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a - Juhyně - stupeň ..." sheetId="2" r:id="rId2"/>
    <sheet name="SO 01b - Juhyně - stupeň ..." sheetId="3" r:id="rId3"/>
    <sheet name="SO 02 - Juhyně - stupeň k..." sheetId="4" r:id="rId4"/>
    <sheet name="SO 03 - Juhyně - oprava b..." sheetId="5" r:id="rId5"/>
    <sheet name="SO 99 VRN - Juhyně 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01a - Juhyně - stupeň ...'!$C$88:$K$229</definedName>
    <definedName name="_xlnm.Print_Area" localSheetId="1">'SO 01a - Juhyně - stupeň ...'!$C$4:$J$39,'SO 01a - Juhyně - stupeň ...'!$C$45:$J$70,'SO 01a - Juhyně - stupeň ...'!$C$76:$K$229</definedName>
    <definedName name="_xlnm.Print_Titles" localSheetId="1">'SO 01a - Juhyně - stupeň ...'!$88:$88</definedName>
    <definedName name="_xlnm._FilterDatabase" localSheetId="2" hidden="1">'SO 01b - Juhyně - stupeň ...'!$C$88:$K$214</definedName>
    <definedName name="_xlnm.Print_Area" localSheetId="2">'SO 01b - Juhyně - stupeň ...'!$C$4:$J$39,'SO 01b - Juhyně - stupeň ...'!$C$45:$J$70,'SO 01b - Juhyně - stupeň ...'!$C$76:$K$214</definedName>
    <definedName name="_xlnm.Print_Titles" localSheetId="2">'SO 01b - Juhyně - stupeň ...'!$88:$88</definedName>
    <definedName name="_xlnm._FilterDatabase" localSheetId="3" hidden="1">'SO 02 - Juhyně - stupeň k...'!$C$90:$K$283</definedName>
    <definedName name="_xlnm.Print_Area" localSheetId="3">'SO 02 - Juhyně - stupeň k...'!$C$4:$J$39,'SO 02 - Juhyně - stupeň k...'!$C$45:$J$72,'SO 02 - Juhyně - stupeň k...'!$C$78:$K$283</definedName>
    <definedName name="_xlnm.Print_Titles" localSheetId="3">'SO 02 - Juhyně - stupeň k...'!$90:$90</definedName>
    <definedName name="_xlnm._FilterDatabase" localSheetId="4" hidden="1">'SO 03 - Juhyně - oprava b...'!$C$86:$K$212</definedName>
    <definedName name="_xlnm.Print_Area" localSheetId="4">'SO 03 - Juhyně - oprava b...'!$C$4:$J$39,'SO 03 - Juhyně - oprava b...'!$C$45:$J$68,'SO 03 - Juhyně - oprava b...'!$C$74:$K$212</definedName>
    <definedName name="_xlnm.Print_Titles" localSheetId="4">'SO 03 - Juhyně - oprava b...'!$86:$86</definedName>
    <definedName name="_xlnm._FilterDatabase" localSheetId="5" hidden="1">'SO 99 VRN - Juhyně '!$C$81:$K$95</definedName>
    <definedName name="_xlnm.Print_Area" localSheetId="5">'SO 99 VRN - Juhyně '!$C$4:$J$39,'SO 99 VRN - Juhyně '!$C$45:$J$63,'SO 99 VRN - Juhyně '!$C$69:$K$95</definedName>
    <definedName name="_xlnm.Print_Titles" localSheetId="5">'SO 99 VRN - Juhyně '!$81:$81</definedName>
    <definedName name="_xlnm.Print_Area" localSheetId="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T89"/>
  <c r="R90"/>
  <c r="R89"/>
  <c r="P90"/>
  <c r="P89"/>
  <c r="BK90"/>
  <c r="BK89"/>
  <c r="J89"/>
  <c r="J90"/>
  <c r="BE90"/>
  <c r="J62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7"/>
  <c i="1" r="BD59"/>
  <c i="6" r="BH85"/>
  <c r="F36"/>
  <c i="1" r="BC59"/>
  <c i="6" r="BG85"/>
  <c r="F35"/>
  <c i="1" r="BB59"/>
  <c i="6" r="BF85"/>
  <c r="J34"/>
  <c i="1" r="AW59"/>
  <c i="6" r="F34"/>
  <c i="1" r="BA59"/>
  <c i="6" r="T85"/>
  <c r="T84"/>
  <c r="T83"/>
  <c r="T82"/>
  <c r="R85"/>
  <c r="R84"/>
  <c r="R83"/>
  <c r="R82"/>
  <c r="P85"/>
  <c r="P84"/>
  <c r="P83"/>
  <c r="P82"/>
  <c i="1" r="AU59"/>
  <c i="6" r="BK85"/>
  <c r="BK84"/>
  <c r="J84"/>
  <c r="BK83"/>
  <c r="J83"/>
  <c r="BK82"/>
  <c r="J82"/>
  <c r="J59"/>
  <c r="J30"/>
  <c i="1" r="AG59"/>
  <c i="6" r="J85"/>
  <c r="BE85"/>
  <c r="J33"/>
  <c i="1" r="AV59"/>
  <c i="6" r="F33"/>
  <c i="1" r="AZ59"/>
  <c i="6" r="J61"/>
  <c r="J60"/>
  <c r="J78"/>
  <c r="F78"/>
  <c r="F76"/>
  <c r="E74"/>
  <c r="J54"/>
  <c r="F54"/>
  <c r="F52"/>
  <c r="E50"/>
  <c r="J39"/>
  <c r="J24"/>
  <c r="E24"/>
  <c r="J79"/>
  <c r="J55"/>
  <c r="J23"/>
  <c r="J18"/>
  <c r="E18"/>
  <c r="F79"/>
  <c r="F55"/>
  <c r="J17"/>
  <c r="J12"/>
  <c r="J76"/>
  <c r="J52"/>
  <c r="E7"/>
  <c r="E72"/>
  <c r="E48"/>
  <c i="5" r="J37"/>
  <c r="J36"/>
  <c i="1" r="AY58"/>
  <c i="5" r="J35"/>
  <c i="1" r="AX58"/>
  <c i="5" r="BI212"/>
  <c r="BH212"/>
  <c r="BG212"/>
  <c r="BF212"/>
  <c r="T212"/>
  <c r="T211"/>
  <c r="R212"/>
  <c r="R211"/>
  <c r="P212"/>
  <c r="P211"/>
  <c r="BK212"/>
  <c r="BK211"/>
  <c r="J211"/>
  <c r="J212"/>
  <c r="BE212"/>
  <c r="J67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T204"/>
  <c r="R205"/>
  <c r="R204"/>
  <c r="P205"/>
  <c r="P204"/>
  <c r="BK205"/>
  <c r="BK204"/>
  <c r="J204"/>
  <c r="J205"/>
  <c r="BE205"/>
  <c r="J66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3"/>
  <c r="BH193"/>
  <c r="BG193"/>
  <c r="BF193"/>
  <c r="T193"/>
  <c r="T192"/>
  <c r="R193"/>
  <c r="R192"/>
  <c r="P193"/>
  <c r="P192"/>
  <c r="BK193"/>
  <c r="BK192"/>
  <c r="J192"/>
  <c r="J193"/>
  <c r="BE193"/>
  <c r="J65"/>
  <c r="BI189"/>
  <c r="BH189"/>
  <c r="BG189"/>
  <c r="BF189"/>
  <c r="T189"/>
  <c r="R189"/>
  <c r="P189"/>
  <c r="BK189"/>
  <c r="J189"/>
  <c r="BE189"/>
  <c r="BI186"/>
  <c r="BH186"/>
  <c r="BG186"/>
  <c r="BF186"/>
  <c r="T186"/>
  <c r="T185"/>
  <c r="R186"/>
  <c r="R185"/>
  <c r="P186"/>
  <c r="P185"/>
  <c r="BK186"/>
  <c r="BK185"/>
  <c r="J185"/>
  <c r="J186"/>
  <c r="BE186"/>
  <c r="J64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63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T158"/>
  <c r="R159"/>
  <c r="R158"/>
  <c r="P159"/>
  <c r="P158"/>
  <c r="BK159"/>
  <c r="BK158"/>
  <c r="J158"/>
  <c r="J159"/>
  <c r="BE159"/>
  <c r="J62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0"/>
  <c r="BH140"/>
  <c r="BG140"/>
  <c r="BF140"/>
  <c r="T140"/>
  <c r="R140"/>
  <c r="P140"/>
  <c r="BK140"/>
  <c r="J140"/>
  <c r="BE140"/>
  <c r="BI133"/>
  <c r="BH133"/>
  <c r="BG133"/>
  <c r="BF133"/>
  <c r="T133"/>
  <c r="R133"/>
  <c r="P133"/>
  <c r="BK133"/>
  <c r="J133"/>
  <c r="BE133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19"/>
  <c r="BH119"/>
  <c r="BG119"/>
  <c r="BF119"/>
  <c r="T119"/>
  <c r="R119"/>
  <c r="P119"/>
  <c r="BK119"/>
  <c r="J119"/>
  <c r="BE119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F37"/>
  <c i="1" r="BD58"/>
  <c i="5" r="BH90"/>
  <c r="F36"/>
  <c i="1" r="BC58"/>
  <c i="5" r="BG90"/>
  <c r="F35"/>
  <c i="1" r="BB58"/>
  <c i="5" r="BF90"/>
  <c r="J34"/>
  <c i="1" r="AW58"/>
  <c i="5" r="F34"/>
  <c i="1" r="BA58"/>
  <c i="5" r="T90"/>
  <c r="T89"/>
  <c r="T88"/>
  <c r="T87"/>
  <c r="R90"/>
  <c r="R89"/>
  <c r="R88"/>
  <c r="R87"/>
  <c r="P90"/>
  <c r="P89"/>
  <c r="P88"/>
  <c r="P87"/>
  <c i="1" r="AU58"/>
  <c i="5" r="BK90"/>
  <c r="BK89"/>
  <c r="J89"/>
  <c r="BK88"/>
  <c r="J88"/>
  <c r="BK87"/>
  <c r="J87"/>
  <c r="J59"/>
  <c r="J30"/>
  <c i="1" r="AG58"/>
  <c i="5" r="J90"/>
  <c r="BE90"/>
  <c r="J33"/>
  <c i="1" r="AV58"/>
  <c i="5" r="F33"/>
  <c i="1" r="AZ58"/>
  <c i="5" r="J61"/>
  <c r="J60"/>
  <c r="J83"/>
  <c r="F83"/>
  <c r="F81"/>
  <c r="E79"/>
  <c r="J54"/>
  <c r="F54"/>
  <c r="F52"/>
  <c r="E50"/>
  <c r="J39"/>
  <c r="J24"/>
  <c r="E24"/>
  <c r="J84"/>
  <c r="J55"/>
  <c r="J23"/>
  <c r="J18"/>
  <c r="E18"/>
  <c r="F84"/>
  <c r="F55"/>
  <c r="J17"/>
  <c r="J12"/>
  <c r="J81"/>
  <c r="J52"/>
  <c r="E7"/>
  <c r="E77"/>
  <c r="E48"/>
  <c i="4" r="J37"/>
  <c r="J36"/>
  <c i="1" r="AY57"/>
  <c i="4" r="J35"/>
  <c i="1" r="AX57"/>
  <c i="4"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79"/>
  <c r="BH279"/>
  <c r="BG279"/>
  <c r="BF279"/>
  <c r="T279"/>
  <c r="T278"/>
  <c r="R279"/>
  <c r="R278"/>
  <c r="P279"/>
  <c r="P278"/>
  <c r="BK279"/>
  <c r="BK278"/>
  <c r="J278"/>
  <c r="J279"/>
  <c r="BE279"/>
  <c r="J71"/>
  <c r="BI276"/>
  <c r="BH276"/>
  <c r="BG276"/>
  <c r="BF276"/>
  <c r="T276"/>
  <c r="R276"/>
  <c r="P276"/>
  <c r="BK276"/>
  <c r="J276"/>
  <c r="BE276"/>
  <c r="BI275"/>
  <c r="BH275"/>
  <c r="BG275"/>
  <c r="BF275"/>
  <c r="T275"/>
  <c r="T274"/>
  <c r="T273"/>
  <c r="R275"/>
  <c r="R274"/>
  <c r="R273"/>
  <c r="P275"/>
  <c r="P274"/>
  <c r="P273"/>
  <c r="BK275"/>
  <c r="BK274"/>
  <c r="J274"/>
  <c r="BK273"/>
  <c r="J273"/>
  <c r="J275"/>
  <c r="BE275"/>
  <c r="J70"/>
  <c r="J69"/>
  <c r="BI272"/>
  <c r="BH272"/>
  <c r="BG272"/>
  <c r="BF272"/>
  <c r="T272"/>
  <c r="T271"/>
  <c r="R272"/>
  <c r="R271"/>
  <c r="P272"/>
  <c r="P271"/>
  <c r="BK272"/>
  <c r="BK271"/>
  <c r="J271"/>
  <c r="J272"/>
  <c r="BE272"/>
  <c r="J68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T267"/>
  <c r="R268"/>
  <c r="R267"/>
  <c r="P268"/>
  <c r="P267"/>
  <c r="BK268"/>
  <c r="BK267"/>
  <c r="J267"/>
  <c r="J268"/>
  <c r="BE268"/>
  <c r="J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1"/>
  <c r="BH251"/>
  <c r="BG251"/>
  <c r="BF251"/>
  <c r="T251"/>
  <c r="R251"/>
  <c r="P251"/>
  <c r="BK251"/>
  <c r="J251"/>
  <c r="BE251"/>
  <c r="BI245"/>
  <c r="BH245"/>
  <c r="BG245"/>
  <c r="BF245"/>
  <c r="T245"/>
  <c r="T244"/>
  <c r="R245"/>
  <c r="R244"/>
  <c r="P245"/>
  <c r="P244"/>
  <c r="BK245"/>
  <c r="BK244"/>
  <c r="J244"/>
  <c r="J245"/>
  <c r="BE245"/>
  <c r="J66"/>
  <c r="BI237"/>
  <c r="BH237"/>
  <c r="BG237"/>
  <c r="BF237"/>
  <c r="T237"/>
  <c r="R237"/>
  <c r="P237"/>
  <c r="BK237"/>
  <c r="J237"/>
  <c r="BE237"/>
  <c r="BI231"/>
  <c r="BH231"/>
  <c r="BG231"/>
  <c r="BF231"/>
  <c r="T231"/>
  <c r="T230"/>
  <c r="R231"/>
  <c r="R230"/>
  <c r="P231"/>
  <c r="P230"/>
  <c r="BK231"/>
  <c r="BK230"/>
  <c r="J230"/>
  <c r="J231"/>
  <c r="BE231"/>
  <c r="J65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8"/>
  <c r="BH218"/>
  <c r="BG218"/>
  <c r="BF218"/>
  <c r="T218"/>
  <c r="T217"/>
  <c r="R218"/>
  <c r="R217"/>
  <c r="P218"/>
  <c r="P217"/>
  <c r="BK218"/>
  <c r="BK217"/>
  <c r="J217"/>
  <c r="J218"/>
  <c r="BE218"/>
  <c r="J64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5"/>
  <c r="BH185"/>
  <c r="BG185"/>
  <c r="BF185"/>
  <c r="T185"/>
  <c r="T184"/>
  <c r="R185"/>
  <c r="R184"/>
  <c r="P185"/>
  <c r="P184"/>
  <c r="BK185"/>
  <c r="BK184"/>
  <c r="J184"/>
  <c r="J185"/>
  <c r="BE185"/>
  <c r="J63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1"/>
  <c r="BH171"/>
  <c r="BG171"/>
  <c r="BF171"/>
  <c r="T171"/>
  <c r="T170"/>
  <c r="R171"/>
  <c r="R170"/>
  <c r="P171"/>
  <c r="P170"/>
  <c r="BK171"/>
  <c r="BK170"/>
  <c r="J170"/>
  <c r="J171"/>
  <c r="BE171"/>
  <c r="J62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1"/>
  <c r="BH151"/>
  <c r="BG151"/>
  <c r="BF151"/>
  <c r="T151"/>
  <c r="R151"/>
  <c r="P151"/>
  <c r="BK151"/>
  <c r="J151"/>
  <c r="BE151"/>
  <c r="BI145"/>
  <c r="BH145"/>
  <c r="BG145"/>
  <c r="BF145"/>
  <c r="T145"/>
  <c r="R145"/>
  <c r="P145"/>
  <c r="BK145"/>
  <c r="J145"/>
  <c r="BE145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F37"/>
  <c i="1" r="BD57"/>
  <c i="4" r="BH94"/>
  <c r="F36"/>
  <c i="1" r="BC57"/>
  <c i="4" r="BG94"/>
  <c r="F35"/>
  <c i="1" r="BB57"/>
  <c i="4" r="BF94"/>
  <c r="J34"/>
  <c i="1" r="AW57"/>
  <c i="4" r="F34"/>
  <c i="1" r="BA57"/>
  <c i="4" r="T94"/>
  <c r="T93"/>
  <c r="T92"/>
  <c r="T91"/>
  <c r="R94"/>
  <c r="R93"/>
  <c r="R92"/>
  <c r="R91"/>
  <c r="P94"/>
  <c r="P93"/>
  <c r="P92"/>
  <c r="P91"/>
  <c i="1" r="AU57"/>
  <c i="4" r="BK94"/>
  <c r="BK93"/>
  <c r="J93"/>
  <c r="BK92"/>
  <c r="J92"/>
  <c r="BK91"/>
  <c r="J91"/>
  <c r="J59"/>
  <c r="J30"/>
  <c i="1" r="AG57"/>
  <c i="4" r="J94"/>
  <c r="BE94"/>
  <c r="J33"/>
  <c i="1" r="AV57"/>
  <c i="4" r="F33"/>
  <c i="1" r="AZ57"/>
  <c i="4" r="J61"/>
  <c r="J60"/>
  <c r="J87"/>
  <c r="F87"/>
  <c r="F85"/>
  <c r="E83"/>
  <c r="J54"/>
  <c r="F54"/>
  <c r="F52"/>
  <c r="E50"/>
  <c r="J39"/>
  <c r="J24"/>
  <c r="E24"/>
  <c r="J88"/>
  <c r="J55"/>
  <c r="J23"/>
  <c r="J18"/>
  <c r="E18"/>
  <c r="F88"/>
  <c r="F55"/>
  <c r="J17"/>
  <c r="J12"/>
  <c r="J85"/>
  <c r="J52"/>
  <c r="E7"/>
  <c r="E81"/>
  <c r="E48"/>
  <c i="3" r="J37"/>
  <c r="J36"/>
  <c i="1" r="AY56"/>
  <c i="3" r="J35"/>
  <c i="1" r="AX56"/>
  <c i="3" r="BI214"/>
  <c r="BH214"/>
  <c r="BG214"/>
  <c r="BF214"/>
  <c r="T214"/>
  <c r="T213"/>
  <c r="R214"/>
  <c r="R213"/>
  <c r="P214"/>
  <c r="P213"/>
  <c r="BK214"/>
  <c r="BK213"/>
  <c r="J213"/>
  <c r="J214"/>
  <c r="BE214"/>
  <c r="J69"/>
  <c r="BI212"/>
  <c r="BH212"/>
  <c r="BG212"/>
  <c r="BF212"/>
  <c r="T212"/>
  <c r="T211"/>
  <c r="R212"/>
  <c r="R211"/>
  <c r="P212"/>
  <c r="P211"/>
  <c r="BK212"/>
  <c r="BK211"/>
  <c r="J211"/>
  <c r="J212"/>
  <c r="BE212"/>
  <c r="J68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2"/>
  <c r="BH202"/>
  <c r="BG202"/>
  <c r="BF202"/>
  <c r="T202"/>
  <c r="R202"/>
  <c r="P202"/>
  <c r="BK202"/>
  <c r="J202"/>
  <c r="BE202"/>
  <c r="BI195"/>
  <c r="BH195"/>
  <c r="BG195"/>
  <c r="BF195"/>
  <c r="T195"/>
  <c r="T194"/>
  <c r="R195"/>
  <c r="R194"/>
  <c r="P195"/>
  <c r="P194"/>
  <c r="BK195"/>
  <c r="BK194"/>
  <c r="J194"/>
  <c r="J195"/>
  <c r="BE195"/>
  <c r="J67"/>
  <c r="BI189"/>
  <c r="BH189"/>
  <c r="BG189"/>
  <c r="BF189"/>
  <c r="T189"/>
  <c r="R189"/>
  <c r="P189"/>
  <c r="BK189"/>
  <c r="J189"/>
  <c r="BE189"/>
  <c r="BI185"/>
  <c r="BH185"/>
  <c r="BG185"/>
  <c r="BF185"/>
  <c r="T185"/>
  <c r="T184"/>
  <c r="R185"/>
  <c r="R184"/>
  <c r="P185"/>
  <c r="P184"/>
  <c r="BK185"/>
  <c r="BK184"/>
  <c r="J184"/>
  <c r="J185"/>
  <c r="BE185"/>
  <c r="J6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3"/>
  <c r="BH173"/>
  <c r="BG173"/>
  <c r="BF173"/>
  <c r="T173"/>
  <c r="T172"/>
  <c r="R173"/>
  <c r="R172"/>
  <c r="P173"/>
  <c r="P172"/>
  <c r="BK173"/>
  <c r="BK172"/>
  <c r="J172"/>
  <c r="J173"/>
  <c r="BE173"/>
  <c r="J65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T151"/>
  <c r="R152"/>
  <c r="R151"/>
  <c r="P152"/>
  <c r="P151"/>
  <c r="BK152"/>
  <c r="BK151"/>
  <c r="J151"/>
  <c r="J152"/>
  <c r="BE152"/>
  <c r="J64"/>
  <c r="BI147"/>
  <c r="BH147"/>
  <c r="BG147"/>
  <c r="BF147"/>
  <c r="T147"/>
  <c r="T146"/>
  <c r="R147"/>
  <c r="R146"/>
  <c r="P147"/>
  <c r="P146"/>
  <c r="BK147"/>
  <c r="BK146"/>
  <c r="J146"/>
  <c r="J147"/>
  <c r="BE147"/>
  <c r="J63"/>
  <c r="BI144"/>
  <c r="BH144"/>
  <c r="BG144"/>
  <c r="BF144"/>
  <c r="T144"/>
  <c r="T143"/>
  <c r="R144"/>
  <c r="R143"/>
  <c r="P144"/>
  <c r="P143"/>
  <c r="BK144"/>
  <c r="BK143"/>
  <c r="J143"/>
  <c r="J144"/>
  <c r="BE144"/>
  <c r="J62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18"/>
  <c r="BH118"/>
  <c r="BG118"/>
  <c r="BF118"/>
  <c r="T118"/>
  <c r="R118"/>
  <c r="P118"/>
  <c r="BK118"/>
  <c r="J118"/>
  <c r="BE118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F37"/>
  <c i="1" r="BD56"/>
  <c i="3" r="BH92"/>
  <c r="F36"/>
  <c i="1" r="BC56"/>
  <c i="3" r="BG92"/>
  <c r="F35"/>
  <c i="1" r="BB56"/>
  <c i="3" r="BF92"/>
  <c r="J34"/>
  <c i="1" r="AW56"/>
  <c i="3" r="F34"/>
  <c i="1" r="BA56"/>
  <c i="3" r="T92"/>
  <c r="T91"/>
  <c r="T90"/>
  <c r="T89"/>
  <c r="R92"/>
  <c r="R91"/>
  <c r="R90"/>
  <c r="R89"/>
  <c r="P92"/>
  <c r="P91"/>
  <c r="P90"/>
  <c r="P89"/>
  <c i="1" r="AU56"/>
  <c i="3" r="BK92"/>
  <c r="BK91"/>
  <c r="J91"/>
  <c r="BK90"/>
  <c r="J90"/>
  <c r="BK89"/>
  <c r="J89"/>
  <c r="J59"/>
  <c r="J30"/>
  <c i="1" r="AG56"/>
  <c i="3" r="J92"/>
  <c r="BE92"/>
  <c r="J33"/>
  <c i="1" r="AV56"/>
  <c i="3" r="F33"/>
  <c i="1" r="AZ56"/>
  <c i="3" r="J61"/>
  <c r="J60"/>
  <c r="J85"/>
  <c r="F85"/>
  <c r="F83"/>
  <c r="E81"/>
  <c r="J54"/>
  <c r="F54"/>
  <c r="F52"/>
  <c r="E50"/>
  <c r="J39"/>
  <c r="J24"/>
  <c r="E24"/>
  <c r="J86"/>
  <c r="J55"/>
  <c r="J23"/>
  <c r="J18"/>
  <c r="E18"/>
  <c r="F86"/>
  <c r="F55"/>
  <c r="J17"/>
  <c r="J12"/>
  <c r="J83"/>
  <c r="J52"/>
  <c r="E7"/>
  <c r="E79"/>
  <c r="E48"/>
  <c i="2" r="J37"/>
  <c r="J36"/>
  <c i="1" r="AY55"/>
  <c i="2" r="J35"/>
  <c i="1" r="AX55"/>
  <c i="2" r="BI229"/>
  <c r="BH229"/>
  <c r="BG229"/>
  <c r="BF229"/>
  <c r="T229"/>
  <c r="T228"/>
  <c r="R229"/>
  <c r="R228"/>
  <c r="P229"/>
  <c r="P228"/>
  <c r="BK229"/>
  <c r="BK228"/>
  <c r="J228"/>
  <c r="J229"/>
  <c r="BE229"/>
  <c r="J69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17"/>
  <c r="BH217"/>
  <c r="BG217"/>
  <c r="BF217"/>
  <c r="T217"/>
  <c r="T216"/>
  <c r="R217"/>
  <c r="R216"/>
  <c r="P217"/>
  <c r="P216"/>
  <c r="BK217"/>
  <c r="BK216"/>
  <c r="J216"/>
  <c r="J217"/>
  <c r="BE217"/>
  <c r="J68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2"/>
  <c r="BH202"/>
  <c r="BG202"/>
  <c r="BF202"/>
  <c r="T202"/>
  <c r="T201"/>
  <c r="R202"/>
  <c r="R201"/>
  <c r="P202"/>
  <c r="P201"/>
  <c r="BK202"/>
  <c r="BK201"/>
  <c r="J201"/>
  <c r="J202"/>
  <c r="BE202"/>
  <c r="J67"/>
  <c r="BI197"/>
  <c r="BH197"/>
  <c r="BG197"/>
  <c r="BF197"/>
  <c r="T197"/>
  <c r="R197"/>
  <c r="P197"/>
  <c r="BK197"/>
  <c r="J197"/>
  <c r="BE197"/>
  <c r="BI192"/>
  <c r="BH192"/>
  <c r="BG192"/>
  <c r="BF192"/>
  <c r="T192"/>
  <c r="T191"/>
  <c r="R192"/>
  <c r="R191"/>
  <c r="P192"/>
  <c r="P191"/>
  <c r="BK192"/>
  <c r="BK191"/>
  <c r="J191"/>
  <c r="J192"/>
  <c r="BE192"/>
  <c r="J66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T178"/>
  <c r="R179"/>
  <c r="R178"/>
  <c r="P179"/>
  <c r="P178"/>
  <c r="BK179"/>
  <c r="BK178"/>
  <c r="J178"/>
  <c r="J179"/>
  <c r="BE179"/>
  <c r="J65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2"/>
  <c r="BH162"/>
  <c r="BG162"/>
  <c r="BF162"/>
  <c r="T162"/>
  <c r="T161"/>
  <c r="R162"/>
  <c r="R161"/>
  <c r="P162"/>
  <c r="P161"/>
  <c r="BK162"/>
  <c r="BK161"/>
  <c r="J161"/>
  <c r="J162"/>
  <c r="BE162"/>
  <c r="J64"/>
  <c r="BI157"/>
  <c r="BH157"/>
  <c r="BG157"/>
  <c r="BF157"/>
  <c r="T157"/>
  <c r="T156"/>
  <c r="R157"/>
  <c r="R156"/>
  <c r="P157"/>
  <c r="P156"/>
  <c r="BK157"/>
  <c r="BK156"/>
  <c r="J156"/>
  <c r="J157"/>
  <c r="BE157"/>
  <c r="J63"/>
  <c r="BI152"/>
  <c r="BH152"/>
  <c r="BG152"/>
  <c r="BF152"/>
  <c r="T152"/>
  <c r="T151"/>
  <c r="R152"/>
  <c r="R151"/>
  <c r="P152"/>
  <c r="P151"/>
  <c r="BK152"/>
  <c r="BK151"/>
  <c r="J151"/>
  <c r="J152"/>
  <c r="BE152"/>
  <c r="J62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24"/>
  <c r="BH124"/>
  <c r="BG124"/>
  <c r="BF124"/>
  <c r="T124"/>
  <c r="R124"/>
  <c r="P124"/>
  <c r="BK124"/>
  <c r="J124"/>
  <c r="BE124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2"/>
  <c r="F37"/>
  <c i="1" r="BD55"/>
  <c i="2" r="BH92"/>
  <c r="F36"/>
  <c i="1" r="BC55"/>
  <c i="2" r="BG92"/>
  <c r="F35"/>
  <c i="1" r="BB55"/>
  <c i="2" r="BF92"/>
  <c r="J34"/>
  <c i="1" r="AW55"/>
  <c i="2" r="F34"/>
  <c i="1" r="BA55"/>
  <c i="2" r="T92"/>
  <c r="T91"/>
  <c r="T90"/>
  <c r="T89"/>
  <c r="R92"/>
  <c r="R91"/>
  <c r="R90"/>
  <c r="R89"/>
  <c r="P92"/>
  <c r="P91"/>
  <c r="P90"/>
  <c r="P89"/>
  <c i="1" r="AU55"/>
  <c i="2" r="BK92"/>
  <c r="BK91"/>
  <c r="J91"/>
  <c r="BK90"/>
  <c r="J90"/>
  <c r="BK89"/>
  <c r="J89"/>
  <c r="J59"/>
  <c r="J30"/>
  <c i="1" r="AG55"/>
  <c i="2" r="J92"/>
  <c r="BE92"/>
  <c r="J33"/>
  <c i="1" r="AV55"/>
  <c i="2" r="F33"/>
  <c i="1" r="AZ55"/>
  <c i="2" r="J61"/>
  <c r="J60"/>
  <c r="J85"/>
  <c r="F85"/>
  <c r="F83"/>
  <c r="E81"/>
  <c r="J54"/>
  <c r="F54"/>
  <c r="F52"/>
  <c r="E50"/>
  <c r="J39"/>
  <c r="J24"/>
  <c r="E24"/>
  <c r="J86"/>
  <c r="J55"/>
  <c r="J23"/>
  <c r="J18"/>
  <c r="E18"/>
  <c r="F86"/>
  <c r="F55"/>
  <c r="J17"/>
  <c r="J12"/>
  <c r="J83"/>
  <c r="J52"/>
  <c r="E7"/>
  <c r="E7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<sst xmlns="http://schemas.openxmlformats.org/spreadsheetml/2006/main">
  <si>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</si>
  <si>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</si>
  <si>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</si>
  <si>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</si>
  <si>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</si>
  <si>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{9ed13d80-ca46-4bc2-8f0d-645cd18ebc37}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</si>
  <si>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</si>
  <si>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</si>
  <si>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</si>
  <si>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</si>
  <si>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</si>
  <si>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</si>
  <si>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</si>
  <si>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</si>
  <si>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Povodi-05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</si>
  <si>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</si>
  <si>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</si>
  <si>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Juhyně - oprava příčných objektů, Komárno, km 18,300 - 19,340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</si>
  <si>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</si>
  <si>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</si>
  <si>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</si>
  <si>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</si>
  <si>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</si>
  <si>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</si>
  <si>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</si>
  <si>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</si>
  <si>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14. 11. 2016</t>
  </si>
  <si>
    <t>10</t>
  </si>
  <si>
    <t>100</t>
  </si>
  <si>
    <t>Zadavatel:</t>
  </si>
  <si>
    <t>IČ:</t>
  </si>
  <si>
    <t>Povodí Moravy s.p.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</si>
  <si>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</si>
  <si>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</si>
  <si>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</si>
  <si>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</si>
  <si>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</si>
  <si>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</si>
  <si>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</si>
  <si>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</si>
  <si>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</si>
  <si>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</si>
  <si>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</si>
  <si>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</si>
  <si>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</si>
  <si>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</si>
  <si>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</si>
  <si>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</si>
  <si>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</si>
  <si>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</si>
  <si>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</si>
  <si>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</si>
  <si>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</si>
  <si>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</si>
  <si>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</si>
  <si>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</si>
  <si>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</si>
  <si>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</si>
  <si>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</si>
  <si>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</si>
  <si>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</si>
  <si>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</si>
  <si>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</si>
  <si>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</si>
  <si>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</si>
  <si>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</si>
  <si>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</si>
  <si>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</si>
  <si>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</si>
  <si>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</si>
  <si>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</si>
  <si>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</si>
  <si>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</si>
  <si>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</si>
  <si>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</si>
  <si>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</si>
  <si>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</si>
  <si>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</si>
  <si>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01a</t>
  </si>
  <si>
    <t>Juhyně - stupeň km 18,601 - SO 01a</t>
  </si>
  <si>
    <t>STA</t>
  </si>
  <si>
    <t>{756c4db1-7ad9-42ad-8c48-2f3395c2a681}</t>
  </si>
  <si>
    <t>2</t>
  </si>
  <si>
    <t>SO 01b</t>
  </si>
  <si>
    <t>Juhyně - stupeň km 18,772</t>
  </si>
  <si>
    <t>{9921a1ca-1d3f-41de-90a4-9e224615985c}</t>
  </si>
  <si>
    <t>SO 02</t>
  </si>
  <si>
    <t>Juhyně - stupeň km 18,958</t>
  </si>
  <si>
    <t>{c0aa04e9-c2b4-475c-ab5e-ba69931c9e67}</t>
  </si>
  <si>
    <t>SO 03</t>
  </si>
  <si>
    <t>Juhyně - oprava břehového opevnění</t>
  </si>
  <si>
    <t>{25b83a51-30e9-4b67-9e3c-a35e7452d7d4}</t>
  </si>
  <si>
    <t>SO 99 VRN</t>
  </si>
  <si>
    <t xml:space="preserve">Juhyně </t>
  </si>
  <si>
    <t>{bfe9ae9c-aacd-4f2d-abe9-dec2c5f74793}</t>
  </si>
  <si>
    <t>F10</t>
  </si>
  <si>
    <t>Rozebrání vozovek ze silničních dílců</t>
  </si>
  <si>
    <t>m2</t>
  </si>
  <si>
    <t>228</t>
  </si>
  <si>
    <t>F12</t>
  </si>
  <si>
    <t>Čištění otevřených koryt vodotečí š dna do 5 m hl do 2,5 m v hornině tř. 3</t>
  </si>
  <si>
    <t>m3</t>
  </si>
  <si>
    <t>7</t>
  </si>
  <si>
    <t>KRYCÍ LIST SOUPISU PRACÍ</t>
  </si>
  <si>
    <t>F13</t>
  </si>
  <si>
    <t>Hloubení jam nezapažených v hornině tř. 4 objemu do 100 m3</t>
  </si>
  <si>
    <t>9,74</t>
  </si>
  <si>
    <t>F14</t>
  </si>
  <si>
    <t>Hloubení rýh š do 600 mm v hornině tř. 4 objemu do 100 m3</t>
  </si>
  <si>
    <t>4,68</t>
  </si>
  <si>
    <t>F15</t>
  </si>
  <si>
    <t>Zřízení atypického pažení výkopu plochy do 30 m2</t>
  </si>
  <si>
    <t>31,2</t>
  </si>
  <si>
    <t>F18</t>
  </si>
  <si>
    <t>lože</t>
  </si>
  <si>
    <t>Objekt:</t>
  </si>
  <si>
    <t>F20</t>
  </si>
  <si>
    <t xml:space="preserve">Zřízení vrstvy z geotextilie </t>
  </si>
  <si>
    <t>39</t>
  </si>
  <si>
    <t>SO 01a - Juhyně - stupeň km 18,601 - SO 01a</t>
  </si>
  <si>
    <t>F17_2</t>
  </si>
  <si>
    <t>Vodorovné přemístění do 10000 m výkopku/sypaniny z horniny tř. 1 až 4</t>
  </si>
  <si>
    <t>39,83</t>
  </si>
  <si>
    <t>F17_1</t>
  </si>
  <si>
    <t>44,51</t>
  </si>
  <si>
    <t>F21</t>
  </si>
  <si>
    <t>Bourání vodních staveb zděných z kamene nebo z betonu</t>
  </si>
  <si>
    <t>20,8</t>
  </si>
  <si>
    <t>F01_2</t>
  </si>
  <si>
    <t>Svislá doprava</t>
  </si>
  <si>
    <t>101,007</t>
  </si>
  <si>
    <t>F16_1</t>
  </si>
  <si>
    <t>Balvany ze dna</t>
  </si>
  <si>
    <t>30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</si>
  <si>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</si>
  <si>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</si>
  <si>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</si>
  <si>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</si>
  <si>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</si>
  <si>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</si>
  <si>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</si>
  <si>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</si>
  <si>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</si>
  <si>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</si>
  <si>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</si>
  <si>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</si>
  <si>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</si>
  <si>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</si>
  <si>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</si>
  <si>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</si>
  <si>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</si>
  <si>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</si>
  <si>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</si>
  <si>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</si>
  <si>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</si>
  <si>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</si>
  <si>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</si>
  <si>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</si>
  <si>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</si>
  <si>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</si>
  <si>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</si>
  <si>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</si>
  <si>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</si>
  <si>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</si>
  <si>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</si>
  <si>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</si>
  <si>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111201102.R</t>
  </si>
  <si>
    <t>Odstranění křovin a stromů s odstraněním kořenů průměru kmene do 100 mm do sklonu terénu 1 : 5, při celkové ploše přes 1 000 do 10 000 m2</t>
  </si>
  <si>
    <t>4</t>
  </si>
  <si>
    <t>1386686568</t>
  </si>
  <si>
    <t>VV</t>
  </si>
  <si>
    <t xml:space="preserve">16     "keře vč. stromů do 100 mm průměru kmene - kácení náletové zeleně vč. herbicidu</t>
  </si>
  <si>
    <t>112201101</t>
  </si>
  <si>
    <t>Odstranění pařezů s jejich vykopáním, vytrháním nebo odstřelením, s přesekáním kořenů průměru přes 100 do 300 mm</t>
  </si>
  <si>
    <t>kus</t>
  </si>
  <si>
    <t>CS ÚRS 2016 01</t>
  </si>
  <si>
    <t>-1061100504</t>
  </si>
  <si>
    <t>3</t>
  </si>
  <si>
    <t>114203104</t>
  </si>
  <si>
    <t>Rozebrání dlažeb nebo záhozů s naložením na dopravní prostředek záhozů, rovnanin a soustřeďovacích staveb provedených na sucho</t>
  </si>
  <si>
    <t>980044311</t>
  </si>
  <si>
    <t>29,22 "břehové opevnění"</t>
  </si>
  <si>
    <t>43,2 "skluz"</t>
  </si>
  <si>
    <t>30,0 "stávající balvany ze dna vývařiště"</t>
  </si>
  <si>
    <t>Součet</t>
  </si>
  <si>
    <t>115101201</t>
  </si>
  <si>
    <t>Čerpání vody na dopravní výšku do 10 m s uvažovaným průměrným přítokem do 500 l/min</t>
  </si>
  <si>
    <t>hod</t>
  </si>
  <si>
    <t>612842846</t>
  </si>
  <si>
    <t>5</t>
  </si>
  <si>
    <t>115101301</t>
  </si>
  <si>
    <t>Pohotovost záložní čerpací soupravy pro dopravní výšku do 10 m s uvažovaným průměrným přítokem do 500 l/min</t>
  </si>
  <si>
    <t>den</t>
  </si>
  <si>
    <t>306264870</t>
  </si>
  <si>
    <t>6</t>
  </si>
  <si>
    <t>129203101</t>
  </si>
  <si>
    <t>Čištění otevřených koryt vodotečí s přehozením rozpojeného nánosu do 3 m nebo s naložením na dopravní prostředek při šířce původního dna do 5m a hloubce koryta do 2,5 m v hornině tř. 3</t>
  </si>
  <si>
    <t>-2055271779</t>
  </si>
  <si>
    <t xml:space="preserve">7,0   "nánosy"</t>
  </si>
  <si>
    <t>129203109</t>
  </si>
  <si>
    <t>Čištění otevřených koryt vodotečí Příplatek k cenám za lepivost horniny v hornině tř. 3</t>
  </si>
  <si>
    <t>-1552543461</t>
  </si>
  <si>
    <t>8</t>
  </si>
  <si>
    <t>131301101</t>
  </si>
  <si>
    <t>Hloubení nezapažených jam a zářezů s urovnáním dna do předepsaného profilu a spádu v hornině tř. 4 do 100 m3</t>
  </si>
  <si>
    <t>1418981491</t>
  </si>
  <si>
    <t xml:space="preserve">9,74   "lože pod rovnaninou"</t>
  </si>
  <si>
    <t>9</t>
  </si>
  <si>
    <t>132301101</t>
  </si>
  <si>
    <t>Hloubení zapažených i nezapažených rýh šířky do 600 mm s urovnáním dna do předepsaného profilu a spádu v hornině tř. 4 do 100 m3</t>
  </si>
  <si>
    <t>-576875185</t>
  </si>
  <si>
    <t xml:space="preserve">4,68   "rýha pro práh vývyřiště"</t>
  </si>
  <si>
    <t>132301109</t>
  </si>
  <si>
    <t>Hloubení zapažených i nezapažených rýh šířky do 600 mm s urovnáním dna do předepsaného profilu a spádu v hornině tř. 4 Příplatek k cenám za lepivost horniny tř. 4</t>
  </si>
  <si>
    <t>1264216375</t>
  </si>
  <si>
    <t>F14*0,50 "%"</t>
  </si>
  <si>
    <t>11</t>
  </si>
  <si>
    <t>153191111.R</t>
  </si>
  <si>
    <t>Zřízení atypického pažení výkopu svařovaným ocelovým ohlubňovým rámem se štětovnicemi plochy výkopu do 30 m2</t>
  </si>
  <si>
    <t>-488928031</t>
  </si>
  <si>
    <t>13,0*1,20*2</t>
  </si>
  <si>
    <t>12</t>
  </si>
  <si>
    <t>153191221</t>
  </si>
  <si>
    <t>Odstranění atypického pažení výkopu svařovaným ocelovým ohlubňovým rámem se štětovnicemi plochy výkopu do 30 m2</t>
  </si>
  <si>
    <t>619288151</t>
  </si>
  <si>
    <t>13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</si>
  <si>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</si>
  <si>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</si>
  <si>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1517736441</t>
  </si>
  <si>
    <t>F14+F13</t>
  </si>
  <si>
    <t>14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</si>
  <si>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</si>
  <si>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</si>
  <si>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628215497</t>
  </si>
  <si>
    <t xml:space="preserve">F16_1 *0,7*2 "%"     "použitelný materiál na zpětné konstrukce - tam a zpět"</t>
  </si>
  <si>
    <t xml:space="preserve">F12                            "čištění koryta"</t>
  </si>
  <si>
    <t xml:space="preserve">29,22*0,70 "%"      "rovnanina - opevnění břehů"</t>
  </si>
  <si>
    <t xml:space="preserve">F18*0,70 "%"*2   "kamenný zához skluzu - tam a zpět"</t>
  </si>
  <si>
    <t>F1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</si>
  <si>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</si>
  <si>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</si>
  <si>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-1408850306</t>
  </si>
  <si>
    <t xml:space="preserve">F16_1 *0,30 "%"     "nepoužitelný materiál na zpětné konstrukce"</t>
  </si>
  <si>
    <t xml:space="preserve">F13                            "lože pod rovnaninou"</t>
  </si>
  <si>
    <t xml:space="preserve">F21*0,30 "%"       "bourané konstrukce"</t>
  </si>
  <si>
    <t xml:space="preserve">29,22*0,30 "%"    "rovnanina"</t>
  </si>
  <si>
    <t xml:space="preserve">4,68    "zdivo prahu vývařiště"</t>
  </si>
  <si>
    <t xml:space="preserve">F18*0,30 "%"     "kamenný zához skluzu"</t>
  </si>
  <si>
    <t>Mezisoučet</t>
  </si>
  <si>
    <t>16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</si>
  <si>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</si>
  <si>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</si>
  <si>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907338930</t>
  </si>
  <si>
    <t>F17_1*10</t>
  </si>
  <si>
    <t>17</t>
  </si>
  <si>
    <t>167101101</t>
  </si>
  <si>
    <t>Nakládání, skládání a překládání neulehlého výkopku nebo sypaniny nakládání, množství do 100 m3, z hornin tř. 1 až 4</t>
  </si>
  <si>
    <t>-161113022</t>
  </si>
  <si>
    <t xml:space="preserve">F16_1 *0,7 "%"     "použitelný materiál na zpětné konstrukce"</t>
  </si>
  <si>
    <t>7,80*0,70 "%"</t>
  </si>
  <si>
    <t>3,12*0,70 "%"</t>
  </si>
  <si>
    <t>F22</t>
  </si>
  <si>
    <t>18</t>
  </si>
  <si>
    <t>171201201.R</t>
  </si>
  <si>
    <t>Uložení sypaniny na skládky</t>
  </si>
  <si>
    <t>-1180438713</t>
  </si>
  <si>
    <t>19</t>
  </si>
  <si>
    <t>171201211.R</t>
  </si>
  <si>
    <t>Uložení sypaniny poplatek za uložení sypaniny na skládce (skládkovné)</t>
  </si>
  <si>
    <t>t</t>
  </si>
  <si>
    <t>-1050542770</t>
  </si>
  <si>
    <t xml:space="preserve">F17_2 *0,30 "%"*2,300    "nepoužitelný materiál na zpětné konstrukce"</t>
  </si>
  <si>
    <t>20</t>
  </si>
  <si>
    <t>171201211.RR</t>
  </si>
  <si>
    <t>1772823729</t>
  </si>
  <si>
    <t xml:space="preserve">F14   "rýha pro práh vývařiště"</t>
  </si>
  <si>
    <t>174101101</t>
  </si>
  <si>
    <t>Zásyp sypaninou z jakékoliv horniny s uložením výkopku ve vrstvách se zhutněním jam, šachet, rýh nebo kolem objektů v těchto vykopávkách</t>
  </si>
  <si>
    <t>-1836774258</t>
  </si>
  <si>
    <t xml:space="preserve">3,0   "zásyp jam po vykácených křovinách a stromech odtěženým materiálem z koryta - viz výkaz výměr, lokální úprava koryta"</t>
  </si>
  <si>
    <t>22</t>
  </si>
  <si>
    <t>184807111</t>
  </si>
  <si>
    <t>Ochrana kmene bedněním před poškozením stavebním provozem zřízení</t>
  </si>
  <si>
    <t>-1511985743</t>
  </si>
  <si>
    <t>23</t>
  </si>
  <si>
    <t>184807112</t>
  </si>
  <si>
    <t>Ochrana kmene bedněním před poškozením stavebním provozem odstranění</t>
  </si>
  <si>
    <t>-1855343049</t>
  </si>
  <si>
    <t>Zakládání</t>
  </si>
  <si>
    <t>24</t>
  </si>
  <si>
    <t>270210233</t>
  </si>
  <si>
    <t>Zdivo základové z lomového kamene na hloubku do 5 m, v prostoru zapaženém nebo nezapaženém s odstraněním napadávky, bez úpravy povrchu základové spáry, s dodáním všech hmot rubové z lomového kamene lomařsky upraveného, jednostranně lícované, tl. od 250 do 450 mm se zatřením spár, na maltu cementovou MC 25</t>
  </si>
  <si>
    <t>839688865</t>
  </si>
  <si>
    <t xml:space="preserve">5,20   "kamenný stupeň"</t>
  </si>
  <si>
    <t xml:space="preserve">4,68    "práh vývařiště"</t>
  </si>
  <si>
    <t>Svislé a kompletní konstrukce</t>
  </si>
  <si>
    <t>25</t>
  </si>
  <si>
    <t>321213234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</si>
  <si>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</si>
  <si>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141491886</t>
  </si>
  <si>
    <t xml:space="preserve">2,08    "kamenný stupeň"</t>
  </si>
  <si>
    <t xml:space="preserve">3,12     "vývařiště"</t>
  </si>
  <si>
    <t>Vodorovné konstrukce</t>
  </si>
  <si>
    <t>26</t>
  </si>
  <si>
    <t>451311531.R1</t>
  </si>
  <si>
    <t>Podklad z prostého betonu pod dlažbu pro prostředí s mrazovými cykly, ve vrstvě tl. přes 150 do 200 mm</t>
  </si>
  <si>
    <t>1513217210</t>
  </si>
  <si>
    <t>27</t>
  </si>
  <si>
    <t>457971111</t>
  </si>
  <si>
    <t>Zřízení vrstvy z geotextilie s přesahem bez připevnění k podkladu, s potřebným dočasným zatěžováním včetně zakotvení okraje o sklonu do 10 st., šířky geotextilie do 3 m</t>
  </si>
  <si>
    <t>1077208415</t>
  </si>
  <si>
    <t xml:space="preserve">39,0    "geotextilie pod skluzem"</t>
  </si>
  <si>
    <t>28</t>
  </si>
  <si>
    <t>M</t>
  </si>
  <si>
    <t>693110530</t>
  </si>
  <si>
    <t xml:space="preserve">Geotextilie geotextilie tkané BONTEC ( polypropylen) použití: separační vrstva SG 40/40  role 5,25 x 100 m</t>
  </si>
  <si>
    <t>546988582</t>
  </si>
  <si>
    <t>29</t>
  </si>
  <si>
    <t>462512370</t>
  </si>
  <si>
    <t>Zához z lomového kamene neupraveného záhozového s proštěrkováním z terénu, hmotnosti jednotlivých kamenů přes 200 do 500 kg</t>
  </si>
  <si>
    <t>-454149968</t>
  </si>
  <si>
    <t>30,24 *0,80 "% .......... skluz - cena snížena o možnost využití vytěženého materiálu skluzu"</t>
  </si>
  <si>
    <t>462519003</t>
  </si>
  <si>
    <t>Zához z lomového kamene neupraveného záhozového Příplatek k cenám za urovnání viditelných ploch záhozu z kamene, hmotnosti jednotlivých kamenů přes 200 do 500 kg</t>
  </si>
  <si>
    <t>-800635496</t>
  </si>
  <si>
    <t>72</t>
  </si>
  <si>
    <t>31</t>
  </si>
  <si>
    <t>463212111</t>
  </si>
  <si>
    <t>Rovnanina z lomového kamene upraveného, tříděného jakékoliv tloušťky rovnaniny s vyklínováním spár a dutin úlomky kamene</t>
  </si>
  <si>
    <t>CS ÚRS 2019 01</t>
  </si>
  <si>
    <t>-1479877537</t>
  </si>
  <si>
    <t>"oprava břehového opevnění" 29,22 * 0,80 "% ................ sleva na možnost využití stávajícího odtěženého kameniva z koryta"</t>
  </si>
  <si>
    <t>32</t>
  </si>
  <si>
    <t>463212191</t>
  </si>
  <si>
    <t>Rovnanina z lomového kamene upraveného, tříděného Příplatek k cenám za vypracování líce</t>
  </si>
  <si>
    <t>-2076182368</t>
  </si>
  <si>
    <t>33</t>
  </si>
  <si>
    <t>464511111</t>
  </si>
  <si>
    <t>Pohoz dna nebo svahů jakékoliv tloušťky z lomového kamene neupraveného tříděného z terénu</t>
  </si>
  <si>
    <t>-1104268093</t>
  </si>
  <si>
    <t>F25</t>
  </si>
  <si>
    <t>34</t>
  </si>
  <si>
    <t>467951230</t>
  </si>
  <si>
    <t>Práh dřevěný z výřezů pro stavební účely zajištění na vzdušné straně pilotami D od 150 do 190 mm, délky od 1,5 do 1,8 m, zaraženými v osové vzdálenosti od 1 do 3 m dvojitý z kulatiny D přes 290 do 400 mm</t>
  </si>
  <si>
    <t>m</t>
  </si>
  <si>
    <t>-942066322</t>
  </si>
  <si>
    <t>7*2</t>
  </si>
  <si>
    <t>Komunikace pozemní</t>
  </si>
  <si>
    <t>35</t>
  </si>
  <si>
    <t>121101101</t>
  </si>
  <si>
    <t>Sejmutí ornice nebo lesní půdy s vodorovným přemístěním na hromady v místě upotřebení nebo na dočasné či trvalé skládky se složením, na vzdálenost do 50 m</t>
  </si>
  <si>
    <t>771541557</t>
  </si>
  <si>
    <t>3*76*0,3 "v provizorní příjezdové cestě"</t>
  </si>
  <si>
    <t>36</t>
  </si>
  <si>
    <t>919726122</t>
  </si>
  <si>
    <t>Geotextilie netkaná pro ochranu, separaci nebo filtraci měrná hmotnost přes 200 do 300 g/m2</t>
  </si>
  <si>
    <t>995992573</t>
  </si>
  <si>
    <t>37</t>
  </si>
  <si>
    <t>564761111</t>
  </si>
  <si>
    <t>Podklad nebo kryt z kameniva hrubého drceného vel. 32-63 mm s rozprostřením a zhutněním, po zhutnění tl. 200 mm</t>
  </si>
  <si>
    <t>1730435447</t>
  </si>
  <si>
    <t>38</t>
  </si>
  <si>
    <t>113107022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</si>
  <si>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</si>
  <si>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2100329518</t>
  </si>
  <si>
    <t>113311121</t>
  </si>
  <si>
    <t>Odstranění geosyntetik s uložením na vzdálenost do 20 m nebo naložením na dopravní prostředek geomříže geotextilie</t>
  </si>
  <si>
    <t>1819494844</t>
  </si>
  <si>
    <t>40</t>
  </si>
  <si>
    <t>181301115</t>
  </si>
  <si>
    <t>Rozprostření a urovnání ornice v rovině nebo ve svahu sklonu do 1:5 při souvislé ploše přes 500 m2, tl. vrstvy přes 250 do 300 mm</t>
  </si>
  <si>
    <t>-550934807</t>
  </si>
  <si>
    <t>41</t>
  </si>
  <si>
    <t>181411121</t>
  </si>
  <si>
    <t>Založení trávníku na půdě předem připravené plochy do 1000 m2 výsevem včetně utažení lučního v rovině nebo na svahu do 1:5</t>
  </si>
  <si>
    <t>-1724298793</t>
  </si>
  <si>
    <t>42</t>
  </si>
  <si>
    <t>00572472</t>
  </si>
  <si>
    <t>osivo směs travní krajinná-rovinná</t>
  </si>
  <si>
    <t>kg</t>
  </si>
  <si>
    <t>-1751114563</t>
  </si>
  <si>
    <t>228*0,029</t>
  </si>
  <si>
    <t>Úpravy povrchů</t>
  </si>
  <si>
    <t>43</t>
  </si>
  <si>
    <t>611131125.R</t>
  </si>
  <si>
    <t>Podkladní a spojovací vrstva vnitřních omítaných ploch penetrace akrylát-silikonová nanášená ručně schodišťových konstrukcí</t>
  </si>
  <si>
    <t>902929552</t>
  </si>
  <si>
    <t xml:space="preserve">4,55     "kamenný stupeň"</t>
  </si>
  <si>
    <t xml:space="preserve">9,75     "vývařiště"</t>
  </si>
  <si>
    <t xml:space="preserve">7,80*0,70 "%"       "dlažba vývařiště"</t>
  </si>
  <si>
    <t>44</t>
  </si>
  <si>
    <t>628635412</t>
  </si>
  <si>
    <t>Spárování zdiva z lomového kamene upraveného maltou cementovou hloubky vysekaných spár přes 70 do 120 mm</t>
  </si>
  <si>
    <t>-1611573603</t>
  </si>
  <si>
    <t xml:space="preserve">30,33    "Lkamenný stupeň"</t>
  </si>
  <si>
    <t xml:space="preserve">65,0    "vývařiště"</t>
  </si>
  <si>
    <t>Ostatní konstrukce a práce, bourání</t>
  </si>
  <si>
    <t>45</t>
  </si>
  <si>
    <t>960211251.R</t>
  </si>
  <si>
    <t>Bourání konstrukcí vodních staveb z hladiny, s naložením vybouraných hmot a suti na dopravní prostředek nebo s odklizením na hromady do vzdálenosti 20 m zděných z kamene nebo z cihel</t>
  </si>
  <si>
    <t>-1254037142</t>
  </si>
  <si>
    <t xml:space="preserve">5,20    "kamenný stupeň"</t>
  </si>
  <si>
    <t xml:space="preserve">7,80    "vývařiště - dlažba do betonu tl. 0,40 m"</t>
  </si>
  <si>
    <t xml:space="preserve">3,12    "zdivo vývařiště"</t>
  </si>
  <si>
    <t xml:space="preserve">4,68   "zdivo prahu"</t>
  </si>
  <si>
    <t>46</t>
  </si>
  <si>
    <t>985131111.R</t>
  </si>
  <si>
    <t>Očištění ploch stěn, rubu kleneb a podlah tlakovou vodou</t>
  </si>
  <si>
    <t>-1062549686</t>
  </si>
  <si>
    <t xml:space="preserve">30,33    "kamenný stupeň"</t>
  </si>
  <si>
    <t xml:space="preserve">65,0       "vývařiště"</t>
  </si>
  <si>
    <t>47</t>
  </si>
  <si>
    <t>PC100</t>
  </si>
  <si>
    <t>Zřízení provizorní čerpací jímky, prefabrikát d1,0 m, výška 2,0 m</t>
  </si>
  <si>
    <t>kpl</t>
  </si>
  <si>
    <t>636515961</t>
  </si>
  <si>
    <t>48</t>
  </si>
  <si>
    <t>PC200</t>
  </si>
  <si>
    <t>Slovení ryb</t>
  </si>
  <si>
    <t>934578982</t>
  </si>
  <si>
    <t>49</t>
  </si>
  <si>
    <t>PC300</t>
  </si>
  <si>
    <t>Zajištění provizorního ohhrázkování stavby pytli s pískem</t>
  </si>
  <si>
    <t>-830103849</t>
  </si>
  <si>
    <t>50</t>
  </si>
  <si>
    <t>PC400</t>
  </si>
  <si>
    <t>Odvoz a likvidace dřevin do ekodvora</t>
  </si>
  <si>
    <t>-2079567551</t>
  </si>
  <si>
    <t>997</t>
  </si>
  <si>
    <t>Přesun sutě</t>
  </si>
  <si>
    <t>51</t>
  </si>
  <si>
    <t>997321211</t>
  </si>
  <si>
    <t>Svislá doprava suti a vybouraných hmot s naložením do dopravního zařízení a s vyprázdněním dopravního zařízení na hromadu nebo do dopravního prostředku na výšku do 4 m</t>
  </si>
  <si>
    <t>-1126127649</t>
  </si>
  <si>
    <t>30*0,30 "%" * 2,300</t>
  </si>
  <si>
    <t>F13*2,300</t>
  </si>
  <si>
    <t>F21*0,30 "%"*2,300</t>
  </si>
  <si>
    <t>58,44*0,30 "%"*2,300</t>
  </si>
  <si>
    <t>F18*0,30 "%"*2,300</t>
  </si>
  <si>
    <t>52</t>
  </si>
  <si>
    <t>997321511</t>
  </si>
  <si>
    <t>Vodorovná doprava suti a vybouraných hmot bez naložení, s vyložením a hrubým urovnáním po suchu, na vzdálenost do 1 km</t>
  </si>
  <si>
    <t>669313470</t>
  </si>
  <si>
    <t>53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</si>
  <si>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</si>
  <si>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</si>
  <si>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-1550040073</t>
  </si>
  <si>
    <t>F01_2*2,300*10</t>
  </si>
  <si>
    <t>998</t>
  </si>
  <si>
    <t>Přesun hmot</t>
  </si>
  <si>
    <t>54</t>
  </si>
  <si>
    <t>998332011</t>
  </si>
  <si>
    <t>Přesun hmot pro úpravy vodních toků a kanály, hráze rybníků apod. dopravní vzdálenost do 500 m</t>
  </si>
  <si>
    <t>-783736435</t>
  </si>
  <si>
    <t>Balvany v koyrtě</t>
  </si>
  <si>
    <t>F6</t>
  </si>
  <si>
    <t>Kácení stromů listnatých D kmene do 300 mm</t>
  </si>
  <si>
    <t>ks</t>
  </si>
  <si>
    <t>F11</t>
  </si>
  <si>
    <t>Sejmutí ornice s přemístěním na vzdálenost do 50 m</t>
  </si>
  <si>
    <t>14,8</t>
  </si>
  <si>
    <t>9,8</t>
  </si>
  <si>
    <t>F16</t>
  </si>
  <si>
    <t>Odkopávky a prokopávky nezapažené v hornině tř. 4 objem do 100 m3</t>
  </si>
  <si>
    <t>F17</t>
  </si>
  <si>
    <t>64,768</t>
  </si>
  <si>
    <t>SO 01b - Juhyně - stupeň km 18,772</t>
  </si>
  <si>
    <t>48,75</t>
  </si>
  <si>
    <t>Rozebrání záhozů a rovnanin na sucho</t>
  </si>
  <si>
    <t>117,52</t>
  </si>
  <si>
    <t>64,88</t>
  </si>
  <si>
    <t>-1905105970</t>
  </si>
  <si>
    <t xml:space="preserve">10     "keře vč. stromů do 100 mm průměru kmene - kácení náletové zeleně vč. ekologické likvidace"     </t>
  </si>
  <si>
    <t>-601513444</t>
  </si>
  <si>
    <t xml:space="preserve">F6   "vč. ekologické likvidace"</t>
  </si>
  <si>
    <t>-325155492</t>
  </si>
  <si>
    <t xml:space="preserve">23,52    "břehové opevnění - rovnanina"</t>
  </si>
  <si>
    <t xml:space="preserve">54,0     "skluz"</t>
  </si>
  <si>
    <t xml:space="preserve">40,0   "stávající balvany ze dna vývařiště"</t>
  </si>
  <si>
    <t>1047446995</t>
  </si>
  <si>
    <t>-1481890184</t>
  </si>
  <si>
    <t>248078332</t>
  </si>
  <si>
    <t xml:space="preserve">5,0                  "nánosy v korytě"</t>
  </si>
  <si>
    <t xml:space="preserve">49,0*0,20    "břehové opevnění"</t>
  </si>
  <si>
    <t>-2017954913</t>
  </si>
  <si>
    <t>998334816</t>
  </si>
  <si>
    <t xml:space="preserve">9,80   "lože pod rovnaninou"</t>
  </si>
  <si>
    <t>1775759957</t>
  </si>
  <si>
    <t xml:space="preserve">F16_1 *0,80 "%"     "použitelný materiál na zpětné konstrukce" *2 "tam a zpět"</t>
  </si>
  <si>
    <t xml:space="preserve">F21*0,80 "%" * 2   "tam a zpět"</t>
  </si>
  <si>
    <t xml:space="preserve">29,4*0,80 "%" * 2    "rovnanina - tam a zpět"</t>
  </si>
  <si>
    <t>F11*2</t>
  </si>
  <si>
    <t>F25*0,80 "%"</t>
  </si>
  <si>
    <t>F23</t>
  </si>
  <si>
    <t>-351462021</t>
  </si>
  <si>
    <t xml:space="preserve">F16 *0,30 "%"     "nepoužitelný materiál na zpětné konstrukce"</t>
  </si>
  <si>
    <t xml:space="preserve">F13                            "lože pod rovnaninou - nepoužitelný materiál na zpětné konstrukce""</t>
  </si>
  <si>
    <t xml:space="preserve">F21*0,30 "%"    "nepoužitelný materiál na zpětné konstrukce"</t>
  </si>
  <si>
    <t xml:space="preserve">F25*0,20 "%"                         "nepoužitelný materiál na zpětné konstrukce"</t>
  </si>
  <si>
    <t>1596114985</t>
  </si>
  <si>
    <t>F17*10</t>
  </si>
  <si>
    <t>167101102</t>
  </si>
  <si>
    <t>Nakládání, skládání a překládání neulehlého výkopku nebo sypaniny nakládání, množství přes 100 m3, z hornin tř. 1 až 4</t>
  </si>
  <si>
    <t>-684874081</t>
  </si>
  <si>
    <t xml:space="preserve">F16 *0,7 "%"    "použitelný materiál na zpětné konstrukce"</t>
  </si>
  <si>
    <t xml:space="preserve">28,0                     "balvany z koryta"</t>
  </si>
  <si>
    <t>F20*0,70 "%"</t>
  </si>
  <si>
    <t>1247172470</t>
  </si>
  <si>
    <t>F17-F13</t>
  </si>
  <si>
    <t>F19</t>
  </si>
  <si>
    <t>1292852741</t>
  </si>
  <si>
    <t>F17*2,300</t>
  </si>
  <si>
    <t>87956110</t>
  </si>
  <si>
    <t xml:space="preserve">F13*1,800       "zemina"</t>
  </si>
  <si>
    <t>411255259</t>
  </si>
  <si>
    <t>1905814865</t>
  </si>
  <si>
    <t>-1264917687</t>
  </si>
  <si>
    <t>945732262</t>
  </si>
  <si>
    <t xml:space="preserve">12,09      "práh vývařiště"</t>
  </si>
  <si>
    <t>938905306</t>
  </si>
  <si>
    <t xml:space="preserve">39,90    "kamenný stupeň"</t>
  </si>
  <si>
    <t xml:space="preserve">14,50*0,80 "%"    "pilíř"</t>
  </si>
  <si>
    <t>F24</t>
  </si>
  <si>
    <t>451311511.R</t>
  </si>
  <si>
    <t>Podklad z prostého betonu pod dlažbu pro prostředí s mrazovými cykly, ve vrstvě tl. do 100 mm</t>
  </si>
  <si>
    <t>-1167151686</t>
  </si>
  <si>
    <t xml:space="preserve">2,66   "stupeň"</t>
  </si>
  <si>
    <t>451311531</t>
  </si>
  <si>
    <t>1280030467</t>
  </si>
  <si>
    <t>451571312</t>
  </si>
  <si>
    <t>Lože pod dlažby z kameniva těženého drobného, tl. vrstvy přes 100 do 150 mm</t>
  </si>
  <si>
    <t>-455018102</t>
  </si>
  <si>
    <t xml:space="preserve">32,5 "tl."  "lože pod dlažbu - břehové opevnění"</t>
  </si>
  <si>
    <t>606544701</t>
  </si>
  <si>
    <t xml:space="preserve">48,75    "geotextilie pod skluzem"</t>
  </si>
  <si>
    <t>2076546852</t>
  </si>
  <si>
    <t>1890427086</t>
  </si>
  <si>
    <t>54,0*0,80 "% .......... skluz - cena snížena o možnost využití vytěženého materiálu skluzu"</t>
  </si>
  <si>
    <t>-563242813</t>
  </si>
  <si>
    <t>463212121</t>
  </si>
  <si>
    <t>Rovnanina z lomového kamene upraveného, tříděného jakékoliv tloušťky rovnaniny s vyplněním spár a dutin těženým kamenivem</t>
  </si>
  <si>
    <t>272733622</t>
  </si>
  <si>
    <t>29,4 * 0,80 "% ................ slevana možnost využití stávajícího odtěženého kameniva z koryta"</t>
  </si>
  <si>
    <t>877294461</t>
  </si>
  <si>
    <t>1026264842</t>
  </si>
  <si>
    <t>465513427.R</t>
  </si>
  <si>
    <t>Dlažba z lomového kamene lomařsky upraveného na cementovou maltu, s vyspárováním cementovou maltou, tl. kamene 400 mm</t>
  </si>
  <si>
    <t>-89049376</t>
  </si>
  <si>
    <t xml:space="preserve">19,50*0,85     "snížení z důvodu pouzžití stávajícího části kameniva"</t>
  </si>
  <si>
    <t>-311027210</t>
  </si>
  <si>
    <t>253895022</t>
  </si>
  <si>
    <t xml:space="preserve">3,0*60,0*0,30   "v provizorní příjezdové cestě"</t>
  </si>
  <si>
    <t>919726122.R</t>
  </si>
  <si>
    <t>1226887662</t>
  </si>
  <si>
    <t>-56437886</t>
  </si>
  <si>
    <t>112186248</t>
  </si>
  <si>
    <t>134228429</t>
  </si>
  <si>
    <t>1176847767</t>
  </si>
  <si>
    <t xml:space="preserve">F11/0,30   "v provizorní příjezdové cestě"</t>
  </si>
  <si>
    <t>2006305045</t>
  </si>
  <si>
    <t>F11/0,30</t>
  </si>
  <si>
    <t>005724800</t>
  </si>
  <si>
    <t>Osiva pícnin směsi travní balení obvykle 25 kg jetelotráva běžná</t>
  </si>
  <si>
    <t>-1016086691</t>
  </si>
  <si>
    <t>-749105374</t>
  </si>
  <si>
    <t xml:space="preserve">1,87     "kamenný stupeň"</t>
  </si>
  <si>
    <t>-258041411</t>
  </si>
  <si>
    <t xml:space="preserve">30,33        "kamenný stupeň"</t>
  </si>
  <si>
    <t xml:space="preserve">65,0                      "vývařiště"</t>
  </si>
  <si>
    <t xml:space="preserve">10,07        "práh vývařiště"</t>
  </si>
  <si>
    <t>-1272233866</t>
  </si>
  <si>
    <t xml:space="preserve">18,75    "kamenný stupeň"</t>
  </si>
  <si>
    <t xml:space="preserve">14,50     "zavazovací pilíř"</t>
  </si>
  <si>
    <t xml:space="preserve">19,50    "vývařiště"</t>
  </si>
  <si>
    <t xml:space="preserve">0,04      "deska ve vývařišti"</t>
  </si>
  <si>
    <t xml:space="preserve">12,09     "práh ve vývařišti"</t>
  </si>
  <si>
    <t>749584775</t>
  </si>
  <si>
    <t xml:space="preserve">12,47    "kamenný stupeň"</t>
  </si>
  <si>
    <t xml:space="preserve">10,07     "závěrečný práh"</t>
  </si>
  <si>
    <t>164007532</t>
  </si>
  <si>
    <t>-1831049836</t>
  </si>
  <si>
    <t>400836969</t>
  </si>
  <si>
    <t>-1414277869</t>
  </si>
  <si>
    <t>606016241</t>
  </si>
  <si>
    <t>958958700</t>
  </si>
  <si>
    <t>42,9</t>
  </si>
  <si>
    <t>31,31</t>
  </si>
  <si>
    <t>Postupné rozebírání kamenného zdiva pro další použití přes 3 m3</t>
  </si>
  <si>
    <t>63,102</t>
  </si>
  <si>
    <t>F31</t>
  </si>
  <si>
    <t>Hloubení rýh pod vodou objem do 1000 m3 v hornině tř. 3 a 4</t>
  </si>
  <si>
    <t>112,97</t>
  </si>
  <si>
    <t>F30</t>
  </si>
  <si>
    <t>Zřízení příložného pažení a rozepření stěn rýh hl do 2 m</t>
  </si>
  <si>
    <t>33,52</t>
  </si>
  <si>
    <t>360</t>
  </si>
  <si>
    <t>SO 02 - Juhyně - stupeň km 18,958</t>
  </si>
  <si>
    <t>108</t>
  </si>
  <si>
    <t>63,14</t>
  </si>
  <si>
    <t>47,94</t>
  </si>
  <si>
    <t>322,712</t>
  </si>
  <si>
    <t>F35</t>
  </si>
  <si>
    <t>Bednění konstrukcí vodních staveb rovinné - zřízení</t>
  </si>
  <si>
    <t>F34</t>
  </si>
  <si>
    <t>Podklad pro dlažbu z betonu prostého mrazuvzdorného tř. C 25/30 vrstva tl nad 150 do 200 mm</t>
  </si>
  <si>
    <t>81,88</t>
  </si>
  <si>
    <t>F26</t>
  </si>
  <si>
    <t>Zához z lomového kamene s proštěrkováním z terénu hmotnost nad 200 do 500 kg</t>
  </si>
  <si>
    <t>92,86</t>
  </si>
  <si>
    <t>PSV - Práce a dodávky PSV</t>
  </si>
  <si>
    <t xml:space="preserve">    711 - Izolace proti vodě, vlhkosti a plynům</t>
  </si>
  <si>
    <t xml:space="preserve">    767 - Konstrukce zámečnické</t>
  </si>
  <si>
    <t>111201102</t>
  </si>
  <si>
    <t>1995686821</t>
  </si>
  <si>
    <t xml:space="preserve">20,0    "keře vč. stromů do 100 mm průměru kmene - kácení náletové zeleně vč. odvozu do ekodvora"</t>
  </si>
  <si>
    <t>1273922707</t>
  </si>
  <si>
    <t>113106241</t>
  </si>
  <si>
    <t>Rozebrání dlažeb a dílců komunikací pro pěší, vozovek a ploch s přemístěním hmot na skládku na vzdálenost do 3 m nebo s naložením na dopravní prostředek vozovek a ploch, s jakoukoliv výplní spár ze silničních dílců v jakékoliv ploše a jakýchkoliv rozměrů se spárami zalitými živicí nebo cementovou maltou, kladených do lože z kameniva nebo živice</t>
  </si>
  <si>
    <t>-466657556</t>
  </si>
  <si>
    <t xml:space="preserve">360,0     "provizorní vozovka"</t>
  </si>
  <si>
    <t>1364524636</t>
  </si>
  <si>
    <t xml:space="preserve">5,0       "dno vývařiště"</t>
  </si>
  <si>
    <t>-845176384</t>
  </si>
  <si>
    <t>1574793339</t>
  </si>
  <si>
    <t>127301401</t>
  </si>
  <si>
    <t>Hloubení rýh pod vodou v hloubce do 5 m pod projektem stanovenou pracovní hladinou vody, pro nábřežní zdi, patky, záhozy, prahy, podélné a příčné zpevnění atd. pod obrysem výkopu množství do 1 000 m3 horniny tř. 3 a 4</t>
  </si>
  <si>
    <t>-1708832685</t>
  </si>
  <si>
    <t xml:space="preserve">5,0    "vývařiště - pravý břeh"</t>
  </si>
  <si>
    <t xml:space="preserve">107,97     "kamenná patka vývařiště - bvřehové opevnění"</t>
  </si>
  <si>
    <t>925626715</t>
  </si>
  <si>
    <t xml:space="preserve">63,14   "břehové opevnění"</t>
  </si>
  <si>
    <t>-242990988</t>
  </si>
  <si>
    <t>1123619487</t>
  </si>
  <si>
    <t xml:space="preserve">29,0    "lože pod rovnaninou"</t>
  </si>
  <si>
    <t xml:space="preserve">18,94   "lože pod rovnaninou - břehové opevnění"</t>
  </si>
  <si>
    <t>151101101</t>
  </si>
  <si>
    <t>Zřízení pažení a rozepření stěn rýh pro podzemní vedení pro všechny šířky rýhy příložné pro jakoukoliv mezerovitost, hloubky do 2 m</t>
  </si>
  <si>
    <t>1878580414</t>
  </si>
  <si>
    <t xml:space="preserve">33,52   </t>
  </si>
  <si>
    <t>151101111</t>
  </si>
  <si>
    <t>Odstranění pažení a rozepření stěn rýh pro podzemní vedení s uložením materiálu na vzdálenost do 3 m od kraje výkopu příložné, hloubky do 2 m</t>
  </si>
  <si>
    <t>676249515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</si>
  <si>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</si>
  <si>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</si>
  <si>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1985691692</t>
  </si>
  <si>
    <t xml:space="preserve">F1*2   "tam a zpět"</t>
  </si>
  <si>
    <t>522804038</t>
  </si>
  <si>
    <t xml:space="preserve">F25*2      "balvany z vývařišt - tam a zpět"</t>
  </si>
  <si>
    <t>F13-4,25</t>
  </si>
  <si>
    <t>-639636898</t>
  </si>
  <si>
    <t xml:space="preserve">F21    "dlažba - dno vývařiště"</t>
  </si>
  <si>
    <t xml:space="preserve">4,25    "ŽB stěna"</t>
  </si>
  <si>
    <t>132778161</t>
  </si>
  <si>
    <t>840121204</t>
  </si>
  <si>
    <t>-1663039328</t>
  </si>
  <si>
    <t>1009111638</t>
  </si>
  <si>
    <t>F21*2,300</t>
  </si>
  <si>
    <t>F25*2,300</t>
  </si>
  <si>
    <t>F1*2,300</t>
  </si>
  <si>
    <t>908219971</t>
  </si>
  <si>
    <t>F13*1,870</t>
  </si>
  <si>
    <t>F31*1,870</t>
  </si>
  <si>
    <t>67172489</t>
  </si>
  <si>
    <t xml:space="preserve">29,0-4,25     "kolem ŽB stěny"</t>
  </si>
  <si>
    <t>174101101.R</t>
  </si>
  <si>
    <t>346324286</t>
  </si>
  <si>
    <t xml:space="preserve">3,36    "kaverna - pravý břeh"</t>
  </si>
  <si>
    <t xml:space="preserve">10,0      "kaverna - břehové opevnění vývyřiště</t>
  </si>
  <si>
    <t>F32</t>
  </si>
  <si>
    <t>-338819911</t>
  </si>
  <si>
    <t>-444251815</t>
  </si>
  <si>
    <t>1420029151</t>
  </si>
  <si>
    <t xml:space="preserve">3,54     "práh"</t>
  </si>
  <si>
    <t>321311116</t>
  </si>
  <si>
    <t>Konstrukce z betonu vodních staveb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</si>
  <si>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-1443332025</t>
  </si>
  <si>
    <t>321321116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</si>
  <si>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</si>
  <si>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-448939117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</si>
  <si>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</si>
  <si>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</si>
  <si>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71780809</t>
  </si>
  <si>
    <t xml:space="preserve">28,30    "ŽB stěna vývařiště, pravý břeh"</t>
  </si>
  <si>
    <t xml:space="preserve">16,70     "patka"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</si>
  <si>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</si>
  <si>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</si>
  <si>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-88466752</t>
  </si>
  <si>
    <t>321361212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</si>
  <si>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11 373 (EZ)</t>
  </si>
  <si>
    <t>2130855001</t>
  </si>
  <si>
    <t>0,100*4,25</t>
  </si>
  <si>
    <t>-1085512008</t>
  </si>
  <si>
    <t xml:space="preserve">1,28      "pod ŽB stěnu vývařiště"</t>
  </si>
  <si>
    <t>901230135</t>
  </si>
  <si>
    <t xml:space="preserve">50,57    "vývařiště, pravý břeh"</t>
  </si>
  <si>
    <t>451561112</t>
  </si>
  <si>
    <t>Lože pod dlažby z kameniva drceného drobného, tl. vrstvy přes 100 do 150 mm</t>
  </si>
  <si>
    <t>-716352988</t>
  </si>
  <si>
    <t>F1/0,40*0,20 "% - doplnění lože pod dlažbu"</t>
  </si>
  <si>
    <t xml:space="preserve">10,11     "vývařiště, pravý břeh"</t>
  </si>
  <si>
    <t xml:space="preserve">18,94     "břeové opoevnění"</t>
  </si>
  <si>
    <t>F33</t>
  </si>
  <si>
    <t>76797240</t>
  </si>
  <si>
    <t xml:space="preserve">42,90   "geotextilie pod skluzem"</t>
  </si>
  <si>
    <t>360249035</t>
  </si>
  <si>
    <t>461211721</t>
  </si>
  <si>
    <t>Patka z lomového kamene lomařsky upraveného pro dlažbu zděná na sucho s vyspárováním cementovou maltou</t>
  </si>
  <si>
    <t>1646752961</t>
  </si>
  <si>
    <t xml:space="preserve">107,97 * 0,90 "%"     "snížení ceny za použité stávající kamenivo"</t>
  </si>
  <si>
    <t>-1548075836</t>
  </si>
  <si>
    <t xml:space="preserve">F25*0,80     </t>
  </si>
  <si>
    <t xml:space="preserve">88,86    "stabilizační skluz"</t>
  </si>
  <si>
    <t>1881452404</t>
  </si>
  <si>
    <t>-1015916758</t>
  </si>
  <si>
    <t xml:space="preserve">37,88     "břehové opoevnění"</t>
  </si>
  <si>
    <t>-1944957517</t>
  </si>
  <si>
    <t>465512427</t>
  </si>
  <si>
    <t>Dlažba z lomového kamene lomařsky upraveného na sucho se zalitím spár cementovou maltou, tl. kamene 400 mm</t>
  </si>
  <si>
    <t>1458621363</t>
  </si>
  <si>
    <t xml:space="preserve">F1*0,80 "%"    "sleva na použití stávajícího kameniva"</t>
  </si>
  <si>
    <t>-1039717868</t>
  </si>
  <si>
    <t>-170619736</t>
  </si>
  <si>
    <t xml:space="preserve">3,0*120,0*0,30   "v provizorní příjezdové cestě"</t>
  </si>
  <si>
    <t>482935563</t>
  </si>
  <si>
    <t>1886266431</t>
  </si>
  <si>
    <t>527240093</t>
  </si>
  <si>
    <t>1808552704</t>
  </si>
  <si>
    <t>-1454215805</t>
  </si>
  <si>
    <t>-645411263</t>
  </si>
  <si>
    <t>311736144</t>
  </si>
  <si>
    <t>-498849358</t>
  </si>
  <si>
    <t xml:space="preserve">106,39   "kamnný stupeň"</t>
  </si>
  <si>
    <t xml:space="preserve">16,24      "pravobřežní opevnění náhonu"</t>
  </si>
  <si>
    <t xml:space="preserve">94,41     "vývařiště - dno"</t>
  </si>
  <si>
    <t xml:space="preserve">14,74      "vývařiště - závěrečný práh"</t>
  </si>
  <si>
    <t>1972558859</t>
  </si>
  <si>
    <t xml:space="preserve">106,39    "kamenný stupeň"</t>
  </si>
  <si>
    <t>F1/0,40</t>
  </si>
  <si>
    <t xml:space="preserve">14,74     "zdivo prahu vývařiště"</t>
  </si>
  <si>
    <t>-1837205768</t>
  </si>
  <si>
    <t xml:space="preserve">5,77      "dlažba do betonu - dno vývařiště"</t>
  </si>
  <si>
    <t xml:space="preserve">19,50    "vývařiště - pravý břeh"</t>
  </si>
  <si>
    <t xml:space="preserve">2,50      "patka ve vývařišti - oravý břeh"</t>
  </si>
  <si>
    <t xml:space="preserve">3,54      "práh ve vývařišti"</t>
  </si>
  <si>
    <t>-1607420209</t>
  </si>
  <si>
    <t xml:space="preserve">106,39   "kamenný stupeň"</t>
  </si>
  <si>
    <t xml:space="preserve">16,24    "pravobřežní opevnění náhonu"</t>
  </si>
  <si>
    <t xml:space="preserve">9,04      "ývařiště - břeh"</t>
  </si>
  <si>
    <t xml:space="preserve">14,74    "závěrečný práh - vývařiště"</t>
  </si>
  <si>
    <t>55</t>
  </si>
  <si>
    <t>985142211</t>
  </si>
  <si>
    <t>Vysekání spojovací hmoty ze spár zdiva včetně vyčištění hloubky spáry přes 40 mm délky spáry na 1 m2 upravované plochy do 6 m</t>
  </si>
  <si>
    <t>840407481</t>
  </si>
  <si>
    <t>56</t>
  </si>
  <si>
    <t>985221013</t>
  </si>
  <si>
    <t>Postupné rozebírání zdiva pro další použití kamenného, objemu přes 3 m3</t>
  </si>
  <si>
    <t>1148492842</t>
  </si>
  <si>
    <t xml:space="preserve">6,23*0,40    "kamenná dlažba levobřežního pilíře"</t>
  </si>
  <si>
    <t xml:space="preserve">60,61      "rovnanina břehového opevnění"</t>
  </si>
  <si>
    <t>57</t>
  </si>
  <si>
    <t>1672323036</t>
  </si>
  <si>
    <t>58</t>
  </si>
  <si>
    <t>1355366071</t>
  </si>
  <si>
    <t>59</t>
  </si>
  <si>
    <t>76123635</t>
  </si>
  <si>
    <t>60</t>
  </si>
  <si>
    <t>Bobtnavý pásek, D+M</t>
  </si>
  <si>
    <t>313995779</t>
  </si>
  <si>
    <t>61</t>
  </si>
  <si>
    <t>PC500</t>
  </si>
  <si>
    <t>-1628521143</t>
  </si>
  <si>
    <t>62</t>
  </si>
  <si>
    <t>1389346746</t>
  </si>
  <si>
    <t>63</t>
  </si>
  <si>
    <t>-1047142771</t>
  </si>
  <si>
    <t>64</t>
  </si>
  <si>
    <t>-1072225758</t>
  </si>
  <si>
    <t>65</t>
  </si>
  <si>
    <t>-486091024</t>
  </si>
  <si>
    <t>PSV</t>
  </si>
  <si>
    <t>Práce a dodávky PSV</t>
  </si>
  <si>
    <t>711</t>
  </si>
  <si>
    <t>Izolace proti vodě, vlhkosti a plynům</t>
  </si>
  <si>
    <t>66</t>
  </si>
  <si>
    <t>711762622</t>
  </si>
  <si>
    <t>Provedení detailů fóliemi dilatačních spár svislých S pásem rš 400 nebo 500 mm přilepeným v plné ploše</t>
  </si>
  <si>
    <t>2056299811</t>
  </si>
  <si>
    <t>67</t>
  </si>
  <si>
    <t>628522570</t>
  </si>
  <si>
    <t>Pásy s modifikovaným asfaltem vložka polyesterové rouno asfaltované hydroizolační pásy modifikované SBS (styren - butadien - styren) posyp hrubozrný břidličný, spodní strana mikrotenová folie Elastodek 50 special mineral</t>
  </si>
  <si>
    <t>381979751</t>
  </si>
  <si>
    <t>9,02*1,05 "Přepočtené koeficientem množství</t>
  </si>
  <si>
    <t>767</t>
  </si>
  <si>
    <t>Konstrukce zámečnické</t>
  </si>
  <si>
    <t>68</t>
  </si>
  <si>
    <t>767995113</t>
  </si>
  <si>
    <t>Montáž ostatních atypických zámečnických konstrukcí hmotnosti přes 10 do 20 kg</t>
  </si>
  <si>
    <t>399265488</t>
  </si>
  <si>
    <t xml:space="preserve">60   "montáž nových náplatků"</t>
  </si>
  <si>
    <t>69</t>
  </si>
  <si>
    <t>PC550</t>
  </si>
  <si>
    <t>Ocelové válcované profily - obnova původní konstrukce</t>
  </si>
  <si>
    <t>929087634</t>
  </si>
  <si>
    <t>70</t>
  </si>
  <si>
    <t>767996701</t>
  </si>
  <si>
    <t>Demontáž ostatních zámečnických konstrukcí o hmotnosti jednotlivých dílů řezáním do 50 kg</t>
  </si>
  <si>
    <t>-1601807440</t>
  </si>
  <si>
    <t xml:space="preserve">60    "odstranění náplatků na kamenném stupni"</t>
  </si>
  <si>
    <t>Balvany v korytě</t>
  </si>
  <si>
    <t>257,73</t>
  </si>
  <si>
    <t>20,16</t>
  </si>
  <si>
    <t>178,326</t>
  </si>
  <si>
    <t>471,21</t>
  </si>
  <si>
    <t>SO 03 - Juhyně - oprava břehového opevnění</t>
  </si>
  <si>
    <t>26,01</t>
  </si>
  <si>
    <t>221,86</t>
  </si>
  <si>
    <t>Zřízení ochrany stromu bedněním</t>
  </si>
  <si>
    <t>70,5</t>
  </si>
  <si>
    <t>-722043068</t>
  </si>
  <si>
    <t xml:space="preserve">245     "keře vč. stromů do 100 mm průměru kmene - kácení náletové zeleně vč. ošetření herbicidem a odvozu do ekodvora"    </t>
  </si>
  <si>
    <t>112201101.R</t>
  </si>
  <si>
    <t>1386742179</t>
  </si>
  <si>
    <t xml:space="preserve">F6+2   "vč. ekologické likvidace vč. ošetření herbicidem  vč. odvozu do ekodvora"</t>
  </si>
  <si>
    <t>-1573119806</t>
  </si>
  <si>
    <t xml:space="preserve">134,28   "břehové opevnění"</t>
  </si>
  <si>
    <t xml:space="preserve">30,0   "stávající balvany ze dna vývařiště"</t>
  </si>
  <si>
    <t>306,93 "výkop pro patky"</t>
  </si>
  <si>
    <t>-1980406895</t>
  </si>
  <si>
    <t>-822777613</t>
  </si>
  <si>
    <t>358283968</t>
  </si>
  <si>
    <t xml:space="preserve">221,86   "rýha pro opravu patky"</t>
  </si>
  <si>
    <t>-1619158397</t>
  </si>
  <si>
    <t xml:space="preserve">108,53                  "nánosy v korytě"</t>
  </si>
  <si>
    <t xml:space="preserve">746,0*0,20    "břehové opevnění"</t>
  </si>
  <si>
    <t>-1466131163</t>
  </si>
  <si>
    <t>-40119055</t>
  </si>
  <si>
    <t xml:space="preserve">20,16   "lože pod rovnaninou"</t>
  </si>
  <si>
    <t>-466414286</t>
  </si>
  <si>
    <t xml:space="preserve">F21*0,70 "%" * 2   "tam a zpět"</t>
  </si>
  <si>
    <t xml:space="preserve">47,04*0,80 "%" * 2    "rovnanina - tam a zpět"</t>
  </si>
  <si>
    <t xml:space="preserve">F12 *2    "čištění koyrta"</t>
  </si>
  <si>
    <t xml:space="preserve">F26*2     </t>
  </si>
  <si>
    <t xml:space="preserve">F25*0,70 "%"*2  "tam a zpět"</t>
  </si>
  <si>
    <t>-370810547</t>
  </si>
  <si>
    <t xml:space="preserve">F25 *0,30 "%"                         "nepoužitelný materiál na zpětné konstrukce"</t>
  </si>
  <si>
    <t>1327957168</t>
  </si>
  <si>
    <t>-1868882310</t>
  </si>
  <si>
    <t xml:space="preserve">F16_1 *0,7 "%"    "použitelný materiál na zpětné konstrukce"</t>
  </si>
  <si>
    <t xml:space="preserve">30,0                     "balvany z koryta"</t>
  </si>
  <si>
    <t>F25*0,70 "%"</t>
  </si>
  <si>
    <t>329753450</t>
  </si>
  <si>
    <t xml:space="preserve">F21   </t>
  </si>
  <si>
    <t>F25*0,30 "%"</t>
  </si>
  <si>
    <t>-877798317</t>
  </si>
  <si>
    <t>F25*2,300*0,30 "%"</t>
  </si>
  <si>
    <t xml:space="preserve">F16_1*0,30 "%"*2,300    "nepoužitelný materiál na zpětné konstrukce"</t>
  </si>
  <si>
    <t>2028040678</t>
  </si>
  <si>
    <t>183151112</t>
  </si>
  <si>
    <t>Hloubení jam pro výsadbu dřevin strojně v rovině nebo ve svahu do 1:5, objem přes 0,20 do 0,30 m3</t>
  </si>
  <si>
    <t>-2101172349</t>
  </si>
  <si>
    <t>184201111.R</t>
  </si>
  <si>
    <t>Výsadba stromů bez balu do předem vyhloubené jamky se zalitím v rovině nebo na svahu do 1:5, při výšce kmene do 1,8 m vč. dřeviny</t>
  </si>
  <si>
    <t>-376516310</t>
  </si>
  <si>
    <t>P</t>
  </si>
  <si>
    <t>Poznámka k položce:_x000d_
dle vykácených - olše, vrba, jasan</t>
  </si>
  <si>
    <t>184215112</t>
  </si>
  <si>
    <t>Ukotvení dřeviny kůly jedním kůlem, délky přes 1 do 2 m</t>
  </si>
  <si>
    <t>CS ÚRS 2017 01</t>
  </si>
  <si>
    <t>337532158</t>
  </si>
  <si>
    <t>Poznámka k položce:_x000d_
viz. příloha D.1 - Technická zpráva</t>
  </si>
  <si>
    <t>605910550R</t>
  </si>
  <si>
    <t>kůl se špičkou délka 150 cm</t>
  </si>
  <si>
    <t>63102497</t>
  </si>
  <si>
    <t>184813121</t>
  </si>
  <si>
    <t>Ochrana dřevin před okusem zvěří mechanicky v rovině nebo ve svahu do 1:5, pletivem, výšky do 2 m</t>
  </si>
  <si>
    <t>609661104</t>
  </si>
  <si>
    <t>-295044297</t>
  </si>
  <si>
    <t>47 "ks" *1,50</t>
  </si>
  <si>
    <t>-1655934098</t>
  </si>
  <si>
    <t>900602861</t>
  </si>
  <si>
    <t xml:space="preserve">30,0   "dlažba"</t>
  </si>
  <si>
    <t>-318679647</t>
  </si>
  <si>
    <t>1931104068</t>
  </si>
  <si>
    <t>"záhozová patka - oprava stávající rozebrané patky - pro zapření rovnaniny" 221,86</t>
  </si>
  <si>
    <t>723614054</t>
  </si>
  <si>
    <t>-67829968</t>
  </si>
  <si>
    <t xml:space="preserve">134,28 * 0,90 "% ................ sleva za  využití stávajícího odtěženého kameniva z koryta"</t>
  </si>
  <si>
    <t xml:space="preserve">20,16     "patka"</t>
  </si>
  <si>
    <t>1026616260</t>
  </si>
  <si>
    <t>746</t>
  </si>
  <si>
    <t>-615393865</t>
  </si>
  <si>
    <t>300*1,2*0,3 "% - rozšíření plochy sejmuté ornice v provizorní příjezdové cestě"</t>
  </si>
  <si>
    <t>2083215591</t>
  </si>
  <si>
    <t>3*100</t>
  </si>
  <si>
    <t>346762640</t>
  </si>
  <si>
    <t>300</t>
  </si>
  <si>
    <t>571946359</t>
  </si>
  <si>
    <t>-1914812956</t>
  </si>
  <si>
    <t>644045280</t>
  </si>
  <si>
    <t xml:space="preserve">F30/0,30   "v provizorní příjezdové cestě"</t>
  </si>
  <si>
    <t>-680662278</t>
  </si>
  <si>
    <t>F30/0,30</t>
  </si>
  <si>
    <t>1681040389</t>
  </si>
  <si>
    <t>55449798</t>
  </si>
  <si>
    <t xml:space="preserve">200,0     "kamenná dlažba"</t>
  </si>
  <si>
    <t>1365721140</t>
  </si>
  <si>
    <t xml:space="preserve">200,0        "kamenná dlažba"</t>
  </si>
  <si>
    <t>1862150311</t>
  </si>
  <si>
    <t xml:space="preserve">30,0*0,40   "kamenná dlažba"</t>
  </si>
  <si>
    <t xml:space="preserve">14,01        "kamenná rovnanina z patky na MC"</t>
  </si>
  <si>
    <t>357423092</t>
  </si>
  <si>
    <t xml:space="preserve">200,0    "kamenná dlažba"</t>
  </si>
  <si>
    <t>-393802074</t>
  </si>
  <si>
    <t>335980270</t>
  </si>
  <si>
    <t>Zajištění provizorního ohrázkování stavby pytli s pískem</t>
  </si>
  <si>
    <t>-1578171876</t>
  </si>
  <si>
    <t>-1682024580</t>
  </si>
  <si>
    <t>1676111719</t>
  </si>
  <si>
    <t>1806619671</t>
  </si>
  <si>
    <t>-1893448779</t>
  </si>
  <si>
    <t>F21*2,300*10</t>
  </si>
  <si>
    <t>-258578777</t>
  </si>
  <si>
    <t xml:space="preserve">SO 99 VRN - Juhyně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</si>
  <si>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</si>
  <si>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</si>
  <si>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</si>
  <si>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</si>
  <si>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</si>
  <si>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</si>
  <si>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</si>
  <si>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013254000</t>
  </si>
  <si>
    <t>Průzkumné, geodetické a projektové práce projektové práce dokumentace stavby (výkresová a textová) skutečného provedení stavby</t>
  </si>
  <si>
    <t>1024</t>
  </si>
  <si>
    <t>-501736678</t>
  </si>
  <si>
    <t>R1</t>
  </si>
  <si>
    <t>Vytyčení inženýrských sítí na staveništi</t>
  </si>
  <si>
    <t>-648601379</t>
  </si>
  <si>
    <t>R2</t>
  </si>
  <si>
    <t>Rozbor směsného vzorku zeminy</t>
  </si>
  <si>
    <t>1611157073</t>
  </si>
  <si>
    <t>R3</t>
  </si>
  <si>
    <t>Vytyčení stavby před výstavbou</t>
  </si>
  <si>
    <t>1909361036</t>
  </si>
  <si>
    <t>VRN3</t>
  </si>
  <si>
    <t>Zařízení staveniště</t>
  </si>
  <si>
    <t>034203000</t>
  </si>
  <si>
    <t>Zařízení staveniště zabezpečení staveniště oplocení staveniště</t>
  </si>
  <si>
    <t>490783310</t>
  </si>
  <si>
    <t>034403000</t>
  </si>
  <si>
    <t>Zařízení staveniště zabezpečení staveniště dopravní značení na staveništi</t>
  </si>
  <si>
    <t>1579315600</t>
  </si>
  <si>
    <t>035103001</t>
  </si>
  <si>
    <t>Zařízení staveniště dočasné zábory+ pronájem ploch</t>
  </si>
  <si>
    <t>48909655</t>
  </si>
  <si>
    <t>Poznámka k položce:_x000d_
viz dokladová část PD_x000d_
např. úhrada za využití pozemků parc. č. 328/1 a 334 v k.ú. Komárno atd.</t>
  </si>
  <si>
    <t>039103000</t>
  </si>
  <si>
    <t>Zařízení staveniště zrušení zařízení staveniště rozebrání, bourání a odvoz</t>
  </si>
  <si>
    <t>1472655523</t>
  </si>
  <si>
    <t>039203000</t>
  </si>
  <si>
    <t>Zařízení staveniště zrušení zařízení staveniště úprava terénu</t>
  </si>
  <si>
    <t>-539230706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</si>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</sst>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20</v>
      </c>
      <c r="AO7" s="22"/>
      <c r="AP7" s="22"/>
      <c r="AQ7" s="22"/>
      <c r="AR7" s="20"/>
      <c r="BE7" s="31"/>
      <c r="BS7" s="17" t="s">
        <v>22</v>
      </c>
    </row>
    <row r="8" ht="12" customHeight="1">
      <c r="B8" s="21"/>
      <c r="C8" s="22"/>
      <c r="D8" s="32" t="s">
        <v>23</v>
      </c>
      <c r="E8" s="22"/>
      <c r="F8" s="22"/>
      <c r="G8" s="22"/>
      <c r="H8" s="22"/>
      <c r="I8" s="22"/>
      <c r="J8" s="22"/>
      <c r="K8" s="27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25</v>
      </c>
      <c r="AL8" s="22"/>
      <c r="AM8" s="22"/>
      <c r="AN8" s="33" t="s">
        <v>26</v>
      </c>
      <c r="AO8" s="22"/>
      <c r="AP8" s="22"/>
      <c r="AQ8" s="22"/>
      <c r="AR8" s="20"/>
      <c r="BE8" s="31"/>
      <c r="BS8" s="17" t="s">
        <v>27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28</v>
      </c>
    </row>
    <row r="10" ht="12" customHeight="1">
      <c r="B10" s="21"/>
      <c r="C10" s="22"/>
      <c r="D10" s="32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30</v>
      </c>
      <c r="AL10" s="22"/>
      <c r="AM10" s="22"/>
      <c r="AN10" s="27" t="s">
        <v>20</v>
      </c>
      <c r="AO10" s="22"/>
      <c r="AP10" s="22"/>
      <c r="AQ10" s="22"/>
      <c r="AR10" s="20"/>
      <c r="BE10" s="31"/>
      <c r="BS10" s="17" t="s">
        <v>18</v>
      </c>
    </row>
    <row r="1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20</v>
      </c>
      <c r="AO11" s="22"/>
      <c r="AP11" s="22"/>
      <c r="AQ11" s="22"/>
      <c r="AR11" s="20"/>
      <c r="BE11" s="31"/>
      <c r="BS11" s="17" t="s">
        <v>18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ht="12" customHeight="1">
      <c r="B13" s="21"/>
      <c r="C13" s="22"/>
      <c r="D13" s="32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30</v>
      </c>
      <c r="AL13" s="22"/>
      <c r="AM13" s="22"/>
      <c r="AN13" s="34" t="s">
        <v>34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34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32</v>
      </c>
      <c r="AL14" s="22"/>
      <c r="AM14" s="22"/>
      <c r="AN14" s="34" t="s">
        <v>34</v>
      </c>
      <c r="AO14" s="22"/>
      <c r="AP14" s="22"/>
      <c r="AQ14" s="22"/>
      <c r="AR14" s="20"/>
      <c r="BE14" s="31"/>
      <c r="BS14" s="17" t="s">
        <v>18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30</v>
      </c>
      <c r="AL16" s="22"/>
      <c r="AM16" s="22"/>
      <c r="AN16" s="27" t="s">
        <v>20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24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20</v>
      </c>
      <c r="AO17" s="22"/>
      <c r="AP17" s="22"/>
      <c r="AQ17" s="22"/>
      <c r="AR17" s="20"/>
      <c r="BE17" s="31"/>
      <c r="BS17" s="17" t="s">
        <v>36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30</v>
      </c>
      <c r="AL19" s="22"/>
      <c r="AM19" s="22"/>
      <c r="AN19" s="27" t="s">
        <v>20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24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20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16.5" customHeight="1">
      <c r="B23" s="21"/>
      <c r="C23" s="22"/>
      <c r="D23" s="22"/>
      <c r="E23" s="36" t="s">
        <v>20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43</v>
      </c>
      <c r="E29" s="46"/>
      <c r="F29" s="32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</row>
    <row r="42" s="1" customFormat="1" ht="24.96" customHeight="1">
      <c r="B42" s="38"/>
      <c r="C42" s="23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3" customFormat="1" ht="12" customHeight="1">
      <c r="B44" s="62"/>
      <c r="C44" s="32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Povodi-05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</row>
    <row r="45" s="4" customFormat="1" ht="36.96" customHeight="1"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Juhyně - oprava příčných objektů, Komárno, km 18,300 - 19,340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23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25</v>
      </c>
      <c r="AJ47" s="39"/>
      <c r="AK47" s="39"/>
      <c r="AL47" s="39"/>
      <c r="AM47" s="71" t="str">
        <f>IF(AN8= "","",AN8)</f>
        <v>14. 11. 2016</v>
      </c>
      <c r="AN47" s="71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5.15" customHeight="1">
      <c r="B49" s="38"/>
      <c r="C49" s="32" t="s">
        <v>29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Povodí Moravy s.p.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35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</row>
    <row r="50" s="1" customFormat="1" ht="15.15" customHeight="1">
      <c r="B50" s="38"/>
      <c r="C50" s="32" t="s">
        <v>33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37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="1" customFormat="1" ht="29.28" customHeight="1"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</row>
    <row r="54" s="5" customFormat="1" ht="32.4" customHeight="1"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ROUND(SUM(AG55:AG59),2)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20</v>
      </c>
      <c r="AR54" s="103"/>
      <c r="AS54" s="104">
        <f>ROUND(SUM(AS55:AS59),2)</f>
        <v>0</v>
      </c>
      <c r="AT54" s="105">
        <f>ROUND(SUM(AV54:AW54),2)</f>
        <v>0</v>
      </c>
      <c r="AU54" s="106">
        <f>ROUND(SUM(AU55:AU59),5)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ROUND(SUM(AZ55:AZ59),2)</f>
        <v>0</v>
      </c>
      <c r="BA54" s="105">
        <f>ROUND(SUM(BA55:BA59),2)</f>
        <v>0</v>
      </c>
      <c r="BB54" s="105">
        <f>ROUND(SUM(BB55:BB59),2)</f>
        <v>0</v>
      </c>
      <c r="BC54" s="105">
        <f>ROUND(SUM(BC55:BC59),2)</f>
        <v>0</v>
      </c>
      <c r="BD54" s="107">
        <f>ROUND(SUM(BD55:BD59),2)</f>
        <v>0</v>
      </c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20</v>
      </c>
    </row>
    <row r="55" s="6" customFormat="1" ht="16.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01a - Juhyně - stupeň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80</v>
      </c>
      <c r="AR55" s="117"/>
      <c r="AS55" s="118">
        <v>0</v>
      </c>
      <c r="AT55" s="119">
        <f>ROUND(SUM(AV55:AW55),2)</f>
        <v>0</v>
      </c>
      <c r="AU55" s="120">
        <f>'SO 01a - Juhyně - stupeň ...'!P89</f>
        <v>0</v>
      </c>
      <c r="AV55" s="119">
        <f>'SO 01a - Juhyně - stupeň ...'!J33</f>
        <v>0</v>
      </c>
      <c r="AW55" s="119">
        <f>'SO 01a - Juhyně - stupeň ...'!J34</f>
        <v>0</v>
      </c>
      <c r="AX55" s="119">
        <f>'SO 01a - Juhyně - stupeň ...'!J35</f>
        <v>0</v>
      </c>
      <c r="AY55" s="119">
        <f>'SO 01a - Juhyně - stupeň ...'!J36</f>
        <v>0</v>
      </c>
      <c r="AZ55" s="119">
        <f>'SO 01a - Juhyně - stupeň ...'!F33</f>
        <v>0</v>
      </c>
      <c r="BA55" s="119">
        <f>'SO 01a - Juhyně - stupeň ...'!F34</f>
        <v>0</v>
      </c>
      <c r="BB55" s="119">
        <f>'SO 01a - Juhyně - stupeň ...'!F35</f>
        <v>0</v>
      </c>
      <c r="BC55" s="119">
        <f>'SO 01a - Juhyně - stupeň ...'!F36</f>
        <v>0</v>
      </c>
      <c r="BD55" s="121">
        <f>'SO 01a - Juhyně - stupeň ...'!F37</f>
        <v>0</v>
      </c>
      <c r="BT55" s="122" t="s">
        <v>22</v>
      </c>
      <c r="BV55" s="122" t="s">
        <v>75</v>
      </c>
      <c r="BW55" s="122" t="s">
        <v>81</v>
      </c>
      <c r="BX55" s="122" t="s">
        <v>5</v>
      </c>
      <c r="CL55" s="122" t="s">
        <v>20</v>
      </c>
      <c r="CM55" s="122" t="s">
        <v>82</v>
      </c>
    </row>
    <row r="56" s="6" customFormat="1" ht="16.5" customHeight="1">
      <c r="A56" s="110" t="s">
        <v>77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 01b - Juhyně - stupeň 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80</v>
      </c>
      <c r="AR56" s="117"/>
      <c r="AS56" s="118">
        <v>0</v>
      </c>
      <c r="AT56" s="119">
        <f>ROUND(SUM(AV56:AW56),2)</f>
        <v>0</v>
      </c>
      <c r="AU56" s="120">
        <f>'SO 01b - Juhyně - stupeň ...'!P89</f>
        <v>0</v>
      </c>
      <c r="AV56" s="119">
        <f>'SO 01b - Juhyně - stupeň ...'!J33</f>
        <v>0</v>
      </c>
      <c r="AW56" s="119">
        <f>'SO 01b - Juhyně - stupeň ...'!J34</f>
        <v>0</v>
      </c>
      <c r="AX56" s="119">
        <f>'SO 01b - Juhyně - stupeň ...'!J35</f>
        <v>0</v>
      </c>
      <c r="AY56" s="119">
        <f>'SO 01b - Juhyně - stupeň ...'!J36</f>
        <v>0</v>
      </c>
      <c r="AZ56" s="119">
        <f>'SO 01b - Juhyně - stupeň ...'!F33</f>
        <v>0</v>
      </c>
      <c r="BA56" s="119">
        <f>'SO 01b - Juhyně - stupeň ...'!F34</f>
        <v>0</v>
      </c>
      <c r="BB56" s="119">
        <f>'SO 01b - Juhyně - stupeň ...'!F35</f>
        <v>0</v>
      </c>
      <c r="BC56" s="119">
        <f>'SO 01b - Juhyně - stupeň ...'!F36</f>
        <v>0</v>
      </c>
      <c r="BD56" s="121">
        <f>'SO 01b - Juhyně - stupeň ...'!F37</f>
        <v>0</v>
      </c>
      <c r="BT56" s="122" t="s">
        <v>22</v>
      </c>
      <c r="BV56" s="122" t="s">
        <v>75</v>
      </c>
      <c r="BW56" s="122" t="s">
        <v>85</v>
      </c>
      <c r="BX56" s="122" t="s">
        <v>5</v>
      </c>
      <c r="CL56" s="122" t="s">
        <v>20</v>
      </c>
      <c r="CM56" s="122" t="s">
        <v>82</v>
      </c>
    </row>
    <row r="57" s="6" customFormat="1" ht="16.5" customHeight="1">
      <c r="A57" s="110" t="s">
        <v>77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 02 - Juhyně - stupeň k...'!J30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80</v>
      </c>
      <c r="AR57" s="117"/>
      <c r="AS57" s="118">
        <v>0</v>
      </c>
      <c r="AT57" s="119">
        <f>ROUND(SUM(AV57:AW57),2)</f>
        <v>0</v>
      </c>
      <c r="AU57" s="120">
        <f>'SO 02 - Juhyně - stupeň k...'!P91</f>
        <v>0</v>
      </c>
      <c r="AV57" s="119">
        <f>'SO 02 - Juhyně - stupeň k...'!J33</f>
        <v>0</v>
      </c>
      <c r="AW57" s="119">
        <f>'SO 02 - Juhyně - stupeň k...'!J34</f>
        <v>0</v>
      </c>
      <c r="AX57" s="119">
        <f>'SO 02 - Juhyně - stupeň k...'!J35</f>
        <v>0</v>
      </c>
      <c r="AY57" s="119">
        <f>'SO 02 - Juhyně - stupeň k...'!J36</f>
        <v>0</v>
      </c>
      <c r="AZ57" s="119">
        <f>'SO 02 - Juhyně - stupeň k...'!F33</f>
        <v>0</v>
      </c>
      <c r="BA57" s="119">
        <f>'SO 02 - Juhyně - stupeň k...'!F34</f>
        <v>0</v>
      </c>
      <c r="BB57" s="119">
        <f>'SO 02 - Juhyně - stupeň k...'!F35</f>
        <v>0</v>
      </c>
      <c r="BC57" s="119">
        <f>'SO 02 - Juhyně - stupeň k...'!F36</f>
        <v>0</v>
      </c>
      <c r="BD57" s="121">
        <f>'SO 02 - Juhyně - stupeň k...'!F37</f>
        <v>0</v>
      </c>
      <c r="BT57" s="122" t="s">
        <v>22</v>
      </c>
      <c r="BV57" s="122" t="s">
        <v>75</v>
      </c>
      <c r="BW57" s="122" t="s">
        <v>88</v>
      </c>
      <c r="BX57" s="122" t="s">
        <v>5</v>
      </c>
      <c r="CL57" s="122" t="s">
        <v>20</v>
      </c>
      <c r="CM57" s="122" t="s">
        <v>82</v>
      </c>
    </row>
    <row r="58" s="6" customFormat="1" ht="16.5" customHeight="1">
      <c r="A58" s="110" t="s">
        <v>77</v>
      </c>
      <c r="B58" s="111"/>
      <c r="C58" s="112"/>
      <c r="D58" s="113" t="s">
        <v>89</v>
      </c>
      <c r="E58" s="113"/>
      <c r="F58" s="113"/>
      <c r="G58" s="113"/>
      <c r="H58" s="113"/>
      <c r="I58" s="114"/>
      <c r="J58" s="113" t="s">
        <v>90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'SO 03 - Juhyně - oprava b...'!J30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80</v>
      </c>
      <c r="AR58" s="117"/>
      <c r="AS58" s="118">
        <v>0</v>
      </c>
      <c r="AT58" s="119">
        <f>ROUND(SUM(AV58:AW58),2)</f>
        <v>0</v>
      </c>
      <c r="AU58" s="120">
        <f>'SO 03 - Juhyně - oprava b...'!P87</f>
        <v>0</v>
      </c>
      <c r="AV58" s="119">
        <f>'SO 03 - Juhyně - oprava b...'!J33</f>
        <v>0</v>
      </c>
      <c r="AW58" s="119">
        <f>'SO 03 - Juhyně - oprava b...'!J34</f>
        <v>0</v>
      </c>
      <c r="AX58" s="119">
        <f>'SO 03 - Juhyně - oprava b...'!J35</f>
        <v>0</v>
      </c>
      <c r="AY58" s="119">
        <f>'SO 03 - Juhyně - oprava b...'!J36</f>
        <v>0</v>
      </c>
      <c r="AZ58" s="119">
        <f>'SO 03 - Juhyně - oprava b...'!F33</f>
        <v>0</v>
      </c>
      <c r="BA58" s="119">
        <f>'SO 03 - Juhyně - oprava b...'!F34</f>
        <v>0</v>
      </c>
      <c r="BB58" s="119">
        <f>'SO 03 - Juhyně - oprava b...'!F35</f>
        <v>0</v>
      </c>
      <c r="BC58" s="119">
        <f>'SO 03 - Juhyně - oprava b...'!F36</f>
        <v>0</v>
      </c>
      <c r="BD58" s="121">
        <f>'SO 03 - Juhyně - oprava b...'!F37</f>
        <v>0</v>
      </c>
      <c r="BT58" s="122" t="s">
        <v>22</v>
      </c>
      <c r="BV58" s="122" t="s">
        <v>75</v>
      </c>
      <c r="BW58" s="122" t="s">
        <v>91</v>
      </c>
      <c r="BX58" s="122" t="s">
        <v>5</v>
      </c>
      <c r="CL58" s="122" t="s">
        <v>20</v>
      </c>
      <c r="CM58" s="122" t="s">
        <v>82</v>
      </c>
    </row>
    <row r="59" s="6" customFormat="1" ht="27" customHeight="1">
      <c r="A59" s="110" t="s">
        <v>77</v>
      </c>
      <c r="B59" s="111"/>
      <c r="C59" s="112"/>
      <c r="D59" s="113" t="s">
        <v>92</v>
      </c>
      <c r="E59" s="113"/>
      <c r="F59" s="113"/>
      <c r="G59" s="113"/>
      <c r="H59" s="113"/>
      <c r="I59" s="114"/>
      <c r="J59" s="113" t="s">
        <v>93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'SO 99 VRN - Juhyně 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80</v>
      </c>
      <c r="AR59" s="117"/>
      <c r="AS59" s="123">
        <v>0</v>
      </c>
      <c r="AT59" s="124">
        <f>ROUND(SUM(AV59:AW59),2)</f>
        <v>0</v>
      </c>
      <c r="AU59" s="125">
        <f>'SO 99 VRN - Juhyně '!P82</f>
        <v>0</v>
      </c>
      <c r="AV59" s="124">
        <f>'SO 99 VRN - Juhyně '!J33</f>
        <v>0</v>
      </c>
      <c r="AW59" s="124">
        <f>'SO 99 VRN - Juhyně '!J34</f>
        <v>0</v>
      </c>
      <c r="AX59" s="124">
        <f>'SO 99 VRN - Juhyně '!J35</f>
        <v>0</v>
      </c>
      <c r="AY59" s="124">
        <f>'SO 99 VRN - Juhyně '!J36</f>
        <v>0</v>
      </c>
      <c r="AZ59" s="124">
        <f>'SO 99 VRN - Juhyně '!F33</f>
        <v>0</v>
      </c>
      <c r="BA59" s="124">
        <f>'SO 99 VRN - Juhyně '!F34</f>
        <v>0</v>
      </c>
      <c r="BB59" s="124">
        <f>'SO 99 VRN - Juhyně '!F35</f>
        <v>0</v>
      </c>
      <c r="BC59" s="124">
        <f>'SO 99 VRN - Juhyně '!F36</f>
        <v>0</v>
      </c>
      <c r="BD59" s="126">
        <f>'SO 99 VRN - Juhyně '!F37</f>
        <v>0</v>
      </c>
      <c r="BT59" s="122" t="s">
        <v>22</v>
      </c>
      <c r="BV59" s="122" t="s">
        <v>75</v>
      </c>
      <c r="BW59" s="122" t="s">
        <v>94</v>
      </c>
      <c r="BX59" s="122" t="s">
        <v>5</v>
      </c>
      <c r="CL59" s="122" t="s">
        <v>20</v>
      </c>
      <c r="CM59" s="122" t="s">
        <v>82</v>
      </c>
    </row>
    <row r="60" s="1" customFormat="1" ht="30" customHeight="1"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</row>
    <row r="61" s="1" customFormat="1" ht="6.96" customHeight="1"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</row>
  </sheetData>
  <sheetProtection sheet="1" formatColumns="0" formatRows="0" objects="1" scenarios="1" spinCount="100000" saltValue="5whmgYS4qJzQWr2vS6Kp/8jUZChtrvTzrGrv+9msbpcVaVQ4ZK6851MwXgvZ6KgDi4qChJVt+pePyTNv5OFPyg==" hashValue="Q1jyoIKtjJI9sBw4IXtniralDKe81XydSk6w0DMNM6WmHA/616f13OhIgS6V1hlCL/TtBtCWRj+1S90qced7Mg==" algorithmName="SHA-512" password="CC35"/>
  <mergeCells count="5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SO 01a - Juhyně - stupeň ...'!C2" display="/"/>
    <hyperlink ref="A56" location="'SO 01b - Juhyně - stupeň ...'!C2" display="/"/>
    <hyperlink ref="A57" location="'SO 02 - Juhyně - stupeň k...'!C2" display="/"/>
    <hyperlink ref="A58" location="'SO 03 - Juhyně - oprava b...'!C2" display="/"/>
    <hyperlink ref="A59" location="'SO 99 VRN - Juhyně 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81</v>
      </c>
      <c r="AZ2" s="128" t="s">
        <v>95</v>
      </c>
      <c r="BA2" s="128" t="s">
        <v>96</v>
      </c>
      <c r="BB2" s="128" t="s">
        <v>97</v>
      </c>
      <c r="BC2" s="128" t="s">
        <v>98</v>
      </c>
      <c r="BD2" s="128" t="s">
        <v>82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82</v>
      </c>
      <c r="AZ3" s="128" t="s">
        <v>99</v>
      </c>
      <c r="BA3" s="128" t="s">
        <v>100</v>
      </c>
      <c r="BB3" s="128" t="s">
        <v>101</v>
      </c>
      <c r="BC3" s="128" t="s">
        <v>102</v>
      </c>
      <c r="BD3" s="128" t="s">
        <v>82</v>
      </c>
    </row>
    <row r="4" ht="24.96" customHeight="1">
      <c r="B4" s="20"/>
      <c r="D4" s="132" t="s">
        <v>103</v>
      </c>
      <c r="L4" s="20"/>
      <c r="M4" s="133" t="s">
        <v>10</v>
      </c>
      <c r="AT4" s="17" t="s">
        <v>4</v>
      </c>
      <c r="AZ4" s="128" t="s">
        <v>104</v>
      </c>
      <c r="BA4" s="128" t="s">
        <v>105</v>
      </c>
      <c r="BB4" s="128" t="s">
        <v>101</v>
      </c>
      <c r="BC4" s="128" t="s">
        <v>106</v>
      </c>
      <c r="BD4" s="128" t="s">
        <v>82</v>
      </c>
    </row>
    <row r="5" ht="6.96" customHeight="1">
      <c r="B5" s="20"/>
      <c r="L5" s="20"/>
      <c r="AZ5" s="128" t="s">
        <v>107</v>
      </c>
      <c r="BA5" s="128" t="s">
        <v>108</v>
      </c>
      <c r="BB5" s="128" t="s">
        <v>101</v>
      </c>
      <c r="BC5" s="128" t="s">
        <v>109</v>
      </c>
      <c r="BD5" s="128" t="s">
        <v>82</v>
      </c>
    </row>
    <row r="6" ht="12" customHeight="1">
      <c r="B6" s="20"/>
      <c r="D6" s="134" t="s">
        <v>16</v>
      </c>
      <c r="L6" s="20"/>
      <c r="AZ6" s="128" t="s">
        <v>110</v>
      </c>
      <c r="BA6" s="128" t="s">
        <v>111</v>
      </c>
      <c r="BB6" s="128" t="s">
        <v>97</v>
      </c>
      <c r="BC6" s="128" t="s">
        <v>112</v>
      </c>
      <c r="BD6" s="128" t="s">
        <v>82</v>
      </c>
    </row>
    <row r="7" ht="16.5" customHeight="1">
      <c r="B7" s="20"/>
      <c r="E7" s="135" t="str">
        <f>'Rekapitulace stavby'!K6</f>
        <v>Juhyně - oprava příčných objektů, Komárno, km 18,300 - 19,340</v>
      </c>
      <c r="F7" s="134"/>
      <c r="G7" s="134"/>
      <c r="H7" s="134"/>
      <c r="L7" s="20"/>
      <c r="AZ7" s="128" t="s">
        <v>113</v>
      </c>
      <c r="BA7" s="128" t="s">
        <v>114</v>
      </c>
      <c r="BB7" s="128" t="s">
        <v>97</v>
      </c>
      <c r="BC7" s="128" t="s">
        <v>109</v>
      </c>
      <c r="BD7" s="128" t="s">
        <v>82</v>
      </c>
    </row>
    <row r="8" s="1" customFormat="1" ht="12" customHeight="1">
      <c r="B8" s="43"/>
      <c r="D8" s="134" t="s">
        <v>115</v>
      </c>
      <c r="I8" s="136"/>
      <c r="L8" s="43"/>
      <c r="AZ8" s="128" t="s">
        <v>116</v>
      </c>
      <c r="BA8" s="128" t="s">
        <v>117</v>
      </c>
      <c r="BB8" s="128" t="s">
        <v>97</v>
      </c>
      <c r="BC8" s="128" t="s">
        <v>118</v>
      </c>
      <c r="BD8" s="128" t="s">
        <v>82</v>
      </c>
    </row>
    <row r="9" s="1" customFormat="1" ht="36.96" customHeight="1">
      <c r="B9" s="43"/>
      <c r="E9" s="137" t="s">
        <v>119</v>
      </c>
      <c r="F9" s="1"/>
      <c r="G9" s="1"/>
      <c r="H9" s="1"/>
      <c r="I9" s="136"/>
      <c r="L9" s="43"/>
      <c r="AZ9" s="128" t="s">
        <v>120</v>
      </c>
      <c r="BA9" s="128" t="s">
        <v>121</v>
      </c>
      <c r="BB9" s="128" t="s">
        <v>101</v>
      </c>
      <c r="BC9" s="128" t="s">
        <v>122</v>
      </c>
      <c r="BD9" s="128" t="s">
        <v>82</v>
      </c>
    </row>
    <row r="10" s="1" customFormat="1">
      <c r="B10" s="43"/>
      <c r="I10" s="136"/>
      <c r="L10" s="43"/>
      <c r="AZ10" s="128" t="s">
        <v>123</v>
      </c>
      <c r="BA10" s="128" t="s">
        <v>121</v>
      </c>
      <c r="BB10" s="128" t="s">
        <v>101</v>
      </c>
      <c r="BC10" s="128" t="s">
        <v>124</v>
      </c>
      <c r="BD10" s="128" t="s">
        <v>82</v>
      </c>
    </row>
    <row r="11" s="1" customFormat="1" ht="12" customHeight="1">
      <c r="B11" s="43"/>
      <c r="D11" s="134" t="s">
        <v>19</v>
      </c>
      <c r="F11" s="138" t="s">
        <v>20</v>
      </c>
      <c r="I11" s="139" t="s">
        <v>21</v>
      </c>
      <c r="J11" s="138" t="s">
        <v>20</v>
      </c>
      <c r="L11" s="43"/>
      <c r="AZ11" s="128" t="s">
        <v>125</v>
      </c>
      <c r="BA11" s="128" t="s">
        <v>126</v>
      </c>
      <c r="BB11" s="128" t="s">
        <v>101</v>
      </c>
      <c r="BC11" s="128" t="s">
        <v>127</v>
      </c>
      <c r="BD11" s="128" t="s">
        <v>82</v>
      </c>
    </row>
    <row r="12" s="1" customFormat="1" ht="12" customHeight="1">
      <c r="B12" s="43"/>
      <c r="D12" s="134" t="s">
        <v>23</v>
      </c>
      <c r="F12" s="138" t="s">
        <v>24</v>
      </c>
      <c r="I12" s="139" t="s">
        <v>25</v>
      </c>
      <c r="J12" s="140" t="str">
        <f>'Rekapitulace stavby'!AN8</f>
        <v>14. 11. 2016</v>
      </c>
      <c r="L12" s="43"/>
      <c r="AZ12" s="128" t="s">
        <v>128</v>
      </c>
      <c r="BA12" s="128" t="s">
        <v>129</v>
      </c>
      <c r="BB12" s="128" t="s">
        <v>20</v>
      </c>
      <c r="BC12" s="128" t="s">
        <v>130</v>
      </c>
      <c r="BD12" s="128" t="s">
        <v>82</v>
      </c>
    </row>
    <row r="13" s="1" customFormat="1" ht="10.8" customHeight="1">
      <c r="B13" s="43"/>
      <c r="I13" s="136"/>
      <c r="L13" s="43"/>
      <c r="AZ13" s="128" t="s">
        <v>131</v>
      </c>
      <c r="BA13" s="128" t="s">
        <v>132</v>
      </c>
      <c r="BB13" s="128" t="s">
        <v>101</v>
      </c>
      <c r="BC13" s="128" t="s">
        <v>133</v>
      </c>
      <c r="BD13" s="128" t="s">
        <v>82</v>
      </c>
    </row>
    <row r="14" s="1" customFormat="1" ht="12" customHeight="1">
      <c r="B14" s="43"/>
      <c r="D14" s="134" t="s">
        <v>29</v>
      </c>
      <c r="I14" s="139" t="s">
        <v>30</v>
      </c>
      <c r="J14" s="138" t="s">
        <v>20</v>
      </c>
      <c r="L14" s="43"/>
    </row>
    <row r="15" s="1" customFormat="1" ht="18" customHeight="1">
      <c r="B15" s="43"/>
      <c r="E15" s="138" t="s">
        <v>31</v>
      </c>
      <c r="I15" s="139" t="s">
        <v>32</v>
      </c>
      <c r="J15" s="138" t="s">
        <v>20</v>
      </c>
      <c r="L15" s="43"/>
    </row>
    <row r="16" s="1" customFormat="1" ht="6.96" customHeight="1">
      <c r="B16" s="43"/>
      <c r="I16" s="136"/>
      <c r="L16" s="43"/>
    </row>
    <row r="17" s="1" customFormat="1" ht="12" customHeight="1">
      <c r="B17" s="43"/>
      <c r="D17" s="134" t="s">
        <v>33</v>
      </c>
      <c r="I17" s="139" t="s">
        <v>30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8"/>
      <c r="G18" s="138"/>
      <c r="H18" s="138"/>
      <c r="I18" s="139" t="s">
        <v>32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6"/>
      <c r="L19" s="43"/>
    </row>
    <row r="20" s="1" customFormat="1" ht="12" customHeight="1">
      <c r="B20" s="43"/>
      <c r="D20" s="134" t="s">
        <v>35</v>
      </c>
      <c r="I20" s="139" t="s">
        <v>30</v>
      </c>
      <c r="J20" s="138" t="s">
        <v>20</v>
      </c>
      <c r="L20" s="43"/>
    </row>
    <row r="21" s="1" customFormat="1" ht="18" customHeight="1">
      <c r="B21" s="43"/>
      <c r="E21" s="138" t="s">
        <v>24</v>
      </c>
      <c r="I21" s="139" t="s">
        <v>32</v>
      </c>
      <c r="J21" s="138" t="s">
        <v>20</v>
      </c>
      <c r="L21" s="43"/>
    </row>
    <row r="22" s="1" customFormat="1" ht="6.96" customHeight="1">
      <c r="B22" s="43"/>
      <c r="I22" s="136"/>
      <c r="L22" s="43"/>
    </row>
    <row r="23" s="1" customFormat="1" ht="12" customHeight="1">
      <c r="B23" s="43"/>
      <c r="D23" s="134" t="s">
        <v>37</v>
      </c>
      <c r="I23" s="139" t="s">
        <v>30</v>
      </c>
      <c r="J23" s="138" t="str">
        <f>IF('Rekapitulace stavby'!AN19="","",'Rekapitulace stavby'!AN19)</f>
        <v/>
      </c>
      <c r="L23" s="43"/>
    </row>
    <row r="24" s="1" customFormat="1" ht="18" customHeight="1">
      <c r="B24" s="43"/>
      <c r="E24" s="138" t="str">
        <f>IF('Rekapitulace stavby'!E20="","",'Rekapitulace stavby'!E20)</f>
        <v xml:space="preserve"> </v>
      </c>
      <c r="I24" s="139" t="s">
        <v>32</v>
      </c>
      <c r="J24" s="138" t="str">
        <f>IF('Rekapitulace stavby'!AN20="","",'Rekapitulace stavby'!AN20)</f>
        <v/>
      </c>
      <c r="L24" s="43"/>
    </row>
    <row r="25" s="1" customFormat="1" ht="6.96" customHeight="1">
      <c r="B25" s="43"/>
      <c r="I25" s="136"/>
      <c r="L25" s="43"/>
    </row>
    <row r="26" s="1" customFormat="1" ht="12" customHeight="1">
      <c r="B26" s="43"/>
      <c r="D26" s="134" t="s">
        <v>38</v>
      </c>
      <c r="I26" s="136"/>
      <c r="L26" s="43"/>
    </row>
    <row r="27" s="7" customFormat="1" ht="16.5" customHeight="1">
      <c r="B27" s="141"/>
      <c r="E27" s="142" t="s">
        <v>20</v>
      </c>
      <c r="F27" s="142"/>
      <c r="G27" s="142"/>
      <c r="H27" s="142"/>
      <c r="I27" s="143"/>
      <c r="L27" s="141"/>
    </row>
    <row r="28" s="1" customFormat="1" ht="6.96" customHeight="1">
      <c r="B28" s="43"/>
      <c r="I28" s="136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44"/>
      <c r="J29" s="75"/>
      <c r="K29" s="75"/>
      <c r="L29" s="43"/>
    </row>
    <row r="30" s="1" customFormat="1" ht="25.44" customHeight="1">
      <c r="B30" s="43"/>
      <c r="D30" s="145" t="s">
        <v>39</v>
      </c>
      <c r="I30" s="136"/>
      <c r="J30" s="146">
        <f>ROUND(J89,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4"/>
      <c r="J31" s="75"/>
      <c r="K31" s="75"/>
      <c r="L31" s="43"/>
    </row>
    <row r="32" s="1" customFormat="1" ht="14.4" customHeight="1">
      <c r="B32" s="43"/>
      <c r="F32" s="147" t="s">
        <v>41</v>
      </c>
      <c r="I32" s="148" t="s">
        <v>40</v>
      </c>
      <c r="J32" s="147" t="s">
        <v>42</v>
      </c>
      <c r="L32" s="43"/>
    </row>
    <row r="33" s="1" customFormat="1" ht="14.4" customHeight="1">
      <c r="B33" s="43"/>
      <c r="D33" s="149" t="s">
        <v>43</v>
      </c>
      <c r="E33" s="134" t="s">
        <v>44</v>
      </c>
      <c r="F33" s="150">
        <f>ROUND((SUM(BE89:BE229)),  2)</f>
        <v>0</v>
      </c>
      <c r="I33" s="151">
        <v>0.20999999999999999</v>
      </c>
      <c r="J33" s="150">
        <f>ROUND(((SUM(BE89:BE229))*I33),  2)</f>
        <v>0</v>
      </c>
      <c r="L33" s="43"/>
    </row>
    <row r="34" s="1" customFormat="1" ht="14.4" customHeight="1">
      <c r="B34" s="43"/>
      <c r="E34" s="134" t="s">
        <v>45</v>
      </c>
      <c r="F34" s="150">
        <f>ROUND((SUM(BF89:BF229)),  2)</f>
        <v>0</v>
      </c>
      <c r="I34" s="151">
        <v>0.14999999999999999</v>
      </c>
      <c r="J34" s="150">
        <f>ROUND(((SUM(BF89:BF229))*I34),  2)</f>
        <v>0</v>
      </c>
      <c r="L34" s="43"/>
    </row>
    <row r="35" hidden="1" s="1" customFormat="1" ht="14.4" customHeight="1">
      <c r="B35" s="43"/>
      <c r="E35" s="134" t="s">
        <v>46</v>
      </c>
      <c r="F35" s="150">
        <f>ROUND((SUM(BG89:BG229)),  2)</f>
        <v>0</v>
      </c>
      <c r="I35" s="151">
        <v>0.20999999999999999</v>
      </c>
      <c r="J35" s="150">
        <f>0</f>
        <v>0</v>
      </c>
      <c r="L35" s="43"/>
    </row>
    <row r="36" hidden="1" s="1" customFormat="1" ht="14.4" customHeight="1">
      <c r="B36" s="43"/>
      <c r="E36" s="134" t="s">
        <v>47</v>
      </c>
      <c r="F36" s="150">
        <f>ROUND((SUM(BH89:BH229)),  2)</f>
        <v>0</v>
      </c>
      <c r="I36" s="151">
        <v>0.14999999999999999</v>
      </c>
      <c r="J36" s="150">
        <f>0</f>
        <v>0</v>
      </c>
      <c r="L36" s="43"/>
    </row>
    <row r="37" hidden="1" s="1" customFormat="1" ht="14.4" customHeight="1">
      <c r="B37" s="43"/>
      <c r="E37" s="134" t="s">
        <v>48</v>
      </c>
      <c r="F37" s="150">
        <f>ROUND((SUM(BI89:BI229)),  2)</f>
        <v>0</v>
      </c>
      <c r="I37" s="151">
        <v>0</v>
      </c>
      <c r="J37" s="150">
        <f>0</f>
        <v>0</v>
      </c>
      <c r="L37" s="43"/>
    </row>
    <row r="38" s="1" customFormat="1" ht="6.96" customHeight="1">
      <c r="B38" s="43"/>
      <c r="I38" s="136"/>
      <c r="L38" s="43"/>
    </row>
    <row r="39" s="1" customFormat="1" ht="25.44" customHeight="1">
      <c r="B39" s="43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7"/>
      <c r="J39" s="158">
        <f>SUM(J30:J37)</f>
        <v>0</v>
      </c>
      <c r="K39" s="159"/>
      <c r="L39" s="43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3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3"/>
    </row>
    <row r="45" s="1" customFormat="1" ht="24.96" customHeight="1">
      <c r="B45" s="38"/>
      <c r="C45" s="23" t="s">
        <v>134</v>
      </c>
      <c r="D45" s="39"/>
      <c r="E45" s="39"/>
      <c r="F45" s="39"/>
      <c r="G45" s="39"/>
      <c r="H45" s="39"/>
      <c r="I45" s="136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6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36"/>
      <c r="J47" s="39"/>
      <c r="K47" s="39"/>
      <c r="L47" s="43"/>
    </row>
    <row r="48" s="1" customFormat="1" ht="16.5" customHeight="1">
      <c r="B48" s="38"/>
      <c r="C48" s="39"/>
      <c r="D48" s="39"/>
      <c r="E48" s="166" t="str">
        <f>E7</f>
        <v>Juhyně - oprava příčných objektů, Komárno, km 18,300 - 19,340</v>
      </c>
      <c r="F48" s="32"/>
      <c r="G48" s="32"/>
      <c r="H48" s="32"/>
      <c r="I48" s="136"/>
      <c r="J48" s="39"/>
      <c r="K48" s="39"/>
      <c r="L48" s="43"/>
    </row>
    <row r="49" s="1" customFormat="1" ht="12" customHeight="1">
      <c r="B49" s="38"/>
      <c r="C49" s="32" t="s">
        <v>115</v>
      </c>
      <c r="D49" s="39"/>
      <c r="E49" s="39"/>
      <c r="F49" s="39"/>
      <c r="G49" s="39"/>
      <c r="H49" s="39"/>
      <c r="I49" s="136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>SO 01a - Juhyně - stupeň km 18,601 - SO 01a</v>
      </c>
      <c r="F50" s="39"/>
      <c r="G50" s="39"/>
      <c r="H50" s="39"/>
      <c r="I50" s="136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6"/>
      <c r="J51" s="39"/>
      <c r="K51" s="39"/>
      <c r="L51" s="43"/>
    </row>
    <row r="52" s="1" customFormat="1" ht="12" customHeight="1">
      <c r="B52" s="38"/>
      <c r="C52" s="32" t="s">
        <v>23</v>
      </c>
      <c r="D52" s="39"/>
      <c r="E52" s="39"/>
      <c r="F52" s="27" t="str">
        <f>F12</f>
        <v xml:space="preserve"> </v>
      </c>
      <c r="G52" s="39"/>
      <c r="H52" s="39"/>
      <c r="I52" s="139" t="s">
        <v>25</v>
      </c>
      <c r="J52" s="71" t="str">
        <f>IF(J12="","",J12)</f>
        <v>14. 11. 2016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6"/>
      <c r="J53" s="39"/>
      <c r="K53" s="39"/>
      <c r="L53" s="43"/>
    </row>
    <row r="54" s="1" customFormat="1" ht="15.15" customHeight="1">
      <c r="B54" s="38"/>
      <c r="C54" s="32" t="s">
        <v>29</v>
      </c>
      <c r="D54" s="39"/>
      <c r="E54" s="39"/>
      <c r="F54" s="27" t="str">
        <f>E15</f>
        <v>Povodí Moravy s.p.</v>
      </c>
      <c r="G54" s="39"/>
      <c r="H54" s="39"/>
      <c r="I54" s="139" t="s">
        <v>35</v>
      </c>
      <c r="J54" s="36" t="str">
        <f>E21</f>
        <v xml:space="preserve"> </v>
      </c>
      <c r="K54" s="39"/>
      <c r="L54" s="43"/>
    </row>
    <row r="55" s="1" customFormat="1" ht="15.15" customHeight="1">
      <c r="B55" s="38"/>
      <c r="C55" s="32" t="s">
        <v>33</v>
      </c>
      <c r="D55" s="39"/>
      <c r="E55" s="39"/>
      <c r="F55" s="27" t="str">
        <f>IF(E18="","",E18)</f>
        <v>Vyplň údaj</v>
      </c>
      <c r="G55" s="39"/>
      <c r="H55" s="39"/>
      <c r="I55" s="139" t="s">
        <v>37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6"/>
      <c r="J56" s="39"/>
      <c r="K56" s="39"/>
      <c r="L56" s="43"/>
    </row>
    <row r="57" s="1" customFormat="1" ht="29.28" customHeight="1">
      <c r="B57" s="38"/>
      <c r="C57" s="167" t="s">
        <v>135</v>
      </c>
      <c r="D57" s="168"/>
      <c r="E57" s="168"/>
      <c r="F57" s="168"/>
      <c r="G57" s="168"/>
      <c r="H57" s="168"/>
      <c r="I57" s="169"/>
      <c r="J57" s="170" t="s">
        <v>136</v>
      </c>
      <c r="K57" s="168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6"/>
      <c r="J58" s="39"/>
      <c r="K58" s="39"/>
      <c r="L58" s="43"/>
    </row>
    <row r="59" s="1" customFormat="1" ht="22.8" customHeight="1">
      <c r="B59" s="38"/>
      <c r="C59" s="171" t="s">
        <v>71</v>
      </c>
      <c r="D59" s="39"/>
      <c r="E59" s="39"/>
      <c r="F59" s="39"/>
      <c r="G59" s="39"/>
      <c r="H59" s="39"/>
      <c r="I59" s="136"/>
      <c r="J59" s="101">
        <f>J89</f>
        <v>0</v>
      </c>
      <c r="K59" s="39"/>
      <c r="L59" s="43"/>
      <c r="AU59" s="17" t="s">
        <v>137</v>
      </c>
    </row>
    <row r="60" s="8" customFormat="1" ht="24.96" customHeight="1">
      <c r="B60" s="172"/>
      <c r="C60" s="173"/>
      <c r="D60" s="174" t="s">
        <v>138</v>
      </c>
      <c r="E60" s="175"/>
      <c r="F60" s="175"/>
      <c r="G60" s="175"/>
      <c r="H60" s="175"/>
      <c r="I60" s="176"/>
      <c r="J60" s="177">
        <f>J90</f>
        <v>0</v>
      </c>
      <c r="K60" s="173"/>
      <c r="L60" s="178"/>
    </row>
    <row r="61" s="9" customFormat="1" ht="19.92" customHeight="1">
      <c r="B61" s="179"/>
      <c r="C61" s="180"/>
      <c r="D61" s="181" t="s">
        <v>139</v>
      </c>
      <c r="E61" s="182"/>
      <c r="F61" s="182"/>
      <c r="G61" s="182"/>
      <c r="H61" s="182"/>
      <c r="I61" s="183"/>
      <c r="J61" s="184">
        <f>J91</f>
        <v>0</v>
      </c>
      <c r="K61" s="180"/>
      <c r="L61" s="185"/>
    </row>
    <row r="62" s="9" customFormat="1" ht="19.92" customHeight="1">
      <c r="B62" s="179"/>
      <c r="C62" s="180"/>
      <c r="D62" s="181" t="s">
        <v>140</v>
      </c>
      <c r="E62" s="182"/>
      <c r="F62" s="182"/>
      <c r="G62" s="182"/>
      <c r="H62" s="182"/>
      <c r="I62" s="183"/>
      <c r="J62" s="184">
        <f>J151</f>
        <v>0</v>
      </c>
      <c r="K62" s="180"/>
      <c r="L62" s="185"/>
    </row>
    <row r="63" s="9" customFormat="1" ht="19.92" customHeight="1">
      <c r="B63" s="179"/>
      <c r="C63" s="180"/>
      <c r="D63" s="181" t="s">
        <v>141</v>
      </c>
      <c r="E63" s="182"/>
      <c r="F63" s="182"/>
      <c r="G63" s="182"/>
      <c r="H63" s="182"/>
      <c r="I63" s="183"/>
      <c r="J63" s="184">
        <f>J156</f>
        <v>0</v>
      </c>
      <c r="K63" s="180"/>
      <c r="L63" s="185"/>
    </row>
    <row r="64" s="9" customFormat="1" ht="19.92" customHeight="1">
      <c r="B64" s="179"/>
      <c r="C64" s="180"/>
      <c r="D64" s="181" t="s">
        <v>142</v>
      </c>
      <c r="E64" s="182"/>
      <c r="F64" s="182"/>
      <c r="G64" s="182"/>
      <c r="H64" s="182"/>
      <c r="I64" s="183"/>
      <c r="J64" s="184">
        <f>J161</f>
        <v>0</v>
      </c>
      <c r="K64" s="180"/>
      <c r="L64" s="185"/>
    </row>
    <row r="65" s="9" customFormat="1" ht="19.92" customHeight="1">
      <c r="B65" s="179"/>
      <c r="C65" s="180"/>
      <c r="D65" s="181" t="s">
        <v>143</v>
      </c>
      <c r="E65" s="182"/>
      <c r="F65" s="182"/>
      <c r="G65" s="182"/>
      <c r="H65" s="182"/>
      <c r="I65" s="183"/>
      <c r="J65" s="184">
        <f>J178</f>
        <v>0</v>
      </c>
      <c r="K65" s="180"/>
      <c r="L65" s="185"/>
    </row>
    <row r="66" s="9" customFormat="1" ht="19.92" customHeight="1">
      <c r="B66" s="179"/>
      <c r="C66" s="180"/>
      <c r="D66" s="181" t="s">
        <v>144</v>
      </c>
      <c r="E66" s="182"/>
      <c r="F66" s="182"/>
      <c r="G66" s="182"/>
      <c r="H66" s="182"/>
      <c r="I66" s="183"/>
      <c r="J66" s="184">
        <f>J191</f>
        <v>0</v>
      </c>
      <c r="K66" s="180"/>
      <c r="L66" s="185"/>
    </row>
    <row r="67" s="9" customFormat="1" ht="19.92" customHeight="1">
      <c r="B67" s="179"/>
      <c r="C67" s="180"/>
      <c r="D67" s="181" t="s">
        <v>145</v>
      </c>
      <c r="E67" s="182"/>
      <c r="F67" s="182"/>
      <c r="G67" s="182"/>
      <c r="H67" s="182"/>
      <c r="I67" s="183"/>
      <c r="J67" s="184">
        <f>J201</f>
        <v>0</v>
      </c>
      <c r="K67" s="180"/>
      <c r="L67" s="185"/>
    </row>
    <row r="68" s="9" customFormat="1" ht="19.92" customHeight="1">
      <c r="B68" s="179"/>
      <c r="C68" s="180"/>
      <c r="D68" s="181" t="s">
        <v>146</v>
      </c>
      <c r="E68" s="182"/>
      <c r="F68" s="182"/>
      <c r="G68" s="182"/>
      <c r="H68" s="182"/>
      <c r="I68" s="183"/>
      <c r="J68" s="184">
        <f>J216</f>
        <v>0</v>
      </c>
      <c r="K68" s="180"/>
      <c r="L68" s="185"/>
    </row>
    <row r="69" s="9" customFormat="1" ht="19.92" customHeight="1">
      <c r="B69" s="179"/>
      <c r="C69" s="180"/>
      <c r="D69" s="181" t="s">
        <v>147</v>
      </c>
      <c r="E69" s="182"/>
      <c r="F69" s="182"/>
      <c r="G69" s="182"/>
      <c r="H69" s="182"/>
      <c r="I69" s="183"/>
      <c r="J69" s="184">
        <f>J228</f>
        <v>0</v>
      </c>
      <c r="K69" s="180"/>
      <c r="L69" s="185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36"/>
      <c r="J70" s="39"/>
      <c r="K70" s="39"/>
      <c r="L70" s="43"/>
    </row>
    <row r="71" s="1" customFormat="1" ht="6.96" customHeight="1">
      <c r="B71" s="58"/>
      <c r="C71" s="59"/>
      <c r="D71" s="59"/>
      <c r="E71" s="59"/>
      <c r="F71" s="59"/>
      <c r="G71" s="59"/>
      <c r="H71" s="59"/>
      <c r="I71" s="162"/>
      <c r="J71" s="59"/>
      <c r="K71" s="59"/>
      <c r="L71" s="43"/>
    </row>
    <row r="75" s="1" customFormat="1" ht="6.96" customHeight="1">
      <c r="B75" s="60"/>
      <c r="C75" s="61"/>
      <c r="D75" s="61"/>
      <c r="E75" s="61"/>
      <c r="F75" s="61"/>
      <c r="G75" s="61"/>
      <c r="H75" s="61"/>
      <c r="I75" s="165"/>
      <c r="J75" s="61"/>
      <c r="K75" s="61"/>
      <c r="L75" s="43"/>
    </row>
    <row r="76" s="1" customFormat="1" ht="24.96" customHeight="1">
      <c r="B76" s="38"/>
      <c r="C76" s="23" t="s">
        <v>148</v>
      </c>
      <c r="D76" s="39"/>
      <c r="E76" s="39"/>
      <c r="F76" s="39"/>
      <c r="G76" s="39"/>
      <c r="H76" s="39"/>
      <c r="I76" s="136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36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36"/>
      <c r="J78" s="39"/>
      <c r="K78" s="39"/>
      <c r="L78" s="43"/>
    </row>
    <row r="79" s="1" customFormat="1" ht="16.5" customHeight="1">
      <c r="B79" s="38"/>
      <c r="C79" s="39"/>
      <c r="D79" s="39"/>
      <c r="E79" s="166" t="str">
        <f>E7</f>
        <v>Juhyně - oprava příčných objektů, Komárno, km 18,300 - 19,340</v>
      </c>
      <c r="F79" s="32"/>
      <c r="G79" s="32"/>
      <c r="H79" s="32"/>
      <c r="I79" s="136"/>
      <c r="J79" s="39"/>
      <c r="K79" s="39"/>
      <c r="L79" s="43"/>
    </row>
    <row r="80" s="1" customFormat="1" ht="12" customHeight="1">
      <c r="B80" s="38"/>
      <c r="C80" s="32" t="s">
        <v>115</v>
      </c>
      <c r="D80" s="39"/>
      <c r="E80" s="39"/>
      <c r="F80" s="39"/>
      <c r="G80" s="39"/>
      <c r="H80" s="39"/>
      <c r="I80" s="136"/>
      <c r="J80" s="39"/>
      <c r="K80" s="39"/>
      <c r="L80" s="43"/>
    </row>
    <row r="81" s="1" customFormat="1" ht="16.5" customHeight="1">
      <c r="B81" s="38"/>
      <c r="C81" s="39"/>
      <c r="D81" s="39"/>
      <c r="E81" s="68" t="str">
        <f>E9</f>
        <v>SO 01a - Juhyně - stupeň km 18,601 - SO 01a</v>
      </c>
      <c r="F81" s="39"/>
      <c r="G81" s="39"/>
      <c r="H81" s="39"/>
      <c r="I81" s="136"/>
      <c r="J81" s="39"/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36"/>
      <c r="J82" s="39"/>
      <c r="K82" s="39"/>
      <c r="L82" s="43"/>
    </row>
    <row r="83" s="1" customFormat="1" ht="12" customHeight="1">
      <c r="B83" s="38"/>
      <c r="C83" s="32" t="s">
        <v>23</v>
      </c>
      <c r="D83" s="39"/>
      <c r="E83" s="39"/>
      <c r="F83" s="27" t="str">
        <f>F12</f>
        <v xml:space="preserve"> </v>
      </c>
      <c r="G83" s="39"/>
      <c r="H83" s="39"/>
      <c r="I83" s="139" t="s">
        <v>25</v>
      </c>
      <c r="J83" s="71" t="str">
        <f>IF(J12="","",J12)</f>
        <v>14. 11. 2016</v>
      </c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36"/>
      <c r="J84" s="39"/>
      <c r="K84" s="39"/>
      <c r="L84" s="43"/>
    </row>
    <row r="85" s="1" customFormat="1" ht="15.15" customHeight="1">
      <c r="B85" s="38"/>
      <c r="C85" s="32" t="s">
        <v>29</v>
      </c>
      <c r="D85" s="39"/>
      <c r="E85" s="39"/>
      <c r="F85" s="27" t="str">
        <f>E15</f>
        <v>Povodí Moravy s.p.</v>
      </c>
      <c r="G85" s="39"/>
      <c r="H85" s="39"/>
      <c r="I85" s="139" t="s">
        <v>35</v>
      </c>
      <c r="J85" s="36" t="str">
        <f>E21</f>
        <v xml:space="preserve"> </v>
      </c>
      <c r="K85" s="39"/>
      <c r="L85" s="43"/>
    </row>
    <row r="86" s="1" customFormat="1" ht="15.15" customHeight="1">
      <c r="B86" s="38"/>
      <c r="C86" s="32" t="s">
        <v>33</v>
      </c>
      <c r="D86" s="39"/>
      <c r="E86" s="39"/>
      <c r="F86" s="27" t="str">
        <f>IF(E18="","",E18)</f>
        <v>Vyplň údaj</v>
      </c>
      <c r="G86" s="39"/>
      <c r="H86" s="39"/>
      <c r="I86" s="139" t="s">
        <v>37</v>
      </c>
      <c r="J86" s="36" t="str">
        <f>E24</f>
        <v xml:space="preserve"> </v>
      </c>
      <c r="K86" s="39"/>
      <c r="L86" s="43"/>
    </row>
    <row r="87" s="1" customFormat="1" ht="10.32" customHeight="1">
      <c r="B87" s="38"/>
      <c r="C87" s="39"/>
      <c r="D87" s="39"/>
      <c r="E87" s="39"/>
      <c r="F87" s="39"/>
      <c r="G87" s="39"/>
      <c r="H87" s="39"/>
      <c r="I87" s="136"/>
      <c r="J87" s="39"/>
      <c r="K87" s="39"/>
      <c r="L87" s="43"/>
    </row>
    <row r="88" s="10" customFormat="1" ht="29.28" customHeight="1">
      <c r="B88" s="186"/>
      <c r="C88" s="187" t="s">
        <v>149</v>
      </c>
      <c r="D88" s="188" t="s">
        <v>58</v>
      </c>
      <c r="E88" s="188" t="s">
        <v>54</v>
      </c>
      <c r="F88" s="188" t="s">
        <v>55</v>
      </c>
      <c r="G88" s="188" t="s">
        <v>150</v>
      </c>
      <c r="H88" s="188" t="s">
        <v>151</v>
      </c>
      <c r="I88" s="189" t="s">
        <v>152</v>
      </c>
      <c r="J88" s="188" t="s">
        <v>136</v>
      </c>
      <c r="K88" s="190" t="s">
        <v>153</v>
      </c>
      <c r="L88" s="191"/>
      <c r="M88" s="91" t="s">
        <v>20</v>
      </c>
      <c r="N88" s="92" t="s">
        <v>43</v>
      </c>
      <c r="O88" s="92" t="s">
        <v>154</v>
      </c>
      <c r="P88" s="92" t="s">
        <v>155</v>
      </c>
      <c r="Q88" s="92" t="s">
        <v>156</v>
      </c>
      <c r="R88" s="92" t="s">
        <v>157</v>
      </c>
      <c r="S88" s="92" t="s">
        <v>158</v>
      </c>
      <c r="T88" s="93" t="s">
        <v>159</v>
      </c>
    </row>
    <row r="89" s="1" customFormat="1" ht="22.8" customHeight="1">
      <c r="B89" s="38"/>
      <c r="C89" s="98" t="s">
        <v>160</v>
      </c>
      <c r="D89" s="39"/>
      <c r="E89" s="39"/>
      <c r="F89" s="39"/>
      <c r="G89" s="39"/>
      <c r="H89" s="39"/>
      <c r="I89" s="136"/>
      <c r="J89" s="192">
        <f>BK89</f>
        <v>0</v>
      </c>
      <c r="K89" s="39"/>
      <c r="L89" s="43"/>
      <c r="M89" s="94"/>
      <c r="N89" s="95"/>
      <c r="O89" s="95"/>
      <c r="P89" s="193">
        <f>P90</f>
        <v>0</v>
      </c>
      <c r="Q89" s="95"/>
      <c r="R89" s="193">
        <f>R90</f>
        <v>175.60425736000002</v>
      </c>
      <c r="S89" s="95"/>
      <c r="T89" s="194">
        <f>T90</f>
        <v>121.42239999999998</v>
      </c>
      <c r="AT89" s="17" t="s">
        <v>72</v>
      </c>
      <c r="AU89" s="17" t="s">
        <v>137</v>
      </c>
      <c r="BK89" s="195">
        <f>BK90</f>
        <v>0</v>
      </c>
    </row>
    <row r="90" s="11" customFormat="1" ht="25.92" customHeight="1">
      <c r="B90" s="196"/>
      <c r="C90" s="197"/>
      <c r="D90" s="198" t="s">
        <v>72</v>
      </c>
      <c r="E90" s="199" t="s">
        <v>161</v>
      </c>
      <c r="F90" s="199" t="s">
        <v>162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P91+P151+P156+P161+P178+P191+P201+P216+P228</f>
        <v>0</v>
      </c>
      <c r="Q90" s="204"/>
      <c r="R90" s="205">
        <f>R91+R151+R156+R161+R178+R191+R201+R216+R228</f>
        <v>175.60425736000002</v>
      </c>
      <c r="S90" s="204"/>
      <c r="T90" s="206">
        <f>T91+T151+T156+T161+T178+T191+T201+T216+T228</f>
        <v>121.42239999999998</v>
      </c>
      <c r="AR90" s="207" t="s">
        <v>22</v>
      </c>
      <c r="AT90" s="208" t="s">
        <v>72</v>
      </c>
      <c r="AU90" s="208" t="s">
        <v>73</v>
      </c>
      <c r="AY90" s="207" t="s">
        <v>163</v>
      </c>
      <c r="BK90" s="209">
        <f>BK91+BK151+BK156+BK161+BK178+BK191+BK201+BK216+BK228</f>
        <v>0</v>
      </c>
    </row>
    <row r="91" s="11" customFormat="1" ht="22.8" customHeight="1">
      <c r="B91" s="196"/>
      <c r="C91" s="197"/>
      <c r="D91" s="198" t="s">
        <v>72</v>
      </c>
      <c r="E91" s="210" t="s">
        <v>22</v>
      </c>
      <c r="F91" s="210" t="s">
        <v>164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SUM(P92:P150)</f>
        <v>0</v>
      </c>
      <c r="Q91" s="204"/>
      <c r="R91" s="205">
        <f>SUM(R92:R150)</f>
        <v>0.38999200000000001</v>
      </c>
      <c r="S91" s="204"/>
      <c r="T91" s="206">
        <f>SUM(T92:T150)</f>
        <v>0</v>
      </c>
      <c r="AR91" s="207" t="s">
        <v>22</v>
      </c>
      <c r="AT91" s="208" t="s">
        <v>72</v>
      </c>
      <c r="AU91" s="208" t="s">
        <v>22</v>
      </c>
      <c r="AY91" s="207" t="s">
        <v>163</v>
      </c>
      <c r="BK91" s="209">
        <f>SUM(BK92:BK150)</f>
        <v>0</v>
      </c>
    </row>
    <row r="92" s="1" customFormat="1" ht="24" customHeight="1">
      <c r="B92" s="38"/>
      <c r="C92" s="212" t="s">
        <v>22</v>
      </c>
      <c r="D92" s="212" t="s">
        <v>165</v>
      </c>
      <c r="E92" s="213" t="s">
        <v>166</v>
      </c>
      <c r="F92" s="214" t="s">
        <v>167</v>
      </c>
      <c r="G92" s="215" t="s">
        <v>97</v>
      </c>
      <c r="H92" s="216">
        <v>16</v>
      </c>
      <c r="I92" s="217"/>
      <c r="J92" s="218">
        <f>ROUND(I92*H92,2)</f>
        <v>0</v>
      </c>
      <c r="K92" s="214" t="s">
        <v>20</v>
      </c>
      <c r="L92" s="43"/>
      <c r="M92" s="219" t="s">
        <v>20</v>
      </c>
      <c r="N92" s="220" t="s">
        <v>44</v>
      </c>
      <c r="O92" s="83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AR92" s="223" t="s">
        <v>168</v>
      </c>
      <c r="AT92" s="223" t="s">
        <v>165</v>
      </c>
      <c r="AU92" s="223" t="s">
        <v>82</v>
      </c>
      <c r="AY92" s="17" t="s">
        <v>163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22</v>
      </c>
      <c r="BK92" s="224">
        <f>ROUND(I92*H92,2)</f>
        <v>0</v>
      </c>
      <c r="BL92" s="17" t="s">
        <v>168</v>
      </c>
      <c r="BM92" s="223" t="s">
        <v>169</v>
      </c>
    </row>
    <row r="93" s="12" customFormat="1">
      <c r="B93" s="225"/>
      <c r="C93" s="226"/>
      <c r="D93" s="227" t="s">
        <v>170</v>
      </c>
      <c r="E93" s="228" t="s">
        <v>20</v>
      </c>
      <c r="F93" s="229" t="s">
        <v>171</v>
      </c>
      <c r="G93" s="226"/>
      <c r="H93" s="230">
        <v>16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AT93" s="236" t="s">
        <v>170</v>
      </c>
      <c r="AU93" s="236" t="s">
        <v>82</v>
      </c>
      <c r="AV93" s="12" t="s">
        <v>82</v>
      </c>
      <c r="AW93" s="12" t="s">
        <v>36</v>
      </c>
      <c r="AX93" s="12" t="s">
        <v>22</v>
      </c>
      <c r="AY93" s="236" t="s">
        <v>163</v>
      </c>
    </row>
    <row r="94" s="1" customFormat="1" ht="24" customHeight="1">
      <c r="B94" s="38"/>
      <c r="C94" s="212" t="s">
        <v>82</v>
      </c>
      <c r="D94" s="212" t="s">
        <v>165</v>
      </c>
      <c r="E94" s="213" t="s">
        <v>172</v>
      </c>
      <c r="F94" s="214" t="s">
        <v>173</v>
      </c>
      <c r="G94" s="215" t="s">
        <v>174</v>
      </c>
      <c r="H94" s="216">
        <v>3</v>
      </c>
      <c r="I94" s="217"/>
      <c r="J94" s="218">
        <f>ROUND(I94*H94,2)</f>
        <v>0</v>
      </c>
      <c r="K94" s="214" t="s">
        <v>175</v>
      </c>
      <c r="L94" s="43"/>
      <c r="M94" s="219" t="s">
        <v>20</v>
      </c>
      <c r="N94" s="220" t="s">
        <v>44</v>
      </c>
      <c r="O94" s="83"/>
      <c r="P94" s="221">
        <f>O94*H94</f>
        <v>0</v>
      </c>
      <c r="Q94" s="221">
        <v>8.0000000000000007E-05</v>
      </c>
      <c r="R94" s="221">
        <f>Q94*H94</f>
        <v>0.00024000000000000003</v>
      </c>
      <c r="S94" s="221">
        <v>0</v>
      </c>
      <c r="T94" s="222">
        <f>S94*H94</f>
        <v>0</v>
      </c>
      <c r="AR94" s="223" t="s">
        <v>168</v>
      </c>
      <c r="AT94" s="223" t="s">
        <v>165</v>
      </c>
      <c r="AU94" s="223" t="s">
        <v>82</v>
      </c>
      <c r="AY94" s="17" t="s">
        <v>163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22</v>
      </c>
      <c r="BK94" s="224">
        <f>ROUND(I94*H94,2)</f>
        <v>0</v>
      </c>
      <c r="BL94" s="17" t="s">
        <v>168</v>
      </c>
      <c r="BM94" s="223" t="s">
        <v>176</v>
      </c>
    </row>
    <row r="95" s="1" customFormat="1" ht="24" customHeight="1">
      <c r="B95" s="38"/>
      <c r="C95" s="212" t="s">
        <v>177</v>
      </c>
      <c r="D95" s="212" t="s">
        <v>165</v>
      </c>
      <c r="E95" s="213" t="s">
        <v>178</v>
      </c>
      <c r="F95" s="214" t="s">
        <v>179</v>
      </c>
      <c r="G95" s="215" t="s">
        <v>101</v>
      </c>
      <c r="H95" s="216">
        <v>102.42</v>
      </c>
      <c r="I95" s="217"/>
      <c r="J95" s="218">
        <f>ROUND(I95*H95,2)</f>
        <v>0</v>
      </c>
      <c r="K95" s="214" t="s">
        <v>175</v>
      </c>
      <c r="L95" s="43"/>
      <c r="M95" s="219" t="s">
        <v>20</v>
      </c>
      <c r="N95" s="220" t="s">
        <v>44</v>
      </c>
      <c r="O95" s="83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AR95" s="223" t="s">
        <v>168</v>
      </c>
      <c r="AT95" s="223" t="s">
        <v>165</v>
      </c>
      <c r="AU95" s="223" t="s">
        <v>82</v>
      </c>
      <c r="AY95" s="17" t="s">
        <v>163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22</v>
      </c>
      <c r="BK95" s="224">
        <f>ROUND(I95*H95,2)</f>
        <v>0</v>
      </c>
      <c r="BL95" s="17" t="s">
        <v>168</v>
      </c>
      <c r="BM95" s="223" t="s">
        <v>180</v>
      </c>
    </row>
    <row r="96" s="12" customFormat="1">
      <c r="B96" s="225"/>
      <c r="C96" s="226"/>
      <c r="D96" s="227" t="s">
        <v>170</v>
      </c>
      <c r="E96" s="228" t="s">
        <v>20</v>
      </c>
      <c r="F96" s="229" t="s">
        <v>181</v>
      </c>
      <c r="G96" s="226"/>
      <c r="H96" s="230">
        <v>29.219999999999999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AT96" s="236" t="s">
        <v>170</v>
      </c>
      <c r="AU96" s="236" t="s">
        <v>82</v>
      </c>
      <c r="AV96" s="12" t="s">
        <v>82</v>
      </c>
      <c r="AW96" s="12" t="s">
        <v>36</v>
      </c>
      <c r="AX96" s="12" t="s">
        <v>73</v>
      </c>
      <c r="AY96" s="236" t="s">
        <v>163</v>
      </c>
    </row>
    <row r="97" s="12" customFormat="1">
      <c r="B97" s="225"/>
      <c r="C97" s="226"/>
      <c r="D97" s="227" t="s">
        <v>170</v>
      </c>
      <c r="E97" s="228" t="s">
        <v>20</v>
      </c>
      <c r="F97" s="229" t="s">
        <v>182</v>
      </c>
      <c r="G97" s="226"/>
      <c r="H97" s="230">
        <v>43.200000000000003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170</v>
      </c>
      <c r="AU97" s="236" t="s">
        <v>82</v>
      </c>
      <c r="AV97" s="12" t="s">
        <v>82</v>
      </c>
      <c r="AW97" s="12" t="s">
        <v>36</v>
      </c>
      <c r="AX97" s="12" t="s">
        <v>73</v>
      </c>
      <c r="AY97" s="236" t="s">
        <v>163</v>
      </c>
    </row>
    <row r="98" s="12" customFormat="1">
      <c r="B98" s="225"/>
      <c r="C98" s="226"/>
      <c r="D98" s="227" t="s">
        <v>170</v>
      </c>
      <c r="E98" s="228" t="s">
        <v>20</v>
      </c>
      <c r="F98" s="229" t="s">
        <v>183</v>
      </c>
      <c r="G98" s="226"/>
      <c r="H98" s="230">
        <v>30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170</v>
      </c>
      <c r="AU98" s="236" t="s">
        <v>82</v>
      </c>
      <c r="AV98" s="12" t="s">
        <v>82</v>
      </c>
      <c r="AW98" s="12" t="s">
        <v>36</v>
      </c>
      <c r="AX98" s="12" t="s">
        <v>73</v>
      </c>
      <c r="AY98" s="236" t="s">
        <v>163</v>
      </c>
    </row>
    <row r="99" s="13" customFormat="1">
      <c r="B99" s="237"/>
      <c r="C99" s="238"/>
      <c r="D99" s="227" t="s">
        <v>170</v>
      </c>
      <c r="E99" s="239" t="s">
        <v>20</v>
      </c>
      <c r="F99" s="240" t="s">
        <v>184</v>
      </c>
      <c r="G99" s="238"/>
      <c r="H99" s="241">
        <v>102.42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AT99" s="247" t="s">
        <v>170</v>
      </c>
      <c r="AU99" s="247" t="s">
        <v>82</v>
      </c>
      <c r="AV99" s="13" t="s">
        <v>168</v>
      </c>
      <c r="AW99" s="13" t="s">
        <v>36</v>
      </c>
      <c r="AX99" s="13" t="s">
        <v>22</v>
      </c>
      <c r="AY99" s="247" t="s">
        <v>163</v>
      </c>
    </row>
    <row r="100" s="1" customFormat="1" ht="16.5" customHeight="1">
      <c r="B100" s="38"/>
      <c r="C100" s="212" t="s">
        <v>168</v>
      </c>
      <c r="D100" s="212" t="s">
        <v>165</v>
      </c>
      <c r="E100" s="213" t="s">
        <v>185</v>
      </c>
      <c r="F100" s="214" t="s">
        <v>186</v>
      </c>
      <c r="G100" s="215" t="s">
        <v>187</v>
      </c>
      <c r="H100" s="216">
        <v>300</v>
      </c>
      <c r="I100" s="217"/>
      <c r="J100" s="218">
        <f>ROUND(I100*H100,2)</f>
        <v>0</v>
      </c>
      <c r="K100" s="214" t="s">
        <v>175</v>
      </c>
      <c r="L100" s="43"/>
      <c r="M100" s="219" t="s">
        <v>20</v>
      </c>
      <c r="N100" s="220" t="s">
        <v>44</v>
      </c>
      <c r="O100" s="83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AR100" s="223" t="s">
        <v>168</v>
      </c>
      <c r="AT100" s="223" t="s">
        <v>165</v>
      </c>
      <c r="AU100" s="223" t="s">
        <v>82</v>
      </c>
      <c r="AY100" s="17" t="s">
        <v>163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22</v>
      </c>
      <c r="BK100" s="224">
        <f>ROUND(I100*H100,2)</f>
        <v>0</v>
      </c>
      <c r="BL100" s="17" t="s">
        <v>168</v>
      </c>
      <c r="BM100" s="223" t="s">
        <v>188</v>
      </c>
    </row>
    <row r="101" s="1" customFormat="1" ht="24" customHeight="1">
      <c r="B101" s="38"/>
      <c r="C101" s="212" t="s">
        <v>189</v>
      </c>
      <c r="D101" s="212" t="s">
        <v>165</v>
      </c>
      <c r="E101" s="213" t="s">
        <v>190</v>
      </c>
      <c r="F101" s="214" t="s">
        <v>191</v>
      </c>
      <c r="G101" s="215" t="s">
        <v>192</v>
      </c>
      <c r="H101" s="216">
        <v>30</v>
      </c>
      <c r="I101" s="217"/>
      <c r="J101" s="218">
        <f>ROUND(I101*H101,2)</f>
        <v>0</v>
      </c>
      <c r="K101" s="214" t="s">
        <v>175</v>
      </c>
      <c r="L101" s="43"/>
      <c r="M101" s="219" t="s">
        <v>20</v>
      </c>
      <c r="N101" s="220" t="s">
        <v>44</v>
      </c>
      <c r="O101" s="83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AR101" s="223" t="s">
        <v>168</v>
      </c>
      <c r="AT101" s="223" t="s">
        <v>165</v>
      </c>
      <c r="AU101" s="223" t="s">
        <v>82</v>
      </c>
      <c r="AY101" s="17" t="s">
        <v>163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22</v>
      </c>
      <c r="BK101" s="224">
        <f>ROUND(I101*H101,2)</f>
        <v>0</v>
      </c>
      <c r="BL101" s="17" t="s">
        <v>168</v>
      </c>
      <c r="BM101" s="223" t="s">
        <v>193</v>
      </c>
    </row>
    <row r="102" s="1" customFormat="1" ht="24" customHeight="1">
      <c r="B102" s="38"/>
      <c r="C102" s="212" t="s">
        <v>194</v>
      </c>
      <c r="D102" s="212" t="s">
        <v>165</v>
      </c>
      <c r="E102" s="213" t="s">
        <v>195</v>
      </c>
      <c r="F102" s="214" t="s">
        <v>196</v>
      </c>
      <c r="G102" s="215" t="s">
        <v>101</v>
      </c>
      <c r="H102" s="216">
        <v>7</v>
      </c>
      <c r="I102" s="217"/>
      <c r="J102" s="218">
        <f>ROUND(I102*H102,2)</f>
        <v>0</v>
      </c>
      <c r="K102" s="214" t="s">
        <v>175</v>
      </c>
      <c r="L102" s="43"/>
      <c r="M102" s="219" t="s">
        <v>20</v>
      </c>
      <c r="N102" s="220" t="s">
        <v>44</v>
      </c>
      <c r="O102" s="83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AR102" s="223" t="s">
        <v>168</v>
      </c>
      <c r="AT102" s="223" t="s">
        <v>165</v>
      </c>
      <c r="AU102" s="223" t="s">
        <v>82</v>
      </c>
      <c r="AY102" s="17" t="s">
        <v>163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22</v>
      </c>
      <c r="BK102" s="224">
        <f>ROUND(I102*H102,2)</f>
        <v>0</v>
      </c>
      <c r="BL102" s="17" t="s">
        <v>168</v>
      </c>
      <c r="BM102" s="223" t="s">
        <v>197</v>
      </c>
    </row>
    <row r="103" s="12" customFormat="1">
      <c r="B103" s="225"/>
      <c r="C103" s="226"/>
      <c r="D103" s="227" t="s">
        <v>170</v>
      </c>
      <c r="E103" s="228" t="s">
        <v>99</v>
      </c>
      <c r="F103" s="229" t="s">
        <v>198</v>
      </c>
      <c r="G103" s="226"/>
      <c r="H103" s="230">
        <v>7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170</v>
      </c>
      <c r="AU103" s="236" t="s">
        <v>82</v>
      </c>
      <c r="AV103" s="12" t="s">
        <v>82</v>
      </c>
      <c r="AW103" s="12" t="s">
        <v>36</v>
      </c>
      <c r="AX103" s="12" t="s">
        <v>22</v>
      </c>
      <c r="AY103" s="236" t="s">
        <v>163</v>
      </c>
    </row>
    <row r="104" s="1" customFormat="1" ht="16.5" customHeight="1">
      <c r="B104" s="38"/>
      <c r="C104" s="212" t="s">
        <v>102</v>
      </c>
      <c r="D104" s="212" t="s">
        <v>165</v>
      </c>
      <c r="E104" s="213" t="s">
        <v>199</v>
      </c>
      <c r="F104" s="214" t="s">
        <v>200</v>
      </c>
      <c r="G104" s="215" t="s">
        <v>101</v>
      </c>
      <c r="H104" s="216">
        <v>7</v>
      </c>
      <c r="I104" s="217"/>
      <c r="J104" s="218">
        <f>ROUND(I104*H104,2)</f>
        <v>0</v>
      </c>
      <c r="K104" s="214" t="s">
        <v>175</v>
      </c>
      <c r="L104" s="43"/>
      <c r="M104" s="219" t="s">
        <v>20</v>
      </c>
      <c r="N104" s="220" t="s">
        <v>44</v>
      </c>
      <c r="O104" s="83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AR104" s="223" t="s">
        <v>168</v>
      </c>
      <c r="AT104" s="223" t="s">
        <v>165</v>
      </c>
      <c r="AU104" s="223" t="s">
        <v>82</v>
      </c>
      <c r="AY104" s="17" t="s">
        <v>163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22</v>
      </c>
      <c r="BK104" s="224">
        <f>ROUND(I104*H104,2)</f>
        <v>0</v>
      </c>
      <c r="BL104" s="17" t="s">
        <v>168</v>
      </c>
      <c r="BM104" s="223" t="s">
        <v>201</v>
      </c>
    </row>
    <row r="105" s="12" customFormat="1">
      <c r="B105" s="225"/>
      <c r="C105" s="226"/>
      <c r="D105" s="227" t="s">
        <v>170</v>
      </c>
      <c r="E105" s="228" t="s">
        <v>20</v>
      </c>
      <c r="F105" s="229" t="s">
        <v>99</v>
      </c>
      <c r="G105" s="226"/>
      <c r="H105" s="230">
        <v>7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170</v>
      </c>
      <c r="AU105" s="236" t="s">
        <v>82</v>
      </c>
      <c r="AV105" s="12" t="s">
        <v>82</v>
      </c>
      <c r="AW105" s="12" t="s">
        <v>36</v>
      </c>
      <c r="AX105" s="12" t="s">
        <v>22</v>
      </c>
      <c r="AY105" s="236" t="s">
        <v>163</v>
      </c>
    </row>
    <row r="106" s="1" customFormat="1" ht="24" customHeight="1">
      <c r="B106" s="38"/>
      <c r="C106" s="212" t="s">
        <v>202</v>
      </c>
      <c r="D106" s="212" t="s">
        <v>165</v>
      </c>
      <c r="E106" s="213" t="s">
        <v>203</v>
      </c>
      <c r="F106" s="214" t="s">
        <v>204</v>
      </c>
      <c r="G106" s="215" t="s">
        <v>101</v>
      </c>
      <c r="H106" s="216">
        <v>9.7400000000000002</v>
      </c>
      <c r="I106" s="217"/>
      <c r="J106" s="218">
        <f>ROUND(I106*H106,2)</f>
        <v>0</v>
      </c>
      <c r="K106" s="214" t="s">
        <v>175</v>
      </c>
      <c r="L106" s="43"/>
      <c r="M106" s="219" t="s">
        <v>20</v>
      </c>
      <c r="N106" s="220" t="s">
        <v>44</v>
      </c>
      <c r="O106" s="83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AR106" s="223" t="s">
        <v>168</v>
      </c>
      <c r="AT106" s="223" t="s">
        <v>165</v>
      </c>
      <c r="AU106" s="223" t="s">
        <v>82</v>
      </c>
      <c r="AY106" s="17" t="s">
        <v>163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22</v>
      </c>
      <c r="BK106" s="224">
        <f>ROUND(I106*H106,2)</f>
        <v>0</v>
      </c>
      <c r="BL106" s="17" t="s">
        <v>168</v>
      </c>
      <c r="BM106" s="223" t="s">
        <v>205</v>
      </c>
    </row>
    <row r="107" s="12" customFormat="1">
      <c r="B107" s="225"/>
      <c r="C107" s="226"/>
      <c r="D107" s="227" t="s">
        <v>170</v>
      </c>
      <c r="E107" s="228" t="s">
        <v>104</v>
      </c>
      <c r="F107" s="229" t="s">
        <v>206</v>
      </c>
      <c r="G107" s="226"/>
      <c r="H107" s="230">
        <v>9.7400000000000002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170</v>
      </c>
      <c r="AU107" s="236" t="s">
        <v>82</v>
      </c>
      <c r="AV107" s="12" t="s">
        <v>82</v>
      </c>
      <c r="AW107" s="12" t="s">
        <v>36</v>
      </c>
      <c r="AX107" s="12" t="s">
        <v>22</v>
      </c>
      <c r="AY107" s="236" t="s">
        <v>163</v>
      </c>
    </row>
    <row r="108" s="1" customFormat="1" ht="24" customHeight="1">
      <c r="B108" s="38"/>
      <c r="C108" s="212" t="s">
        <v>207</v>
      </c>
      <c r="D108" s="212" t="s">
        <v>165</v>
      </c>
      <c r="E108" s="213" t="s">
        <v>208</v>
      </c>
      <c r="F108" s="214" t="s">
        <v>209</v>
      </c>
      <c r="G108" s="215" t="s">
        <v>101</v>
      </c>
      <c r="H108" s="216">
        <v>4.6799999999999997</v>
      </c>
      <c r="I108" s="217"/>
      <c r="J108" s="218">
        <f>ROUND(I108*H108,2)</f>
        <v>0</v>
      </c>
      <c r="K108" s="214" t="s">
        <v>175</v>
      </c>
      <c r="L108" s="43"/>
      <c r="M108" s="219" t="s">
        <v>20</v>
      </c>
      <c r="N108" s="220" t="s">
        <v>44</v>
      </c>
      <c r="O108" s="83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AR108" s="223" t="s">
        <v>168</v>
      </c>
      <c r="AT108" s="223" t="s">
        <v>165</v>
      </c>
      <c r="AU108" s="223" t="s">
        <v>82</v>
      </c>
      <c r="AY108" s="17" t="s">
        <v>163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22</v>
      </c>
      <c r="BK108" s="224">
        <f>ROUND(I108*H108,2)</f>
        <v>0</v>
      </c>
      <c r="BL108" s="17" t="s">
        <v>168</v>
      </c>
      <c r="BM108" s="223" t="s">
        <v>210</v>
      </c>
    </row>
    <row r="109" s="12" customFormat="1">
      <c r="B109" s="225"/>
      <c r="C109" s="226"/>
      <c r="D109" s="227" t="s">
        <v>170</v>
      </c>
      <c r="E109" s="228" t="s">
        <v>107</v>
      </c>
      <c r="F109" s="229" t="s">
        <v>211</v>
      </c>
      <c r="G109" s="226"/>
      <c r="H109" s="230">
        <v>4.6799999999999997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170</v>
      </c>
      <c r="AU109" s="236" t="s">
        <v>82</v>
      </c>
      <c r="AV109" s="12" t="s">
        <v>82</v>
      </c>
      <c r="AW109" s="12" t="s">
        <v>36</v>
      </c>
      <c r="AX109" s="12" t="s">
        <v>22</v>
      </c>
      <c r="AY109" s="236" t="s">
        <v>163</v>
      </c>
    </row>
    <row r="110" s="1" customFormat="1" ht="24" customHeight="1">
      <c r="B110" s="38"/>
      <c r="C110" s="212" t="s">
        <v>27</v>
      </c>
      <c r="D110" s="212" t="s">
        <v>165</v>
      </c>
      <c r="E110" s="213" t="s">
        <v>212</v>
      </c>
      <c r="F110" s="214" t="s">
        <v>213</v>
      </c>
      <c r="G110" s="215" t="s">
        <v>101</v>
      </c>
      <c r="H110" s="216">
        <v>2.3399999999999999</v>
      </c>
      <c r="I110" s="217"/>
      <c r="J110" s="218">
        <f>ROUND(I110*H110,2)</f>
        <v>0</v>
      </c>
      <c r="K110" s="214" t="s">
        <v>175</v>
      </c>
      <c r="L110" s="43"/>
      <c r="M110" s="219" t="s">
        <v>20</v>
      </c>
      <c r="N110" s="220" t="s">
        <v>44</v>
      </c>
      <c r="O110" s="83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AR110" s="223" t="s">
        <v>168</v>
      </c>
      <c r="AT110" s="223" t="s">
        <v>165</v>
      </c>
      <c r="AU110" s="223" t="s">
        <v>82</v>
      </c>
      <c r="AY110" s="17" t="s">
        <v>163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22</v>
      </c>
      <c r="BK110" s="224">
        <f>ROUND(I110*H110,2)</f>
        <v>0</v>
      </c>
      <c r="BL110" s="17" t="s">
        <v>168</v>
      </c>
      <c r="BM110" s="223" t="s">
        <v>214</v>
      </c>
    </row>
    <row r="111" s="12" customFormat="1">
      <c r="B111" s="225"/>
      <c r="C111" s="226"/>
      <c r="D111" s="227" t="s">
        <v>170</v>
      </c>
      <c r="E111" s="228" t="s">
        <v>20</v>
      </c>
      <c r="F111" s="229" t="s">
        <v>215</v>
      </c>
      <c r="G111" s="226"/>
      <c r="H111" s="230">
        <v>2.3399999999999999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170</v>
      </c>
      <c r="AU111" s="236" t="s">
        <v>82</v>
      </c>
      <c r="AV111" s="12" t="s">
        <v>82</v>
      </c>
      <c r="AW111" s="12" t="s">
        <v>36</v>
      </c>
      <c r="AX111" s="12" t="s">
        <v>22</v>
      </c>
      <c r="AY111" s="236" t="s">
        <v>163</v>
      </c>
    </row>
    <row r="112" s="1" customFormat="1" ht="24" customHeight="1">
      <c r="B112" s="38"/>
      <c r="C112" s="212" t="s">
        <v>216</v>
      </c>
      <c r="D112" s="212" t="s">
        <v>165</v>
      </c>
      <c r="E112" s="213" t="s">
        <v>217</v>
      </c>
      <c r="F112" s="214" t="s">
        <v>218</v>
      </c>
      <c r="G112" s="215" t="s">
        <v>97</v>
      </c>
      <c r="H112" s="216">
        <v>31.199999999999999</v>
      </c>
      <c r="I112" s="217"/>
      <c r="J112" s="218">
        <f>ROUND(I112*H112,2)</f>
        <v>0</v>
      </c>
      <c r="K112" s="214" t="s">
        <v>20</v>
      </c>
      <c r="L112" s="43"/>
      <c r="M112" s="219" t="s">
        <v>20</v>
      </c>
      <c r="N112" s="220" t="s">
        <v>44</v>
      </c>
      <c r="O112" s="83"/>
      <c r="P112" s="221">
        <f>O112*H112</f>
        <v>0</v>
      </c>
      <c r="Q112" s="221">
        <v>0.00496</v>
      </c>
      <c r="R112" s="221">
        <f>Q112*H112</f>
        <v>0.154752</v>
      </c>
      <c r="S112" s="221">
        <v>0</v>
      </c>
      <c r="T112" s="222">
        <f>S112*H112</f>
        <v>0</v>
      </c>
      <c r="AR112" s="223" t="s">
        <v>168</v>
      </c>
      <c r="AT112" s="223" t="s">
        <v>165</v>
      </c>
      <c r="AU112" s="223" t="s">
        <v>82</v>
      </c>
      <c r="AY112" s="17" t="s">
        <v>163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22</v>
      </c>
      <c r="BK112" s="224">
        <f>ROUND(I112*H112,2)</f>
        <v>0</v>
      </c>
      <c r="BL112" s="17" t="s">
        <v>168</v>
      </c>
      <c r="BM112" s="223" t="s">
        <v>219</v>
      </c>
    </row>
    <row r="113" s="12" customFormat="1">
      <c r="B113" s="225"/>
      <c r="C113" s="226"/>
      <c r="D113" s="227" t="s">
        <v>170</v>
      </c>
      <c r="E113" s="228" t="s">
        <v>110</v>
      </c>
      <c r="F113" s="229" t="s">
        <v>220</v>
      </c>
      <c r="G113" s="226"/>
      <c r="H113" s="230">
        <v>31.199999999999999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170</v>
      </c>
      <c r="AU113" s="236" t="s">
        <v>82</v>
      </c>
      <c r="AV113" s="12" t="s">
        <v>82</v>
      </c>
      <c r="AW113" s="12" t="s">
        <v>36</v>
      </c>
      <c r="AX113" s="12" t="s">
        <v>22</v>
      </c>
      <c r="AY113" s="236" t="s">
        <v>163</v>
      </c>
    </row>
    <row r="114" s="1" customFormat="1" ht="24" customHeight="1">
      <c r="B114" s="38"/>
      <c r="C114" s="212" t="s">
        <v>221</v>
      </c>
      <c r="D114" s="212" t="s">
        <v>165</v>
      </c>
      <c r="E114" s="213" t="s">
        <v>222</v>
      </c>
      <c r="F114" s="214" t="s">
        <v>223</v>
      </c>
      <c r="G114" s="215" t="s">
        <v>97</v>
      </c>
      <c r="H114" s="216">
        <v>31.199999999999999</v>
      </c>
      <c r="I114" s="217"/>
      <c r="J114" s="218">
        <f>ROUND(I114*H114,2)</f>
        <v>0</v>
      </c>
      <c r="K114" s="214" t="s">
        <v>175</v>
      </c>
      <c r="L114" s="43"/>
      <c r="M114" s="219" t="s">
        <v>20</v>
      </c>
      <c r="N114" s="220" t="s">
        <v>44</v>
      </c>
      <c r="O114" s="83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AR114" s="223" t="s">
        <v>168</v>
      </c>
      <c r="AT114" s="223" t="s">
        <v>165</v>
      </c>
      <c r="AU114" s="223" t="s">
        <v>82</v>
      </c>
      <c r="AY114" s="17" t="s">
        <v>163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22</v>
      </c>
      <c r="BK114" s="224">
        <f>ROUND(I114*H114,2)</f>
        <v>0</v>
      </c>
      <c r="BL114" s="17" t="s">
        <v>168</v>
      </c>
      <c r="BM114" s="223" t="s">
        <v>224</v>
      </c>
    </row>
    <row r="115" s="12" customFormat="1">
      <c r="B115" s="225"/>
      <c r="C115" s="226"/>
      <c r="D115" s="227" t="s">
        <v>170</v>
      </c>
      <c r="E115" s="228" t="s">
        <v>20</v>
      </c>
      <c r="F115" s="229" t="s">
        <v>110</v>
      </c>
      <c r="G115" s="226"/>
      <c r="H115" s="230">
        <v>31.199999999999999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AT115" s="236" t="s">
        <v>170</v>
      </c>
      <c r="AU115" s="236" t="s">
        <v>82</v>
      </c>
      <c r="AV115" s="12" t="s">
        <v>82</v>
      </c>
      <c r="AW115" s="12" t="s">
        <v>36</v>
      </c>
      <c r="AX115" s="12" t="s">
        <v>22</v>
      </c>
      <c r="AY115" s="236" t="s">
        <v>163</v>
      </c>
    </row>
    <row r="116" s="1" customFormat="1" ht="24" customHeight="1">
      <c r="B116" s="38"/>
      <c r="C116" s="212" t="s">
        <v>225</v>
      </c>
      <c r="D116" s="212" t="s">
        <v>165</v>
      </c>
      <c r="E116" s="213" t="s">
        <v>226</v>
      </c>
      <c r="F116" s="214" t="s">
        <v>227</v>
      </c>
      <c r="G116" s="215" t="s">
        <v>101</v>
      </c>
      <c r="H116" s="216">
        <v>14.42</v>
      </c>
      <c r="I116" s="217"/>
      <c r="J116" s="218">
        <f>ROUND(I116*H116,2)</f>
        <v>0</v>
      </c>
      <c r="K116" s="214" t="s">
        <v>175</v>
      </c>
      <c r="L116" s="43"/>
      <c r="M116" s="219" t="s">
        <v>20</v>
      </c>
      <c r="N116" s="220" t="s">
        <v>44</v>
      </c>
      <c r="O116" s="83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AR116" s="223" t="s">
        <v>168</v>
      </c>
      <c r="AT116" s="223" t="s">
        <v>165</v>
      </c>
      <c r="AU116" s="223" t="s">
        <v>82</v>
      </c>
      <c r="AY116" s="17" t="s">
        <v>163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22</v>
      </c>
      <c r="BK116" s="224">
        <f>ROUND(I116*H116,2)</f>
        <v>0</v>
      </c>
      <c r="BL116" s="17" t="s">
        <v>168</v>
      </c>
      <c r="BM116" s="223" t="s">
        <v>228</v>
      </c>
    </row>
    <row r="117" s="12" customFormat="1">
      <c r="B117" s="225"/>
      <c r="C117" s="226"/>
      <c r="D117" s="227" t="s">
        <v>170</v>
      </c>
      <c r="E117" s="228" t="s">
        <v>20</v>
      </c>
      <c r="F117" s="229" t="s">
        <v>229</v>
      </c>
      <c r="G117" s="226"/>
      <c r="H117" s="230">
        <v>14.42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AT117" s="236" t="s">
        <v>170</v>
      </c>
      <c r="AU117" s="236" t="s">
        <v>82</v>
      </c>
      <c r="AV117" s="12" t="s">
        <v>82</v>
      </c>
      <c r="AW117" s="12" t="s">
        <v>36</v>
      </c>
      <c r="AX117" s="12" t="s">
        <v>22</v>
      </c>
      <c r="AY117" s="236" t="s">
        <v>163</v>
      </c>
    </row>
    <row r="118" s="1" customFormat="1" ht="24" customHeight="1">
      <c r="B118" s="38"/>
      <c r="C118" s="212" t="s">
        <v>230</v>
      </c>
      <c r="D118" s="212" t="s">
        <v>165</v>
      </c>
      <c r="E118" s="213" t="s">
        <v>231</v>
      </c>
      <c r="F118" s="214" t="s">
        <v>232</v>
      </c>
      <c r="G118" s="215" t="s">
        <v>101</v>
      </c>
      <c r="H118" s="216">
        <v>76.006</v>
      </c>
      <c r="I118" s="217"/>
      <c r="J118" s="218">
        <f>ROUND(I118*H118,2)</f>
        <v>0</v>
      </c>
      <c r="K118" s="214" t="s">
        <v>175</v>
      </c>
      <c r="L118" s="43"/>
      <c r="M118" s="219" t="s">
        <v>20</v>
      </c>
      <c r="N118" s="220" t="s">
        <v>44</v>
      </c>
      <c r="O118" s="83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AR118" s="223" t="s">
        <v>168</v>
      </c>
      <c r="AT118" s="223" t="s">
        <v>165</v>
      </c>
      <c r="AU118" s="223" t="s">
        <v>82</v>
      </c>
      <c r="AY118" s="17" t="s">
        <v>163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22</v>
      </c>
      <c r="BK118" s="224">
        <f>ROUND(I118*H118,2)</f>
        <v>0</v>
      </c>
      <c r="BL118" s="17" t="s">
        <v>168</v>
      </c>
      <c r="BM118" s="223" t="s">
        <v>233</v>
      </c>
    </row>
    <row r="119" s="12" customFormat="1">
      <c r="B119" s="225"/>
      <c r="C119" s="226"/>
      <c r="D119" s="227" t="s">
        <v>170</v>
      </c>
      <c r="E119" s="228" t="s">
        <v>20</v>
      </c>
      <c r="F119" s="229" t="s">
        <v>234</v>
      </c>
      <c r="G119" s="226"/>
      <c r="H119" s="230">
        <v>42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170</v>
      </c>
      <c r="AU119" s="236" t="s">
        <v>82</v>
      </c>
      <c r="AV119" s="12" t="s">
        <v>82</v>
      </c>
      <c r="AW119" s="12" t="s">
        <v>36</v>
      </c>
      <c r="AX119" s="12" t="s">
        <v>73</v>
      </c>
      <c r="AY119" s="236" t="s">
        <v>163</v>
      </c>
    </row>
    <row r="120" s="12" customFormat="1">
      <c r="B120" s="225"/>
      <c r="C120" s="226"/>
      <c r="D120" s="227" t="s">
        <v>170</v>
      </c>
      <c r="E120" s="228" t="s">
        <v>20</v>
      </c>
      <c r="F120" s="229" t="s">
        <v>235</v>
      </c>
      <c r="G120" s="226"/>
      <c r="H120" s="230">
        <v>7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170</v>
      </c>
      <c r="AU120" s="236" t="s">
        <v>82</v>
      </c>
      <c r="AV120" s="12" t="s">
        <v>82</v>
      </c>
      <c r="AW120" s="12" t="s">
        <v>36</v>
      </c>
      <c r="AX120" s="12" t="s">
        <v>73</v>
      </c>
      <c r="AY120" s="236" t="s">
        <v>163</v>
      </c>
    </row>
    <row r="121" s="12" customFormat="1">
      <c r="B121" s="225"/>
      <c r="C121" s="226"/>
      <c r="D121" s="227" t="s">
        <v>170</v>
      </c>
      <c r="E121" s="228" t="s">
        <v>20</v>
      </c>
      <c r="F121" s="229" t="s">
        <v>236</v>
      </c>
      <c r="G121" s="226"/>
      <c r="H121" s="230">
        <v>20.454000000000001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170</v>
      </c>
      <c r="AU121" s="236" t="s">
        <v>82</v>
      </c>
      <c r="AV121" s="12" t="s">
        <v>82</v>
      </c>
      <c r="AW121" s="12" t="s">
        <v>36</v>
      </c>
      <c r="AX121" s="12" t="s">
        <v>73</v>
      </c>
      <c r="AY121" s="236" t="s">
        <v>163</v>
      </c>
    </row>
    <row r="122" s="12" customFormat="1">
      <c r="B122" s="225"/>
      <c r="C122" s="226"/>
      <c r="D122" s="227" t="s">
        <v>170</v>
      </c>
      <c r="E122" s="228" t="s">
        <v>20</v>
      </c>
      <c r="F122" s="229" t="s">
        <v>237</v>
      </c>
      <c r="G122" s="226"/>
      <c r="H122" s="230">
        <v>6.5519999999999996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170</v>
      </c>
      <c r="AU122" s="236" t="s">
        <v>82</v>
      </c>
      <c r="AV122" s="12" t="s">
        <v>82</v>
      </c>
      <c r="AW122" s="12" t="s">
        <v>36</v>
      </c>
      <c r="AX122" s="12" t="s">
        <v>73</v>
      </c>
      <c r="AY122" s="236" t="s">
        <v>163</v>
      </c>
    </row>
    <row r="123" s="13" customFormat="1">
      <c r="B123" s="237"/>
      <c r="C123" s="238"/>
      <c r="D123" s="227" t="s">
        <v>170</v>
      </c>
      <c r="E123" s="239" t="s">
        <v>238</v>
      </c>
      <c r="F123" s="240" t="s">
        <v>184</v>
      </c>
      <c r="G123" s="238"/>
      <c r="H123" s="241">
        <v>76.006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AT123" s="247" t="s">
        <v>170</v>
      </c>
      <c r="AU123" s="247" t="s">
        <v>82</v>
      </c>
      <c r="AV123" s="13" t="s">
        <v>168</v>
      </c>
      <c r="AW123" s="13" t="s">
        <v>36</v>
      </c>
      <c r="AX123" s="13" t="s">
        <v>22</v>
      </c>
      <c r="AY123" s="247" t="s">
        <v>163</v>
      </c>
    </row>
    <row r="124" s="1" customFormat="1" ht="24" customHeight="1">
      <c r="B124" s="38"/>
      <c r="C124" s="212" t="s">
        <v>8</v>
      </c>
      <c r="D124" s="212" t="s">
        <v>165</v>
      </c>
      <c r="E124" s="213" t="s">
        <v>239</v>
      </c>
      <c r="F124" s="214" t="s">
        <v>240</v>
      </c>
      <c r="G124" s="215" t="s">
        <v>101</v>
      </c>
      <c r="H124" s="216">
        <v>44.509999999999998</v>
      </c>
      <c r="I124" s="217"/>
      <c r="J124" s="218">
        <f>ROUND(I124*H124,2)</f>
        <v>0</v>
      </c>
      <c r="K124" s="214" t="s">
        <v>175</v>
      </c>
      <c r="L124" s="43"/>
      <c r="M124" s="219" t="s">
        <v>20</v>
      </c>
      <c r="N124" s="220" t="s">
        <v>44</v>
      </c>
      <c r="O124" s="83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AR124" s="223" t="s">
        <v>168</v>
      </c>
      <c r="AT124" s="223" t="s">
        <v>165</v>
      </c>
      <c r="AU124" s="223" t="s">
        <v>82</v>
      </c>
      <c r="AY124" s="17" t="s">
        <v>163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22</v>
      </c>
      <c r="BK124" s="224">
        <f>ROUND(I124*H124,2)</f>
        <v>0</v>
      </c>
      <c r="BL124" s="17" t="s">
        <v>168</v>
      </c>
      <c r="BM124" s="223" t="s">
        <v>241</v>
      </c>
    </row>
    <row r="125" s="12" customFormat="1">
      <c r="B125" s="225"/>
      <c r="C125" s="226"/>
      <c r="D125" s="227" t="s">
        <v>170</v>
      </c>
      <c r="E125" s="228" t="s">
        <v>20</v>
      </c>
      <c r="F125" s="229" t="s">
        <v>242</v>
      </c>
      <c r="G125" s="226"/>
      <c r="H125" s="230">
        <v>9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170</v>
      </c>
      <c r="AU125" s="236" t="s">
        <v>82</v>
      </c>
      <c r="AV125" s="12" t="s">
        <v>82</v>
      </c>
      <c r="AW125" s="12" t="s">
        <v>36</v>
      </c>
      <c r="AX125" s="12" t="s">
        <v>73</v>
      </c>
      <c r="AY125" s="236" t="s">
        <v>163</v>
      </c>
    </row>
    <row r="126" s="12" customFormat="1">
      <c r="B126" s="225"/>
      <c r="C126" s="226"/>
      <c r="D126" s="227" t="s">
        <v>170</v>
      </c>
      <c r="E126" s="228" t="s">
        <v>20</v>
      </c>
      <c r="F126" s="229" t="s">
        <v>243</v>
      </c>
      <c r="G126" s="226"/>
      <c r="H126" s="230">
        <v>9.7400000000000002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170</v>
      </c>
      <c r="AU126" s="236" t="s">
        <v>82</v>
      </c>
      <c r="AV126" s="12" t="s">
        <v>82</v>
      </c>
      <c r="AW126" s="12" t="s">
        <v>36</v>
      </c>
      <c r="AX126" s="12" t="s">
        <v>73</v>
      </c>
      <c r="AY126" s="236" t="s">
        <v>163</v>
      </c>
    </row>
    <row r="127" s="12" customFormat="1">
      <c r="B127" s="225"/>
      <c r="C127" s="226"/>
      <c r="D127" s="227" t="s">
        <v>170</v>
      </c>
      <c r="E127" s="228" t="s">
        <v>20</v>
      </c>
      <c r="F127" s="229" t="s">
        <v>244</v>
      </c>
      <c r="G127" s="226"/>
      <c r="H127" s="230">
        <v>6.2400000000000002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170</v>
      </c>
      <c r="AU127" s="236" t="s">
        <v>82</v>
      </c>
      <c r="AV127" s="12" t="s">
        <v>82</v>
      </c>
      <c r="AW127" s="12" t="s">
        <v>36</v>
      </c>
      <c r="AX127" s="12" t="s">
        <v>73</v>
      </c>
      <c r="AY127" s="236" t="s">
        <v>163</v>
      </c>
    </row>
    <row r="128" s="12" customFormat="1">
      <c r="B128" s="225"/>
      <c r="C128" s="226"/>
      <c r="D128" s="227" t="s">
        <v>170</v>
      </c>
      <c r="E128" s="228" t="s">
        <v>20</v>
      </c>
      <c r="F128" s="229" t="s">
        <v>245</v>
      </c>
      <c r="G128" s="226"/>
      <c r="H128" s="230">
        <v>8.766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170</v>
      </c>
      <c r="AU128" s="236" t="s">
        <v>82</v>
      </c>
      <c r="AV128" s="12" t="s">
        <v>82</v>
      </c>
      <c r="AW128" s="12" t="s">
        <v>36</v>
      </c>
      <c r="AX128" s="12" t="s">
        <v>73</v>
      </c>
      <c r="AY128" s="236" t="s">
        <v>163</v>
      </c>
    </row>
    <row r="129" s="12" customFormat="1">
      <c r="B129" s="225"/>
      <c r="C129" s="226"/>
      <c r="D129" s="227" t="s">
        <v>170</v>
      </c>
      <c r="E129" s="228" t="s">
        <v>20</v>
      </c>
      <c r="F129" s="229" t="s">
        <v>246</v>
      </c>
      <c r="G129" s="226"/>
      <c r="H129" s="230">
        <v>4.6799999999999997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170</v>
      </c>
      <c r="AU129" s="236" t="s">
        <v>82</v>
      </c>
      <c r="AV129" s="12" t="s">
        <v>82</v>
      </c>
      <c r="AW129" s="12" t="s">
        <v>36</v>
      </c>
      <c r="AX129" s="12" t="s">
        <v>73</v>
      </c>
      <c r="AY129" s="236" t="s">
        <v>163</v>
      </c>
    </row>
    <row r="130" s="12" customFormat="1">
      <c r="B130" s="225"/>
      <c r="C130" s="226"/>
      <c r="D130" s="227" t="s">
        <v>170</v>
      </c>
      <c r="E130" s="228" t="s">
        <v>20</v>
      </c>
      <c r="F130" s="229" t="s">
        <v>247</v>
      </c>
      <c r="G130" s="226"/>
      <c r="H130" s="230">
        <v>1.4039999999999999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170</v>
      </c>
      <c r="AU130" s="236" t="s">
        <v>82</v>
      </c>
      <c r="AV130" s="12" t="s">
        <v>82</v>
      </c>
      <c r="AW130" s="12" t="s">
        <v>36</v>
      </c>
      <c r="AX130" s="12" t="s">
        <v>73</v>
      </c>
      <c r="AY130" s="236" t="s">
        <v>163</v>
      </c>
    </row>
    <row r="131" s="14" customFormat="1">
      <c r="B131" s="248"/>
      <c r="C131" s="249"/>
      <c r="D131" s="227" t="s">
        <v>170</v>
      </c>
      <c r="E131" s="250" t="s">
        <v>120</v>
      </c>
      <c r="F131" s="251" t="s">
        <v>248</v>
      </c>
      <c r="G131" s="249"/>
      <c r="H131" s="252">
        <v>39.829999999999998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AT131" s="258" t="s">
        <v>170</v>
      </c>
      <c r="AU131" s="258" t="s">
        <v>82</v>
      </c>
      <c r="AV131" s="14" t="s">
        <v>177</v>
      </c>
      <c r="AW131" s="14" t="s">
        <v>36</v>
      </c>
      <c r="AX131" s="14" t="s">
        <v>73</v>
      </c>
      <c r="AY131" s="258" t="s">
        <v>163</v>
      </c>
    </row>
    <row r="132" s="12" customFormat="1">
      <c r="B132" s="225"/>
      <c r="C132" s="226"/>
      <c r="D132" s="227" t="s">
        <v>170</v>
      </c>
      <c r="E132" s="228" t="s">
        <v>20</v>
      </c>
      <c r="F132" s="229" t="s">
        <v>107</v>
      </c>
      <c r="G132" s="226"/>
      <c r="H132" s="230">
        <v>4.6799999999999997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170</v>
      </c>
      <c r="AU132" s="236" t="s">
        <v>82</v>
      </c>
      <c r="AV132" s="12" t="s">
        <v>82</v>
      </c>
      <c r="AW132" s="12" t="s">
        <v>36</v>
      </c>
      <c r="AX132" s="12" t="s">
        <v>73</v>
      </c>
      <c r="AY132" s="236" t="s">
        <v>163</v>
      </c>
    </row>
    <row r="133" s="13" customFormat="1">
      <c r="B133" s="237"/>
      <c r="C133" s="238"/>
      <c r="D133" s="227" t="s">
        <v>170</v>
      </c>
      <c r="E133" s="239" t="s">
        <v>123</v>
      </c>
      <c r="F133" s="240" t="s">
        <v>184</v>
      </c>
      <c r="G133" s="238"/>
      <c r="H133" s="241">
        <v>44.509999999999998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170</v>
      </c>
      <c r="AU133" s="247" t="s">
        <v>82</v>
      </c>
      <c r="AV133" s="13" t="s">
        <v>168</v>
      </c>
      <c r="AW133" s="13" t="s">
        <v>36</v>
      </c>
      <c r="AX133" s="13" t="s">
        <v>22</v>
      </c>
      <c r="AY133" s="247" t="s">
        <v>163</v>
      </c>
    </row>
    <row r="134" s="1" customFormat="1" ht="36" customHeight="1">
      <c r="B134" s="38"/>
      <c r="C134" s="212" t="s">
        <v>249</v>
      </c>
      <c r="D134" s="212" t="s">
        <v>165</v>
      </c>
      <c r="E134" s="213" t="s">
        <v>250</v>
      </c>
      <c r="F134" s="214" t="s">
        <v>251</v>
      </c>
      <c r="G134" s="215" t="s">
        <v>101</v>
      </c>
      <c r="H134" s="216">
        <v>445.10000000000002</v>
      </c>
      <c r="I134" s="217"/>
      <c r="J134" s="218">
        <f>ROUND(I134*H134,2)</f>
        <v>0</v>
      </c>
      <c r="K134" s="214" t="s">
        <v>175</v>
      </c>
      <c r="L134" s="43"/>
      <c r="M134" s="219" t="s">
        <v>20</v>
      </c>
      <c r="N134" s="220" t="s">
        <v>44</v>
      </c>
      <c r="O134" s="83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AR134" s="223" t="s">
        <v>168</v>
      </c>
      <c r="AT134" s="223" t="s">
        <v>165</v>
      </c>
      <c r="AU134" s="223" t="s">
        <v>82</v>
      </c>
      <c r="AY134" s="17" t="s">
        <v>163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22</v>
      </c>
      <c r="BK134" s="224">
        <f>ROUND(I134*H134,2)</f>
        <v>0</v>
      </c>
      <c r="BL134" s="17" t="s">
        <v>168</v>
      </c>
      <c r="BM134" s="223" t="s">
        <v>252</v>
      </c>
    </row>
    <row r="135" s="12" customFormat="1">
      <c r="B135" s="225"/>
      <c r="C135" s="226"/>
      <c r="D135" s="227" t="s">
        <v>170</v>
      </c>
      <c r="E135" s="228" t="s">
        <v>20</v>
      </c>
      <c r="F135" s="229" t="s">
        <v>253</v>
      </c>
      <c r="G135" s="226"/>
      <c r="H135" s="230">
        <v>445.10000000000002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170</v>
      </c>
      <c r="AU135" s="236" t="s">
        <v>82</v>
      </c>
      <c r="AV135" s="12" t="s">
        <v>82</v>
      </c>
      <c r="AW135" s="12" t="s">
        <v>36</v>
      </c>
      <c r="AX135" s="12" t="s">
        <v>22</v>
      </c>
      <c r="AY135" s="236" t="s">
        <v>163</v>
      </c>
    </row>
    <row r="136" s="1" customFormat="1" ht="24" customHeight="1">
      <c r="B136" s="38"/>
      <c r="C136" s="212" t="s">
        <v>254</v>
      </c>
      <c r="D136" s="212" t="s">
        <v>165</v>
      </c>
      <c r="E136" s="213" t="s">
        <v>255</v>
      </c>
      <c r="F136" s="214" t="s">
        <v>256</v>
      </c>
      <c r="G136" s="215" t="s">
        <v>101</v>
      </c>
      <c r="H136" s="216">
        <v>28.643999999999998</v>
      </c>
      <c r="I136" s="217"/>
      <c r="J136" s="218">
        <f>ROUND(I136*H136,2)</f>
        <v>0</v>
      </c>
      <c r="K136" s="214" t="s">
        <v>175</v>
      </c>
      <c r="L136" s="43"/>
      <c r="M136" s="219" t="s">
        <v>20</v>
      </c>
      <c r="N136" s="220" t="s">
        <v>44</v>
      </c>
      <c r="O136" s="83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AR136" s="223" t="s">
        <v>168</v>
      </c>
      <c r="AT136" s="223" t="s">
        <v>165</v>
      </c>
      <c r="AU136" s="223" t="s">
        <v>82</v>
      </c>
      <c r="AY136" s="17" t="s">
        <v>163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22</v>
      </c>
      <c r="BK136" s="224">
        <f>ROUND(I136*H136,2)</f>
        <v>0</v>
      </c>
      <c r="BL136" s="17" t="s">
        <v>168</v>
      </c>
      <c r="BM136" s="223" t="s">
        <v>257</v>
      </c>
    </row>
    <row r="137" s="12" customFormat="1">
      <c r="B137" s="225"/>
      <c r="C137" s="226"/>
      <c r="D137" s="227" t="s">
        <v>170</v>
      </c>
      <c r="E137" s="228" t="s">
        <v>20</v>
      </c>
      <c r="F137" s="229" t="s">
        <v>258</v>
      </c>
      <c r="G137" s="226"/>
      <c r="H137" s="230">
        <v>21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170</v>
      </c>
      <c r="AU137" s="236" t="s">
        <v>82</v>
      </c>
      <c r="AV137" s="12" t="s">
        <v>82</v>
      </c>
      <c r="AW137" s="12" t="s">
        <v>36</v>
      </c>
      <c r="AX137" s="12" t="s">
        <v>73</v>
      </c>
      <c r="AY137" s="236" t="s">
        <v>163</v>
      </c>
    </row>
    <row r="138" s="12" customFormat="1">
      <c r="B138" s="225"/>
      <c r="C138" s="226"/>
      <c r="D138" s="227" t="s">
        <v>170</v>
      </c>
      <c r="E138" s="228" t="s">
        <v>20</v>
      </c>
      <c r="F138" s="229" t="s">
        <v>259</v>
      </c>
      <c r="G138" s="226"/>
      <c r="H138" s="230">
        <v>5.46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170</v>
      </c>
      <c r="AU138" s="236" t="s">
        <v>82</v>
      </c>
      <c r="AV138" s="12" t="s">
        <v>82</v>
      </c>
      <c r="AW138" s="12" t="s">
        <v>36</v>
      </c>
      <c r="AX138" s="12" t="s">
        <v>73</v>
      </c>
      <c r="AY138" s="236" t="s">
        <v>163</v>
      </c>
    </row>
    <row r="139" s="12" customFormat="1">
      <c r="B139" s="225"/>
      <c r="C139" s="226"/>
      <c r="D139" s="227" t="s">
        <v>170</v>
      </c>
      <c r="E139" s="228" t="s">
        <v>20</v>
      </c>
      <c r="F139" s="229" t="s">
        <v>260</v>
      </c>
      <c r="G139" s="226"/>
      <c r="H139" s="230">
        <v>2.1840000000000002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AT139" s="236" t="s">
        <v>170</v>
      </c>
      <c r="AU139" s="236" t="s">
        <v>82</v>
      </c>
      <c r="AV139" s="12" t="s">
        <v>82</v>
      </c>
      <c r="AW139" s="12" t="s">
        <v>36</v>
      </c>
      <c r="AX139" s="12" t="s">
        <v>73</v>
      </c>
      <c r="AY139" s="236" t="s">
        <v>163</v>
      </c>
    </row>
    <row r="140" s="13" customFormat="1">
      <c r="B140" s="237"/>
      <c r="C140" s="238"/>
      <c r="D140" s="227" t="s">
        <v>170</v>
      </c>
      <c r="E140" s="239" t="s">
        <v>261</v>
      </c>
      <c r="F140" s="240" t="s">
        <v>184</v>
      </c>
      <c r="G140" s="238"/>
      <c r="H140" s="241">
        <v>28.643999999999998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170</v>
      </c>
      <c r="AU140" s="247" t="s">
        <v>82</v>
      </c>
      <c r="AV140" s="13" t="s">
        <v>168</v>
      </c>
      <c r="AW140" s="13" t="s">
        <v>36</v>
      </c>
      <c r="AX140" s="13" t="s">
        <v>22</v>
      </c>
      <c r="AY140" s="247" t="s">
        <v>163</v>
      </c>
    </row>
    <row r="141" s="1" customFormat="1" ht="16.5" customHeight="1">
      <c r="B141" s="38"/>
      <c r="C141" s="212" t="s">
        <v>262</v>
      </c>
      <c r="D141" s="212" t="s">
        <v>165</v>
      </c>
      <c r="E141" s="213" t="s">
        <v>263</v>
      </c>
      <c r="F141" s="214" t="s">
        <v>264</v>
      </c>
      <c r="G141" s="215" t="s">
        <v>101</v>
      </c>
      <c r="H141" s="216">
        <v>44.509999999999998</v>
      </c>
      <c r="I141" s="217"/>
      <c r="J141" s="218">
        <f>ROUND(I141*H141,2)</f>
        <v>0</v>
      </c>
      <c r="K141" s="214" t="s">
        <v>20</v>
      </c>
      <c r="L141" s="43"/>
      <c r="M141" s="219" t="s">
        <v>20</v>
      </c>
      <c r="N141" s="220" t="s">
        <v>44</v>
      </c>
      <c r="O141" s="83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AR141" s="223" t="s">
        <v>168</v>
      </c>
      <c r="AT141" s="223" t="s">
        <v>165</v>
      </c>
      <c r="AU141" s="223" t="s">
        <v>82</v>
      </c>
      <c r="AY141" s="17" t="s">
        <v>163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22</v>
      </c>
      <c r="BK141" s="224">
        <f>ROUND(I141*H141,2)</f>
        <v>0</v>
      </c>
      <c r="BL141" s="17" t="s">
        <v>168</v>
      </c>
      <c r="BM141" s="223" t="s">
        <v>265</v>
      </c>
    </row>
    <row r="142" s="12" customFormat="1">
      <c r="B142" s="225"/>
      <c r="C142" s="226"/>
      <c r="D142" s="227" t="s">
        <v>170</v>
      </c>
      <c r="E142" s="228" t="s">
        <v>20</v>
      </c>
      <c r="F142" s="229" t="s">
        <v>123</v>
      </c>
      <c r="G142" s="226"/>
      <c r="H142" s="230">
        <v>44.509999999999998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170</v>
      </c>
      <c r="AU142" s="236" t="s">
        <v>82</v>
      </c>
      <c r="AV142" s="12" t="s">
        <v>82</v>
      </c>
      <c r="AW142" s="12" t="s">
        <v>36</v>
      </c>
      <c r="AX142" s="12" t="s">
        <v>22</v>
      </c>
      <c r="AY142" s="236" t="s">
        <v>163</v>
      </c>
    </row>
    <row r="143" s="1" customFormat="1" ht="16.5" customHeight="1">
      <c r="B143" s="38"/>
      <c r="C143" s="212" t="s">
        <v>266</v>
      </c>
      <c r="D143" s="212" t="s">
        <v>165</v>
      </c>
      <c r="E143" s="213" t="s">
        <v>267</v>
      </c>
      <c r="F143" s="214" t="s">
        <v>268</v>
      </c>
      <c r="G143" s="215" t="s">
        <v>269</v>
      </c>
      <c r="H143" s="216">
        <v>27.483000000000001</v>
      </c>
      <c r="I143" s="217"/>
      <c r="J143" s="218">
        <f>ROUND(I143*H143,2)</f>
        <v>0</v>
      </c>
      <c r="K143" s="214" t="s">
        <v>20</v>
      </c>
      <c r="L143" s="43"/>
      <c r="M143" s="219" t="s">
        <v>20</v>
      </c>
      <c r="N143" s="220" t="s">
        <v>44</v>
      </c>
      <c r="O143" s="83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AR143" s="223" t="s">
        <v>168</v>
      </c>
      <c r="AT143" s="223" t="s">
        <v>165</v>
      </c>
      <c r="AU143" s="223" t="s">
        <v>82</v>
      </c>
      <c r="AY143" s="17" t="s">
        <v>163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22</v>
      </c>
      <c r="BK143" s="224">
        <f>ROUND(I143*H143,2)</f>
        <v>0</v>
      </c>
      <c r="BL143" s="17" t="s">
        <v>168</v>
      </c>
      <c r="BM143" s="223" t="s">
        <v>270</v>
      </c>
    </row>
    <row r="144" s="12" customFormat="1">
      <c r="B144" s="225"/>
      <c r="C144" s="226"/>
      <c r="D144" s="227" t="s">
        <v>170</v>
      </c>
      <c r="E144" s="228" t="s">
        <v>20</v>
      </c>
      <c r="F144" s="229" t="s">
        <v>271</v>
      </c>
      <c r="G144" s="226"/>
      <c r="H144" s="230">
        <v>27.483000000000001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170</v>
      </c>
      <c r="AU144" s="236" t="s">
        <v>82</v>
      </c>
      <c r="AV144" s="12" t="s">
        <v>82</v>
      </c>
      <c r="AW144" s="12" t="s">
        <v>36</v>
      </c>
      <c r="AX144" s="12" t="s">
        <v>22</v>
      </c>
      <c r="AY144" s="236" t="s">
        <v>163</v>
      </c>
    </row>
    <row r="145" s="1" customFormat="1" ht="16.5" customHeight="1">
      <c r="B145" s="38"/>
      <c r="C145" s="212" t="s">
        <v>272</v>
      </c>
      <c r="D145" s="212" t="s">
        <v>165</v>
      </c>
      <c r="E145" s="213" t="s">
        <v>273</v>
      </c>
      <c r="F145" s="214" t="s">
        <v>268</v>
      </c>
      <c r="G145" s="215" t="s">
        <v>269</v>
      </c>
      <c r="H145" s="216">
        <v>4.6799999999999997</v>
      </c>
      <c r="I145" s="217"/>
      <c r="J145" s="218">
        <f>ROUND(I145*H145,2)</f>
        <v>0</v>
      </c>
      <c r="K145" s="214" t="s">
        <v>20</v>
      </c>
      <c r="L145" s="43"/>
      <c r="M145" s="219" t="s">
        <v>20</v>
      </c>
      <c r="N145" s="220" t="s">
        <v>44</v>
      </c>
      <c r="O145" s="83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AR145" s="223" t="s">
        <v>168</v>
      </c>
      <c r="AT145" s="223" t="s">
        <v>165</v>
      </c>
      <c r="AU145" s="223" t="s">
        <v>82</v>
      </c>
      <c r="AY145" s="17" t="s">
        <v>163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22</v>
      </c>
      <c r="BK145" s="224">
        <f>ROUND(I145*H145,2)</f>
        <v>0</v>
      </c>
      <c r="BL145" s="17" t="s">
        <v>168</v>
      </c>
      <c r="BM145" s="223" t="s">
        <v>274</v>
      </c>
    </row>
    <row r="146" s="12" customFormat="1">
      <c r="B146" s="225"/>
      <c r="C146" s="226"/>
      <c r="D146" s="227" t="s">
        <v>170</v>
      </c>
      <c r="E146" s="228" t="s">
        <v>20</v>
      </c>
      <c r="F146" s="229" t="s">
        <v>275</v>
      </c>
      <c r="G146" s="226"/>
      <c r="H146" s="230">
        <v>4.6799999999999997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170</v>
      </c>
      <c r="AU146" s="236" t="s">
        <v>82</v>
      </c>
      <c r="AV146" s="12" t="s">
        <v>82</v>
      </c>
      <c r="AW146" s="12" t="s">
        <v>36</v>
      </c>
      <c r="AX146" s="12" t="s">
        <v>22</v>
      </c>
      <c r="AY146" s="236" t="s">
        <v>163</v>
      </c>
    </row>
    <row r="147" s="1" customFormat="1" ht="24" customHeight="1">
      <c r="B147" s="38"/>
      <c r="C147" s="212" t="s">
        <v>7</v>
      </c>
      <c r="D147" s="212" t="s">
        <v>165</v>
      </c>
      <c r="E147" s="213" t="s">
        <v>276</v>
      </c>
      <c r="F147" s="214" t="s">
        <v>277</v>
      </c>
      <c r="G147" s="215" t="s">
        <v>101</v>
      </c>
      <c r="H147" s="216">
        <v>3</v>
      </c>
      <c r="I147" s="217"/>
      <c r="J147" s="218">
        <f>ROUND(I147*H147,2)</f>
        <v>0</v>
      </c>
      <c r="K147" s="214" t="s">
        <v>175</v>
      </c>
      <c r="L147" s="43"/>
      <c r="M147" s="219" t="s">
        <v>20</v>
      </c>
      <c r="N147" s="220" t="s">
        <v>44</v>
      </c>
      <c r="O147" s="83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AR147" s="223" t="s">
        <v>168</v>
      </c>
      <c r="AT147" s="223" t="s">
        <v>165</v>
      </c>
      <c r="AU147" s="223" t="s">
        <v>82</v>
      </c>
      <c r="AY147" s="17" t="s">
        <v>163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22</v>
      </c>
      <c r="BK147" s="224">
        <f>ROUND(I147*H147,2)</f>
        <v>0</v>
      </c>
      <c r="BL147" s="17" t="s">
        <v>168</v>
      </c>
      <c r="BM147" s="223" t="s">
        <v>278</v>
      </c>
    </row>
    <row r="148" s="12" customFormat="1">
      <c r="B148" s="225"/>
      <c r="C148" s="226"/>
      <c r="D148" s="227" t="s">
        <v>170</v>
      </c>
      <c r="E148" s="228" t="s">
        <v>20</v>
      </c>
      <c r="F148" s="229" t="s">
        <v>279</v>
      </c>
      <c r="G148" s="226"/>
      <c r="H148" s="230">
        <v>3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170</v>
      </c>
      <c r="AU148" s="236" t="s">
        <v>82</v>
      </c>
      <c r="AV148" s="12" t="s">
        <v>82</v>
      </c>
      <c r="AW148" s="12" t="s">
        <v>36</v>
      </c>
      <c r="AX148" s="12" t="s">
        <v>22</v>
      </c>
      <c r="AY148" s="236" t="s">
        <v>163</v>
      </c>
    </row>
    <row r="149" s="1" customFormat="1" ht="16.5" customHeight="1">
      <c r="B149" s="38"/>
      <c r="C149" s="212" t="s">
        <v>280</v>
      </c>
      <c r="D149" s="212" t="s">
        <v>165</v>
      </c>
      <c r="E149" s="213" t="s">
        <v>281</v>
      </c>
      <c r="F149" s="214" t="s">
        <v>282</v>
      </c>
      <c r="G149" s="215" t="s">
        <v>97</v>
      </c>
      <c r="H149" s="216">
        <v>25</v>
      </c>
      <c r="I149" s="217"/>
      <c r="J149" s="218">
        <f>ROUND(I149*H149,2)</f>
        <v>0</v>
      </c>
      <c r="K149" s="214" t="s">
        <v>175</v>
      </c>
      <c r="L149" s="43"/>
      <c r="M149" s="219" t="s">
        <v>20</v>
      </c>
      <c r="N149" s="220" t="s">
        <v>44</v>
      </c>
      <c r="O149" s="83"/>
      <c r="P149" s="221">
        <f>O149*H149</f>
        <v>0</v>
      </c>
      <c r="Q149" s="221">
        <v>0.0094000000000000004</v>
      </c>
      <c r="R149" s="221">
        <f>Q149*H149</f>
        <v>0.23500000000000001</v>
      </c>
      <c r="S149" s="221">
        <v>0</v>
      </c>
      <c r="T149" s="222">
        <f>S149*H149</f>
        <v>0</v>
      </c>
      <c r="AR149" s="223" t="s">
        <v>168</v>
      </c>
      <c r="AT149" s="223" t="s">
        <v>165</v>
      </c>
      <c r="AU149" s="223" t="s">
        <v>82</v>
      </c>
      <c r="AY149" s="17" t="s">
        <v>163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22</v>
      </c>
      <c r="BK149" s="224">
        <f>ROUND(I149*H149,2)</f>
        <v>0</v>
      </c>
      <c r="BL149" s="17" t="s">
        <v>168</v>
      </c>
      <c r="BM149" s="223" t="s">
        <v>283</v>
      </c>
    </row>
    <row r="150" s="1" customFormat="1" ht="16.5" customHeight="1">
      <c r="B150" s="38"/>
      <c r="C150" s="212" t="s">
        <v>284</v>
      </c>
      <c r="D150" s="212" t="s">
        <v>165</v>
      </c>
      <c r="E150" s="213" t="s">
        <v>285</v>
      </c>
      <c r="F150" s="214" t="s">
        <v>286</v>
      </c>
      <c r="G150" s="215" t="s">
        <v>97</v>
      </c>
      <c r="H150" s="216">
        <v>25</v>
      </c>
      <c r="I150" s="217"/>
      <c r="J150" s="218">
        <f>ROUND(I150*H150,2)</f>
        <v>0</v>
      </c>
      <c r="K150" s="214" t="s">
        <v>175</v>
      </c>
      <c r="L150" s="43"/>
      <c r="M150" s="219" t="s">
        <v>20</v>
      </c>
      <c r="N150" s="220" t="s">
        <v>44</v>
      </c>
      <c r="O150" s="83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AR150" s="223" t="s">
        <v>168</v>
      </c>
      <c r="AT150" s="223" t="s">
        <v>165</v>
      </c>
      <c r="AU150" s="223" t="s">
        <v>82</v>
      </c>
      <c r="AY150" s="17" t="s">
        <v>163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22</v>
      </c>
      <c r="BK150" s="224">
        <f>ROUND(I150*H150,2)</f>
        <v>0</v>
      </c>
      <c r="BL150" s="17" t="s">
        <v>168</v>
      </c>
      <c r="BM150" s="223" t="s">
        <v>287</v>
      </c>
    </row>
    <row r="151" s="11" customFormat="1" ht="22.8" customHeight="1">
      <c r="B151" s="196"/>
      <c r="C151" s="197"/>
      <c r="D151" s="198" t="s">
        <v>72</v>
      </c>
      <c r="E151" s="210" t="s">
        <v>82</v>
      </c>
      <c r="F151" s="210" t="s">
        <v>288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SUM(P152:P155)</f>
        <v>0</v>
      </c>
      <c r="Q151" s="204"/>
      <c r="R151" s="205">
        <f>SUM(R152:R155)</f>
        <v>29.300325600000001</v>
      </c>
      <c r="S151" s="204"/>
      <c r="T151" s="206">
        <f>SUM(T152:T155)</f>
        <v>0</v>
      </c>
      <c r="AR151" s="207" t="s">
        <v>22</v>
      </c>
      <c r="AT151" s="208" t="s">
        <v>72</v>
      </c>
      <c r="AU151" s="208" t="s">
        <v>22</v>
      </c>
      <c r="AY151" s="207" t="s">
        <v>163</v>
      </c>
      <c r="BK151" s="209">
        <f>SUM(BK152:BK155)</f>
        <v>0</v>
      </c>
    </row>
    <row r="152" s="1" customFormat="1" ht="48" customHeight="1">
      <c r="B152" s="38"/>
      <c r="C152" s="212" t="s">
        <v>289</v>
      </c>
      <c r="D152" s="212" t="s">
        <v>165</v>
      </c>
      <c r="E152" s="213" t="s">
        <v>290</v>
      </c>
      <c r="F152" s="214" t="s">
        <v>291</v>
      </c>
      <c r="G152" s="215" t="s">
        <v>101</v>
      </c>
      <c r="H152" s="216">
        <v>9.8800000000000008</v>
      </c>
      <c r="I152" s="217"/>
      <c r="J152" s="218">
        <f>ROUND(I152*H152,2)</f>
        <v>0</v>
      </c>
      <c r="K152" s="214" t="s">
        <v>175</v>
      </c>
      <c r="L152" s="43"/>
      <c r="M152" s="219" t="s">
        <v>20</v>
      </c>
      <c r="N152" s="220" t="s">
        <v>44</v>
      </c>
      <c r="O152" s="83"/>
      <c r="P152" s="221">
        <f>O152*H152</f>
        <v>0</v>
      </c>
      <c r="Q152" s="221">
        <v>2.9656199999999999</v>
      </c>
      <c r="R152" s="221">
        <f>Q152*H152</f>
        <v>29.300325600000001</v>
      </c>
      <c r="S152" s="221">
        <v>0</v>
      </c>
      <c r="T152" s="222">
        <f>S152*H152</f>
        <v>0</v>
      </c>
      <c r="AR152" s="223" t="s">
        <v>168</v>
      </c>
      <c r="AT152" s="223" t="s">
        <v>165</v>
      </c>
      <c r="AU152" s="223" t="s">
        <v>82</v>
      </c>
      <c r="AY152" s="17" t="s">
        <v>163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22</v>
      </c>
      <c r="BK152" s="224">
        <f>ROUND(I152*H152,2)</f>
        <v>0</v>
      </c>
      <c r="BL152" s="17" t="s">
        <v>168</v>
      </c>
      <c r="BM152" s="223" t="s">
        <v>292</v>
      </c>
    </row>
    <row r="153" s="12" customFormat="1">
      <c r="B153" s="225"/>
      <c r="C153" s="226"/>
      <c r="D153" s="227" t="s">
        <v>170</v>
      </c>
      <c r="E153" s="228" t="s">
        <v>20</v>
      </c>
      <c r="F153" s="229" t="s">
        <v>293</v>
      </c>
      <c r="G153" s="226"/>
      <c r="H153" s="230">
        <v>5.2000000000000002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170</v>
      </c>
      <c r="AU153" s="236" t="s">
        <v>82</v>
      </c>
      <c r="AV153" s="12" t="s">
        <v>82</v>
      </c>
      <c r="AW153" s="12" t="s">
        <v>36</v>
      </c>
      <c r="AX153" s="12" t="s">
        <v>73</v>
      </c>
      <c r="AY153" s="236" t="s">
        <v>163</v>
      </c>
    </row>
    <row r="154" s="12" customFormat="1">
      <c r="B154" s="225"/>
      <c r="C154" s="226"/>
      <c r="D154" s="227" t="s">
        <v>170</v>
      </c>
      <c r="E154" s="228" t="s">
        <v>20</v>
      </c>
      <c r="F154" s="229" t="s">
        <v>294</v>
      </c>
      <c r="G154" s="226"/>
      <c r="H154" s="230">
        <v>4.6799999999999997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AT154" s="236" t="s">
        <v>170</v>
      </c>
      <c r="AU154" s="236" t="s">
        <v>82</v>
      </c>
      <c r="AV154" s="12" t="s">
        <v>82</v>
      </c>
      <c r="AW154" s="12" t="s">
        <v>36</v>
      </c>
      <c r="AX154" s="12" t="s">
        <v>73</v>
      </c>
      <c r="AY154" s="236" t="s">
        <v>163</v>
      </c>
    </row>
    <row r="155" s="13" customFormat="1">
      <c r="B155" s="237"/>
      <c r="C155" s="238"/>
      <c r="D155" s="227" t="s">
        <v>170</v>
      </c>
      <c r="E155" s="239" t="s">
        <v>20</v>
      </c>
      <c r="F155" s="240" t="s">
        <v>184</v>
      </c>
      <c r="G155" s="238"/>
      <c r="H155" s="241">
        <v>9.8800000000000008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AT155" s="247" t="s">
        <v>170</v>
      </c>
      <c r="AU155" s="247" t="s">
        <v>82</v>
      </c>
      <c r="AV155" s="13" t="s">
        <v>168</v>
      </c>
      <c r="AW155" s="13" t="s">
        <v>36</v>
      </c>
      <c r="AX155" s="13" t="s">
        <v>22</v>
      </c>
      <c r="AY155" s="247" t="s">
        <v>163</v>
      </c>
    </row>
    <row r="156" s="11" customFormat="1" ht="22.8" customHeight="1">
      <c r="B156" s="196"/>
      <c r="C156" s="197"/>
      <c r="D156" s="198" t="s">
        <v>72</v>
      </c>
      <c r="E156" s="210" t="s">
        <v>177</v>
      </c>
      <c r="F156" s="210" t="s">
        <v>295</v>
      </c>
      <c r="G156" s="197"/>
      <c r="H156" s="197"/>
      <c r="I156" s="200"/>
      <c r="J156" s="211">
        <f>BK156</f>
        <v>0</v>
      </c>
      <c r="K156" s="197"/>
      <c r="L156" s="202"/>
      <c r="M156" s="203"/>
      <c r="N156" s="204"/>
      <c r="O156" s="204"/>
      <c r="P156" s="205">
        <f>SUM(P157:P160)</f>
        <v>0</v>
      </c>
      <c r="Q156" s="204"/>
      <c r="R156" s="205">
        <f>SUM(R157:R160)</f>
        <v>15.063359999999999</v>
      </c>
      <c r="S156" s="204"/>
      <c r="T156" s="206">
        <f>SUM(T157:T160)</f>
        <v>0</v>
      </c>
      <c r="AR156" s="207" t="s">
        <v>22</v>
      </c>
      <c r="AT156" s="208" t="s">
        <v>72</v>
      </c>
      <c r="AU156" s="208" t="s">
        <v>22</v>
      </c>
      <c r="AY156" s="207" t="s">
        <v>163</v>
      </c>
      <c r="BK156" s="209">
        <f>SUM(BK157:BK160)</f>
        <v>0</v>
      </c>
    </row>
    <row r="157" s="1" customFormat="1" ht="36" customHeight="1">
      <c r="B157" s="38"/>
      <c r="C157" s="212" t="s">
        <v>296</v>
      </c>
      <c r="D157" s="212" t="s">
        <v>165</v>
      </c>
      <c r="E157" s="213" t="s">
        <v>297</v>
      </c>
      <c r="F157" s="214" t="s">
        <v>298</v>
      </c>
      <c r="G157" s="215" t="s">
        <v>101</v>
      </c>
      <c r="H157" s="216">
        <v>5.2000000000000002</v>
      </c>
      <c r="I157" s="217"/>
      <c r="J157" s="218">
        <f>ROUND(I157*H157,2)</f>
        <v>0</v>
      </c>
      <c r="K157" s="214" t="s">
        <v>175</v>
      </c>
      <c r="L157" s="43"/>
      <c r="M157" s="219" t="s">
        <v>20</v>
      </c>
      <c r="N157" s="220" t="s">
        <v>44</v>
      </c>
      <c r="O157" s="83"/>
      <c r="P157" s="221">
        <f>O157*H157</f>
        <v>0</v>
      </c>
      <c r="Q157" s="221">
        <v>2.8967999999999998</v>
      </c>
      <c r="R157" s="221">
        <f>Q157*H157</f>
        <v>15.063359999999999</v>
      </c>
      <c r="S157" s="221">
        <v>0</v>
      </c>
      <c r="T157" s="222">
        <f>S157*H157</f>
        <v>0</v>
      </c>
      <c r="AR157" s="223" t="s">
        <v>168</v>
      </c>
      <c r="AT157" s="223" t="s">
        <v>165</v>
      </c>
      <c r="AU157" s="223" t="s">
        <v>82</v>
      </c>
      <c r="AY157" s="17" t="s">
        <v>163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22</v>
      </c>
      <c r="BK157" s="224">
        <f>ROUND(I157*H157,2)</f>
        <v>0</v>
      </c>
      <c r="BL157" s="17" t="s">
        <v>168</v>
      </c>
      <c r="BM157" s="223" t="s">
        <v>299</v>
      </c>
    </row>
    <row r="158" s="12" customFormat="1">
      <c r="B158" s="225"/>
      <c r="C158" s="226"/>
      <c r="D158" s="227" t="s">
        <v>170</v>
      </c>
      <c r="E158" s="228" t="s">
        <v>20</v>
      </c>
      <c r="F158" s="229" t="s">
        <v>300</v>
      </c>
      <c r="G158" s="226"/>
      <c r="H158" s="230">
        <v>2.0800000000000001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170</v>
      </c>
      <c r="AU158" s="236" t="s">
        <v>82</v>
      </c>
      <c r="AV158" s="12" t="s">
        <v>82</v>
      </c>
      <c r="AW158" s="12" t="s">
        <v>36</v>
      </c>
      <c r="AX158" s="12" t="s">
        <v>73</v>
      </c>
      <c r="AY158" s="236" t="s">
        <v>163</v>
      </c>
    </row>
    <row r="159" s="12" customFormat="1">
      <c r="B159" s="225"/>
      <c r="C159" s="226"/>
      <c r="D159" s="227" t="s">
        <v>170</v>
      </c>
      <c r="E159" s="228" t="s">
        <v>20</v>
      </c>
      <c r="F159" s="229" t="s">
        <v>301</v>
      </c>
      <c r="G159" s="226"/>
      <c r="H159" s="230">
        <v>3.1200000000000001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AT159" s="236" t="s">
        <v>170</v>
      </c>
      <c r="AU159" s="236" t="s">
        <v>82</v>
      </c>
      <c r="AV159" s="12" t="s">
        <v>82</v>
      </c>
      <c r="AW159" s="12" t="s">
        <v>36</v>
      </c>
      <c r="AX159" s="12" t="s">
        <v>73</v>
      </c>
      <c r="AY159" s="236" t="s">
        <v>163</v>
      </c>
    </row>
    <row r="160" s="13" customFormat="1">
      <c r="B160" s="237"/>
      <c r="C160" s="238"/>
      <c r="D160" s="227" t="s">
        <v>170</v>
      </c>
      <c r="E160" s="239" t="s">
        <v>20</v>
      </c>
      <c r="F160" s="240" t="s">
        <v>184</v>
      </c>
      <c r="G160" s="238"/>
      <c r="H160" s="241">
        <v>5.2000000000000002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170</v>
      </c>
      <c r="AU160" s="247" t="s">
        <v>82</v>
      </c>
      <c r="AV160" s="13" t="s">
        <v>168</v>
      </c>
      <c r="AW160" s="13" t="s">
        <v>36</v>
      </c>
      <c r="AX160" s="13" t="s">
        <v>22</v>
      </c>
      <c r="AY160" s="247" t="s">
        <v>163</v>
      </c>
    </row>
    <row r="161" s="11" customFormat="1" ht="22.8" customHeight="1">
      <c r="B161" s="196"/>
      <c r="C161" s="197"/>
      <c r="D161" s="198" t="s">
        <v>72</v>
      </c>
      <c r="E161" s="210" t="s">
        <v>168</v>
      </c>
      <c r="F161" s="210" t="s">
        <v>302</v>
      </c>
      <c r="G161" s="197"/>
      <c r="H161" s="197"/>
      <c r="I161" s="200"/>
      <c r="J161" s="211">
        <f>BK161</f>
        <v>0</v>
      </c>
      <c r="K161" s="197"/>
      <c r="L161" s="202"/>
      <c r="M161" s="203"/>
      <c r="N161" s="204"/>
      <c r="O161" s="204"/>
      <c r="P161" s="205">
        <f>SUM(P162:P177)</f>
        <v>0</v>
      </c>
      <c r="Q161" s="204"/>
      <c r="R161" s="205">
        <f>SUM(R162:R177)</f>
        <v>125.58385016</v>
      </c>
      <c r="S161" s="204"/>
      <c r="T161" s="206">
        <f>SUM(T162:T177)</f>
        <v>0</v>
      </c>
      <c r="AR161" s="207" t="s">
        <v>22</v>
      </c>
      <c r="AT161" s="208" t="s">
        <v>72</v>
      </c>
      <c r="AU161" s="208" t="s">
        <v>22</v>
      </c>
      <c r="AY161" s="207" t="s">
        <v>163</v>
      </c>
      <c r="BK161" s="209">
        <f>SUM(BK162:BK177)</f>
        <v>0</v>
      </c>
    </row>
    <row r="162" s="1" customFormat="1" ht="16.5" customHeight="1">
      <c r="B162" s="38"/>
      <c r="C162" s="212" t="s">
        <v>303</v>
      </c>
      <c r="D162" s="212" t="s">
        <v>165</v>
      </c>
      <c r="E162" s="213" t="s">
        <v>304</v>
      </c>
      <c r="F162" s="214" t="s">
        <v>305</v>
      </c>
      <c r="G162" s="215" t="s">
        <v>97</v>
      </c>
      <c r="H162" s="216">
        <v>19.5</v>
      </c>
      <c r="I162" s="217"/>
      <c r="J162" s="218">
        <f>ROUND(I162*H162,2)</f>
        <v>0</v>
      </c>
      <c r="K162" s="214" t="s">
        <v>20</v>
      </c>
      <c r="L162" s="43"/>
      <c r="M162" s="219" t="s">
        <v>20</v>
      </c>
      <c r="N162" s="220" t="s">
        <v>44</v>
      </c>
      <c r="O162" s="83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AR162" s="223" t="s">
        <v>168</v>
      </c>
      <c r="AT162" s="223" t="s">
        <v>165</v>
      </c>
      <c r="AU162" s="223" t="s">
        <v>82</v>
      </c>
      <c r="AY162" s="17" t="s">
        <v>163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22</v>
      </c>
      <c r="BK162" s="224">
        <f>ROUND(I162*H162,2)</f>
        <v>0</v>
      </c>
      <c r="BL162" s="17" t="s">
        <v>168</v>
      </c>
      <c r="BM162" s="223" t="s">
        <v>306</v>
      </c>
    </row>
    <row r="163" s="1" customFormat="1" ht="24" customHeight="1">
      <c r="B163" s="38"/>
      <c r="C163" s="212" t="s">
        <v>307</v>
      </c>
      <c r="D163" s="212" t="s">
        <v>165</v>
      </c>
      <c r="E163" s="213" t="s">
        <v>308</v>
      </c>
      <c r="F163" s="214" t="s">
        <v>309</v>
      </c>
      <c r="G163" s="215" t="s">
        <v>97</v>
      </c>
      <c r="H163" s="216">
        <v>39</v>
      </c>
      <c r="I163" s="217"/>
      <c r="J163" s="218">
        <f>ROUND(I163*H163,2)</f>
        <v>0</v>
      </c>
      <c r="K163" s="214" t="s">
        <v>175</v>
      </c>
      <c r="L163" s="43"/>
      <c r="M163" s="219" t="s">
        <v>20</v>
      </c>
      <c r="N163" s="220" t="s">
        <v>44</v>
      </c>
      <c r="O163" s="83"/>
      <c r="P163" s="221">
        <f>O163*H163</f>
        <v>0</v>
      </c>
      <c r="Q163" s="221">
        <v>0.00027999999999999998</v>
      </c>
      <c r="R163" s="221">
        <f>Q163*H163</f>
        <v>0.010919999999999999</v>
      </c>
      <c r="S163" s="221">
        <v>0</v>
      </c>
      <c r="T163" s="222">
        <f>S163*H163</f>
        <v>0</v>
      </c>
      <c r="AR163" s="223" t="s">
        <v>168</v>
      </c>
      <c r="AT163" s="223" t="s">
        <v>165</v>
      </c>
      <c r="AU163" s="223" t="s">
        <v>82</v>
      </c>
      <c r="AY163" s="17" t="s">
        <v>163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22</v>
      </c>
      <c r="BK163" s="224">
        <f>ROUND(I163*H163,2)</f>
        <v>0</v>
      </c>
      <c r="BL163" s="17" t="s">
        <v>168</v>
      </c>
      <c r="BM163" s="223" t="s">
        <v>310</v>
      </c>
    </row>
    <row r="164" s="12" customFormat="1">
      <c r="B164" s="225"/>
      <c r="C164" s="226"/>
      <c r="D164" s="227" t="s">
        <v>170</v>
      </c>
      <c r="E164" s="228" t="s">
        <v>116</v>
      </c>
      <c r="F164" s="229" t="s">
        <v>311</v>
      </c>
      <c r="G164" s="226"/>
      <c r="H164" s="230">
        <v>39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170</v>
      </c>
      <c r="AU164" s="236" t="s">
        <v>82</v>
      </c>
      <c r="AV164" s="12" t="s">
        <v>82</v>
      </c>
      <c r="AW164" s="12" t="s">
        <v>36</v>
      </c>
      <c r="AX164" s="12" t="s">
        <v>22</v>
      </c>
      <c r="AY164" s="236" t="s">
        <v>163</v>
      </c>
    </row>
    <row r="165" s="1" customFormat="1" ht="16.5" customHeight="1">
      <c r="B165" s="38"/>
      <c r="C165" s="259" t="s">
        <v>312</v>
      </c>
      <c r="D165" s="259" t="s">
        <v>313</v>
      </c>
      <c r="E165" s="260" t="s">
        <v>314</v>
      </c>
      <c r="F165" s="261" t="s">
        <v>315</v>
      </c>
      <c r="G165" s="262" t="s">
        <v>97</v>
      </c>
      <c r="H165" s="263">
        <v>39</v>
      </c>
      <c r="I165" s="264"/>
      <c r="J165" s="265">
        <f>ROUND(I165*H165,2)</f>
        <v>0</v>
      </c>
      <c r="K165" s="261" t="s">
        <v>175</v>
      </c>
      <c r="L165" s="266"/>
      <c r="M165" s="267" t="s">
        <v>20</v>
      </c>
      <c r="N165" s="268" t="s">
        <v>44</v>
      </c>
      <c r="O165" s="83"/>
      <c r="P165" s="221">
        <f>O165*H165</f>
        <v>0</v>
      </c>
      <c r="Q165" s="221">
        <v>0.00019000000000000001</v>
      </c>
      <c r="R165" s="221">
        <f>Q165*H165</f>
        <v>0.0074100000000000008</v>
      </c>
      <c r="S165" s="221">
        <v>0</v>
      </c>
      <c r="T165" s="222">
        <f>S165*H165</f>
        <v>0</v>
      </c>
      <c r="AR165" s="223" t="s">
        <v>202</v>
      </c>
      <c r="AT165" s="223" t="s">
        <v>313</v>
      </c>
      <c r="AU165" s="223" t="s">
        <v>82</v>
      </c>
      <c r="AY165" s="17" t="s">
        <v>163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22</v>
      </c>
      <c r="BK165" s="224">
        <f>ROUND(I165*H165,2)</f>
        <v>0</v>
      </c>
      <c r="BL165" s="17" t="s">
        <v>168</v>
      </c>
      <c r="BM165" s="223" t="s">
        <v>316</v>
      </c>
    </row>
    <row r="166" s="12" customFormat="1">
      <c r="B166" s="225"/>
      <c r="C166" s="226"/>
      <c r="D166" s="227" t="s">
        <v>170</v>
      </c>
      <c r="E166" s="228" t="s">
        <v>20</v>
      </c>
      <c r="F166" s="229" t="s">
        <v>116</v>
      </c>
      <c r="G166" s="226"/>
      <c r="H166" s="230">
        <v>39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170</v>
      </c>
      <c r="AU166" s="236" t="s">
        <v>82</v>
      </c>
      <c r="AV166" s="12" t="s">
        <v>82</v>
      </c>
      <c r="AW166" s="12" t="s">
        <v>36</v>
      </c>
      <c r="AX166" s="12" t="s">
        <v>22</v>
      </c>
      <c r="AY166" s="236" t="s">
        <v>163</v>
      </c>
    </row>
    <row r="167" s="1" customFormat="1" ht="24" customHeight="1">
      <c r="B167" s="38"/>
      <c r="C167" s="212" t="s">
        <v>317</v>
      </c>
      <c r="D167" s="212" t="s">
        <v>165</v>
      </c>
      <c r="E167" s="213" t="s">
        <v>318</v>
      </c>
      <c r="F167" s="214" t="s">
        <v>319</v>
      </c>
      <c r="G167" s="215" t="s">
        <v>101</v>
      </c>
      <c r="H167" s="216">
        <v>24.192</v>
      </c>
      <c r="I167" s="217"/>
      <c r="J167" s="218">
        <f>ROUND(I167*H167,2)</f>
        <v>0</v>
      </c>
      <c r="K167" s="214" t="s">
        <v>175</v>
      </c>
      <c r="L167" s="43"/>
      <c r="M167" s="219" t="s">
        <v>20</v>
      </c>
      <c r="N167" s="220" t="s">
        <v>44</v>
      </c>
      <c r="O167" s="83"/>
      <c r="P167" s="221">
        <f>O167*H167</f>
        <v>0</v>
      </c>
      <c r="Q167" s="221">
        <v>2.4340799999999998</v>
      </c>
      <c r="R167" s="221">
        <f>Q167*H167</f>
        <v>58.885263359999996</v>
      </c>
      <c r="S167" s="221">
        <v>0</v>
      </c>
      <c r="T167" s="222">
        <f>S167*H167</f>
        <v>0</v>
      </c>
      <c r="AR167" s="223" t="s">
        <v>168</v>
      </c>
      <c r="AT167" s="223" t="s">
        <v>165</v>
      </c>
      <c r="AU167" s="223" t="s">
        <v>82</v>
      </c>
      <c r="AY167" s="17" t="s">
        <v>163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22</v>
      </c>
      <c r="BK167" s="224">
        <f>ROUND(I167*H167,2)</f>
        <v>0</v>
      </c>
      <c r="BL167" s="17" t="s">
        <v>168</v>
      </c>
      <c r="BM167" s="223" t="s">
        <v>320</v>
      </c>
    </row>
    <row r="168" s="12" customFormat="1">
      <c r="B168" s="225"/>
      <c r="C168" s="226"/>
      <c r="D168" s="227" t="s">
        <v>170</v>
      </c>
      <c r="E168" s="228" t="s">
        <v>20</v>
      </c>
      <c r="F168" s="229" t="s">
        <v>321</v>
      </c>
      <c r="G168" s="226"/>
      <c r="H168" s="230">
        <v>24.192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AT168" s="236" t="s">
        <v>170</v>
      </c>
      <c r="AU168" s="236" t="s">
        <v>82</v>
      </c>
      <c r="AV168" s="12" t="s">
        <v>82</v>
      </c>
      <c r="AW168" s="12" t="s">
        <v>36</v>
      </c>
      <c r="AX168" s="12" t="s">
        <v>22</v>
      </c>
      <c r="AY168" s="236" t="s">
        <v>163</v>
      </c>
    </row>
    <row r="169" s="1" customFormat="1" ht="24" customHeight="1">
      <c r="B169" s="38"/>
      <c r="C169" s="212" t="s">
        <v>133</v>
      </c>
      <c r="D169" s="212" t="s">
        <v>165</v>
      </c>
      <c r="E169" s="213" t="s">
        <v>322</v>
      </c>
      <c r="F169" s="214" t="s">
        <v>323</v>
      </c>
      <c r="G169" s="215" t="s">
        <v>97</v>
      </c>
      <c r="H169" s="216">
        <v>72</v>
      </c>
      <c r="I169" s="217"/>
      <c r="J169" s="218">
        <f>ROUND(I169*H169,2)</f>
        <v>0</v>
      </c>
      <c r="K169" s="214" t="s">
        <v>175</v>
      </c>
      <c r="L169" s="43"/>
      <c r="M169" s="219" t="s">
        <v>20</v>
      </c>
      <c r="N169" s="220" t="s">
        <v>44</v>
      </c>
      <c r="O169" s="83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AR169" s="223" t="s">
        <v>168</v>
      </c>
      <c r="AT169" s="223" t="s">
        <v>165</v>
      </c>
      <c r="AU169" s="223" t="s">
        <v>82</v>
      </c>
      <c r="AY169" s="17" t="s">
        <v>163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22</v>
      </c>
      <c r="BK169" s="224">
        <f>ROUND(I169*H169,2)</f>
        <v>0</v>
      </c>
      <c r="BL169" s="17" t="s">
        <v>168</v>
      </c>
      <c r="BM169" s="223" t="s">
        <v>324</v>
      </c>
    </row>
    <row r="170" s="12" customFormat="1">
      <c r="B170" s="225"/>
      <c r="C170" s="226"/>
      <c r="D170" s="227" t="s">
        <v>170</v>
      </c>
      <c r="E170" s="228" t="s">
        <v>20</v>
      </c>
      <c r="F170" s="229" t="s">
        <v>325</v>
      </c>
      <c r="G170" s="226"/>
      <c r="H170" s="230">
        <v>72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170</v>
      </c>
      <c r="AU170" s="236" t="s">
        <v>82</v>
      </c>
      <c r="AV170" s="12" t="s">
        <v>82</v>
      </c>
      <c r="AW170" s="12" t="s">
        <v>36</v>
      </c>
      <c r="AX170" s="12" t="s">
        <v>22</v>
      </c>
      <c r="AY170" s="236" t="s">
        <v>163</v>
      </c>
    </row>
    <row r="171" s="1" customFormat="1" ht="24" customHeight="1">
      <c r="B171" s="38"/>
      <c r="C171" s="212" t="s">
        <v>326</v>
      </c>
      <c r="D171" s="212" t="s">
        <v>165</v>
      </c>
      <c r="E171" s="213" t="s">
        <v>327</v>
      </c>
      <c r="F171" s="214" t="s">
        <v>328</v>
      </c>
      <c r="G171" s="215" t="s">
        <v>101</v>
      </c>
      <c r="H171" s="216">
        <v>23.376000000000001</v>
      </c>
      <c r="I171" s="217"/>
      <c r="J171" s="218">
        <f>ROUND(I171*H171,2)</f>
        <v>0</v>
      </c>
      <c r="K171" s="214" t="s">
        <v>329</v>
      </c>
      <c r="L171" s="43"/>
      <c r="M171" s="219" t="s">
        <v>20</v>
      </c>
      <c r="N171" s="220" t="s">
        <v>44</v>
      </c>
      <c r="O171" s="83"/>
      <c r="P171" s="221">
        <f>O171*H171</f>
        <v>0</v>
      </c>
      <c r="Q171" s="221">
        <v>1.9967999999999999</v>
      </c>
      <c r="R171" s="221">
        <f>Q171*H171</f>
        <v>46.677196799999997</v>
      </c>
      <c r="S171" s="221">
        <v>0</v>
      </c>
      <c r="T171" s="222">
        <f>S171*H171</f>
        <v>0</v>
      </c>
      <c r="AR171" s="223" t="s">
        <v>168</v>
      </c>
      <c r="AT171" s="223" t="s">
        <v>165</v>
      </c>
      <c r="AU171" s="223" t="s">
        <v>82</v>
      </c>
      <c r="AY171" s="17" t="s">
        <v>163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22</v>
      </c>
      <c r="BK171" s="224">
        <f>ROUND(I171*H171,2)</f>
        <v>0</v>
      </c>
      <c r="BL171" s="17" t="s">
        <v>168</v>
      </c>
      <c r="BM171" s="223" t="s">
        <v>330</v>
      </c>
    </row>
    <row r="172" s="12" customFormat="1">
      <c r="B172" s="225"/>
      <c r="C172" s="226"/>
      <c r="D172" s="227" t="s">
        <v>170</v>
      </c>
      <c r="E172" s="228" t="s">
        <v>20</v>
      </c>
      <c r="F172" s="229" t="s">
        <v>331</v>
      </c>
      <c r="G172" s="226"/>
      <c r="H172" s="230">
        <v>23.376000000000001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170</v>
      </c>
      <c r="AU172" s="236" t="s">
        <v>82</v>
      </c>
      <c r="AV172" s="12" t="s">
        <v>82</v>
      </c>
      <c r="AW172" s="12" t="s">
        <v>36</v>
      </c>
      <c r="AX172" s="12" t="s">
        <v>22</v>
      </c>
      <c r="AY172" s="236" t="s">
        <v>163</v>
      </c>
    </row>
    <row r="173" s="1" customFormat="1" ht="16.5" customHeight="1">
      <c r="B173" s="38"/>
      <c r="C173" s="212" t="s">
        <v>332</v>
      </c>
      <c r="D173" s="212" t="s">
        <v>165</v>
      </c>
      <c r="E173" s="213" t="s">
        <v>333</v>
      </c>
      <c r="F173" s="214" t="s">
        <v>334</v>
      </c>
      <c r="G173" s="215" t="s">
        <v>97</v>
      </c>
      <c r="H173" s="216">
        <v>48.700000000000003</v>
      </c>
      <c r="I173" s="217"/>
      <c r="J173" s="218">
        <f>ROUND(I173*H173,2)</f>
        <v>0</v>
      </c>
      <c r="K173" s="214" t="s">
        <v>175</v>
      </c>
      <c r="L173" s="43"/>
      <c r="M173" s="219" t="s">
        <v>20</v>
      </c>
      <c r="N173" s="220" t="s">
        <v>44</v>
      </c>
      <c r="O173" s="83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AR173" s="223" t="s">
        <v>168</v>
      </c>
      <c r="AT173" s="223" t="s">
        <v>165</v>
      </c>
      <c r="AU173" s="223" t="s">
        <v>82</v>
      </c>
      <c r="AY173" s="17" t="s">
        <v>163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22</v>
      </c>
      <c r="BK173" s="224">
        <f>ROUND(I173*H173,2)</f>
        <v>0</v>
      </c>
      <c r="BL173" s="17" t="s">
        <v>168</v>
      </c>
      <c r="BM173" s="223" t="s">
        <v>335</v>
      </c>
    </row>
    <row r="174" s="1" customFormat="1" ht="16.5" customHeight="1">
      <c r="B174" s="38"/>
      <c r="C174" s="212" t="s">
        <v>336</v>
      </c>
      <c r="D174" s="212" t="s">
        <v>165</v>
      </c>
      <c r="E174" s="213" t="s">
        <v>337</v>
      </c>
      <c r="F174" s="214" t="s">
        <v>338</v>
      </c>
      <c r="G174" s="215" t="s">
        <v>101</v>
      </c>
      <c r="H174" s="216">
        <v>9.7400000000000002</v>
      </c>
      <c r="I174" s="217"/>
      <c r="J174" s="218">
        <f>ROUND(I174*H174,2)</f>
        <v>0</v>
      </c>
      <c r="K174" s="214" t="s">
        <v>175</v>
      </c>
      <c r="L174" s="43"/>
      <c r="M174" s="219" t="s">
        <v>20</v>
      </c>
      <c r="N174" s="220" t="s">
        <v>44</v>
      </c>
      <c r="O174" s="83"/>
      <c r="P174" s="221">
        <f>O174*H174</f>
        <v>0</v>
      </c>
      <c r="Q174" s="221">
        <v>1.8480000000000001</v>
      </c>
      <c r="R174" s="221">
        <f>Q174*H174</f>
        <v>17.99952</v>
      </c>
      <c r="S174" s="221">
        <v>0</v>
      </c>
      <c r="T174" s="222">
        <f>S174*H174</f>
        <v>0</v>
      </c>
      <c r="AR174" s="223" t="s">
        <v>168</v>
      </c>
      <c r="AT174" s="223" t="s">
        <v>165</v>
      </c>
      <c r="AU174" s="223" t="s">
        <v>82</v>
      </c>
      <c r="AY174" s="17" t="s">
        <v>163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22</v>
      </c>
      <c r="BK174" s="224">
        <f>ROUND(I174*H174,2)</f>
        <v>0</v>
      </c>
      <c r="BL174" s="17" t="s">
        <v>168</v>
      </c>
      <c r="BM174" s="223" t="s">
        <v>339</v>
      </c>
    </row>
    <row r="175" s="12" customFormat="1">
      <c r="B175" s="225"/>
      <c r="C175" s="226"/>
      <c r="D175" s="227" t="s">
        <v>170</v>
      </c>
      <c r="E175" s="228" t="s">
        <v>340</v>
      </c>
      <c r="F175" s="229" t="s">
        <v>106</v>
      </c>
      <c r="G175" s="226"/>
      <c r="H175" s="230">
        <v>9.7400000000000002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170</v>
      </c>
      <c r="AU175" s="236" t="s">
        <v>82</v>
      </c>
      <c r="AV175" s="12" t="s">
        <v>82</v>
      </c>
      <c r="AW175" s="12" t="s">
        <v>36</v>
      </c>
      <c r="AX175" s="12" t="s">
        <v>22</v>
      </c>
      <c r="AY175" s="236" t="s">
        <v>163</v>
      </c>
    </row>
    <row r="176" s="1" customFormat="1" ht="24" customHeight="1">
      <c r="B176" s="38"/>
      <c r="C176" s="212" t="s">
        <v>341</v>
      </c>
      <c r="D176" s="212" t="s">
        <v>165</v>
      </c>
      <c r="E176" s="213" t="s">
        <v>342</v>
      </c>
      <c r="F176" s="214" t="s">
        <v>343</v>
      </c>
      <c r="G176" s="215" t="s">
        <v>344</v>
      </c>
      <c r="H176" s="216">
        <v>14</v>
      </c>
      <c r="I176" s="217"/>
      <c r="J176" s="218">
        <f>ROUND(I176*H176,2)</f>
        <v>0</v>
      </c>
      <c r="K176" s="214" t="s">
        <v>175</v>
      </c>
      <c r="L176" s="43"/>
      <c r="M176" s="219" t="s">
        <v>20</v>
      </c>
      <c r="N176" s="220" t="s">
        <v>44</v>
      </c>
      <c r="O176" s="83"/>
      <c r="P176" s="221">
        <f>O176*H176</f>
        <v>0</v>
      </c>
      <c r="Q176" s="221">
        <v>0.14310999999999999</v>
      </c>
      <c r="R176" s="221">
        <f>Q176*H176</f>
        <v>2.0035399999999997</v>
      </c>
      <c r="S176" s="221">
        <v>0</v>
      </c>
      <c r="T176" s="222">
        <f>S176*H176</f>
        <v>0</v>
      </c>
      <c r="AR176" s="223" t="s">
        <v>168</v>
      </c>
      <c r="AT176" s="223" t="s">
        <v>165</v>
      </c>
      <c r="AU176" s="223" t="s">
        <v>82</v>
      </c>
      <c r="AY176" s="17" t="s">
        <v>163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22</v>
      </c>
      <c r="BK176" s="224">
        <f>ROUND(I176*H176,2)</f>
        <v>0</v>
      </c>
      <c r="BL176" s="17" t="s">
        <v>168</v>
      </c>
      <c r="BM176" s="223" t="s">
        <v>345</v>
      </c>
    </row>
    <row r="177" s="12" customFormat="1">
      <c r="B177" s="225"/>
      <c r="C177" s="226"/>
      <c r="D177" s="227" t="s">
        <v>170</v>
      </c>
      <c r="E177" s="228" t="s">
        <v>20</v>
      </c>
      <c r="F177" s="229" t="s">
        <v>346</v>
      </c>
      <c r="G177" s="226"/>
      <c r="H177" s="230">
        <v>14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170</v>
      </c>
      <c r="AU177" s="236" t="s">
        <v>82</v>
      </c>
      <c r="AV177" s="12" t="s">
        <v>82</v>
      </c>
      <c r="AW177" s="12" t="s">
        <v>36</v>
      </c>
      <c r="AX177" s="12" t="s">
        <v>22</v>
      </c>
      <c r="AY177" s="236" t="s">
        <v>163</v>
      </c>
    </row>
    <row r="178" s="11" customFormat="1" ht="22.8" customHeight="1">
      <c r="B178" s="196"/>
      <c r="C178" s="197"/>
      <c r="D178" s="198" t="s">
        <v>72</v>
      </c>
      <c r="E178" s="210" t="s">
        <v>189</v>
      </c>
      <c r="F178" s="210" t="s">
        <v>347</v>
      </c>
      <c r="G178" s="197"/>
      <c r="H178" s="197"/>
      <c r="I178" s="200"/>
      <c r="J178" s="211">
        <f>BK178</f>
        <v>0</v>
      </c>
      <c r="K178" s="197"/>
      <c r="L178" s="202"/>
      <c r="M178" s="203"/>
      <c r="N178" s="204"/>
      <c r="O178" s="204"/>
      <c r="P178" s="205">
        <f>SUM(P179:P190)</f>
        <v>0</v>
      </c>
      <c r="Q178" s="204"/>
      <c r="R178" s="205">
        <f>SUM(R179:R190)</f>
        <v>0.11377199999999998</v>
      </c>
      <c r="S178" s="204"/>
      <c r="T178" s="206">
        <f>SUM(T179:T190)</f>
        <v>66.302399999999992</v>
      </c>
      <c r="AR178" s="207" t="s">
        <v>22</v>
      </c>
      <c r="AT178" s="208" t="s">
        <v>72</v>
      </c>
      <c r="AU178" s="208" t="s">
        <v>22</v>
      </c>
      <c r="AY178" s="207" t="s">
        <v>163</v>
      </c>
      <c r="BK178" s="209">
        <f>SUM(BK179:BK190)</f>
        <v>0</v>
      </c>
    </row>
    <row r="179" s="1" customFormat="1" ht="24" customHeight="1">
      <c r="B179" s="38"/>
      <c r="C179" s="212" t="s">
        <v>348</v>
      </c>
      <c r="D179" s="212" t="s">
        <v>165</v>
      </c>
      <c r="E179" s="213" t="s">
        <v>349</v>
      </c>
      <c r="F179" s="214" t="s">
        <v>350</v>
      </c>
      <c r="G179" s="215" t="s">
        <v>101</v>
      </c>
      <c r="H179" s="216">
        <v>68.400000000000006</v>
      </c>
      <c r="I179" s="217"/>
      <c r="J179" s="218">
        <f>ROUND(I179*H179,2)</f>
        <v>0</v>
      </c>
      <c r="K179" s="214" t="s">
        <v>175</v>
      </c>
      <c r="L179" s="43"/>
      <c r="M179" s="219" t="s">
        <v>20</v>
      </c>
      <c r="N179" s="220" t="s">
        <v>44</v>
      </c>
      <c r="O179" s="83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AR179" s="223" t="s">
        <v>168</v>
      </c>
      <c r="AT179" s="223" t="s">
        <v>165</v>
      </c>
      <c r="AU179" s="223" t="s">
        <v>82</v>
      </c>
      <c r="AY179" s="17" t="s">
        <v>163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22</v>
      </c>
      <c r="BK179" s="224">
        <f>ROUND(I179*H179,2)</f>
        <v>0</v>
      </c>
      <c r="BL179" s="17" t="s">
        <v>168</v>
      </c>
      <c r="BM179" s="223" t="s">
        <v>351</v>
      </c>
    </row>
    <row r="180" s="12" customFormat="1">
      <c r="B180" s="225"/>
      <c r="C180" s="226"/>
      <c r="D180" s="227" t="s">
        <v>170</v>
      </c>
      <c r="E180" s="228" t="s">
        <v>20</v>
      </c>
      <c r="F180" s="229" t="s">
        <v>352</v>
      </c>
      <c r="G180" s="226"/>
      <c r="H180" s="230">
        <v>68.400000000000006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170</v>
      </c>
      <c r="AU180" s="236" t="s">
        <v>82</v>
      </c>
      <c r="AV180" s="12" t="s">
        <v>82</v>
      </c>
      <c r="AW180" s="12" t="s">
        <v>36</v>
      </c>
      <c r="AX180" s="12" t="s">
        <v>22</v>
      </c>
      <c r="AY180" s="236" t="s">
        <v>163</v>
      </c>
    </row>
    <row r="181" s="1" customFormat="1" ht="16.5" customHeight="1">
      <c r="B181" s="38"/>
      <c r="C181" s="212" t="s">
        <v>353</v>
      </c>
      <c r="D181" s="212" t="s">
        <v>165</v>
      </c>
      <c r="E181" s="213" t="s">
        <v>354</v>
      </c>
      <c r="F181" s="214" t="s">
        <v>355</v>
      </c>
      <c r="G181" s="215" t="s">
        <v>97</v>
      </c>
      <c r="H181" s="216">
        <v>228</v>
      </c>
      <c r="I181" s="217"/>
      <c r="J181" s="218">
        <f>ROUND(I181*H181,2)</f>
        <v>0</v>
      </c>
      <c r="K181" s="214" t="s">
        <v>175</v>
      </c>
      <c r="L181" s="43"/>
      <c r="M181" s="219" t="s">
        <v>20</v>
      </c>
      <c r="N181" s="220" t="s">
        <v>44</v>
      </c>
      <c r="O181" s="83"/>
      <c r="P181" s="221">
        <f>O181*H181</f>
        <v>0</v>
      </c>
      <c r="Q181" s="221">
        <v>0.00046999999999999999</v>
      </c>
      <c r="R181" s="221">
        <f>Q181*H181</f>
        <v>0.10715999999999999</v>
      </c>
      <c r="S181" s="221">
        <v>0</v>
      </c>
      <c r="T181" s="222">
        <f>S181*H181</f>
        <v>0</v>
      </c>
      <c r="AR181" s="223" t="s">
        <v>168</v>
      </c>
      <c r="AT181" s="223" t="s">
        <v>165</v>
      </c>
      <c r="AU181" s="223" t="s">
        <v>82</v>
      </c>
      <c r="AY181" s="17" t="s">
        <v>163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22</v>
      </c>
      <c r="BK181" s="224">
        <f>ROUND(I181*H181,2)</f>
        <v>0</v>
      </c>
      <c r="BL181" s="17" t="s">
        <v>168</v>
      </c>
      <c r="BM181" s="223" t="s">
        <v>356</v>
      </c>
    </row>
    <row r="182" s="12" customFormat="1">
      <c r="B182" s="225"/>
      <c r="C182" s="226"/>
      <c r="D182" s="227" t="s">
        <v>170</v>
      </c>
      <c r="E182" s="228" t="s">
        <v>20</v>
      </c>
      <c r="F182" s="229" t="s">
        <v>95</v>
      </c>
      <c r="G182" s="226"/>
      <c r="H182" s="230">
        <v>228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170</v>
      </c>
      <c r="AU182" s="236" t="s">
        <v>82</v>
      </c>
      <c r="AV182" s="12" t="s">
        <v>82</v>
      </c>
      <c r="AW182" s="12" t="s">
        <v>36</v>
      </c>
      <c r="AX182" s="12" t="s">
        <v>22</v>
      </c>
      <c r="AY182" s="236" t="s">
        <v>163</v>
      </c>
    </row>
    <row r="183" s="1" customFormat="1" ht="24" customHeight="1">
      <c r="B183" s="38"/>
      <c r="C183" s="212" t="s">
        <v>357</v>
      </c>
      <c r="D183" s="212" t="s">
        <v>165</v>
      </c>
      <c r="E183" s="213" t="s">
        <v>358</v>
      </c>
      <c r="F183" s="214" t="s">
        <v>359</v>
      </c>
      <c r="G183" s="215" t="s">
        <v>97</v>
      </c>
      <c r="H183" s="216">
        <v>228</v>
      </c>
      <c r="I183" s="217"/>
      <c r="J183" s="218">
        <f>ROUND(I183*H183,2)</f>
        <v>0</v>
      </c>
      <c r="K183" s="214" t="s">
        <v>329</v>
      </c>
      <c r="L183" s="43"/>
      <c r="M183" s="219" t="s">
        <v>20</v>
      </c>
      <c r="N183" s="220" t="s">
        <v>44</v>
      </c>
      <c r="O183" s="83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AR183" s="223" t="s">
        <v>168</v>
      </c>
      <c r="AT183" s="223" t="s">
        <v>165</v>
      </c>
      <c r="AU183" s="223" t="s">
        <v>82</v>
      </c>
      <c r="AY183" s="17" t="s">
        <v>163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22</v>
      </c>
      <c r="BK183" s="224">
        <f>ROUND(I183*H183,2)</f>
        <v>0</v>
      </c>
      <c r="BL183" s="17" t="s">
        <v>168</v>
      </c>
      <c r="BM183" s="223" t="s">
        <v>360</v>
      </c>
    </row>
    <row r="184" s="12" customFormat="1">
      <c r="B184" s="225"/>
      <c r="C184" s="226"/>
      <c r="D184" s="227" t="s">
        <v>170</v>
      </c>
      <c r="E184" s="228" t="s">
        <v>20</v>
      </c>
      <c r="F184" s="229" t="s">
        <v>95</v>
      </c>
      <c r="G184" s="226"/>
      <c r="H184" s="230">
        <v>228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170</v>
      </c>
      <c r="AU184" s="236" t="s">
        <v>82</v>
      </c>
      <c r="AV184" s="12" t="s">
        <v>82</v>
      </c>
      <c r="AW184" s="12" t="s">
        <v>36</v>
      </c>
      <c r="AX184" s="12" t="s">
        <v>22</v>
      </c>
      <c r="AY184" s="236" t="s">
        <v>163</v>
      </c>
    </row>
    <row r="185" s="1" customFormat="1" ht="36" customHeight="1">
      <c r="B185" s="38"/>
      <c r="C185" s="212" t="s">
        <v>361</v>
      </c>
      <c r="D185" s="212" t="s">
        <v>165</v>
      </c>
      <c r="E185" s="213" t="s">
        <v>362</v>
      </c>
      <c r="F185" s="214" t="s">
        <v>363</v>
      </c>
      <c r="G185" s="215" t="s">
        <v>97</v>
      </c>
      <c r="H185" s="216">
        <v>228</v>
      </c>
      <c r="I185" s="217"/>
      <c r="J185" s="218">
        <f>ROUND(I185*H185,2)</f>
        <v>0</v>
      </c>
      <c r="K185" s="214" t="s">
        <v>329</v>
      </c>
      <c r="L185" s="43"/>
      <c r="M185" s="219" t="s">
        <v>20</v>
      </c>
      <c r="N185" s="220" t="s">
        <v>44</v>
      </c>
      <c r="O185" s="83"/>
      <c r="P185" s="221">
        <f>O185*H185</f>
        <v>0</v>
      </c>
      <c r="Q185" s="221">
        <v>0</v>
      </c>
      <c r="R185" s="221">
        <f>Q185*H185</f>
        <v>0</v>
      </c>
      <c r="S185" s="221">
        <v>0.28999999999999998</v>
      </c>
      <c r="T185" s="222">
        <f>S185*H185</f>
        <v>66.11999999999999</v>
      </c>
      <c r="AR185" s="223" t="s">
        <v>168</v>
      </c>
      <c r="AT185" s="223" t="s">
        <v>165</v>
      </c>
      <c r="AU185" s="223" t="s">
        <v>82</v>
      </c>
      <c r="AY185" s="17" t="s">
        <v>163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22</v>
      </c>
      <c r="BK185" s="224">
        <f>ROUND(I185*H185,2)</f>
        <v>0</v>
      </c>
      <c r="BL185" s="17" t="s">
        <v>168</v>
      </c>
      <c r="BM185" s="223" t="s">
        <v>364</v>
      </c>
    </row>
    <row r="186" s="1" customFormat="1" ht="24" customHeight="1">
      <c r="B186" s="38"/>
      <c r="C186" s="212" t="s">
        <v>118</v>
      </c>
      <c r="D186" s="212" t="s">
        <v>165</v>
      </c>
      <c r="E186" s="213" t="s">
        <v>365</v>
      </c>
      <c r="F186" s="214" t="s">
        <v>366</v>
      </c>
      <c r="G186" s="215" t="s">
        <v>97</v>
      </c>
      <c r="H186" s="216">
        <v>228</v>
      </c>
      <c r="I186" s="217"/>
      <c r="J186" s="218">
        <f>ROUND(I186*H186,2)</f>
        <v>0</v>
      </c>
      <c r="K186" s="214" t="s">
        <v>175</v>
      </c>
      <c r="L186" s="43"/>
      <c r="M186" s="219" t="s">
        <v>20</v>
      </c>
      <c r="N186" s="220" t="s">
        <v>44</v>
      </c>
      <c r="O186" s="83"/>
      <c r="P186" s="221">
        <f>O186*H186</f>
        <v>0</v>
      </c>
      <c r="Q186" s="221">
        <v>0</v>
      </c>
      <c r="R186" s="221">
        <f>Q186*H186</f>
        <v>0</v>
      </c>
      <c r="S186" s="221">
        <v>0.00080000000000000004</v>
      </c>
      <c r="T186" s="222">
        <f>S186*H186</f>
        <v>0.18240000000000001</v>
      </c>
      <c r="AR186" s="223" t="s">
        <v>168</v>
      </c>
      <c r="AT186" s="223" t="s">
        <v>165</v>
      </c>
      <c r="AU186" s="223" t="s">
        <v>82</v>
      </c>
      <c r="AY186" s="17" t="s">
        <v>163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22</v>
      </c>
      <c r="BK186" s="224">
        <f>ROUND(I186*H186,2)</f>
        <v>0</v>
      </c>
      <c r="BL186" s="17" t="s">
        <v>168</v>
      </c>
      <c r="BM186" s="223" t="s">
        <v>367</v>
      </c>
    </row>
    <row r="187" s="1" customFormat="1" ht="24" customHeight="1">
      <c r="B187" s="38"/>
      <c r="C187" s="212" t="s">
        <v>368</v>
      </c>
      <c r="D187" s="212" t="s">
        <v>165</v>
      </c>
      <c r="E187" s="213" t="s">
        <v>369</v>
      </c>
      <c r="F187" s="214" t="s">
        <v>370</v>
      </c>
      <c r="G187" s="215" t="s">
        <v>97</v>
      </c>
      <c r="H187" s="216">
        <v>228</v>
      </c>
      <c r="I187" s="217"/>
      <c r="J187" s="218">
        <f>ROUND(I187*H187,2)</f>
        <v>0</v>
      </c>
      <c r="K187" s="214" t="s">
        <v>175</v>
      </c>
      <c r="L187" s="43"/>
      <c r="M187" s="219" t="s">
        <v>20</v>
      </c>
      <c r="N187" s="220" t="s">
        <v>44</v>
      </c>
      <c r="O187" s="83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AR187" s="223" t="s">
        <v>168</v>
      </c>
      <c r="AT187" s="223" t="s">
        <v>165</v>
      </c>
      <c r="AU187" s="223" t="s">
        <v>82</v>
      </c>
      <c r="AY187" s="17" t="s">
        <v>163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22</v>
      </c>
      <c r="BK187" s="224">
        <f>ROUND(I187*H187,2)</f>
        <v>0</v>
      </c>
      <c r="BL187" s="17" t="s">
        <v>168</v>
      </c>
      <c r="BM187" s="223" t="s">
        <v>371</v>
      </c>
    </row>
    <row r="188" s="1" customFormat="1" ht="24" customHeight="1">
      <c r="B188" s="38"/>
      <c r="C188" s="212" t="s">
        <v>372</v>
      </c>
      <c r="D188" s="212" t="s">
        <v>165</v>
      </c>
      <c r="E188" s="213" t="s">
        <v>373</v>
      </c>
      <c r="F188" s="214" t="s">
        <v>374</v>
      </c>
      <c r="G188" s="215" t="s">
        <v>97</v>
      </c>
      <c r="H188" s="216">
        <v>228</v>
      </c>
      <c r="I188" s="217"/>
      <c r="J188" s="218">
        <f>ROUND(I188*H188,2)</f>
        <v>0</v>
      </c>
      <c r="K188" s="214" t="s">
        <v>175</v>
      </c>
      <c r="L188" s="43"/>
      <c r="M188" s="219" t="s">
        <v>20</v>
      </c>
      <c r="N188" s="220" t="s">
        <v>44</v>
      </c>
      <c r="O188" s="83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AR188" s="223" t="s">
        <v>168</v>
      </c>
      <c r="AT188" s="223" t="s">
        <v>165</v>
      </c>
      <c r="AU188" s="223" t="s">
        <v>82</v>
      </c>
      <c r="AY188" s="17" t="s">
        <v>163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22</v>
      </c>
      <c r="BK188" s="224">
        <f>ROUND(I188*H188,2)</f>
        <v>0</v>
      </c>
      <c r="BL188" s="17" t="s">
        <v>168</v>
      </c>
      <c r="BM188" s="223" t="s">
        <v>375</v>
      </c>
    </row>
    <row r="189" s="1" customFormat="1" ht="16.5" customHeight="1">
      <c r="B189" s="38"/>
      <c r="C189" s="259" t="s">
        <v>376</v>
      </c>
      <c r="D189" s="259" t="s">
        <v>313</v>
      </c>
      <c r="E189" s="260" t="s">
        <v>377</v>
      </c>
      <c r="F189" s="261" t="s">
        <v>378</v>
      </c>
      <c r="G189" s="262" t="s">
        <v>379</v>
      </c>
      <c r="H189" s="263">
        <v>6.6120000000000001</v>
      </c>
      <c r="I189" s="264"/>
      <c r="J189" s="265">
        <f>ROUND(I189*H189,2)</f>
        <v>0</v>
      </c>
      <c r="K189" s="261" t="s">
        <v>329</v>
      </c>
      <c r="L189" s="266"/>
      <c r="M189" s="267" t="s">
        <v>20</v>
      </c>
      <c r="N189" s="268" t="s">
        <v>44</v>
      </c>
      <c r="O189" s="83"/>
      <c r="P189" s="221">
        <f>O189*H189</f>
        <v>0</v>
      </c>
      <c r="Q189" s="221">
        <v>0.001</v>
      </c>
      <c r="R189" s="221">
        <f>Q189*H189</f>
        <v>0.0066119999999999998</v>
      </c>
      <c r="S189" s="221">
        <v>0</v>
      </c>
      <c r="T189" s="222">
        <f>S189*H189</f>
        <v>0</v>
      </c>
      <c r="AR189" s="223" t="s">
        <v>202</v>
      </c>
      <c r="AT189" s="223" t="s">
        <v>313</v>
      </c>
      <c r="AU189" s="223" t="s">
        <v>82</v>
      </c>
      <c r="AY189" s="17" t="s">
        <v>163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22</v>
      </c>
      <c r="BK189" s="224">
        <f>ROUND(I189*H189,2)</f>
        <v>0</v>
      </c>
      <c r="BL189" s="17" t="s">
        <v>168</v>
      </c>
      <c r="BM189" s="223" t="s">
        <v>380</v>
      </c>
    </row>
    <row r="190" s="12" customFormat="1">
      <c r="B190" s="225"/>
      <c r="C190" s="226"/>
      <c r="D190" s="227" t="s">
        <v>170</v>
      </c>
      <c r="E190" s="228" t="s">
        <v>20</v>
      </c>
      <c r="F190" s="229" t="s">
        <v>381</v>
      </c>
      <c r="G190" s="226"/>
      <c r="H190" s="230">
        <v>6.6120000000000001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170</v>
      </c>
      <c r="AU190" s="236" t="s">
        <v>82</v>
      </c>
      <c r="AV190" s="12" t="s">
        <v>82</v>
      </c>
      <c r="AW190" s="12" t="s">
        <v>36</v>
      </c>
      <c r="AX190" s="12" t="s">
        <v>22</v>
      </c>
      <c r="AY190" s="236" t="s">
        <v>163</v>
      </c>
    </row>
    <row r="191" s="11" customFormat="1" ht="22.8" customHeight="1">
      <c r="B191" s="196"/>
      <c r="C191" s="197"/>
      <c r="D191" s="198" t="s">
        <v>72</v>
      </c>
      <c r="E191" s="210" t="s">
        <v>194</v>
      </c>
      <c r="F191" s="210" t="s">
        <v>382</v>
      </c>
      <c r="G191" s="197"/>
      <c r="H191" s="197"/>
      <c r="I191" s="200"/>
      <c r="J191" s="211">
        <f>BK191</f>
        <v>0</v>
      </c>
      <c r="K191" s="197"/>
      <c r="L191" s="202"/>
      <c r="M191" s="203"/>
      <c r="N191" s="204"/>
      <c r="O191" s="204"/>
      <c r="P191" s="205">
        <f>SUM(P192:P200)</f>
        <v>0</v>
      </c>
      <c r="Q191" s="204"/>
      <c r="R191" s="205">
        <f>SUM(R192:R200)</f>
        <v>5.1529576000000006</v>
      </c>
      <c r="S191" s="204"/>
      <c r="T191" s="206">
        <f>SUM(T192:T200)</f>
        <v>0</v>
      </c>
      <c r="AR191" s="207" t="s">
        <v>22</v>
      </c>
      <c r="AT191" s="208" t="s">
        <v>72</v>
      </c>
      <c r="AU191" s="208" t="s">
        <v>22</v>
      </c>
      <c r="AY191" s="207" t="s">
        <v>163</v>
      </c>
      <c r="BK191" s="209">
        <f>SUM(BK192:BK200)</f>
        <v>0</v>
      </c>
    </row>
    <row r="192" s="1" customFormat="1" ht="24" customHeight="1">
      <c r="B192" s="38"/>
      <c r="C192" s="212" t="s">
        <v>383</v>
      </c>
      <c r="D192" s="212" t="s">
        <v>165</v>
      </c>
      <c r="E192" s="213" t="s">
        <v>384</v>
      </c>
      <c r="F192" s="214" t="s">
        <v>385</v>
      </c>
      <c r="G192" s="215" t="s">
        <v>97</v>
      </c>
      <c r="H192" s="216">
        <v>19.760000000000002</v>
      </c>
      <c r="I192" s="217"/>
      <c r="J192" s="218">
        <f>ROUND(I192*H192,2)</f>
        <v>0</v>
      </c>
      <c r="K192" s="214" t="s">
        <v>20</v>
      </c>
      <c r="L192" s="43"/>
      <c r="M192" s="219" t="s">
        <v>20</v>
      </c>
      <c r="N192" s="220" t="s">
        <v>44</v>
      </c>
      <c r="O192" s="83"/>
      <c r="P192" s="221">
        <f>O192*H192</f>
        <v>0</v>
      </c>
      <c r="Q192" s="221">
        <v>0.00025999999999999998</v>
      </c>
      <c r="R192" s="221">
        <f>Q192*H192</f>
        <v>0.0051376</v>
      </c>
      <c r="S192" s="221">
        <v>0</v>
      </c>
      <c r="T192" s="222">
        <f>S192*H192</f>
        <v>0</v>
      </c>
      <c r="AR192" s="223" t="s">
        <v>168</v>
      </c>
      <c r="AT192" s="223" t="s">
        <v>165</v>
      </c>
      <c r="AU192" s="223" t="s">
        <v>82</v>
      </c>
      <c r="AY192" s="17" t="s">
        <v>163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22</v>
      </c>
      <c r="BK192" s="224">
        <f>ROUND(I192*H192,2)</f>
        <v>0</v>
      </c>
      <c r="BL192" s="17" t="s">
        <v>168</v>
      </c>
      <c r="BM192" s="223" t="s">
        <v>386</v>
      </c>
    </row>
    <row r="193" s="12" customFormat="1">
      <c r="B193" s="225"/>
      <c r="C193" s="226"/>
      <c r="D193" s="227" t="s">
        <v>170</v>
      </c>
      <c r="E193" s="228" t="s">
        <v>20</v>
      </c>
      <c r="F193" s="229" t="s">
        <v>387</v>
      </c>
      <c r="G193" s="226"/>
      <c r="H193" s="230">
        <v>4.5499999999999998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170</v>
      </c>
      <c r="AU193" s="236" t="s">
        <v>82</v>
      </c>
      <c r="AV193" s="12" t="s">
        <v>82</v>
      </c>
      <c r="AW193" s="12" t="s">
        <v>36</v>
      </c>
      <c r="AX193" s="12" t="s">
        <v>73</v>
      </c>
      <c r="AY193" s="236" t="s">
        <v>163</v>
      </c>
    </row>
    <row r="194" s="12" customFormat="1">
      <c r="B194" s="225"/>
      <c r="C194" s="226"/>
      <c r="D194" s="227" t="s">
        <v>170</v>
      </c>
      <c r="E194" s="228" t="s">
        <v>20</v>
      </c>
      <c r="F194" s="229" t="s">
        <v>388</v>
      </c>
      <c r="G194" s="226"/>
      <c r="H194" s="230">
        <v>9.75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170</v>
      </c>
      <c r="AU194" s="236" t="s">
        <v>82</v>
      </c>
      <c r="AV194" s="12" t="s">
        <v>82</v>
      </c>
      <c r="AW194" s="12" t="s">
        <v>36</v>
      </c>
      <c r="AX194" s="12" t="s">
        <v>73</v>
      </c>
      <c r="AY194" s="236" t="s">
        <v>163</v>
      </c>
    </row>
    <row r="195" s="12" customFormat="1">
      <c r="B195" s="225"/>
      <c r="C195" s="226"/>
      <c r="D195" s="227" t="s">
        <v>170</v>
      </c>
      <c r="E195" s="228" t="s">
        <v>20</v>
      </c>
      <c r="F195" s="229" t="s">
        <v>389</v>
      </c>
      <c r="G195" s="226"/>
      <c r="H195" s="230">
        <v>5.46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170</v>
      </c>
      <c r="AU195" s="236" t="s">
        <v>82</v>
      </c>
      <c r="AV195" s="12" t="s">
        <v>82</v>
      </c>
      <c r="AW195" s="12" t="s">
        <v>36</v>
      </c>
      <c r="AX195" s="12" t="s">
        <v>73</v>
      </c>
      <c r="AY195" s="236" t="s">
        <v>163</v>
      </c>
    </row>
    <row r="196" s="13" customFormat="1">
      <c r="B196" s="237"/>
      <c r="C196" s="238"/>
      <c r="D196" s="227" t="s">
        <v>170</v>
      </c>
      <c r="E196" s="239" t="s">
        <v>20</v>
      </c>
      <c r="F196" s="240" t="s">
        <v>184</v>
      </c>
      <c r="G196" s="238"/>
      <c r="H196" s="241">
        <v>19.760000000000002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170</v>
      </c>
      <c r="AU196" s="247" t="s">
        <v>82</v>
      </c>
      <c r="AV196" s="13" t="s">
        <v>168</v>
      </c>
      <c r="AW196" s="13" t="s">
        <v>36</v>
      </c>
      <c r="AX196" s="13" t="s">
        <v>22</v>
      </c>
      <c r="AY196" s="247" t="s">
        <v>163</v>
      </c>
    </row>
    <row r="197" s="1" customFormat="1" ht="24" customHeight="1">
      <c r="B197" s="38"/>
      <c r="C197" s="212" t="s">
        <v>390</v>
      </c>
      <c r="D197" s="212" t="s">
        <v>165</v>
      </c>
      <c r="E197" s="213" t="s">
        <v>391</v>
      </c>
      <c r="F197" s="214" t="s">
        <v>392</v>
      </c>
      <c r="G197" s="215" t="s">
        <v>97</v>
      </c>
      <c r="H197" s="216">
        <v>95.329999999999998</v>
      </c>
      <c r="I197" s="217"/>
      <c r="J197" s="218">
        <f>ROUND(I197*H197,2)</f>
        <v>0</v>
      </c>
      <c r="K197" s="214" t="s">
        <v>175</v>
      </c>
      <c r="L197" s="43"/>
      <c r="M197" s="219" t="s">
        <v>20</v>
      </c>
      <c r="N197" s="220" t="s">
        <v>44</v>
      </c>
      <c r="O197" s="83"/>
      <c r="P197" s="221">
        <f>O197*H197</f>
        <v>0</v>
      </c>
      <c r="Q197" s="221">
        <v>0.053999999999999999</v>
      </c>
      <c r="R197" s="221">
        <f>Q197*H197</f>
        <v>5.1478200000000003</v>
      </c>
      <c r="S197" s="221">
        <v>0</v>
      </c>
      <c r="T197" s="222">
        <f>S197*H197</f>
        <v>0</v>
      </c>
      <c r="AR197" s="223" t="s">
        <v>168</v>
      </c>
      <c r="AT197" s="223" t="s">
        <v>165</v>
      </c>
      <c r="AU197" s="223" t="s">
        <v>82</v>
      </c>
      <c r="AY197" s="17" t="s">
        <v>163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22</v>
      </c>
      <c r="BK197" s="224">
        <f>ROUND(I197*H197,2)</f>
        <v>0</v>
      </c>
      <c r="BL197" s="17" t="s">
        <v>168</v>
      </c>
      <c r="BM197" s="223" t="s">
        <v>393</v>
      </c>
    </row>
    <row r="198" s="12" customFormat="1">
      <c r="B198" s="225"/>
      <c r="C198" s="226"/>
      <c r="D198" s="227" t="s">
        <v>170</v>
      </c>
      <c r="E198" s="228" t="s">
        <v>20</v>
      </c>
      <c r="F198" s="229" t="s">
        <v>394</v>
      </c>
      <c r="G198" s="226"/>
      <c r="H198" s="230">
        <v>30.329999999999998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170</v>
      </c>
      <c r="AU198" s="236" t="s">
        <v>82</v>
      </c>
      <c r="AV198" s="12" t="s">
        <v>82</v>
      </c>
      <c r="AW198" s="12" t="s">
        <v>36</v>
      </c>
      <c r="AX198" s="12" t="s">
        <v>73</v>
      </c>
      <c r="AY198" s="236" t="s">
        <v>163</v>
      </c>
    </row>
    <row r="199" s="12" customFormat="1">
      <c r="B199" s="225"/>
      <c r="C199" s="226"/>
      <c r="D199" s="227" t="s">
        <v>170</v>
      </c>
      <c r="E199" s="228" t="s">
        <v>20</v>
      </c>
      <c r="F199" s="229" t="s">
        <v>395</v>
      </c>
      <c r="G199" s="226"/>
      <c r="H199" s="230">
        <v>65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170</v>
      </c>
      <c r="AU199" s="236" t="s">
        <v>82</v>
      </c>
      <c r="AV199" s="12" t="s">
        <v>82</v>
      </c>
      <c r="AW199" s="12" t="s">
        <v>36</v>
      </c>
      <c r="AX199" s="12" t="s">
        <v>73</v>
      </c>
      <c r="AY199" s="236" t="s">
        <v>163</v>
      </c>
    </row>
    <row r="200" s="13" customFormat="1">
      <c r="B200" s="237"/>
      <c r="C200" s="238"/>
      <c r="D200" s="227" t="s">
        <v>170</v>
      </c>
      <c r="E200" s="239" t="s">
        <v>20</v>
      </c>
      <c r="F200" s="240" t="s">
        <v>184</v>
      </c>
      <c r="G200" s="238"/>
      <c r="H200" s="241">
        <v>95.329999999999998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170</v>
      </c>
      <c r="AU200" s="247" t="s">
        <v>82</v>
      </c>
      <c r="AV200" s="13" t="s">
        <v>168</v>
      </c>
      <c r="AW200" s="13" t="s">
        <v>36</v>
      </c>
      <c r="AX200" s="13" t="s">
        <v>22</v>
      </c>
      <c r="AY200" s="247" t="s">
        <v>163</v>
      </c>
    </row>
    <row r="201" s="11" customFormat="1" ht="22.8" customHeight="1">
      <c r="B201" s="196"/>
      <c r="C201" s="197"/>
      <c r="D201" s="198" t="s">
        <v>72</v>
      </c>
      <c r="E201" s="210" t="s">
        <v>207</v>
      </c>
      <c r="F201" s="210" t="s">
        <v>396</v>
      </c>
      <c r="G201" s="197"/>
      <c r="H201" s="197"/>
      <c r="I201" s="200"/>
      <c r="J201" s="211">
        <f>BK201</f>
        <v>0</v>
      </c>
      <c r="K201" s="197"/>
      <c r="L201" s="202"/>
      <c r="M201" s="203"/>
      <c r="N201" s="204"/>
      <c r="O201" s="204"/>
      <c r="P201" s="205">
        <f>SUM(P202:P215)</f>
        <v>0</v>
      </c>
      <c r="Q201" s="204"/>
      <c r="R201" s="205">
        <f>SUM(R202:R215)</f>
        <v>0</v>
      </c>
      <c r="S201" s="204"/>
      <c r="T201" s="206">
        <f>SUM(T202:T215)</f>
        <v>55.119999999999997</v>
      </c>
      <c r="AR201" s="207" t="s">
        <v>22</v>
      </c>
      <c r="AT201" s="208" t="s">
        <v>72</v>
      </c>
      <c r="AU201" s="208" t="s">
        <v>22</v>
      </c>
      <c r="AY201" s="207" t="s">
        <v>163</v>
      </c>
      <c r="BK201" s="209">
        <f>SUM(BK202:BK215)</f>
        <v>0</v>
      </c>
    </row>
    <row r="202" s="1" customFormat="1" ht="24" customHeight="1">
      <c r="B202" s="38"/>
      <c r="C202" s="212" t="s">
        <v>397</v>
      </c>
      <c r="D202" s="212" t="s">
        <v>165</v>
      </c>
      <c r="E202" s="213" t="s">
        <v>398</v>
      </c>
      <c r="F202" s="214" t="s">
        <v>399</v>
      </c>
      <c r="G202" s="215" t="s">
        <v>101</v>
      </c>
      <c r="H202" s="216">
        <v>20.800000000000001</v>
      </c>
      <c r="I202" s="217"/>
      <c r="J202" s="218">
        <f>ROUND(I202*H202,2)</f>
        <v>0</v>
      </c>
      <c r="K202" s="214" t="s">
        <v>20</v>
      </c>
      <c r="L202" s="43"/>
      <c r="M202" s="219" t="s">
        <v>20</v>
      </c>
      <c r="N202" s="220" t="s">
        <v>44</v>
      </c>
      <c r="O202" s="83"/>
      <c r="P202" s="221">
        <f>O202*H202</f>
        <v>0</v>
      </c>
      <c r="Q202" s="221">
        <v>0</v>
      </c>
      <c r="R202" s="221">
        <f>Q202*H202</f>
        <v>0</v>
      </c>
      <c r="S202" s="221">
        <v>2.6499999999999999</v>
      </c>
      <c r="T202" s="222">
        <f>S202*H202</f>
        <v>55.119999999999997</v>
      </c>
      <c r="AR202" s="223" t="s">
        <v>168</v>
      </c>
      <c r="AT202" s="223" t="s">
        <v>165</v>
      </c>
      <c r="AU202" s="223" t="s">
        <v>82</v>
      </c>
      <c r="AY202" s="17" t="s">
        <v>163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22</v>
      </c>
      <c r="BK202" s="224">
        <f>ROUND(I202*H202,2)</f>
        <v>0</v>
      </c>
      <c r="BL202" s="17" t="s">
        <v>168</v>
      </c>
      <c r="BM202" s="223" t="s">
        <v>400</v>
      </c>
    </row>
    <row r="203" s="12" customFormat="1">
      <c r="B203" s="225"/>
      <c r="C203" s="226"/>
      <c r="D203" s="227" t="s">
        <v>170</v>
      </c>
      <c r="E203" s="228" t="s">
        <v>20</v>
      </c>
      <c r="F203" s="229" t="s">
        <v>401</v>
      </c>
      <c r="G203" s="226"/>
      <c r="H203" s="230">
        <v>5.2000000000000002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AT203" s="236" t="s">
        <v>170</v>
      </c>
      <c r="AU203" s="236" t="s">
        <v>82</v>
      </c>
      <c r="AV203" s="12" t="s">
        <v>82</v>
      </c>
      <c r="AW203" s="12" t="s">
        <v>36</v>
      </c>
      <c r="AX203" s="12" t="s">
        <v>73</v>
      </c>
      <c r="AY203" s="236" t="s">
        <v>163</v>
      </c>
    </row>
    <row r="204" s="12" customFormat="1">
      <c r="B204" s="225"/>
      <c r="C204" s="226"/>
      <c r="D204" s="227" t="s">
        <v>170</v>
      </c>
      <c r="E204" s="228" t="s">
        <v>20</v>
      </c>
      <c r="F204" s="229" t="s">
        <v>402</v>
      </c>
      <c r="G204" s="226"/>
      <c r="H204" s="230">
        <v>7.7999999999999998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AT204" s="236" t="s">
        <v>170</v>
      </c>
      <c r="AU204" s="236" t="s">
        <v>82</v>
      </c>
      <c r="AV204" s="12" t="s">
        <v>82</v>
      </c>
      <c r="AW204" s="12" t="s">
        <v>36</v>
      </c>
      <c r="AX204" s="12" t="s">
        <v>73</v>
      </c>
      <c r="AY204" s="236" t="s">
        <v>163</v>
      </c>
    </row>
    <row r="205" s="12" customFormat="1">
      <c r="B205" s="225"/>
      <c r="C205" s="226"/>
      <c r="D205" s="227" t="s">
        <v>170</v>
      </c>
      <c r="E205" s="228" t="s">
        <v>20</v>
      </c>
      <c r="F205" s="229" t="s">
        <v>403</v>
      </c>
      <c r="G205" s="226"/>
      <c r="H205" s="230">
        <v>3.1200000000000001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170</v>
      </c>
      <c r="AU205" s="236" t="s">
        <v>82</v>
      </c>
      <c r="AV205" s="12" t="s">
        <v>82</v>
      </c>
      <c r="AW205" s="12" t="s">
        <v>36</v>
      </c>
      <c r="AX205" s="12" t="s">
        <v>73</v>
      </c>
      <c r="AY205" s="236" t="s">
        <v>163</v>
      </c>
    </row>
    <row r="206" s="12" customFormat="1">
      <c r="B206" s="225"/>
      <c r="C206" s="226"/>
      <c r="D206" s="227" t="s">
        <v>170</v>
      </c>
      <c r="E206" s="228" t="s">
        <v>20</v>
      </c>
      <c r="F206" s="229" t="s">
        <v>404</v>
      </c>
      <c r="G206" s="226"/>
      <c r="H206" s="230">
        <v>4.6799999999999997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AT206" s="236" t="s">
        <v>170</v>
      </c>
      <c r="AU206" s="236" t="s">
        <v>82</v>
      </c>
      <c r="AV206" s="12" t="s">
        <v>82</v>
      </c>
      <c r="AW206" s="12" t="s">
        <v>36</v>
      </c>
      <c r="AX206" s="12" t="s">
        <v>73</v>
      </c>
      <c r="AY206" s="236" t="s">
        <v>163</v>
      </c>
    </row>
    <row r="207" s="13" customFormat="1">
      <c r="B207" s="237"/>
      <c r="C207" s="238"/>
      <c r="D207" s="227" t="s">
        <v>170</v>
      </c>
      <c r="E207" s="239" t="s">
        <v>125</v>
      </c>
      <c r="F207" s="240" t="s">
        <v>184</v>
      </c>
      <c r="G207" s="238"/>
      <c r="H207" s="241">
        <v>20.800000000000001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170</v>
      </c>
      <c r="AU207" s="247" t="s">
        <v>82</v>
      </c>
      <c r="AV207" s="13" t="s">
        <v>168</v>
      </c>
      <c r="AW207" s="13" t="s">
        <v>36</v>
      </c>
      <c r="AX207" s="13" t="s">
        <v>22</v>
      </c>
      <c r="AY207" s="247" t="s">
        <v>163</v>
      </c>
    </row>
    <row r="208" s="1" customFormat="1" ht="16.5" customHeight="1">
      <c r="B208" s="38"/>
      <c r="C208" s="212" t="s">
        <v>405</v>
      </c>
      <c r="D208" s="212" t="s">
        <v>165</v>
      </c>
      <c r="E208" s="213" t="s">
        <v>406</v>
      </c>
      <c r="F208" s="214" t="s">
        <v>407</v>
      </c>
      <c r="G208" s="215" t="s">
        <v>97</v>
      </c>
      <c r="H208" s="216">
        <v>95.329999999999998</v>
      </c>
      <c r="I208" s="217"/>
      <c r="J208" s="218">
        <f>ROUND(I208*H208,2)</f>
        <v>0</v>
      </c>
      <c r="K208" s="214" t="s">
        <v>20</v>
      </c>
      <c r="L208" s="43"/>
      <c r="M208" s="219" t="s">
        <v>20</v>
      </c>
      <c r="N208" s="220" t="s">
        <v>44</v>
      </c>
      <c r="O208" s="83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AR208" s="223" t="s">
        <v>168</v>
      </c>
      <c r="AT208" s="223" t="s">
        <v>165</v>
      </c>
      <c r="AU208" s="223" t="s">
        <v>82</v>
      </c>
      <c r="AY208" s="17" t="s">
        <v>163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22</v>
      </c>
      <c r="BK208" s="224">
        <f>ROUND(I208*H208,2)</f>
        <v>0</v>
      </c>
      <c r="BL208" s="17" t="s">
        <v>168</v>
      </c>
      <c r="BM208" s="223" t="s">
        <v>408</v>
      </c>
    </row>
    <row r="209" s="12" customFormat="1">
      <c r="B209" s="225"/>
      <c r="C209" s="226"/>
      <c r="D209" s="227" t="s">
        <v>170</v>
      </c>
      <c r="E209" s="228" t="s">
        <v>20</v>
      </c>
      <c r="F209" s="229" t="s">
        <v>409</v>
      </c>
      <c r="G209" s="226"/>
      <c r="H209" s="230">
        <v>30.329999999999998</v>
      </c>
      <c r="I209" s="231"/>
      <c r="J209" s="226"/>
      <c r="K209" s="226"/>
      <c r="L209" s="232"/>
      <c r="M209" s="233"/>
      <c r="N209" s="234"/>
      <c r="O209" s="234"/>
      <c r="P209" s="234"/>
      <c r="Q209" s="234"/>
      <c r="R209" s="234"/>
      <c r="S209" s="234"/>
      <c r="T209" s="235"/>
      <c r="AT209" s="236" t="s">
        <v>170</v>
      </c>
      <c r="AU209" s="236" t="s">
        <v>82</v>
      </c>
      <c r="AV209" s="12" t="s">
        <v>82</v>
      </c>
      <c r="AW209" s="12" t="s">
        <v>36</v>
      </c>
      <c r="AX209" s="12" t="s">
        <v>73</v>
      </c>
      <c r="AY209" s="236" t="s">
        <v>163</v>
      </c>
    </row>
    <row r="210" s="12" customFormat="1">
      <c r="B210" s="225"/>
      <c r="C210" s="226"/>
      <c r="D210" s="227" t="s">
        <v>170</v>
      </c>
      <c r="E210" s="228" t="s">
        <v>20</v>
      </c>
      <c r="F210" s="229" t="s">
        <v>410</v>
      </c>
      <c r="G210" s="226"/>
      <c r="H210" s="230">
        <v>65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170</v>
      </c>
      <c r="AU210" s="236" t="s">
        <v>82</v>
      </c>
      <c r="AV210" s="12" t="s">
        <v>82</v>
      </c>
      <c r="AW210" s="12" t="s">
        <v>36</v>
      </c>
      <c r="AX210" s="12" t="s">
        <v>73</v>
      </c>
      <c r="AY210" s="236" t="s">
        <v>163</v>
      </c>
    </row>
    <row r="211" s="13" customFormat="1">
      <c r="B211" s="237"/>
      <c r="C211" s="238"/>
      <c r="D211" s="227" t="s">
        <v>170</v>
      </c>
      <c r="E211" s="239" t="s">
        <v>20</v>
      </c>
      <c r="F211" s="240" t="s">
        <v>184</v>
      </c>
      <c r="G211" s="238"/>
      <c r="H211" s="241">
        <v>95.329999999999998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AT211" s="247" t="s">
        <v>170</v>
      </c>
      <c r="AU211" s="247" t="s">
        <v>82</v>
      </c>
      <c r="AV211" s="13" t="s">
        <v>168</v>
      </c>
      <c r="AW211" s="13" t="s">
        <v>36</v>
      </c>
      <c r="AX211" s="13" t="s">
        <v>22</v>
      </c>
      <c r="AY211" s="247" t="s">
        <v>163</v>
      </c>
    </row>
    <row r="212" s="1" customFormat="1" ht="16.5" customHeight="1">
      <c r="B212" s="38"/>
      <c r="C212" s="212" t="s">
        <v>411</v>
      </c>
      <c r="D212" s="212" t="s">
        <v>165</v>
      </c>
      <c r="E212" s="213" t="s">
        <v>412</v>
      </c>
      <c r="F212" s="214" t="s">
        <v>413</v>
      </c>
      <c r="G212" s="215" t="s">
        <v>414</v>
      </c>
      <c r="H212" s="216">
        <v>1</v>
      </c>
      <c r="I212" s="217"/>
      <c r="J212" s="218">
        <f>ROUND(I212*H212,2)</f>
        <v>0</v>
      </c>
      <c r="K212" s="214" t="s">
        <v>20</v>
      </c>
      <c r="L212" s="43"/>
      <c r="M212" s="219" t="s">
        <v>20</v>
      </c>
      <c r="N212" s="220" t="s">
        <v>44</v>
      </c>
      <c r="O212" s="83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AR212" s="223" t="s">
        <v>168</v>
      </c>
      <c r="AT212" s="223" t="s">
        <v>165</v>
      </c>
      <c r="AU212" s="223" t="s">
        <v>82</v>
      </c>
      <c r="AY212" s="17" t="s">
        <v>163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22</v>
      </c>
      <c r="BK212" s="224">
        <f>ROUND(I212*H212,2)</f>
        <v>0</v>
      </c>
      <c r="BL212" s="17" t="s">
        <v>168</v>
      </c>
      <c r="BM212" s="223" t="s">
        <v>415</v>
      </c>
    </row>
    <row r="213" s="1" customFormat="1" ht="16.5" customHeight="1">
      <c r="B213" s="38"/>
      <c r="C213" s="212" t="s">
        <v>416</v>
      </c>
      <c r="D213" s="212" t="s">
        <v>165</v>
      </c>
      <c r="E213" s="213" t="s">
        <v>417</v>
      </c>
      <c r="F213" s="214" t="s">
        <v>418</v>
      </c>
      <c r="G213" s="215" t="s">
        <v>414</v>
      </c>
      <c r="H213" s="216">
        <v>1</v>
      </c>
      <c r="I213" s="217"/>
      <c r="J213" s="218">
        <f>ROUND(I213*H213,2)</f>
        <v>0</v>
      </c>
      <c r="K213" s="214" t="s">
        <v>20</v>
      </c>
      <c r="L213" s="43"/>
      <c r="M213" s="219" t="s">
        <v>20</v>
      </c>
      <c r="N213" s="220" t="s">
        <v>44</v>
      </c>
      <c r="O213" s="83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AR213" s="223" t="s">
        <v>168</v>
      </c>
      <c r="AT213" s="223" t="s">
        <v>165</v>
      </c>
      <c r="AU213" s="223" t="s">
        <v>82</v>
      </c>
      <c r="AY213" s="17" t="s">
        <v>163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22</v>
      </c>
      <c r="BK213" s="224">
        <f>ROUND(I213*H213,2)</f>
        <v>0</v>
      </c>
      <c r="BL213" s="17" t="s">
        <v>168</v>
      </c>
      <c r="BM213" s="223" t="s">
        <v>419</v>
      </c>
    </row>
    <row r="214" s="1" customFormat="1" ht="16.5" customHeight="1">
      <c r="B214" s="38"/>
      <c r="C214" s="212" t="s">
        <v>420</v>
      </c>
      <c r="D214" s="212" t="s">
        <v>165</v>
      </c>
      <c r="E214" s="213" t="s">
        <v>421</v>
      </c>
      <c r="F214" s="214" t="s">
        <v>422</v>
      </c>
      <c r="G214" s="215" t="s">
        <v>414</v>
      </c>
      <c r="H214" s="216">
        <v>1</v>
      </c>
      <c r="I214" s="217"/>
      <c r="J214" s="218">
        <f>ROUND(I214*H214,2)</f>
        <v>0</v>
      </c>
      <c r="K214" s="214" t="s">
        <v>20</v>
      </c>
      <c r="L214" s="43"/>
      <c r="M214" s="219" t="s">
        <v>20</v>
      </c>
      <c r="N214" s="220" t="s">
        <v>44</v>
      </c>
      <c r="O214" s="83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AR214" s="223" t="s">
        <v>168</v>
      </c>
      <c r="AT214" s="223" t="s">
        <v>165</v>
      </c>
      <c r="AU214" s="223" t="s">
        <v>82</v>
      </c>
      <c r="AY214" s="17" t="s">
        <v>163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22</v>
      </c>
      <c r="BK214" s="224">
        <f>ROUND(I214*H214,2)</f>
        <v>0</v>
      </c>
      <c r="BL214" s="17" t="s">
        <v>168</v>
      </c>
      <c r="BM214" s="223" t="s">
        <v>423</v>
      </c>
    </row>
    <row r="215" s="1" customFormat="1" ht="16.5" customHeight="1">
      <c r="B215" s="38"/>
      <c r="C215" s="212" t="s">
        <v>424</v>
      </c>
      <c r="D215" s="212" t="s">
        <v>165</v>
      </c>
      <c r="E215" s="213" t="s">
        <v>425</v>
      </c>
      <c r="F215" s="214" t="s">
        <v>426</v>
      </c>
      <c r="G215" s="215" t="s">
        <v>414</v>
      </c>
      <c r="H215" s="216">
        <v>1</v>
      </c>
      <c r="I215" s="217"/>
      <c r="J215" s="218">
        <f>ROUND(I215*H215,2)</f>
        <v>0</v>
      </c>
      <c r="K215" s="214" t="s">
        <v>20</v>
      </c>
      <c r="L215" s="43"/>
      <c r="M215" s="219" t="s">
        <v>20</v>
      </c>
      <c r="N215" s="220" t="s">
        <v>44</v>
      </c>
      <c r="O215" s="83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AR215" s="223" t="s">
        <v>168</v>
      </c>
      <c r="AT215" s="223" t="s">
        <v>165</v>
      </c>
      <c r="AU215" s="223" t="s">
        <v>82</v>
      </c>
      <c r="AY215" s="17" t="s">
        <v>163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7" t="s">
        <v>22</v>
      </c>
      <c r="BK215" s="224">
        <f>ROUND(I215*H215,2)</f>
        <v>0</v>
      </c>
      <c r="BL215" s="17" t="s">
        <v>168</v>
      </c>
      <c r="BM215" s="223" t="s">
        <v>427</v>
      </c>
    </row>
    <row r="216" s="11" customFormat="1" ht="22.8" customHeight="1">
      <c r="B216" s="196"/>
      <c r="C216" s="197"/>
      <c r="D216" s="198" t="s">
        <v>72</v>
      </c>
      <c r="E216" s="210" t="s">
        <v>428</v>
      </c>
      <c r="F216" s="210" t="s">
        <v>429</v>
      </c>
      <c r="G216" s="197"/>
      <c r="H216" s="197"/>
      <c r="I216" s="200"/>
      <c r="J216" s="211">
        <f>BK216</f>
        <v>0</v>
      </c>
      <c r="K216" s="197"/>
      <c r="L216" s="202"/>
      <c r="M216" s="203"/>
      <c r="N216" s="204"/>
      <c r="O216" s="204"/>
      <c r="P216" s="205">
        <f>SUM(P217:P227)</f>
        <v>0</v>
      </c>
      <c r="Q216" s="204"/>
      <c r="R216" s="205">
        <f>SUM(R217:R227)</f>
        <v>0</v>
      </c>
      <c r="S216" s="204"/>
      <c r="T216" s="206">
        <f>SUM(T217:T227)</f>
        <v>0</v>
      </c>
      <c r="AR216" s="207" t="s">
        <v>22</v>
      </c>
      <c r="AT216" s="208" t="s">
        <v>72</v>
      </c>
      <c r="AU216" s="208" t="s">
        <v>22</v>
      </c>
      <c r="AY216" s="207" t="s">
        <v>163</v>
      </c>
      <c r="BK216" s="209">
        <f>SUM(BK217:BK227)</f>
        <v>0</v>
      </c>
    </row>
    <row r="217" s="1" customFormat="1" ht="24" customHeight="1">
      <c r="B217" s="38"/>
      <c r="C217" s="212" t="s">
        <v>430</v>
      </c>
      <c r="D217" s="212" t="s">
        <v>165</v>
      </c>
      <c r="E217" s="213" t="s">
        <v>431</v>
      </c>
      <c r="F217" s="214" t="s">
        <v>432</v>
      </c>
      <c r="G217" s="215" t="s">
        <v>269</v>
      </c>
      <c r="H217" s="216">
        <v>101.00700000000001</v>
      </c>
      <c r="I217" s="217"/>
      <c r="J217" s="218">
        <f>ROUND(I217*H217,2)</f>
        <v>0</v>
      </c>
      <c r="K217" s="214" t="s">
        <v>175</v>
      </c>
      <c r="L217" s="43"/>
      <c r="M217" s="219" t="s">
        <v>20</v>
      </c>
      <c r="N217" s="220" t="s">
        <v>44</v>
      </c>
      <c r="O217" s="83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AR217" s="223" t="s">
        <v>168</v>
      </c>
      <c r="AT217" s="223" t="s">
        <v>165</v>
      </c>
      <c r="AU217" s="223" t="s">
        <v>82</v>
      </c>
      <c r="AY217" s="17" t="s">
        <v>163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22</v>
      </c>
      <c r="BK217" s="224">
        <f>ROUND(I217*H217,2)</f>
        <v>0</v>
      </c>
      <c r="BL217" s="17" t="s">
        <v>168</v>
      </c>
      <c r="BM217" s="223" t="s">
        <v>433</v>
      </c>
    </row>
    <row r="218" s="12" customFormat="1">
      <c r="B218" s="225"/>
      <c r="C218" s="226"/>
      <c r="D218" s="227" t="s">
        <v>170</v>
      </c>
      <c r="E218" s="228" t="s">
        <v>20</v>
      </c>
      <c r="F218" s="229" t="s">
        <v>434</v>
      </c>
      <c r="G218" s="226"/>
      <c r="H218" s="230">
        <v>20.699999999999999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AT218" s="236" t="s">
        <v>170</v>
      </c>
      <c r="AU218" s="236" t="s">
        <v>82</v>
      </c>
      <c r="AV218" s="12" t="s">
        <v>82</v>
      </c>
      <c r="AW218" s="12" t="s">
        <v>36</v>
      </c>
      <c r="AX218" s="12" t="s">
        <v>73</v>
      </c>
      <c r="AY218" s="236" t="s">
        <v>163</v>
      </c>
    </row>
    <row r="219" s="12" customFormat="1">
      <c r="B219" s="225"/>
      <c r="C219" s="226"/>
      <c r="D219" s="227" t="s">
        <v>170</v>
      </c>
      <c r="E219" s="228" t="s">
        <v>20</v>
      </c>
      <c r="F219" s="229" t="s">
        <v>435</v>
      </c>
      <c r="G219" s="226"/>
      <c r="H219" s="230">
        <v>22.402000000000001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170</v>
      </c>
      <c r="AU219" s="236" t="s">
        <v>82</v>
      </c>
      <c r="AV219" s="12" t="s">
        <v>82</v>
      </c>
      <c r="AW219" s="12" t="s">
        <v>36</v>
      </c>
      <c r="AX219" s="12" t="s">
        <v>73</v>
      </c>
      <c r="AY219" s="236" t="s">
        <v>163</v>
      </c>
    </row>
    <row r="220" s="12" customFormat="1">
      <c r="B220" s="225"/>
      <c r="C220" s="226"/>
      <c r="D220" s="227" t="s">
        <v>170</v>
      </c>
      <c r="E220" s="228" t="s">
        <v>20</v>
      </c>
      <c r="F220" s="229" t="s">
        <v>436</v>
      </c>
      <c r="G220" s="226"/>
      <c r="H220" s="230">
        <v>14.352</v>
      </c>
      <c r="I220" s="231"/>
      <c r="J220" s="226"/>
      <c r="K220" s="226"/>
      <c r="L220" s="232"/>
      <c r="M220" s="233"/>
      <c r="N220" s="234"/>
      <c r="O220" s="234"/>
      <c r="P220" s="234"/>
      <c r="Q220" s="234"/>
      <c r="R220" s="234"/>
      <c r="S220" s="234"/>
      <c r="T220" s="235"/>
      <c r="AT220" s="236" t="s">
        <v>170</v>
      </c>
      <c r="AU220" s="236" t="s">
        <v>82</v>
      </c>
      <c r="AV220" s="12" t="s">
        <v>82</v>
      </c>
      <c r="AW220" s="12" t="s">
        <v>36</v>
      </c>
      <c r="AX220" s="12" t="s">
        <v>73</v>
      </c>
      <c r="AY220" s="236" t="s">
        <v>163</v>
      </c>
    </row>
    <row r="221" s="12" customFormat="1">
      <c r="B221" s="225"/>
      <c r="C221" s="226"/>
      <c r="D221" s="227" t="s">
        <v>170</v>
      </c>
      <c r="E221" s="228" t="s">
        <v>20</v>
      </c>
      <c r="F221" s="229" t="s">
        <v>437</v>
      </c>
      <c r="G221" s="226"/>
      <c r="H221" s="230">
        <v>40.323999999999998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170</v>
      </c>
      <c r="AU221" s="236" t="s">
        <v>82</v>
      </c>
      <c r="AV221" s="12" t="s">
        <v>82</v>
      </c>
      <c r="AW221" s="12" t="s">
        <v>36</v>
      </c>
      <c r="AX221" s="12" t="s">
        <v>73</v>
      </c>
      <c r="AY221" s="236" t="s">
        <v>163</v>
      </c>
    </row>
    <row r="222" s="12" customFormat="1">
      <c r="B222" s="225"/>
      <c r="C222" s="226"/>
      <c r="D222" s="227" t="s">
        <v>170</v>
      </c>
      <c r="E222" s="228" t="s">
        <v>20</v>
      </c>
      <c r="F222" s="229" t="s">
        <v>438</v>
      </c>
      <c r="G222" s="226"/>
      <c r="H222" s="230">
        <v>3.2290000000000001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AT222" s="236" t="s">
        <v>170</v>
      </c>
      <c r="AU222" s="236" t="s">
        <v>82</v>
      </c>
      <c r="AV222" s="12" t="s">
        <v>82</v>
      </c>
      <c r="AW222" s="12" t="s">
        <v>36</v>
      </c>
      <c r="AX222" s="12" t="s">
        <v>73</v>
      </c>
      <c r="AY222" s="236" t="s">
        <v>163</v>
      </c>
    </row>
    <row r="223" s="13" customFormat="1">
      <c r="B223" s="237"/>
      <c r="C223" s="238"/>
      <c r="D223" s="227" t="s">
        <v>170</v>
      </c>
      <c r="E223" s="239" t="s">
        <v>128</v>
      </c>
      <c r="F223" s="240" t="s">
        <v>184</v>
      </c>
      <c r="G223" s="238"/>
      <c r="H223" s="241">
        <v>101.00700000000001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AT223" s="247" t="s">
        <v>170</v>
      </c>
      <c r="AU223" s="247" t="s">
        <v>82</v>
      </c>
      <c r="AV223" s="13" t="s">
        <v>168</v>
      </c>
      <c r="AW223" s="13" t="s">
        <v>36</v>
      </c>
      <c r="AX223" s="13" t="s">
        <v>22</v>
      </c>
      <c r="AY223" s="247" t="s">
        <v>163</v>
      </c>
    </row>
    <row r="224" s="1" customFormat="1" ht="24" customHeight="1">
      <c r="B224" s="38"/>
      <c r="C224" s="212" t="s">
        <v>439</v>
      </c>
      <c r="D224" s="212" t="s">
        <v>165</v>
      </c>
      <c r="E224" s="213" t="s">
        <v>440</v>
      </c>
      <c r="F224" s="214" t="s">
        <v>441</v>
      </c>
      <c r="G224" s="215" t="s">
        <v>269</v>
      </c>
      <c r="H224" s="216">
        <v>101.00700000000001</v>
      </c>
      <c r="I224" s="217"/>
      <c r="J224" s="218">
        <f>ROUND(I224*H224,2)</f>
        <v>0</v>
      </c>
      <c r="K224" s="214" t="s">
        <v>175</v>
      </c>
      <c r="L224" s="43"/>
      <c r="M224" s="219" t="s">
        <v>20</v>
      </c>
      <c r="N224" s="220" t="s">
        <v>44</v>
      </c>
      <c r="O224" s="83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AR224" s="223" t="s">
        <v>168</v>
      </c>
      <c r="AT224" s="223" t="s">
        <v>165</v>
      </c>
      <c r="AU224" s="223" t="s">
        <v>82</v>
      </c>
      <c r="AY224" s="17" t="s">
        <v>163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22</v>
      </c>
      <c r="BK224" s="224">
        <f>ROUND(I224*H224,2)</f>
        <v>0</v>
      </c>
      <c r="BL224" s="17" t="s">
        <v>168</v>
      </c>
      <c r="BM224" s="223" t="s">
        <v>442</v>
      </c>
    </row>
    <row r="225" s="12" customFormat="1">
      <c r="B225" s="225"/>
      <c r="C225" s="226"/>
      <c r="D225" s="227" t="s">
        <v>170</v>
      </c>
      <c r="E225" s="228" t="s">
        <v>20</v>
      </c>
      <c r="F225" s="229" t="s">
        <v>128</v>
      </c>
      <c r="G225" s="226"/>
      <c r="H225" s="230">
        <v>101.00700000000001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AT225" s="236" t="s">
        <v>170</v>
      </c>
      <c r="AU225" s="236" t="s">
        <v>82</v>
      </c>
      <c r="AV225" s="12" t="s">
        <v>82</v>
      </c>
      <c r="AW225" s="12" t="s">
        <v>36</v>
      </c>
      <c r="AX225" s="12" t="s">
        <v>22</v>
      </c>
      <c r="AY225" s="236" t="s">
        <v>163</v>
      </c>
    </row>
    <row r="226" s="1" customFormat="1" ht="24" customHeight="1">
      <c r="B226" s="38"/>
      <c r="C226" s="212" t="s">
        <v>443</v>
      </c>
      <c r="D226" s="212" t="s">
        <v>165</v>
      </c>
      <c r="E226" s="213" t="s">
        <v>444</v>
      </c>
      <c r="F226" s="214" t="s">
        <v>445</v>
      </c>
      <c r="G226" s="215" t="s">
        <v>269</v>
      </c>
      <c r="H226" s="216">
        <v>2323.1610000000001</v>
      </c>
      <c r="I226" s="217"/>
      <c r="J226" s="218">
        <f>ROUND(I226*H226,2)</f>
        <v>0</v>
      </c>
      <c r="K226" s="214" t="s">
        <v>175</v>
      </c>
      <c r="L226" s="43"/>
      <c r="M226" s="219" t="s">
        <v>20</v>
      </c>
      <c r="N226" s="220" t="s">
        <v>44</v>
      </c>
      <c r="O226" s="83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AR226" s="223" t="s">
        <v>168</v>
      </c>
      <c r="AT226" s="223" t="s">
        <v>165</v>
      </c>
      <c r="AU226" s="223" t="s">
        <v>82</v>
      </c>
      <c r="AY226" s="17" t="s">
        <v>163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22</v>
      </c>
      <c r="BK226" s="224">
        <f>ROUND(I226*H226,2)</f>
        <v>0</v>
      </c>
      <c r="BL226" s="17" t="s">
        <v>168</v>
      </c>
      <c r="BM226" s="223" t="s">
        <v>446</v>
      </c>
    </row>
    <row r="227" s="12" customFormat="1">
      <c r="B227" s="225"/>
      <c r="C227" s="226"/>
      <c r="D227" s="227" t="s">
        <v>170</v>
      </c>
      <c r="E227" s="228" t="s">
        <v>20</v>
      </c>
      <c r="F227" s="229" t="s">
        <v>447</v>
      </c>
      <c r="G227" s="226"/>
      <c r="H227" s="230">
        <v>2323.1610000000001</v>
      </c>
      <c r="I227" s="231"/>
      <c r="J227" s="226"/>
      <c r="K227" s="226"/>
      <c r="L227" s="232"/>
      <c r="M227" s="233"/>
      <c r="N227" s="234"/>
      <c r="O227" s="234"/>
      <c r="P227" s="234"/>
      <c r="Q227" s="234"/>
      <c r="R227" s="234"/>
      <c r="S227" s="234"/>
      <c r="T227" s="235"/>
      <c r="AT227" s="236" t="s">
        <v>170</v>
      </c>
      <c r="AU227" s="236" t="s">
        <v>82</v>
      </c>
      <c r="AV227" s="12" t="s">
        <v>82</v>
      </c>
      <c r="AW227" s="12" t="s">
        <v>36</v>
      </c>
      <c r="AX227" s="12" t="s">
        <v>22</v>
      </c>
      <c r="AY227" s="236" t="s">
        <v>163</v>
      </c>
    </row>
    <row r="228" s="11" customFormat="1" ht="22.8" customHeight="1">
      <c r="B228" s="196"/>
      <c r="C228" s="197"/>
      <c r="D228" s="198" t="s">
        <v>72</v>
      </c>
      <c r="E228" s="210" t="s">
        <v>448</v>
      </c>
      <c r="F228" s="210" t="s">
        <v>449</v>
      </c>
      <c r="G228" s="197"/>
      <c r="H228" s="197"/>
      <c r="I228" s="200"/>
      <c r="J228" s="211">
        <f>BK228</f>
        <v>0</v>
      </c>
      <c r="K228" s="197"/>
      <c r="L228" s="202"/>
      <c r="M228" s="203"/>
      <c r="N228" s="204"/>
      <c r="O228" s="204"/>
      <c r="P228" s="205">
        <f>P229</f>
        <v>0</v>
      </c>
      <c r="Q228" s="204"/>
      <c r="R228" s="205">
        <f>R229</f>
        <v>0</v>
      </c>
      <c r="S228" s="204"/>
      <c r="T228" s="206">
        <f>T229</f>
        <v>0</v>
      </c>
      <c r="AR228" s="207" t="s">
        <v>22</v>
      </c>
      <c r="AT228" s="208" t="s">
        <v>72</v>
      </c>
      <c r="AU228" s="208" t="s">
        <v>22</v>
      </c>
      <c r="AY228" s="207" t="s">
        <v>163</v>
      </c>
      <c r="BK228" s="209">
        <f>BK229</f>
        <v>0</v>
      </c>
    </row>
    <row r="229" s="1" customFormat="1" ht="16.5" customHeight="1">
      <c r="B229" s="38"/>
      <c r="C229" s="212" t="s">
        <v>450</v>
      </c>
      <c r="D229" s="212" t="s">
        <v>165</v>
      </c>
      <c r="E229" s="213" t="s">
        <v>451</v>
      </c>
      <c r="F229" s="214" t="s">
        <v>452</v>
      </c>
      <c r="G229" s="215" t="s">
        <v>269</v>
      </c>
      <c r="H229" s="216">
        <v>175.60400000000001</v>
      </c>
      <c r="I229" s="217"/>
      <c r="J229" s="218">
        <f>ROUND(I229*H229,2)</f>
        <v>0</v>
      </c>
      <c r="K229" s="214" t="s">
        <v>175</v>
      </c>
      <c r="L229" s="43"/>
      <c r="M229" s="269" t="s">
        <v>20</v>
      </c>
      <c r="N229" s="270" t="s">
        <v>44</v>
      </c>
      <c r="O229" s="271"/>
      <c r="P229" s="272">
        <f>O229*H229</f>
        <v>0</v>
      </c>
      <c r="Q229" s="272">
        <v>0</v>
      </c>
      <c r="R229" s="272">
        <f>Q229*H229</f>
        <v>0</v>
      </c>
      <c r="S229" s="272">
        <v>0</v>
      </c>
      <c r="T229" s="273">
        <f>S229*H229</f>
        <v>0</v>
      </c>
      <c r="AR229" s="223" t="s">
        <v>168</v>
      </c>
      <c r="AT229" s="223" t="s">
        <v>165</v>
      </c>
      <c r="AU229" s="223" t="s">
        <v>82</v>
      </c>
      <c r="AY229" s="17" t="s">
        <v>163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22</v>
      </c>
      <c r="BK229" s="224">
        <f>ROUND(I229*H229,2)</f>
        <v>0</v>
      </c>
      <c r="BL229" s="17" t="s">
        <v>168</v>
      </c>
      <c r="BM229" s="223" t="s">
        <v>453</v>
      </c>
    </row>
    <row r="230" s="1" customFormat="1" ht="6.96" customHeight="1">
      <c r="B230" s="58"/>
      <c r="C230" s="59"/>
      <c r="D230" s="59"/>
      <c r="E230" s="59"/>
      <c r="F230" s="59"/>
      <c r="G230" s="59"/>
      <c r="H230" s="59"/>
      <c r="I230" s="162"/>
      <c r="J230" s="59"/>
      <c r="K230" s="59"/>
      <c r="L230" s="43"/>
    </row>
  </sheetData>
  <sheetProtection sheet="1" autoFilter="0" formatColumns="0" formatRows="0" objects="1" scenarios="1" spinCount="100000" saltValue="WbKha5gYuYCOLJFZs2eA794Sp2nYeUGq8tB1T8+Es5us477S2dvHYRiVR4BXjSPp7pKSdI+4pC5uZzlzJIuGyA==" hashValue="3tLzX441f7CW2Dvw2T8FGXkm1Wo9ZU+ws2nmSdB+6uZt76MHHxuo0MX1DUJekLDiKSPCM0YJFrw9L0KAIkCs3g==" algorithmName="SHA-512" password="CC35"/>
  <autoFilter ref="C88:K22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85</v>
      </c>
      <c r="AZ2" s="128" t="s">
        <v>131</v>
      </c>
      <c r="BA2" s="128" t="s">
        <v>454</v>
      </c>
      <c r="BB2" s="128" t="s">
        <v>101</v>
      </c>
      <c r="BC2" s="128" t="s">
        <v>368</v>
      </c>
      <c r="BD2" s="128" t="s">
        <v>82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82</v>
      </c>
      <c r="AZ3" s="128" t="s">
        <v>455</v>
      </c>
      <c r="BA3" s="128" t="s">
        <v>456</v>
      </c>
      <c r="BB3" s="128" t="s">
        <v>457</v>
      </c>
      <c r="BC3" s="128" t="s">
        <v>27</v>
      </c>
      <c r="BD3" s="128" t="s">
        <v>82</v>
      </c>
    </row>
    <row r="4" ht="24.96" customHeight="1">
      <c r="B4" s="20"/>
      <c r="D4" s="132" t="s">
        <v>103</v>
      </c>
      <c r="L4" s="20"/>
      <c r="M4" s="133" t="s">
        <v>10</v>
      </c>
      <c r="AT4" s="17" t="s">
        <v>4</v>
      </c>
      <c r="AZ4" s="128" t="s">
        <v>458</v>
      </c>
      <c r="BA4" s="128" t="s">
        <v>459</v>
      </c>
      <c r="BB4" s="128" t="s">
        <v>101</v>
      </c>
      <c r="BC4" s="128" t="s">
        <v>450</v>
      </c>
      <c r="BD4" s="128" t="s">
        <v>82</v>
      </c>
    </row>
    <row r="5" ht="6.96" customHeight="1">
      <c r="B5" s="20"/>
      <c r="L5" s="20"/>
      <c r="AZ5" s="128" t="s">
        <v>99</v>
      </c>
      <c r="BA5" s="128" t="s">
        <v>100</v>
      </c>
      <c r="BB5" s="128" t="s">
        <v>101</v>
      </c>
      <c r="BC5" s="128" t="s">
        <v>460</v>
      </c>
      <c r="BD5" s="128" t="s">
        <v>82</v>
      </c>
    </row>
    <row r="6" ht="12" customHeight="1">
      <c r="B6" s="20"/>
      <c r="D6" s="134" t="s">
        <v>16</v>
      </c>
      <c r="L6" s="20"/>
      <c r="AZ6" s="128" t="s">
        <v>104</v>
      </c>
      <c r="BA6" s="128" t="s">
        <v>105</v>
      </c>
      <c r="BB6" s="128" t="s">
        <v>101</v>
      </c>
      <c r="BC6" s="128" t="s">
        <v>461</v>
      </c>
      <c r="BD6" s="128" t="s">
        <v>82</v>
      </c>
    </row>
    <row r="7" ht="16.5" customHeight="1">
      <c r="B7" s="20"/>
      <c r="E7" s="135" t="str">
        <f>'Rekapitulace stavby'!K6</f>
        <v>Juhyně - oprava příčných objektů, Komárno, km 18,300 - 19,340</v>
      </c>
      <c r="F7" s="134"/>
      <c r="G7" s="134"/>
      <c r="H7" s="134"/>
      <c r="L7" s="20"/>
      <c r="AZ7" s="128" t="s">
        <v>462</v>
      </c>
      <c r="BA7" s="128" t="s">
        <v>463</v>
      </c>
      <c r="BB7" s="128" t="s">
        <v>101</v>
      </c>
      <c r="BC7" s="128" t="s">
        <v>368</v>
      </c>
      <c r="BD7" s="128" t="s">
        <v>82</v>
      </c>
    </row>
    <row r="8" s="1" customFormat="1" ht="12" customHeight="1">
      <c r="B8" s="43"/>
      <c r="D8" s="134" t="s">
        <v>115</v>
      </c>
      <c r="I8" s="136"/>
      <c r="L8" s="43"/>
      <c r="AZ8" s="128" t="s">
        <v>464</v>
      </c>
      <c r="BA8" s="128" t="s">
        <v>121</v>
      </c>
      <c r="BB8" s="128" t="s">
        <v>101</v>
      </c>
      <c r="BC8" s="128" t="s">
        <v>465</v>
      </c>
      <c r="BD8" s="128" t="s">
        <v>82</v>
      </c>
    </row>
    <row r="9" s="1" customFormat="1" ht="36.96" customHeight="1">
      <c r="B9" s="43"/>
      <c r="E9" s="137" t="s">
        <v>466</v>
      </c>
      <c r="F9" s="1"/>
      <c r="G9" s="1"/>
      <c r="H9" s="1"/>
      <c r="I9" s="136"/>
      <c r="L9" s="43"/>
      <c r="AZ9" s="128" t="s">
        <v>116</v>
      </c>
      <c r="BA9" s="128" t="s">
        <v>117</v>
      </c>
      <c r="BB9" s="128" t="s">
        <v>97</v>
      </c>
      <c r="BC9" s="128" t="s">
        <v>467</v>
      </c>
      <c r="BD9" s="128" t="s">
        <v>82</v>
      </c>
    </row>
    <row r="10" s="1" customFormat="1">
      <c r="B10" s="43"/>
      <c r="I10" s="136"/>
      <c r="L10" s="43"/>
      <c r="AZ10" s="128" t="s">
        <v>340</v>
      </c>
      <c r="BA10" s="128" t="s">
        <v>468</v>
      </c>
      <c r="BB10" s="128" t="s">
        <v>101</v>
      </c>
      <c r="BC10" s="128" t="s">
        <v>469</v>
      </c>
      <c r="BD10" s="128" t="s">
        <v>82</v>
      </c>
    </row>
    <row r="11" s="1" customFormat="1" ht="12" customHeight="1">
      <c r="B11" s="43"/>
      <c r="D11" s="134" t="s">
        <v>19</v>
      </c>
      <c r="F11" s="138" t="s">
        <v>20</v>
      </c>
      <c r="I11" s="139" t="s">
        <v>21</v>
      </c>
      <c r="J11" s="138" t="s">
        <v>20</v>
      </c>
      <c r="L11" s="43"/>
      <c r="AZ11" s="128" t="s">
        <v>125</v>
      </c>
      <c r="BA11" s="128" t="s">
        <v>126</v>
      </c>
      <c r="BB11" s="128" t="s">
        <v>101</v>
      </c>
      <c r="BC11" s="128" t="s">
        <v>470</v>
      </c>
      <c r="BD11" s="128" t="s">
        <v>82</v>
      </c>
    </row>
    <row r="12" s="1" customFormat="1" ht="12" customHeight="1">
      <c r="B12" s="43"/>
      <c r="D12" s="134" t="s">
        <v>23</v>
      </c>
      <c r="F12" s="138" t="s">
        <v>24</v>
      </c>
      <c r="I12" s="139" t="s">
        <v>25</v>
      </c>
      <c r="J12" s="140" t="str">
        <f>'Rekapitulace stavby'!AN8</f>
        <v>14. 11. 2016</v>
      </c>
      <c r="L12" s="43"/>
    </row>
    <row r="13" s="1" customFormat="1" ht="10.8" customHeight="1">
      <c r="B13" s="43"/>
      <c r="I13" s="136"/>
      <c r="L13" s="43"/>
    </row>
    <row r="14" s="1" customFormat="1" ht="12" customHeight="1">
      <c r="B14" s="43"/>
      <c r="D14" s="134" t="s">
        <v>29</v>
      </c>
      <c r="I14" s="139" t="s">
        <v>30</v>
      </c>
      <c r="J14" s="138" t="s">
        <v>20</v>
      </c>
      <c r="L14" s="43"/>
    </row>
    <row r="15" s="1" customFormat="1" ht="18" customHeight="1">
      <c r="B15" s="43"/>
      <c r="E15" s="138" t="s">
        <v>31</v>
      </c>
      <c r="I15" s="139" t="s">
        <v>32</v>
      </c>
      <c r="J15" s="138" t="s">
        <v>20</v>
      </c>
      <c r="L15" s="43"/>
    </row>
    <row r="16" s="1" customFormat="1" ht="6.96" customHeight="1">
      <c r="B16" s="43"/>
      <c r="I16" s="136"/>
      <c r="L16" s="43"/>
    </row>
    <row r="17" s="1" customFormat="1" ht="12" customHeight="1">
      <c r="B17" s="43"/>
      <c r="D17" s="134" t="s">
        <v>33</v>
      </c>
      <c r="I17" s="139" t="s">
        <v>30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8"/>
      <c r="G18" s="138"/>
      <c r="H18" s="138"/>
      <c r="I18" s="139" t="s">
        <v>32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6"/>
      <c r="L19" s="43"/>
    </row>
    <row r="20" s="1" customFormat="1" ht="12" customHeight="1">
      <c r="B20" s="43"/>
      <c r="D20" s="134" t="s">
        <v>35</v>
      </c>
      <c r="I20" s="139" t="s">
        <v>30</v>
      </c>
      <c r="J20" s="138" t="s">
        <v>20</v>
      </c>
      <c r="L20" s="43"/>
    </row>
    <row r="21" s="1" customFormat="1" ht="18" customHeight="1">
      <c r="B21" s="43"/>
      <c r="E21" s="138" t="s">
        <v>24</v>
      </c>
      <c r="I21" s="139" t="s">
        <v>32</v>
      </c>
      <c r="J21" s="138" t="s">
        <v>20</v>
      </c>
      <c r="L21" s="43"/>
    </row>
    <row r="22" s="1" customFormat="1" ht="6.96" customHeight="1">
      <c r="B22" s="43"/>
      <c r="I22" s="136"/>
      <c r="L22" s="43"/>
    </row>
    <row r="23" s="1" customFormat="1" ht="12" customHeight="1">
      <c r="B23" s="43"/>
      <c r="D23" s="134" t="s">
        <v>37</v>
      </c>
      <c r="I23" s="139" t="s">
        <v>30</v>
      </c>
      <c r="J23" s="138" t="str">
        <f>IF('Rekapitulace stavby'!AN19="","",'Rekapitulace stavby'!AN19)</f>
        <v/>
      </c>
      <c r="L23" s="43"/>
    </row>
    <row r="24" s="1" customFormat="1" ht="18" customHeight="1">
      <c r="B24" s="43"/>
      <c r="E24" s="138" t="str">
        <f>IF('Rekapitulace stavby'!E20="","",'Rekapitulace stavby'!E20)</f>
        <v xml:space="preserve"> </v>
      </c>
      <c r="I24" s="139" t="s">
        <v>32</v>
      </c>
      <c r="J24" s="138" t="str">
        <f>IF('Rekapitulace stavby'!AN20="","",'Rekapitulace stavby'!AN20)</f>
        <v/>
      </c>
      <c r="L24" s="43"/>
    </row>
    <row r="25" s="1" customFormat="1" ht="6.96" customHeight="1">
      <c r="B25" s="43"/>
      <c r="I25" s="136"/>
      <c r="L25" s="43"/>
    </row>
    <row r="26" s="1" customFormat="1" ht="12" customHeight="1">
      <c r="B26" s="43"/>
      <c r="D26" s="134" t="s">
        <v>38</v>
      </c>
      <c r="I26" s="136"/>
      <c r="L26" s="43"/>
    </row>
    <row r="27" s="7" customFormat="1" ht="16.5" customHeight="1">
      <c r="B27" s="141"/>
      <c r="E27" s="142" t="s">
        <v>20</v>
      </c>
      <c r="F27" s="142"/>
      <c r="G27" s="142"/>
      <c r="H27" s="142"/>
      <c r="I27" s="143"/>
      <c r="L27" s="141"/>
    </row>
    <row r="28" s="1" customFormat="1" ht="6.96" customHeight="1">
      <c r="B28" s="43"/>
      <c r="I28" s="136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44"/>
      <c r="J29" s="75"/>
      <c r="K29" s="75"/>
      <c r="L29" s="43"/>
    </row>
    <row r="30" s="1" customFormat="1" ht="25.44" customHeight="1">
      <c r="B30" s="43"/>
      <c r="D30" s="145" t="s">
        <v>39</v>
      </c>
      <c r="I30" s="136"/>
      <c r="J30" s="146">
        <f>ROUND(J89,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4"/>
      <c r="J31" s="75"/>
      <c r="K31" s="75"/>
      <c r="L31" s="43"/>
    </row>
    <row r="32" s="1" customFormat="1" ht="14.4" customHeight="1">
      <c r="B32" s="43"/>
      <c r="F32" s="147" t="s">
        <v>41</v>
      </c>
      <c r="I32" s="148" t="s">
        <v>40</v>
      </c>
      <c r="J32" s="147" t="s">
        <v>42</v>
      </c>
      <c r="L32" s="43"/>
    </row>
    <row r="33" s="1" customFormat="1" ht="14.4" customHeight="1">
      <c r="B33" s="43"/>
      <c r="D33" s="149" t="s">
        <v>43</v>
      </c>
      <c r="E33" s="134" t="s">
        <v>44</v>
      </c>
      <c r="F33" s="150">
        <f>ROUND((SUM(BE89:BE214)),  2)</f>
        <v>0</v>
      </c>
      <c r="I33" s="151">
        <v>0.20999999999999999</v>
      </c>
      <c r="J33" s="150">
        <f>ROUND(((SUM(BE89:BE214))*I33),  2)</f>
        <v>0</v>
      </c>
      <c r="L33" s="43"/>
    </row>
    <row r="34" s="1" customFormat="1" ht="14.4" customHeight="1">
      <c r="B34" s="43"/>
      <c r="E34" s="134" t="s">
        <v>45</v>
      </c>
      <c r="F34" s="150">
        <f>ROUND((SUM(BF89:BF214)),  2)</f>
        <v>0</v>
      </c>
      <c r="I34" s="151">
        <v>0.14999999999999999</v>
      </c>
      <c r="J34" s="150">
        <f>ROUND(((SUM(BF89:BF214))*I34),  2)</f>
        <v>0</v>
      </c>
      <c r="L34" s="43"/>
    </row>
    <row r="35" hidden="1" s="1" customFormat="1" ht="14.4" customHeight="1">
      <c r="B35" s="43"/>
      <c r="E35" s="134" t="s">
        <v>46</v>
      </c>
      <c r="F35" s="150">
        <f>ROUND((SUM(BG89:BG214)),  2)</f>
        <v>0</v>
      </c>
      <c r="I35" s="151">
        <v>0.20999999999999999</v>
      </c>
      <c r="J35" s="150">
        <f>0</f>
        <v>0</v>
      </c>
      <c r="L35" s="43"/>
    </row>
    <row r="36" hidden="1" s="1" customFormat="1" ht="14.4" customHeight="1">
      <c r="B36" s="43"/>
      <c r="E36" s="134" t="s">
        <v>47</v>
      </c>
      <c r="F36" s="150">
        <f>ROUND((SUM(BH89:BH214)),  2)</f>
        <v>0</v>
      </c>
      <c r="I36" s="151">
        <v>0.14999999999999999</v>
      </c>
      <c r="J36" s="150">
        <f>0</f>
        <v>0</v>
      </c>
      <c r="L36" s="43"/>
    </row>
    <row r="37" hidden="1" s="1" customFormat="1" ht="14.4" customHeight="1">
      <c r="B37" s="43"/>
      <c r="E37" s="134" t="s">
        <v>48</v>
      </c>
      <c r="F37" s="150">
        <f>ROUND((SUM(BI89:BI214)),  2)</f>
        <v>0</v>
      </c>
      <c r="I37" s="151">
        <v>0</v>
      </c>
      <c r="J37" s="150">
        <f>0</f>
        <v>0</v>
      </c>
      <c r="L37" s="43"/>
    </row>
    <row r="38" s="1" customFormat="1" ht="6.96" customHeight="1">
      <c r="B38" s="43"/>
      <c r="I38" s="136"/>
      <c r="L38" s="43"/>
    </row>
    <row r="39" s="1" customFormat="1" ht="25.44" customHeight="1">
      <c r="B39" s="43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7"/>
      <c r="J39" s="158">
        <f>SUM(J30:J37)</f>
        <v>0</v>
      </c>
      <c r="K39" s="159"/>
      <c r="L39" s="43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3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3"/>
    </row>
    <row r="45" s="1" customFormat="1" ht="24.96" customHeight="1">
      <c r="B45" s="38"/>
      <c r="C45" s="23" t="s">
        <v>134</v>
      </c>
      <c r="D45" s="39"/>
      <c r="E45" s="39"/>
      <c r="F45" s="39"/>
      <c r="G45" s="39"/>
      <c r="H45" s="39"/>
      <c r="I45" s="136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6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36"/>
      <c r="J47" s="39"/>
      <c r="K47" s="39"/>
      <c r="L47" s="43"/>
    </row>
    <row r="48" s="1" customFormat="1" ht="16.5" customHeight="1">
      <c r="B48" s="38"/>
      <c r="C48" s="39"/>
      <c r="D48" s="39"/>
      <c r="E48" s="166" t="str">
        <f>E7</f>
        <v>Juhyně - oprava příčných objektů, Komárno, km 18,300 - 19,340</v>
      </c>
      <c r="F48" s="32"/>
      <c r="G48" s="32"/>
      <c r="H48" s="32"/>
      <c r="I48" s="136"/>
      <c r="J48" s="39"/>
      <c r="K48" s="39"/>
      <c r="L48" s="43"/>
    </row>
    <row r="49" s="1" customFormat="1" ht="12" customHeight="1">
      <c r="B49" s="38"/>
      <c r="C49" s="32" t="s">
        <v>115</v>
      </c>
      <c r="D49" s="39"/>
      <c r="E49" s="39"/>
      <c r="F49" s="39"/>
      <c r="G49" s="39"/>
      <c r="H49" s="39"/>
      <c r="I49" s="136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>SO 01b - Juhyně - stupeň km 18,772</v>
      </c>
      <c r="F50" s="39"/>
      <c r="G50" s="39"/>
      <c r="H50" s="39"/>
      <c r="I50" s="136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6"/>
      <c r="J51" s="39"/>
      <c r="K51" s="39"/>
      <c r="L51" s="43"/>
    </row>
    <row r="52" s="1" customFormat="1" ht="12" customHeight="1">
      <c r="B52" s="38"/>
      <c r="C52" s="32" t="s">
        <v>23</v>
      </c>
      <c r="D52" s="39"/>
      <c r="E52" s="39"/>
      <c r="F52" s="27" t="str">
        <f>F12</f>
        <v xml:space="preserve"> </v>
      </c>
      <c r="G52" s="39"/>
      <c r="H52" s="39"/>
      <c r="I52" s="139" t="s">
        <v>25</v>
      </c>
      <c r="J52" s="71" t="str">
        <f>IF(J12="","",J12)</f>
        <v>14. 11. 2016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6"/>
      <c r="J53" s="39"/>
      <c r="K53" s="39"/>
      <c r="L53" s="43"/>
    </row>
    <row r="54" s="1" customFormat="1" ht="15.15" customHeight="1">
      <c r="B54" s="38"/>
      <c r="C54" s="32" t="s">
        <v>29</v>
      </c>
      <c r="D54" s="39"/>
      <c r="E54" s="39"/>
      <c r="F54" s="27" t="str">
        <f>E15</f>
        <v>Povodí Moravy s.p.</v>
      </c>
      <c r="G54" s="39"/>
      <c r="H54" s="39"/>
      <c r="I54" s="139" t="s">
        <v>35</v>
      </c>
      <c r="J54" s="36" t="str">
        <f>E21</f>
        <v xml:space="preserve"> </v>
      </c>
      <c r="K54" s="39"/>
      <c r="L54" s="43"/>
    </row>
    <row r="55" s="1" customFormat="1" ht="15.15" customHeight="1">
      <c r="B55" s="38"/>
      <c r="C55" s="32" t="s">
        <v>33</v>
      </c>
      <c r="D55" s="39"/>
      <c r="E55" s="39"/>
      <c r="F55" s="27" t="str">
        <f>IF(E18="","",E18)</f>
        <v>Vyplň údaj</v>
      </c>
      <c r="G55" s="39"/>
      <c r="H55" s="39"/>
      <c r="I55" s="139" t="s">
        <v>37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6"/>
      <c r="J56" s="39"/>
      <c r="K56" s="39"/>
      <c r="L56" s="43"/>
    </row>
    <row r="57" s="1" customFormat="1" ht="29.28" customHeight="1">
      <c r="B57" s="38"/>
      <c r="C57" s="167" t="s">
        <v>135</v>
      </c>
      <c r="D57" s="168"/>
      <c r="E57" s="168"/>
      <c r="F57" s="168"/>
      <c r="G57" s="168"/>
      <c r="H57" s="168"/>
      <c r="I57" s="169"/>
      <c r="J57" s="170" t="s">
        <v>136</v>
      </c>
      <c r="K57" s="168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6"/>
      <c r="J58" s="39"/>
      <c r="K58" s="39"/>
      <c r="L58" s="43"/>
    </row>
    <row r="59" s="1" customFormat="1" ht="22.8" customHeight="1">
      <c r="B59" s="38"/>
      <c r="C59" s="171" t="s">
        <v>71</v>
      </c>
      <c r="D59" s="39"/>
      <c r="E59" s="39"/>
      <c r="F59" s="39"/>
      <c r="G59" s="39"/>
      <c r="H59" s="39"/>
      <c r="I59" s="136"/>
      <c r="J59" s="101">
        <f>J89</f>
        <v>0</v>
      </c>
      <c r="K59" s="39"/>
      <c r="L59" s="43"/>
      <c r="AU59" s="17" t="s">
        <v>137</v>
      </c>
    </row>
    <row r="60" s="8" customFormat="1" ht="24.96" customHeight="1">
      <c r="B60" s="172"/>
      <c r="C60" s="173"/>
      <c r="D60" s="174" t="s">
        <v>138</v>
      </c>
      <c r="E60" s="175"/>
      <c r="F60" s="175"/>
      <c r="G60" s="175"/>
      <c r="H60" s="175"/>
      <c r="I60" s="176"/>
      <c r="J60" s="177">
        <f>J90</f>
        <v>0</v>
      </c>
      <c r="K60" s="173"/>
      <c r="L60" s="178"/>
    </row>
    <row r="61" s="9" customFormat="1" ht="19.92" customHeight="1">
      <c r="B61" s="179"/>
      <c r="C61" s="180"/>
      <c r="D61" s="181" t="s">
        <v>139</v>
      </c>
      <c r="E61" s="182"/>
      <c r="F61" s="182"/>
      <c r="G61" s="182"/>
      <c r="H61" s="182"/>
      <c r="I61" s="183"/>
      <c r="J61" s="184">
        <f>J91</f>
        <v>0</v>
      </c>
      <c r="K61" s="180"/>
      <c r="L61" s="185"/>
    </row>
    <row r="62" s="9" customFormat="1" ht="19.92" customHeight="1">
      <c r="B62" s="179"/>
      <c r="C62" s="180"/>
      <c r="D62" s="181" t="s">
        <v>140</v>
      </c>
      <c r="E62" s="182"/>
      <c r="F62" s="182"/>
      <c r="G62" s="182"/>
      <c r="H62" s="182"/>
      <c r="I62" s="183"/>
      <c r="J62" s="184">
        <f>J143</f>
        <v>0</v>
      </c>
      <c r="K62" s="180"/>
      <c r="L62" s="185"/>
    </row>
    <row r="63" s="9" customFormat="1" ht="19.92" customHeight="1">
      <c r="B63" s="179"/>
      <c r="C63" s="180"/>
      <c r="D63" s="181" t="s">
        <v>141</v>
      </c>
      <c r="E63" s="182"/>
      <c r="F63" s="182"/>
      <c r="G63" s="182"/>
      <c r="H63" s="182"/>
      <c r="I63" s="183"/>
      <c r="J63" s="184">
        <f>J146</f>
        <v>0</v>
      </c>
      <c r="K63" s="180"/>
      <c r="L63" s="185"/>
    </row>
    <row r="64" s="9" customFormat="1" ht="19.92" customHeight="1">
      <c r="B64" s="179"/>
      <c r="C64" s="180"/>
      <c r="D64" s="181" t="s">
        <v>142</v>
      </c>
      <c r="E64" s="182"/>
      <c r="F64" s="182"/>
      <c r="G64" s="182"/>
      <c r="H64" s="182"/>
      <c r="I64" s="183"/>
      <c r="J64" s="184">
        <f>J151</f>
        <v>0</v>
      </c>
      <c r="K64" s="180"/>
      <c r="L64" s="185"/>
    </row>
    <row r="65" s="9" customFormat="1" ht="19.92" customHeight="1">
      <c r="B65" s="179"/>
      <c r="C65" s="180"/>
      <c r="D65" s="181" t="s">
        <v>143</v>
      </c>
      <c r="E65" s="182"/>
      <c r="F65" s="182"/>
      <c r="G65" s="182"/>
      <c r="H65" s="182"/>
      <c r="I65" s="183"/>
      <c r="J65" s="184">
        <f>J172</f>
        <v>0</v>
      </c>
      <c r="K65" s="180"/>
      <c r="L65" s="185"/>
    </row>
    <row r="66" s="9" customFormat="1" ht="19.92" customHeight="1">
      <c r="B66" s="179"/>
      <c r="C66" s="180"/>
      <c r="D66" s="181" t="s">
        <v>144</v>
      </c>
      <c r="E66" s="182"/>
      <c r="F66" s="182"/>
      <c r="G66" s="182"/>
      <c r="H66" s="182"/>
      <c r="I66" s="183"/>
      <c r="J66" s="184">
        <f>J184</f>
        <v>0</v>
      </c>
      <c r="K66" s="180"/>
      <c r="L66" s="185"/>
    </row>
    <row r="67" s="9" customFormat="1" ht="19.92" customHeight="1">
      <c r="B67" s="179"/>
      <c r="C67" s="180"/>
      <c r="D67" s="181" t="s">
        <v>145</v>
      </c>
      <c r="E67" s="182"/>
      <c r="F67" s="182"/>
      <c r="G67" s="182"/>
      <c r="H67" s="182"/>
      <c r="I67" s="183"/>
      <c r="J67" s="184">
        <f>J194</f>
        <v>0</v>
      </c>
      <c r="K67" s="180"/>
      <c r="L67" s="185"/>
    </row>
    <row r="68" s="9" customFormat="1" ht="19.92" customHeight="1">
      <c r="B68" s="179"/>
      <c r="C68" s="180"/>
      <c r="D68" s="181" t="s">
        <v>146</v>
      </c>
      <c r="E68" s="182"/>
      <c r="F68" s="182"/>
      <c r="G68" s="182"/>
      <c r="H68" s="182"/>
      <c r="I68" s="183"/>
      <c r="J68" s="184">
        <f>J211</f>
        <v>0</v>
      </c>
      <c r="K68" s="180"/>
      <c r="L68" s="185"/>
    </row>
    <row r="69" s="9" customFormat="1" ht="19.92" customHeight="1">
      <c r="B69" s="179"/>
      <c r="C69" s="180"/>
      <c r="D69" s="181" t="s">
        <v>147</v>
      </c>
      <c r="E69" s="182"/>
      <c r="F69" s="182"/>
      <c r="G69" s="182"/>
      <c r="H69" s="182"/>
      <c r="I69" s="183"/>
      <c r="J69" s="184">
        <f>J213</f>
        <v>0</v>
      </c>
      <c r="K69" s="180"/>
      <c r="L69" s="185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36"/>
      <c r="J70" s="39"/>
      <c r="K70" s="39"/>
      <c r="L70" s="43"/>
    </row>
    <row r="71" s="1" customFormat="1" ht="6.96" customHeight="1">
      <c r="B71" s="58"/>
      <c r="C71" s="59"/>
      <c r="D71" s="59"/>
      <c r="E71" s="59"/>
      <c r="F71" s="59"/>
      <c r="G71" s="59"/>
      <c r="H71" s="59"/>
      <c r="I71" s="162"/>
      <c r="J71" s="59"/>
      <c r="K71" s="59"/>
      <c r="L71" s="43"/>
    </row>
    <row r="75" s="1" customFormat="1" ht="6.96" customHeight="1">
      <c r="B75" s="60"/>
      <c r="C75" s="61"/>
      <c r="D75" s="61"/>
      <c r="E75" s="61"/>
      <c r="F75" s="61"/>
      <c r="G75" s="61"/>
      <c r="H75" s="61"/>
      <c r="I75" s="165"/>
      <c r="J75" s="61"/>
      <c r="K75" s="61"/>
      <c r="L75" s="43"/>
    </row>
    <row r="76" s="1" customFormat="1" ht="24.96" customHeight="1">
      <c r="B76" s="38"/>
      <c r="C76" s="23" t="s">
        <v>148</v>
      </c>
      <c r="D76" s="39"/>
      <c r="E76" s="39"/>
      <c r="F76" s="39"/>
      <c r="G76" s="39"/>
      <c r="H76" s="39"/>
      <c r="I76" s="136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36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36"/>
      <c r="J78" s="39"/>
      <c r="K78" s="39"/>
      <c r="L78" s="43"/>
    </row>
    <row r="79" s="1" customFormat="1" ht="16.5" customHeight="1">
      <c r="B79" s="38"/>
      <c r="C79" s="39"/>
      <c r="D79" s="39"/>
      <c r="E79" s="166" t="str">
        <f>E7</f>
        <v>Juhyně - oprava příčných objektů, Komárno, km 18,300 - 19,340</v>
      </c>
      <c r="F79" s="32"/>
      <c r="G79" s="32"/>
      <c r="H79" s="32"/>
      <c r="I79" s="136"/>
      <c r="J79" s="39"/>
      <c r="K79" s="39"/>
      <c r="L79" s="43"/>
    </row>
    <row r="80" s="1" customFormat="1" ht="12" customHeight="1">
      <c r="B80" s="38"/>
      <c r="C80" s="32" t="s">
        <v>115</v>
      </c>
      <c r="D80" s="39"/>
      <c r="E80" s="39"/>
      <c r="F80" s="39"/>
      <c r="G80" s="39"/>
      <c r="H80" s="39"/>
      <c r="I80" s="136"/>
      <c r="J80" s="39"/>
      <c r="K80" s="39"/>
      <c r="L80" s="43"/>
    </row>
    <row r="81" s="1" customFormat="1" ht="16.5" customHeight="1">
      <c r="B81" s="38"/>
      <c r="C81" s="39"/>
      <c r="D81" s="39"/>
      <c r="E81" s="68" t="str">
        <f>E9</f>
        <v>SO 01b - Juhyně - stupeň km 18,772</v>
      </c>
      <c r="F81" s="39"/>
      <c r="G81" s="39"/>
      <c r="H81" s="39"/>
      <c r="I81" s="136"/>
      <c r="J81" s="39"/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36"/>
      <c r="J82" s="39"/>
      <c r="K82" s="39"/>
      <c r="L82" s="43"/>
    </row>
    <row r="83" s="1" customFormat="1" ht="12" customHeight="1">
      <c r="B83" s="38"/>
      <c r="C83" s="32" t="s">
        <v>23</v>
      </c>
      <c r="D83" s="39"/>
      <c r="E83" s="39"/>
      <c r="F83" s="27" t="str">
        <f>F12</f>
        <v xml:space="preserve"> </v>
      </c>
      <c r="G83" s="39"/>
      <c r="H83" s="39"/>
      <c r="I83" s="139" t="s">
        <v>25</v>
      </c>
      <c r="J83" s="71" t="str">
        <f>IF(J12="","",J12)</f>
        <v>14. 11. 2016</v>
      </c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36"/>
      <c r="J84" s="39"/>
      <c r="K84" s="39"/>
      <c r="L84" s="43"/>
    </row>
    <row r="85" s="1" customFormat="1" ht="15.15" customHeight="1">
      <c r="B85" s="38"/>
      <c r="C85" s="32" t="s">
        <v>29</v>
      </c>
      <c r="D85" s="39"/>
      <c r="E85" s="39"/>
      <c r="F85" s="27" t="str">
        <f>E15</f>
        <v>Povodí Moravy s.p.</v>
      </c>
      <c r="G85" s="39"/>
      <c r="H85" s="39"/>
      <c r="I85" s="139" t="s">
        <v>35</v>
      </c>
      <c r="J85" s="36" t="str">
        <f>E21</f>
        <v xml:space="preserve"> </v>
      </c>
      <c r="K85" s="39"/>
      <c r="L85" s="43"/>
    </row>
    <row r="86" s="1" customFormat="1" ht="15.15" customHeight="1">
      <c r="B86" s="38"/>
      <c r="C86" s="32" t="s">
        <v>33</v>
      </c>
      <c r="D86" s="39"/>
      <c r="E86" s="39"/>
      <c r="F86" s="27" t="str">
        <f>IF(E18="","",E18)</f>
        <v>Vyplň údaj</v>
      </c>
      <c r="G86" s="39"/>
      <c r="H86" s="39"/>
      <c r="I86" s="139" t="s">
        <v>37</v>
      </c>
      <c r="J86" s="36" t="str">
        <f>E24</f>
        <v xml:space="preserve"> </v>
      </c>
      <c r="K86" s="39"/>
      <c r="L86" s="43"/>
    </row>
    <row r="87" s="1" customFormat="1" ht="10.32" customHeight="1">
      <c r="B87" s="38"/>
      <c r="C87" s="39"/>
      <c r="D87" s="39"/>
      <c r="E87" s="39"/>
      <c r="F87" s="39"/>
      <c r="G87" s="39"/>
      <c r="H87" s="39"/>
      <c r="I87" s="136"/>
      <c r="J87" s="39"/>
      <c r="K87" s="39"/>
      <c r="L87" s="43"/>
    </row>
    <row r="88" s="10" customFormat="1" ht="29.28" customHeight="1">
      <c r="B88" s="186"/>
      <c r="C88" s="187" t="s">
        <v>149</v>
      </c>
      <c r="D88" s="188" t="s">
        <v>58</v>
      </c>
      <c r="E88" s="188" t="s">
        <v>54</v>
      </c>
      <c r="F88" s="188" t="s">
        <v>55</v>
      </c>
      <c r="G88" s="188" t="s">
        <v>150</v>
      </c>
      <c r="H88" s="188" t="s">
        <v>151</v>
      </c>
      <c r="I88" s="189" t="s">
        <v>152</v>
      </c>
      <c r="J88" s="188" t="s">
        <v>136</v>
      </c>
      <c r="K88" s="190" t="s">
        <v>153</v>
      </c>
      <c r="L88" s="191"/>
      <c r="M88" s="91" t="s">
        <v>20</v>
      </c>
      <c r="N88" s="92" t="s">
        <v>43</v>
      </c>
      <c r="O88" s="92" t="s">
        <v>154</v>
      </c>
      <c r="P88" s="92" t="s">
        <v>155</v>
      </c>
      <c r="Q88" s="92" t="s">
        <v>156</v>
      </c>
      <c r="R88" s="92" t="s">
        <v>157</v>
      </c>
      <c r="S88" s="92" t="s">
        <v>158</v>
      </c>
      <c r="T88" s="93" t="s">
        <v>159</v>
      </c>
    </row>
    <row r="89" s="1" customFormat="1" ht="22.8" customHeight="1">
      <c r="B89" s="38"/>
      <c r="C89" s="98" t="s">
        <v>160</v>
      </c>
      <c r="D89" s="39"/>
      <c r="E89" s="39"/>
      <c r="F89" s="39"/>
      <c r="G89" s="39"/>
      <c r="H89" s="39"/>
      <c r="I89" s="136"/>
      <c r="J89" s="192">
        <f>BK89</f>
        <v>0</v>
      </c>
      <c r="K89" s="39"/>
      <c r="L89" s="43"/>
      <c r="M89" s="94"/>
      <c r="N89" s="95"/>
      <c r="O89" s="95"/>
      <c r="P89" s="193">
        <f>P90</f>
        <v>0</v>
      </c>
      <c r="Q89" s="95"/>
      <c r="R89" s="193">
        <f>R90</f>
        <v>402.36286574999997</v>
      </c>
      <c r="S89" s="95"/>
      <c r="T89" s="194">
        <f>T90</f>
        <v>224.27599999999998</v>
      </c>
      <c r="AT89" s="17" t="s">
        <v>72</v>
      </c>
      <c r="AU89" s="17" t="s">
        <v>137</v>
      </c>
      <c r="BK89" s="195">
        <f>BK90</f>
        <v>0</v>
      </c>
    </row>
    <row r="90" s="11" customFormat="1" ht="25.92" customHeight="1">
      <c r="B90" s="196"/>
      <c r="C90" s="197"/>
      <c r="D90" s="198" t="s">
        <v>72</v>
      </c>
      <c r="E90" s="199" t="s">
        <v>161</v>
      </c>
      <c r="F90" s="199" t="s">
        <v>162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P91+P143+P146+P151+P172+P184+P194+P211+P213</f>
        <v>0</v>
      </c>
      <c r="Q90" s="204"/>
      <c r="R90" s="205">
        <f>R91+R143+R146+R151+R172+R184+R194+R211+R213</f>
        <v>402.36286574999997</v>
      </c>
      <c r="S90" s="204"/>
      <c r="T90" s="206">
        <f>T91+T143+T146+T151+T172+T184+T194+T211+T213</f>
        <v>224.27599999999998</v>
      </c>
      <c r="AR90" s="207" t="s">
        <v>22</v>
      </c>
      <c r="AT90" s="208" t="s">
        <v>72</v>
      </c>
      <c r="AU90" s="208" t="s">
        <v>73</v>
      </c>
      <c r="AY90" s="207" t="s">
        <v>163</v>
      </c>
      <c r="BK90" s="209">
        <f>BK91+BK143+BK146+BK151+BK172+BK184+BK194+BK211+BK213</f>
        <v>0</v>
      </c>
    </row>
    <row r="91" s="11" customFormat="1" ht="22.8" customHeight="1">
      <c r="B91" s="196"/>
      <c r="C91" s="197"/>
      <c r="D91" s="198" t="s">
        <v>72</v>
      </c>
      <c r="E91" s="210" t="s">
        <v>22</v>
      </c>
      <c r="F91" s="210" t="s">
        <v>164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SUM(P92:P142)</f>
        <v>0</v>
      </c>
      <c r="Q91" s="204"/>
      <c r="R91" s="205">
        <f>SUM(R92:R142)</f>
        <v>0.23580000000000001</v>
      </c>
      <c r="S91" s="204"/>
      <c r="T91" s="206">
        <f>SUM(T92:T142)</f>
        <v>0</v>
      </c>
      <c r="AR91" s="207" t="s">
        <v>22</v>
      </c>
      <c r="AT91" s="208" t="s">
        <v>72</v>
      </c>
      <c r="AU91" s="208" t="s">
        <v>22</v>
      </c>
      <c r="AY91" s="207" t="s">
        <v>163</v>
      </c>
      <c r="BK91" s="209">
        <f>SUM(BK92:BK142)</f>
        <v>0</v>
      </c>
    </row>
    <row r="92" s="1" customFormat="1" ht="24" customHeight="1">
      <c r="B92" s="38"/>
      <c r="C92" s="212" t="s">
        <v>22</v>
      </c>
      <c r="D92" s="212" t="s">
        <v>165</v>
      </c>
      <c r="E92" s="213" t="s">
        <v>166</v>
      </c>
      <c r="F92" s="214" t="s">
        <v>167</v>
      </c>
      <c r="G92" s="215" t="s">
        <v>97</v>
      </c>
      <c r="H92" s="216">
        <v>10</v>
      </c>
      <c r="I92" s="217"/>
      <c r="J92" s="218">
        <f>ROUND(I92*H92,2)</f>
        <v>0</v>
      </c>
      <c r="K92" s="214" t="s">
        <v>20</v>
      </c>
      <c r="L92" s="43"/>
      <c r="M92" s="219" t="s">
        <v>20</v>
      </c>
      <c r="N92" s="220" t="s">
        <v>44</v>
      </c>
      <c r="O92" s="83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AR92" s="223" t="s">
        <v>168</v>
      </c>
      <c r="AT92" s="223" t="s">
        <v>165</v>
      </c>
      <c r="AU92" s="223" t="s">
        <v>82</v>
      </c>
      <c r="AY92" s="17" t="s">
        <v>163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22</v>
      </c>
      <c r="BK92" s="224">
        <f>ROUND(I92*H92,2)</f>
        <v>0</v>
      </c>
      <c r="BL92" s="17" t="s">
        <v>168</v>
      </c>
      <c r="BM92" s="223" t="s">
        <v>471</v>
      </c>
    </row>
    <row r="93" s="12" customFormat="1">
      <c r="B93" s="225"/>
      <c r="C93" s="226"/>
      <c r="D93" s="227" t="s">
        <v>170</v>
      </c>
      <c r="E93" s="228" t="s">
        <v>261</v>
      </c>
      <c r="F93" s="229" t="s">
        <v>472</v>
      </c>
      <c r="G93" s="226"/>
      <c r="H93" s="230">
        <v>10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AT93" s="236" t="s">
        <v>170</v>
      </c>
      <c r="AU93" s="236" t="s">
        <v>82</v>
      </c>
      <c r="AV93" s="12" t="s">
        <v>82</v>
      </c>
      <c r="AW93" s="12" t="s">
        <v>36</v>
      </c>
      <c r="AX93" s="12" t="s">
        <v>22</v>
      </c>
      <c r="AY93" s="236" t="s">
        <v>163</v>
      </c>
    </row>
    <row r="94" s="1" customFormat="1" ht="24" customHeight="1">
      <c r="B94" s="38"/>
      <c r="C94" s="212" t="s">
        <v>82</v>
      </c>
      <c r="D94" s="212" t="s">
        <v>165</v>
      </c>
      <c r="E94" s="213" t="s">
        <v>172</v>
      </c>
      <c r="F94" s="214" t="s">
        <v>173</v>
      </c>
      <c r="G94" s="215" t="s">
        <v>174</v>
      </c>
      <c r="H94" s="216">
        <v>10</v>
      </c>
      <c r="I94" s="217"/>
      <c r="J94" s="218">
        <f>ROUND(I94*H94,2)</f>
        <v>0</v>
      </c>
      <c r="K94" s="214" t="s">
        <v>175</v>
      </c>
      <c r="L94" s="43"/>
      <c r="M94" s="219" t="s">
        <v>20</v>
      </c>
      <c r="N94" s="220" t="s">
        <v>44</v>
      </c>
      <c r="O94" s="83"/>
      <c r="P94" s="221">
        <f>O94*H94</f>
        <v>0</v>
      </c>
      <c r="Q94" s="221">
        <v>8.0000000000000007E-05</v>
      </c>
      <c r="R94" s="221">
        <f>Q94*H94</f>
        <v>0.00080000000000000004</v>
      </c>
      <c r="S94" s="221">
        <v>0</v>
      </c>
      <c r="T94" s="222">
        <f>S94*H94</f>
        <v>0</v>
      </c>
      <c r="AR94" s="223" t="s">
        <v>168</v>
      </c>
      <c r="AT94" s="223" t="s">
        <v>165</v>
      </c>
      <c r="AU94" s="223" t="s">
        <v>82</v>
      </c>
      <c r="AY94" s="17" t="s">
        <v>163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22</v>
      </c>
      <c r="BK94" s="224">
        <f>ROUND(I94*H94,2)</f>
        <v>0</v>
      </c>
      <c r="BL94" s="17" t="s">
        <v>168</v>
      </c>
      <c r="BM94" s="223" t="s">
        <v>473</v>
      </c>
    </row>
    <row r="95" s="12" customFormat="1">
      <c r="B95" s="225"/>
      <c r="C95" s="226"/>
      <c r="D95" s="227" t="s">
        <v>170</v>
      </c>
      <c r="E95" s="228" t="s">
        <v>20</v>
      </c>
      <c r="F95" s="229" t="s">
        <v>474</v>
      </c>
      <c r="G95" s="226"/>
      <c r="H95" s="230">
        <v>10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170</v>
      </c>
      <c r="AU95" s="236" t="s">
        <v>82</v>
      </c>
      <c r="AV95" s="12" t="s">
        <v>82</v>
      </c>
      <c r="AW95" s="12" t="s">
        <v>36</v>
      </c>
      <c r="AX95" s="12" t="s">
        <v>22</v>
      </c>
      <c r="AY95" s="236" t="s">
        <v>163</v>
      </c>
    </row>
    <row r="96" s="1" customFormat="1" ht="24" customHeight="1">
      <c r="B96" s="38"/>
      <c r="C96" s="212" t="s">
        <v>177</v>
      </c>
      <c r="D96" s="212" t="s">
        <v>165</v>
      </c>
      <c r="E96" s="213" t="s">
        <v>178</v>
      </c>
      <c r="F96" s="214" t="s">
        <v>179</v>
      </c>
      <c r="G96" s="215" t="s">
        <v>101</v>
      </c>
      <c r="H96" s="216">
        <v>117.52</v>
      </c>
      <c r="I96" s="217"/>
      <c r="J96" s="218">
        <f>ROUND(I96*H96,2)</f>
        <v>0</v>
      </c>
      <c r="K96" s="214" t="s">
        <v>175</v>
      </c>
      <c r="L96" s="43"/>
      <c r="M96" s="219" t="s">
        <v>20</v>
      </c>
      <c r="N96" s="220" t="s">
        <v>44</v>
      </c>
      <c r="O96" s="83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AR96" s="223" t="s">
        <v>168</v>
      </c>
      <c r="AT96" s="223" t="s">
        <v>165</v>
      </c>
      <c r="AU96" s="223" t="s">
        <v>82</v>
      </c>
      <c r="AY96" s="17" t="s">
        <v>163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22</v>
      </c>
      <c r="BK96" s="224">
        <f>ROUND(I96*H96,2)</f>
        <v>0</v>
      </c>
      <c r="BL96" s="17" t="s">
        <v>168</v>
      </c>
      <c r="BM96" s="223" t="s">
        <v>475</v>
      </c>
    </row>
    <row r="97" s="12" customFormat="1">
      <c r="B97" s="225"/>
      <c r="C97" s="226"/>
      <c r="D97" s="227" t="s">
        <v>170</v>
      </c>
      <c r="E97" s="228" t="s">
        <v>20</v>
      </c>
      <c r="F97" s="229" t="s">
        <v>476</v>
      </c>
      <c r="G97" s="226"/>
      <c r="H97" s="230">
        <v>23.52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170</v>
      </c>
      <c r="AU97" s="236" t="s">
        <v>82</v>
      </c>
      <c r="AV97" s="12" t="s">
        <v>82</v>
      </c>
      <c r="AW97" s="12" t="s">
        <v>36</v>
      </c>
      <c r="AX97" s="12" t="s">
        <v>73</v>
      </c>
      <c r="AY97" s="236" t="s">
        <v>163</v>
      </c>
    </row>
    <row r="98" s="12" customFormat="1">
      <c r="B98" s="225"/>
      <c r="C98" s="226"/>
      <c r="D98" s="227" t="s">
        <v>170</v>
      </c>
      <c r="E98" s="228" t="s">
        <v>20</v>
      </c>
      <c r="F98" s="229" t="s">
        <v>477</v>
      </c>
      <c r="G98" s="226"/>
      <c r="H98" s="230">
        <v>54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170</v>
      </c>
      <c r="AU98" s="236" t="s">
        <v>82</v>
      </c>
      <c r="AV98" s="12" t="s">
        <v>82</v>
      </c>
      <c r="AW98" s="12" t="s">
        <v>36</v>
      </c>
      <c r="AX98" s="12" t="s">
        <v>73</v>
      </c>
      <c r="AY98" s="236" t="s">
        <v>163</v>
      </c>
    </row>
    <row r="99" s="12" customFormat="1">
      <c r="B99" s="225"/>
      <c r="C99" s="226"/>
      <c r="D99" s="227" t="s">
        <v>170</v>
      </c>
      <c r="E99" s="228" t="s">
        <v>131</v>
      </c>
      <c r="F99" s="229" t="s">
        <v>478</v>
      </c>
      <c r="G99" s="226"/>
      <c r="H99" s="230">
        <v>40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AT99" s="236" t="s">
        <v>170</v>
      </c>
      <c r="AU99" s="236" t="s">
        <v>82</v>
      </c>
      <c r="AV99" s="12" t="s">
        <v>82</v>
      </c>
      <c r="AW99" s="12" t="s">
        <v>36</v>
      </c>
      <c r="AX99" s="12" t="s">
        <v>73</v>
      </c>
      <c r="AY99" s="236" t="s">
        <v>163</v>
      </c>
    </row>
    <row r="100" s="13" customFormat="1">
      <c r="B100" s="237"/>
      <c r="C100" s="238"/>
      <c r="D100" s="227" t="s">
        <v>170</v>
      </c>
      <c r="E100" s="239" t="s">
        <v>340</v>
      </c>
      <c r="F100" s="240" t="s">
        <v>184</v>
      </c>
      <c r="G100" s="238"/>
      <c r="H100" s="241">
        <v>117.52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AT100" s="247" t="s">
        <v>170</v>
      </c>
      <c r="AU100" s="247" t="s">
        <v>82</v>
      </c>
      <c r="AV100" s="13" t="s">
        <v>168</v>
      </c>
      <c r="AW100" s="13" t="s">
        <v>36</v>
      </c>
      <c r="AX100" s="13" t="s">
        <v>22</v>
      </c>
      <c r="AY100" s="247" t="s">
        <v>163</v>
      </c>
    </row>
    <row r="101" s="1" customFormat="1" ht="16.5" customHeight="1">
      <c r="B101" s="38"/>
      <c r="C101" s="212" t="s">
        <v>168</v>
      </c>
      <c r="D101" s="212" t="s">
        <v>165</v>
      </c>
      <c r="E101" s="213" t="s">
        <v>185</v>
      </c>
      <c r="F101" s="214" t="s">
        <v>186</v>
      </c>
      <c r="G101" s="215" t="s">
        <v>187</v>
      </c>
      <c r="H101" s="216">
        <v>350</v>
      </c>
      <c r="I101" s="217"/>
      <c r="J101" s="218">
        <f>ROUND(I101*H101,2)</f>
        <v>0</v>
      </c>
      <c r="K101" s="214" t="s">
        <v>175</v>
      </c>
      <c r="L101" s="43"/>
      <c r="M101" s="219" t="s">
        <v>20</v>
      </c>
      <c r="N101" s="220" t="s">
        <v>44</v>
      </c>
      <c r="O101" s="83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AR101" s="223" t="s">
        <v>168</v>
      </c>
      <c r="AT101" s="223" t="s">
        <v>165</v>
      </c>
      <c r="AU101" s="223" t="s">
        <v>82</v>
      </c>
      <c r="AY101" s="17" t="s">
        <v>163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22</v>
      </c>
      <c r="BK101" s="224">
        <f>ROUND(I101*H101,2)</f>
        <v>0</v>
      </c>
      <c r="BL101" s="17" t="s">
        <v>168</v>
      </c>
      <c r="BM101" s="223" t="s">
        <v>479</v>
      </c>
    </row>
    <row r="102" s="1" customFormat="1" ht="24" customHeight="1">
      <c r="B102" s="38"/>
      <c r="C102" s="212" t="s">
        <v>189</v>
      </c>
      <c r="D102" s="212" t="s">
        <v>165</v>
      </c>
      <c r="E102" s="213" t="s">
        <v>190</v>
      </c>
      <c r="F102" s="214" t="s">
        <v>191</v>
      </c>
      <c r="G102" s="215" t="s">
        <v>192</v>
      </c>
      <c r="H102" s="216">
        <v>40</v>
      </c>
      <c r="I102" s="217"/>
      <c r="J102" s="218">
        <f>ROUND(I102*H102,2)</f>
        <v>0</v>
      </c>
      <c r="K102" s="214" t="s">
        <v>175</v>
      </c>
      <c r="L102" s="43"/>
      <c r="M102" s="219" t="s">
        <v>20</v>
      </c>
      <c r="N102" s="220" t="s">
        <v>44</v>
      </c>
      <c r="O102" s="83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AR102" s="223" t="s">
        <v>168</v>
      </c>
      <c r="AT102" s="223" t="s">
        <v>165</v>
      </c>
      <c r="AU102" s="223" t="s">
        <v>82</v>
      </c>
      <c r="AY102" s="17" t="s">
        <v>163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22</v>
      </c>
      <c r="BK102" s="224">
        <f>ROUND(I102*H102,2)</f>
        <v>0</v>
      </c>
      <c r="BL102" s="17" t="s">
        <v>168</v>
      </c>
      <c r="BM102" s="223" t="s">
        <v>480</v>
      </c>
    </row>
    <row r="103" s="1" customFormat="1" ht="24" customHeight="1">
      <c r="B103" s="38"/>
      <c r="C103" s="212" t="s">
        <v>194</v>
      </c>
      <c r="D103" s="212" t="s">
        <v>165</v>
      </c>
      <c r="E103" s="213" t="s">
        <v>195</v>
      </c>
      <c r="F103" s="214" t="s">
        <v>196</v>
      </c>
      <c r="G103" s="215" t="s">
        <v>101</v>
      </c>
      <c r="H103" s="216">
        <v>14.800000000000001</v>
      </c>
      <c r="I103" s="217"/>
      <c r="J103" s="218">
        <f>ROUND(I103*H103,2)</f>
        <v>0</v>
      </c>
      <c r="K103" s="214" t="s">
        <v>175</v>
      </c>
      <c r="L103" s="43"/>
      <c r="M103" s="219" t="s">
        <v>20</v>
      </c>
      <c r="N103" s="220" t="s">
        <v>44</v>
      </c>
      <c r="O103" s="83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AR103" s="223" t="s">
        <v>168</v>
      </c>
      <c r="AT103" s="223" t="s">
        <v>165</v>
      </c>
      <c r="AU103" s="223" t="s">
        <v>82</v>
      </c>
      <c r="AY103" s="17" t="s">
        <v>163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22</v>
      </c>
      <c r="BK103" s="224">
        <f>ROUND(I103*H103,2)</f>
        <v>0</v>
      </c>
      <c r="BL103" s="17" t="s">
        <v>168</v>
      </c>
      <c r="BM103" s="223" t="s">
        <v>481</v>
      </c>
    </row>
    <row r="104" s="12" customFormat="1">
      <c r="B104" s="225"/>
      <c r="C104" s="226"/>
      <c r="D104" s="227" t="s">
        <v>170</v>
      </c>
      <c r="E104" s="228" t="s">
        <v>20</v>
      </c>
      <c r="F104" s="229" t="s">
        <v>482</v>
      </c>
      <c r="G104" s="226"/>
      <c r="H104" s="230">
        <v>5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170</v>
      </c>
      <c r="AU104" s="236" t="s">
        <v>82</v>
      </c>
      <c r="AV104" s="12" t="s">
        <v>82</v>
      </c>
      <c r="AW104" s="12" t="s">
        <v>36</v>
      </c>
      <c r="AX104" s="12" t="s">
        <v>73</v>
      </c>
      <c r="AY104" s="236" t="s">
        <v>163</v>
      </c>
    </row>
    <row r="105" s="12" customFormat="1">
      <c r="B105" s="225"/>
      <c r="C105" s="226"/>
      <c r="D105" s="227" t="s">
        <v>170</v>
      </c>
      <c r="E105" s="228" t="s">
        <v>20</v>
      </c>
      <c r="F105" s="229" t="s">
        <v>483</v>
      </c>
      <c r="G105" s="226"/>
      <c r="H105" s="230">
        <v>9.8000000000000007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170</v>
      </c>
      <c r="AU105" s="236" t="s">
        <v>82</v>
      </c>
      <c r="AV105" s="12" t="s">
        <v>82</v>
      </c>
      <c r="AW105" s="12" t="s">
        <v>36</v>
      </c>
      <c r="AX105" s="12" t="s">
        <v>73</v>
      </c>
      <c r="AY105" s="236" t="s">
        <v>163</v>
      </c>
    </row>
    <row r="106" s="13" customFormat="1">
      <c r="B106" s="237"/>
      <c r="C106" s="238"/>
      <c r="D106" s="227" t="s">
        <v>170</v>
      </c>
      <c r="E106" s="239" t="s">
        <v>99</v>
      </c>
      <c r="F106" s="240" t="s">
        <v>184</v>
      </c>
      <c r="G106" s="238"/>
      <c r="H106" s="241">
        <v>14.800000000000001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AT106" s="247" t="s">
        <v>170</v>
      </c>
      <c r="AU106" s="247" t="s">
        <v>82</v>
      </c>
      <c r="AV106" s="13" t="s">
        <v>168</v>
      </c>
      <c r="AW106" s="13" t="s">
        <v>36</v>
      </c>
      <c r="AX106" s="13" t="s">
        <v>22</v>
      </c>
      <c r="AY106" s="247" t="s">
        <v>163</v>
      </c>
    </row>
    <row r="107" s="1" customFormat="1" ht="16.5" customHeight="1">
      <c r="B107" s="38"/>
      <c r="C107" s="212" t="s">
        <v>102</v>
      </c>
      <c r="D107" s="212" t="s">
        <v>165</v>
      </c>
      <c r="E107" s="213" t="s">
        <v>199</v>
      </c>
      <c r="F107" s="214" t="s">
        <v>200</v>
      </c>
      <c r="G107" s="215" t="s">
        <v>101</v>
      </c>
      <c r="H107" s="216">
        <v>14.800000000000001</v>
      </c>
      <c r="I107" s="217"/>
      <c r="J107" s="218">
        <f>ROUND(I107*H107,2)</f>
        <v>0</v>
      </c>
      <c r="K107" s="214" t="s">
        <v>175</v>
      </c>
      <c r="L107" s="43"/>
      <c r="M107" s="219" t="s">
        <v>20</v>
      </c>
      <c r="N107" s="220" t="s">
        <v>44</v>
      </c>
      <c r="O107" s="83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AR107" s="223" t="s">
        <v>168</v>
      </c>
      <c r="AT107" s="223" t="s">
        <v>165</v>
      </c>
      <c r="AU107" s="223" t="s">
        <v>82</v>
      </c>
      <c r="AY107" s="17" t="s">
        <v>163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22</v>
      </c>
      <c r="BK107" s="224">
        <f>ROUND(I107*H107,2)</f>
        <v>0</v>
      </c>
      <c r="BL107" s="17" t="s">
        <v>168</v>
      </c>
      <c r="BM107" s="223" t="s">
        <v>484</v>
      </c>
    </row>
    <row r="108" s="12" customFormat="1">
      <c r="B108" s="225"/>
      <c r="C108" s="226"/>
      <c r="D108" s="227" t="s">
        <v>170</v>
      </c>
      <c r="E108" s="228" t="s">
        <v>20</v>
      </c>
      <c r="F108" s="229" t="s">
        <v>99</v>
      </c>
      <c r="G108" s="226"/>
      <c r="H108" s="230">
        <v>14.800000000000001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170</v>
      </c>
      <c r="AU108" s="236" t="s">
        <v>82</v>
      </c>
      <c r="AV108" s="12" t="s">
        <v>82</v>
      </c>
      <c r="AW108" s="12" t="s">
        <v>36</v>
      </c>
      <c r="AX108" s="12" t="s">
        <v>22</v>
      </c>
      <c r="AY108" s="236" t="s">
        <v>163</v>
      </c>
    </row>
    <row r="109" s="1" customFormat="1" ht="24" customHeight="1">
      <c r="B109" s="38"/>
      <c r="C109" s="212" t="s">
        <v>202</v>
      </c>
      <c r="D109" s="212" t="s">
        <v>165</v>
      </c>
      <c r="E109" s="213" t="s">
        <v>203</v>
      </c>
      <c r="F109" s="214" t="s">
        <v>204</v>
      </c>
      <c r="G109" s="215" t="s">
        <v>101</v>
      </c>
      <c r="H109" s="216">
        <v>9.8000000000000007</v>
      </c>
      <c r="I109" s="217"/>
      <c r="J109" s="218">
        <f>ROUND(I109*H109,2)</f>
        <v>0</v>
      </c>
      <c r="K109" s="214" t="s">
        <v>175</v>
      </c>
      <c r="L109" s="43"/>
      <c r="M109" s="219" t="s">
        <v>20</v>
      </c>
      <c r="N109" s="220" t="s">
        <v>44</v>
      </c>
      <c r="O109" s="83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AR109" s="223" t="s">
        <v>168</v>
      </c>
      <c r="AT109" s="223" t="s">
        <v>165</v>
      </c>
      <c r="AU109" s="223" t="s">
        <v>82</v>
      </c>
      <c r="AY109" s="17" t="s">
        <v>163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22</v>
      </c>
      <c r="BK109" s="224">
        <f>ROUND(I109*H109,2)</f>
        <v>0</v>
      </c>
      <c r="BL109" s="17" t="s">
        <v>168</v>
      </c>
      <c r="BM109" s="223" t="s">
        <v>485</v>
      </c>
    </row>
    <row r="110" s="12" customFormat="1">
      <c r="B110" s="225"/>
      <c r="C110" s="226"/>
      <c r="D110" s="227" t="s">
        <v>170</v>
      </c>
      <c r="E110" s="228" t="s">
        <v>104</v>
      </c>
      <c r="F110" s="229" t="s">
        <v>486</v>
      </c>
      <c r="G110" s="226"/>
      <c r="H110" s="230">
        <v>9.8000000000000007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170</v>
      </c>
      <c r="AU110" s="236" t="s">
        <v>82</v>
      </c>
      <c r="AV110" s="12" t="s">
        <v>82</v>
      </c>
      <c r="AW110" s="12" t="s">
        <v>36</v>
      </c>
      <c r="AX110" s="12" t="s">
        <v>22</v>
      </c>
      <c r="AY110" s="236" t="s">
        <v>163</v>
      </c>
    </row>
    <row r="111" s="1" customFormat="1" ht="24" customHeight="1">
      <c r="B111" s="38"/>
      <c r="C111" s="212" t="s">
        <v>207</v>
      </c>
      <c r="D111" s="212" t="s">
        <v>165</v>
      </c>
      <c r="E111" s="213" t="s">
        <v>231</v>
      </c>
      <c r="F111" s="214" t="s">
        <v>232</v>
      </c>
      <c r="G111" s="215" t="s">
        <v>101</v>
      </c>
      <c r="H111" s="216">
        <v>416.86399999999998</v>
      </c>
      <c r="I111" s="217"/>
      <c r="J111" s="218">
        <f>ROUND(I111*H111,2)</f>
        <v>0</v>
      </c>
      <c r="K111" s="214" t="s">
        <v>175</v>
      </c>
      <c r="L111" s="43"/>
      <c r="M111" s="219" t="s">
        <v>20</v>
      </c>
      <c r="N111" s="220" t="s">
        <v>44</v>
      </c>
      <c r="O111" s="83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AR111" s="223" t="s">
        <v>168</v>
      </c>
      <c r="AT111" s="223" t="s">
        <v>165</v>
      </c>
      <c r="AU111" s="223" t="s">
        <v>82</v>
      </c>
      <c r="AY111" s="17" t="s">
        <v>163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22</v>
      </c>
      <c r="BK111" s="224">
        <f>ROUND(I111*H111,2)</f>
        <v>0</v>
      </c>
      <c r="BL111" s="17" t="s">
        <v>168</v>
      </c>
      <c r="BM111" s="223" t="s">
        <v>487</v>
      </c>
    </row>
    <row r="112" s="12" customFormat="1">
      <c r="B112" s="225"/>
      <c r="C112" s="226"/>
      <c r="D112" s="227" t="s">
        <v>170</v>
      </c>
      <c r="E112" s="228" t="s">
        <v>20</v>
      </c>
      <c r="F112" s="229" t="s">
        <v>488</v>
      </c>
      <c r="G112" s="226"/>
      <c r="H112" s="230">
        <v>64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170</v>
      </c>
      <c r="AU112" s="236" t="s">
        <v>82</v>
      </c>
      <c r="AV112" s="12" t="s">
        <v>82</v>
      </c>
      <c r="AW112" s="12" t="s">
        <v>36</v>
      </c>
      <c r="AX112" s="12" t="s">
        <v>73</v>
      </c>
      <c r="AY112" s="236" t="s">
        <v>163</v>
      </c>
    </row>
    <row r="113" s="12" customFormat="1">
      <c r="B113" s="225"/>
      <c r="C113" s="226"/>
      <c r="D113" s="227" t="s">
        <v>170</v>
      </c>
      <c r="E113" s="228" t="s">
        <v>20</v>
      </c>
      <c r="F113" s="229" t="s">
        <v>489</v>
      </c>
      <c r="G113" s="226"/>
      <c r="H113" s="230">
        <v>103.80800000000001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170</v>
      </c>
      <c r="AU113" s="236" t="s">
        <v>82</v>
      </c>
      <c r="AV113" s="12" t="s">
        <v>82</v>
      </c>
      <c r="AW113" s="12" t="s">
        <v>36</v>
      </c>
      <c r="AX113" s="12" t="s">
        <v>73</v>
      </c>
      <c r="AY113" s="236" t="s">
        <v>163</v>
      </c>
    </row>
    <row r="114" s="12" customFormat="1">
      <c r="B114" s="225"/>
      <c r="C114" s="226"/>
      <c r="D114" s="227" t="s">
        <v>170</v>
      </c>
      <c r="E114" s="228" t="s">
        <v>20</v>
      </c>
      <c r="F114" s="229" t="s">
        <v>490</v>
      </c>
      <c r="G114" s="226"/>
      <c r="H114" s="230">
        <v>47.039999999999999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170</v>
      </c>
      <c r="AU114" s="236" t="s">
        <v>82</v>
      </c>
      <c r="AV114" s="12" t="s">
        <v>82</v>
      </c>
      <c r="AW114" s="12" t="s">
        <v>36</v>
      </c>
      <c r="AX114" s="12" t="s">
        <v>73</v>
      </c>
      <c r="AY114" s="236" t="s">
        <v>163</v>
      </c>
    </row>
    <row r="115" s="12" customFormat="1">
      <c r="B115" s="225"/>
      <c r="C115" s="226"/>
      <c r="D115" s="227" t="s">
        <v>170</v>
      </c>
      <c r="E115" s="228" t="s">
        <v>20</v>
      </c>
      <c r="F115" s="229" t="s">
        <v>491</v>
      </c>
      <c r="G115" s="226"/>
      <c r="H115" s="230">
        <v>108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AT115" s="236" t="s">
        <v>170</v>
      </c>
      <c r="AU115" s="236" t="s">
        <v>82</v>
      </c>
      <c r="AV115" s="12" t="s">
        <v>82</v>
      </c>
      <c r="AW115" s="12" t="s">
        <v>36</v>
      </c>
      <c r="AX115" s="12" t="s">
        <v>73</v>
      </c>
      <c r="AY115" s="236" t="s">
        <v>163</v>
      </c>
    </row>
    <row r="116" s="12" customFormat="1">
      <c r="B116" s="225"/>
      <c r="C116" s="226"/>
      <c r="D116" s="227" t="s">
        <v>170</v>
      </c>
      <c r="E116" s="228" t="s">
        <v>20</v>
      </c>
      <c r="F116" s="229" t="s">
        <v>492</v>
      </c>
      <c r="G116" s="226"/>
      <c r="H116" s="230">
        <v>94.016000000000005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170</v>
      </c>
      <c r="AU116" s="236" t="s">
        <v>82</v>
      </c>
      <c r="AV116" s="12" t="s">
        <v>82</v>
      </c>
      <c r="AW116" s="12" t="s">
        <v>36</v>
      </c>
      <c r="AX116" s="12" t="s">
        <v>73</v>
      </c>
      <c r="AY116" s="236" t="s">
        <v>163</v>
      </c>
    </row>
    <row r="117" s="13" customFormat="1">
      <c r="B117" s="237"/>
      <c r="C117" s="238"/>
      <c r="D117" s="227" t="s">
        <v>170</v>
      </c>
      <c r="E117" s="239" t="s">
        <v>493</v>
      </c>
      <c r="F117" s="240" t="s">
        <v>184</v>
      </c>
      <c r="G117" s="238"/>
      <c r="H117" s="241">
        <v>416.86399999999998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170</v>
      </c>
      <c r="AU117" s="247" t="s">
        <v>82</v>
      </c>
      <c r="AV117" s="13" t="s">
        <v>168</v>
      </c>
      <c r="AW117" s="13" t="s">
        <v>36</v>
      </c>
      <c r="AX117" s="13" t="s">
        <v>22</v>
      </c>
      <c r="AY117" s="247" t="s">
        <v>163</v>
      </c>
    </row>
    <row r="118" s="1" customFormat="1" ht="24" customHeight="1">
      <c r="B118" s="38"/>
      <c r="C118" s="212" t="s">
        <v>27</v>
      </c>
      <c r="D118" s="212" t="s">
        <v>165</v>
      </c>
      <c r="E118" s="213" t="s">
        <v>239</v>
      </c>
      <c r="F118" s="214" t="s">
        <v>240</v>
      </c>
      <c r="G118" s="215" t="s">
        <v>101</v>
      </c>
      <c r="H118" s="216">
        <v>64.768000000000001</v>
      </c>
      <c r="I118" s="217"/>
      <c r="J118" s="218">
        <f>ROUND(I118*H118,2)</f>
        <v>0</v>
      </c>
      <c r="K118" s="214" t="s">
        <v>175</v>
      </c>
      <c r="L118" s="43"/>
      <c r="M118" s="219" t="s">
        <v>20</v>
      </c>
      <c r="N118" s="220" t="s">
        <v>44</v>
      </c>
      <c r="O118" s="83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AR118" s="223" t="s">
        <v>168</v>
      </c>
      <c r="AT118" s="223" t="s">
        <v>165</v>
      </c>
      <c r="AU118" s="223" t="s">
        <v>82</v>
      </c>
      <c r="AY118" s="17" t="s">
        <v>163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22</v>
      </c>
      <c r="BK118" s="224">
        <f>ROUND(I118*H118,2)</f>
        <v>0</v>
      </c>
      <c r="BL118" s="17" t="s">
        <v>168</v>
      </c>
      <c r="BM118" s="223" t="s">
        <v>494</v>
      </c>
    </row>
    <row r="119" s="12" customFormat="1">
      <c r="B119" s="225"/>
      <c r="C119" s="226"/>
      <c r="D119" s="227" t="s">
        <v>170</v>
      </c>
      <c r="E119" s="228" t="s">
        <v>20</v>
      </c>
      <c r="F119" s="229" t="s">
        <v>495</v>
      </c>
      <c r="G119" s="226"/>
      <c r="H119" s="230">
        <v>12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170</v>
      </c>
      <c r="AU119" s="236" t="s">
        <v>82</v>
      </c>
      <c r="AV119" s="12" t="s">
        <v>82</v>
      </c>
      <c r="AW119" s="12" t="s">
        <v>36</v>
      </c>
      <c r="AX119" s="12" t="s">
        <v>73</v>
      </c>
      <c r="AY119" s="236" t="s">
        <v>163</v>
      </c>
    </row>
    <row r="120" s="12" customFormat="1">
      <c r="B120" s="225"/>
      <c r="C120" s="226"/>
      <c r="D120" s="227" t="s">
        <v>170</v>
      </c>
      <c r="E120" s="228" t="s">
        <v>20</v>
      </c>
      <c r="F120" s="229" t="s">
        <v>496</v>
      </c>
      <c r="G120" s="226"/>
      <c r="H120" s="230">
        <v>9.8000000000000007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170</v>
      </c>
      <c r="AU120" s="236" t="s">
        <v>82</v>
      </c>
      <c r="AV120" s="12" t="s">
        <v>82</v>
      </c>
      <c r="AW120" s="12" t="s">
        <v>36</v>
      </c>
      <c r="AX120" s="12" t="s">
        <v>73</v>
      </c>
      <c r="AY120" s="236" t="s">
        <v>163</v>
      </c>
    </row>
    <row r="121" s="12" customFormat="1">
      <c r="B121" s="225"/>
      <c r="C121" s="226"/>
      <c r="D121" s="227" t="s">
        <v>170</v>
      </c>
      <c r="E121" s="228" t="s">
        <v>20</v>
      </c>
      <c r="F121" s="229" t="s">
        <v>497</v>
      </c>
      <c r="G121" s="226"/>
      <c r="H121" s="230">
        <v>19.463999999999999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170</v>
      </c>
      <c r="AU121" s="236" t="s">
        <v>82</v>
      </c>
      <c r="AV121" s="12" t="s">
        <v>82</v>
      </c>
      <c r="AW121" s="12" t="s">
        <v>36</v>
      </c>
      <c r="AX121" s="12" t="s">
        <v>73</v>
      </c>
      <c r="AY121" s="236" t="s">
        <v>163</v>
      </c>
    </row>
    <row r="122" s="12" customFormat="1">
      <c r="B122" s="225"/>
      <c r="C122" s="226"/>
      <c r="D122" s="227" t="s">
        <v>170</v>
      </c>
      <c r="E122" s="228" t="s">
        <v>20</v>
      </c>
      <c r="F122" s="229" t="s">
        <v>498</v>
      </c>
      <c r="G122" s="226"/>
      <c r="H122" s="230">
        <v>23.504000000000001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170</v>
      </c>
      <c r="AU122" s="236" t="s">
        <v>82</v>
      </c>
      <c r="AV122" s="12" t="s">
        <v>82</v>
      </c>
      <c r="AW122" s="12" t="s">
        <v>36</v>
      </c>
      <c r="AX122" s="12" t="s">
        <v>73</v>
      </c>
      <c r="AY122" s="236" t="s">
        <v>163</v>
      </c>
    </row>
    <row r="123" s="13" customFormat="1">
      <c r="B123" s="237"/>
      <c r="C123" s="238"/>
      <c r="D123" s="227" t="s">
        <v>170</v>
      </c>
      <c r="E123" s="239" t="s">
        <v>464</v>
      </c>
      <c r="F123" s="240" t="s">
        <v>184</v>
      </c>
      <c r="G123" s="238"/>
      <c r="H123" s="241">
        <v>64.768000000000001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AT123" s="247" t="s">
        <v>170</v>
      </c>
      <c r="AU123" s="247" t="s">
        <v>82</v>
      </c>
      <c r="AV123" s="13" t="s">
        <v>168</v>
      </c>
      <c r="AW123" s="13" t="s">
        <v>36</v>
      </c>
      <c r="AX123" s="13" t="s">
        <v>22</v>
      </c>
      <c r="AY123" s="247" t="s">
        <v>163</v>
      </c>
    </row>
    <row r="124" s="1" customFormat="1" ht="36" customHeight="1">
      <c r="B124" s="38"/>
      <c r="C124" s="212" t="s">
        <v>216</v>
      </c>
      <c r="D124" s="212" t="s">
        <v>165</v>
      </c>
      <c r="E124" s="213" t="s">
        <v>250</v>
      </c>
      <c r="F124" s="214" t="s">
        <v>251</v>
      </c>
      <c r="G124" s="215" t="s">
        <v>101</v>
      </c>
      <c r="H124" s="216">
        <v>647.67999999999995</v>
      </c>
      <c r="I124" s="217"/>
      <c r="J124" s="218">
        <f>ROUND(I124*H124,2)</f>
        <v>0</v>
      </c>
      <c r="K124" s="214" t="s">
        <v>175</v>
      </c>
      <c r="L124" s="43"/>
      <c r="M124" s="219" t="s">
        <v>20</v>
      </c>
      <c r="N124" s="220" t="s">
        <v>44</v>
      </c>
      <c r="O124" s="83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AR124" s="223" t="s">
        <v>168</v>
      </c>
      <c r="AT124" s="223" t="s">
        <v>165</v>
      </c>
      <c r="AU124" s="223" t="s">
        <v>82</v>
      </c>
      <c r="AY124" s="17" t="s">
        <v>163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22</v>
      </c>
      <c r="BK124" s="224">
        <f>ROUND(I124*H124,2)</f>
        <v>0</v>
      </c>
      <c r="BL124" s="17" t="s">
        <v>168</v>
      </c>
      <c r="BM124" s="223" t="s">
        <v>499</v>
      </c>
    </row>
    <row r="125" s="12" customFormat="1">
      <c r="B125" s="225"/>
      <c r="C125" s="226"/>
      <c r="D125" s="227" t="s">
        <v>170</v>
      </c>
      <c r="E125" s="228" t="s">
        <v>20</v>
      </c>
      <c r="F125" s="229" t="s">
        <v>500</v>
      </c>
      <c r="G125" s="226"/>
      <c r="H125" s="230">
        <v>647.67999999999995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170</v>
      </c>
      <c r="AU125" s="236" t="s">
        <v>82</v>
      </c>
      <c r="AV125" s="12" t="s">
        <v>82</v>
      </c>
      <c r="AW125" s="12" t="s">
        <v>36</v>
      </c>
      <c r="AX125" s="12" t="s">
        <v>22</v>
      </c>
      <c r="AY125" s="236" t="s">
        <v>163</v>
      </c>
    </row>
    <row r="126" s="1" customFormat="1" ht="24" customHeight="1">
      <c r="B126" s="38"/>
      <c r="C126" s="212" t="s">
        <v>221</v>
      </c>
      <c r="D126" s="212" t="s">
        <v>165</v>
      </c>
      <c r="E126" s="213" t="s">
        <v>501</v>
      </c>
      <c r="F126" s="214" t="s">
        <v>502</v>
      </c>
      <c r="G126" s="215" t="s">
        <v>101</v>
      </c>
      <c r="H126" s="216">
        <v>90.125</v>
      </c>
      <c r="I126" s="217"/>
      <c r="J126" s="218">
        <f>ROUND(I126*H126,2)</f>
        <v>0</v>
      </c>
      <c r="K126" s="214" t="s">
        <v>175</v>
      </c>
      <c r="L126" s="43"/>
      <c r="M126" s="219" t="s">
        <v>20</v>
      </c>
      <c r="N126" s="220" t="s">
        <v>44</v>
      </c>
      <c r="O126" s="83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AR126" s="223" t="s">
        <v>168</v>
      </c>
      <c r="AT126" s="223" t="s">
        <v>165</v>
      </c>
      <c r="AU126" s="223" t="s">
        <v>82</v>
      </c>
      <c r="AY126" s="17" t="s">
        <v>163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22</v>
      </c>
      <c r="BK126" s="224">
        <f>ROUND(I126*H126,2)</f>
        <v>0</v>
      </c>
      <c r="BL126" s="17" t="s">
        <v>168</v>
      </c>
      <c r="BM126" s="223" t="s">
        <v>503</v>
      </c>
    </row>
    <row r="127" s="12" customFormat="1">
      <c r="B127" s="225"/>
      <c r="C127" s="226"/>
      <c r="D127" s="227" t="s">
        <v>170</v>
      </c>
      <c r="E127" s="228" t="s">
        <v>20</v>
      </c>
      <c r="F127" s="229" t="s">
        <v>504</v>
      </c>
      <c r="G127" s="226"/>
      <c r="H127" s="230">
        <v>28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170</v>
      </c>
      <c r="AU127" s="236" t="s">
        <v>82</v>
      </c>
      <c r="AV127" s="12" t="s">
        <v>82</v>
      </c>
      <c r="AW127" s="12" t="s">
        <v>36</v>
      </c>
      <c r="AX127" s="12" t="s">
        <v>73</v>
      </c>
      <c r="AY127" s="236" t="s">
        <v>163</v>
      </c>
    </row>
    <row r="128" s="12" customFormat="1">
      <c r="B128" s="225"/>
      <c r="C128" s="226"/>
      <c r="D128" s="227" t="s">
        <v>170</v>
      </c>
      <c r="E128" s="228" t="s">
        <v>20</v>
      </c>
      <c r="F128" s="229" t="s">
        <v>505</v>
      </c>
      <c r="G128" s="226"/>
      <c r="H128" s="230">
        <v>28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170</v>
      </c>
      <c r="AU128" s="236" t="s">
        <v>82</v>
      </c>
      <c r="AV128" s="12" t="s">
        <v>82</v>
      </c>
      <c r="AW128" s="12" t="s">
        <v>36</v>
      </c>
      <c r="AX128" s="12" t="s">
        <v>73</v>
      </c>
      <c r="AY128" s="236" t="s">
        <v>163</v>
      </c>
    </row>
    <row r="129" s="12" customFormat="1">
      <c r="B129" s="225"/>
      <c r="C129" s="226"/>
      <c r="D129" s="227" t="s">
        <v>170</v>
      </c>
      <c r="E129" s="228" t="s">
        <v>20</v>
      </c>
      <c r="F129" s="229" t="s">
        <v>506</v>
      </c>
      <c r="G129" s="226"/>
      <c r="H129" s="230">
        <v>34.125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170</v>
      </c>
      <c r="AU129" s="236" t="s">
        <v>82</v>
      </c>
      <c r="AV129" s="12" t="s">
        <v>82</v>
      </c>
      <c r="AW129" s="12" t="s">
        <v>36</v>
      </c>
      <c r="AX129" s="12" t="s">
        <v>73</v>
      </c>
      <c r="AY129" s="236" t="s">
        <v>163</v>
      </c>
    </row>
    <row r="130" s="13" customFormat="1">
      <c r="B130" s="237"/>
      <c r="C130" s="238"/>
      <c r="D130" s="227" t="s">
        <v>170</v>
      </c>
      <c r="E130" s="239" t="s">
        <v>20</v>
      </c>
      <c r="F130" s="240" t="s">
        <v>184</v>
      </c>
      <c r="G130" s="238"/>
      <c r="H130" s="241">
        <v>90.125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170</v>
      </c>
      <c r="AU130" s="247" t="s">
        <v>82</v>
      </c>
      <c r="AV130" s="13" t="s">
        <v>168</v>
      </c>
      <c r="AW130" s="13" t="s">
        <v>36</v>
      </c>
      <c r="AX130" s="13" t="s">
        <v>22</v>
      </c>
      <c r="AY130" s="247" t="s">
        <v>163</v>
      </c>
    </row>
    <row r="131" s="1" customFormat="1" ht="16.5" customHeight="1">
      <c r="B131" s="38"/>
      <c r="C131" s="212" t="s">
        <v>225</v>
      </c>
      <c r="D131" s="212" t="s">
        <v>165</v>
      </c>
      <c r="E131" s="213" t="s">
        <v>263</v>
      </c>
      <c r="F131" s="214" t="s">
        <v>264</v>
      </c>
      <c r="G131" s="215" t="s">
        <v>101</v>
      </c>
      <c r="H131" s="216">
        <v>54.968000000000004</v>
      </c>
      <c r="I131" s="217"/>
      <c r="J131" s="218">
        <f>ROUND(I131*H131,2)</f>
        <v>0</v>
      </c>
      <c r="K131" s="214" t="s">
        <v>20</v>
      </c>
      <c r="L131" s="43"/>
      <c r="M131" s="219" t="s">
        <v>20</v>
      </c>
      <c r="N131" s="220" t="s">
        <v>44</v>
      </c>
      <c r="O131" s="83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AR131" s="223" t="s">
        <v>168</v>
      </c>
      <c r="AT131" s="223" t="s">
        <v>165</v>
      </c>
      <c r="AU131" s="223" t="s">
        <v>82</v>
      </c>
      <c r="AY131" s="17" t="s">
        <v>163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22</v>
      </c>
      <c r="BK131" s="224">
        <f>ROUND(I131*H131,2)</f>
        <v>0</v>
      </c>
      <c r="BL131" s="17" t="s">
        <v>168</v>
      </c>
      <c r="BM131" s="223" t="s">
        <v>507</v>
      </c>
    </row>
    <row r="132" s="12" customFormat="1">
      <c r="B132" s="225"/>
      <c r="C132" s="226"/>
      <c r="D132" s="227" t="s">
        <v>170</v>
      </c>
      <c r="E132" s="228" t="s">
        <v>20</v>
      </c>
      <c r="F132" s="229" t="s">
        <v>508</v>
      </c>
      <c r="G132" s="226"/>
      <c r="H132" s="230">
        <v>54.968000000000004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170</v>
      </c>
      <c r="AU132" s="236" t="s">
        <v>82</v>
      </c>
      <c r="AV132" s="12" t="s">
        <v>82</v>
      </c>
      <c r="AW132" s="12" t="s">
        <v>36</v>
      </c>
      <c r="AX132" s="12" t="s">
        <v>73</v>
      </c>
      <c r="AY132" s="236" t="s">
        <v>163</v>
      </c>
    </row>
    <row r="133" s="13" customFormat="1">
      <c r="B133" s="237"/>
      <c r="C133" s="238"/>
      <c r="D133" s="227" t="s">
        <v>170</v>
      </c>
      <c r="E133" s="239" t="s">
        <v>509</v>
      </c>
      <c r="F133" s="240" t="s">
        <v>184</v>
      </c>
      <c r="G133" s="238"/>
      <c r="H133" s="241">
        <v>54.968000000000004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170</v>
      </c>
      <c r="AU133" s="247" t="s">
        <v>82</v>
      </c>
      <c r="AV133" s="13" t="s">
        <v>168</v>
      </c>
      <c r="AW133" s="13" t="s">
        <v>36</v>
      </c>
      <c r="AX133" s="13" t="s">
        <v>22</v>
      </c>
      <c r="AY133" s="247" t="s">
        <v>163</v>
      </c>
    </row>
    <row r="134" s="1" customFormat="1" ht="16.5" customHeight="1">
      <c r="B134" s="38"/>
      <c r="C134" s="212" t="s">
        <v>230</v>
      </c>
      <c r="D134" s="212" t="s">
        <v>165</v>
      </c>
      <c r="E134" s="213" t="s">
        <v>267</v>
      </c>
      <c r="F134" s="214" t="s">
        <v>268</v>
      </c>
      <c r="G134" s="215" t="s">
        <v>269</v>
      </c>
      <c r="H134" s="216">
        <v>148.96600000000001</v>
      </c>
      <c r="I134" s="217"/>
      <c r="J134" s="218">
        <f>ROUND(I134*H134,2)</f>
        <v>0</v>
      </c>
      <c r="K134" s="214" t="s">
        <v>20</v>
      </c>
      <c r="L134" s="43"/>
      <c r="M134" s="219" t="s">
        <v>20</v>
      </c>
      <c r="N134" s="220" t="s">
        <v>44</v>
      </c>
      <c r="O134" s="83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AR134" s="223" t="s">
        <v>168</v>
      </c>
      <c r="AT134" s="223" t="s">
        <v>165</v>
      </c>
      <c r="AU134" s="223" t="s">
        <v>82</v>
      </c>
      <c r="AY134" s="17" t="s">
        <v>163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22</v>
      </c>
      <c r="BK134" s="224">
        <f>ROUND(I134*H134,2)</f>
        <v>0</v>
      </c>
      <c r="BL134" s="17" t="s">
        <v>168</v>
      </c>
      <c r="BM134" s="223" t="s">
        <v>510</v>
      </c>
    </row>
    <row r="135" s="12" customFormat="1">
      <c r="B135" s="225"/>
      <c r="C135" s="226"/>
      <c r="D135" s="227" t="s">
        <v>170</v>
      </c>
      <c r="E135" s="228" t="s">
        <v>20</v>
      </c>
      <c r="F135" s="229" t="s">
        <v>511</v>
      </c>
      <c r="G135" s="226"/>
      <c r="H135" s="230">
        <v>148.96600000000001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170</v>
      </c>
      <c r="AU135" s="236" t="s">
        <v>82</v>
      </c>
      <c r="AV135" s="12" t="s">
        <v>82</v>
      </c>
      <c r="AW135" s="12" t="s">
        <v>36</v>
      </c>
      <c r="AX135" s="12" t="s">
        <v>73</v>
      </c>
      <c r="AY135" s="236" t="s">
        <v>163</v>
      </c>
    </row>
    <row r="136" s="13" customFormat="1">
      <c r="B136" s="237"/>
      <c r="C136" s="238"/>
      <c r="D136" s="227" t="s">
        <v>170</v>
      </c>
      <c r="E136" s="239" t="s">
        <v>20</v>
      </c>
      <c r="F136" s="240" t="s">
        <v>184</v>
      </c>
      <c r="G136" s="238"/>
      <c r="H136" s="241">
        <v>148.96600000000001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170</v>
      </c>
      <c r="AU136" s="247" t="s">
        <v>82</v>
      </c>
      <c r="AV136" s="13" t="s">
        <v>168</v>
      </c>
      <c r="AW136" s="13" t="s">
        <v>36</v>
      </c>
      <c r="AX136" s="13" t="s">
        <v>22</v>
      </c>
      <c r="AY136" s="247" t="s">
        <v>163</v>
      </c>
    </row>
    <row r="137" s="1" customFormat="1" ht="16.5" customHeight="1">
      <c r="B137" s="38"/>
      <c r="C137" s="212" t="s">
        <v>8</v>
      </c>
      <c r="D137" s="212" t="s">
        <v>165</v>
      </c>
      <c r="E137" s="213" t="s">
        <v>273</v>
      </c>
      <c r="F137" s="214" t="s">
        <v>268</v>
      </c>
      <c r="G137" s="215" t="s">
        <v>269</v>
      </c>
      <c r="H137" s="216">
        <v>17.640000000000001</v>
      </c>
      <c r="I137" s="217"/>
      <c r="J137" s="218">
        <f>ROUND(I137*H137,2)</f>
        <v>0</v>
      </c>
      <c r="K137" s="214" t="s">
        <v>20</v>
      </c>
      <c r="L137" s="43"/>
      <c r="M137" s="219" t="s">
        <v>20</v>
      </c>
      <c r="N137" s="220" t="s">
        <v>44</v>
      </c>
      <c r="O137" s="83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AR137" s="223" t="s">
        <v>168</v>
      </c>
      <c r="AT137" s="223" t="s">
        <v>165</v>
      </c>
      <c r="AU137" s="223" t="s">
        <v>82</v>
      </c>
      <c r="AY137" s="17" t="s">
        <v>163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22</v>
      </c>
      <c r="BK137" s="224">
        <f>ROUND(I137*H137,2)</f>
        <v>0</v>
      </c>
      <c r="BL137" s="17" t="s">
        <v>168</v>
      </c>
      <c r="BM137" s="223" t="s">
        <v>512</v>
      </c>
    </row>
    <row r="138" s="12" customFormat="1">
      <c r="B138" s="225"/>
      <c r="C138" s="226"/>
      <c r="D138" s="227" t="s">
        <v>170</v>
      </c>
      <c r="E138" s="228" t="s">
        <v>20</v>
      </c>
      <c r="F138" s="229" t="s">
        <v>513</v>
      </c>
      <c r="G138" s="226"/>
      <c r="H138" s="230">
        <v>17.640000000000001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170</v>
      </c>
      <c r="AU138" s="236" t="s">
        <v>82</v>
      </c>
      <c r="AV138" s="12" t="s">
        <v>82</v>
      </c>
      <c r="AW138" s="12" t="s">
        <v>36</v>
      </c>
      <c r="AX138" s="12" t="s">
        <v>22</v>
      </c>
      <c r="AY138" s="236" t="s">
        <v>163</v>
      </c>
    </row>
    <row r="139" s="1" customFormat="1" ht="24" customHeight="1">
      <c r="B139" s="38"/>
      <c r="C139" s="212" t="s">
        <v>249</v>
      </c>
      <c r="D139" s="212" t="s">
        <v>165</v>
      </c>
      <c r="E139" s="213" t="s">
        <v>276</v>
      </c>
      <c r="F139" s="214" t="s">
        <v>277</v>
      </c>
      <c r="G139" s="215" t="s">
        <v>101</v>
      </c>
      <c r="H139" s="216">
        <v>3</v>
      </c>
      <c r="I139" s="217"/>
      <c r="J139" s="218">
        <f>ROUND(I139*H139,2)</f>
        <v>0</v>
      </c>
      <c r="K139" s="214" t="s">
        <v>175</v>
      </c>
      <c r="L139" s="43"/>
      <c r="M139" s="219" t="s">
        <v>20</v>
      </c>
      <c r="N139" s="220" t="s">
        <v>44</v>
      </c>
      <c r="O139" s="83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AR139" s="223" t="s">
        <v>168</v>
      </c>
      <c r="AT139" s="223" t="s">
        <v>165</v>
      </c>
      <c r="AU139" s="223" t="s">
        <v>82</v>
      </c>
      <c r="AY139" s="17" t="s">
        <v>163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22</v>
      </c>
      <c r="BK139" s="224">
        <f>ROUND(I139*H139,2)</f>
        <v>0</v>
      </c>
      <c r="BL139" s="17" t="s">
        <v>168</v>
      </c>
      <c r="BM139" s="223" t="s">
        <v>514</v>
      </c>
    </row>
    <row r="140" s="12" customFormat="1">
      <c r="B140" s="225"/>
      <c r="C140" s="226"/>
      <c r="D140" s="227" t="s">
        <v>170</v>
      </c>
      <c r="E140" s="228" t="s">
        <v>20</v>
      </c>
      <c r="F140" s="229" t="s">
        <v>279</v>
      </c>
      <c r="G140" s="226"/>
      <c r="H140" s="230">
        <v>3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170</v>
      </c>
      <c r="AU140" s="236" t="s">
        <v>82</v>
      </c>
      <c r="AV140" s="12" t="s">
        <v>82</v>
      </c>
      <c r="AW140" s="12" t="s">
        <v>36</v>
      </c>
      <c r="AX140" s="12" t="s">
        <v>22</v>
      </c>
      <c r="AY140" s="236" t="s">
        <v>163</v>
      </c>
    </row>
    <row r="141" s="1" customFormat="1" ht="16.5" customHeight="1">
      <c r="B141" s="38"/>
      <c r="C141" s="212" t="s">
        <v>254</v>
      </c>
      <c r="D141" s="212" t="s">
        <v>165</v>
      </c>
      <c r="E141" s="213" t="s">
        <v>281</v>
      </c>
      <c r="F141" s="214" t="s">
        <v>282</v>
      </c>
      <c r="G141" s="215" t="s">
        <v>97</v>
      </c>
      <c r="H141" s="216">
        <v>25</v>
      </c>
      <c r="I141" s="217"/>
      <c r="J141" s="218">
        <f>ROUND(I141*H141,2)</f>
        <v>0</v>
      </c>
      <c r="K141" s="214" t="s">
        <v>175</v>
      </c>
      <c r="L141" s="43"/>
      <c r="M141" s="219" t="s">
        <v>20</v>
      </c>
      <c r="N141" s="220" t="s">
        <v>44</v>
      </c>
      <c r="O141" s="83"/>
      <c r="P141" s="221">
        <f>O141*H141</f>
        <v>0</v>
      </c>
      <c r="Q141" s="221">
        <v>0.0094000000000000004</v>
      </c>
      <c r="R141" s="221">
        <f>Q141*H141</f>
        <v>0.23500000000000001</v>
      </c>
      <c r="S141" s="221">
        <v>0</v>
      </c>
      <c r="T141" s="222">
        <f>S141*H141</f>
        <v>0</v>
      </c>
      <c r="AR141" s="223" t="s">
        <v>168</v>
      </c>
      <c r="AT141" s="223" t="s">
        <v>165</v>
      </c>
      <c r="AU141" s="223" t="s">
        <v>82</v>
      </c>
      <c r="AY141" s="17" t="s">
        <v>163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22</v>
      </c>
      <c r="BK141" s="224">
        <f>ROUND(I141*H141,2)</f>
        <v>0</v>
      </c>
      <c r="BL141" s="17" t="s">
        <v>168</v>
      </c>
      <c r="BM141" s="223" t="s">
        <v>515</v>
      </c>
    </row>
    <row r="142" s="1" customFormat="1" ht="16.5" customHeight="1">
      <c r="B142" s="38"/>
      <c r="C142" s="212" t="s">
        <v>262</v>
      </c>
      <c r="D142" s="212" t="s">
        <v>165</v>
      </c>
      <c r="E142" s="213" t="s">
        <v>285</v>
      </c>
      <c r="F142" s="214" t="s">
        <v>286</v>
      </c>
      <c r="G142" s="215" t="s">
        <v>97</v>
      </c>
      <c r="H142" s="216">
        <v>25</v>
      </c>
      <c r="I142" s="217"/>
      <c r="J142" s="218">
        <f>ROUND(I142*H142,2)</f>
        <v>0</v>
      </c>
      <c r="K142" s="214" t="s">
        <v>175</v>
      </c>
      <c r="L142" s="43"/>
      <c r="M142" s="219" t="s">
        <v>20</v>
      </c>
      <c r="N142" s="220" t="s">
        <v>44</v>
      </c>
      <c r="O142" s="83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AR142" s="223" t="s">
        <v>168</v>
      </c>
      <c r="AT142" s="223" t="s">
        <v>165</v>
      </c>
      <c r="AU142" s="223" t="s">
        <v>82</v>
      </c>
      <c r="AY142" s="17" t="s">
        <v>163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22</v>
      </c>
      <c r="BK142" s="224">
        <f>ROUND(I142*H142,2)</f>
        <v>0</v>
      </c>
      <c r="BL142" s="17" t="s">
        <v>168</v>
      </c>
      <c r="BM142" s="223" t="s">
        <v>516</v>
      </c>
    </row>
    <row r="143" s="11" customFormat="1" ht="22.8" customHeight="1">
      <c r="B143" s="196"/>
      <c r="C143" s="197"/>
      <c r="D143" s="198" t="s">
        <v>72</v>
      </c>
      <c r="E143" s="210" t="s">
        <v>82</v>
      </c>
      <c r="F143" s="210" t="s">
        <v>288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SUM(P144:P145)</f>
        <v>0</v>
      </c>
      <c r="Q143" s="204"/>
      <c r="R143" s="205">
        <f>SUM(R144:R145)</f>
        <v>35.854345799999997</v>
      </c>
      <c r="S143" s="204"/>
      <c r="T143" s="206">
        <f>SUM(T144:T145)</f>
        <v>0</v>
      </c>
      <c r="AR143" s="207" t="s">
        <v>22</v>
      </c>
      <c r="AT143" s="208" t="s">
        <v>72</v>
      </c>
      <c r="AU143" s="208" t="s">
        <v>22</v>
      </c>
      <c r="AY143" s="207" t="s">
        <v>163</v>
      </c>
      <c r="BK143" s="209">
        <f>SUM(BK144:BK145)</f>
        <v>0</v>
      </c>
    </row>
    <row r="144" s="1" customFormat="1" ht="48" customHeight="1">
      <c r="B144" s="38"/>
      <c r="C144" s="212" t="s">
        <v>266</v>
      </c>
      <c r="D144" s="212" t="s">
        <v>165</v>
      </c>
      <c r="E144" s="213" t="s">
        <v>290</v>
      </c>
      <c r="F144" s="214" t="s">
        <v>291</v>
      </c>
      <c r="G144" s="215" t="s">
        <v>101</v>
      </c>
      <c r="H144" s="216">
        <v>12.09</v>
      </c>
      <c r="I144" s="217"/>
      <c r="J144" s="218">
        <f>ROUND(I144*H144,2)</f>
        <v>0</v>
      </c>
      <c r="K144" s="214" t="s">
        <v>175</v>
      </c>
      <c r="L144" s="43"/>
      <c r="M144" s="219" t="s">
        <v>20</v>
      </c>
      <c r="N144" s="220" t="s">
        <v>44</v>
      </c>
      <c r="O144" s="83"/>
      <c r="P144" s="221">
        <f>O144*H144</f>
        <v>0</v>
      </c>
      <c r="Q144" s="221">
        <v>2.9656199999999999</v>
      </c>
      <c r="R144" s="221">
        <f>Q144*H144</f>
        <v>35.854345799999997</v>
      </c>
      <c r="S144" s="221">
        <v>0</v>
      </c>
      <c r="T144" s="222">
        <f>S144*H144</f>
        <v>0</v>
      </c>
      <c r="AR144" s="223" t="s">
        <v>168</v>
      </c>
      <c r="AT144" s="223" t="s">
        <v>165</v>
      </c>
      <c r="AU144" s="223" t="s">
        <v>82</v>
      </c>
      <c r="AY144" s="17" t="s">
        <v>163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22</v>
      </c>
      <c r="BK144" s="224">
        <f>ROUND(I144*H144,2)</f>
        <v>0</v>
      </c>
      <c r="BL144" s="17" t="s">
        <v>168</v>
      </c>
      <c r="BM144" s="223" t="s">
        <v>517</v>
      </c>
    </row>
    <row r="145" s="12" customFormat="1">
      <c r="B145" s="225"/>
      <c r="C145" s="226"/>
      <c r="D145" s="227" t="s">
        <v>170</v>
      </c>
      <c r="E145" s="228" t="s">
        <v>20</v>
      </c>
      <c r="F145" s="229" t="s">
        <v>518</v>
      </c>
      <c r="G145" s="226"/>
      <c r="H145" s="230">
        <v>12.09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170</v>
      </c>
      <c r="AU145" s="236" t="s">
        <v>82</v>
      </c>
      <c r="AV145" s="12" t="s">
        <v>82</v>
      </c>
      <c r="AW145" s="12" t="s">
        <v>36</v>
      </c>
      <c r="AX145" s="12" t="s">
        <v>22</v>
      </c>
      <c r="AY145" s="236" t="s">
        <v>163</v>
      </c>
    </row>
    <row r="146" s="11" customFormat="1" ht="22.8" customHeight="1">
      <c r="B146" s="196"/>
      <c r="C146" s="197"/>
      <c r="D146" s="198" t="s">
        <v>72</v>
      </c>
      <c r="E146" s="210" t="s">
        <v>177</v>
      </c>
      <c r="F146" s="210" t="s">
        <v>295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SUM(P147:P150)</f>
        <v>0</v>
      </c>
      <c r="Q146" s="204"/>
      <c r="R146" s="205">
        <f>SUM(R147:R150)</f>
        <v>149.18519999999998</v>
      </c>
      <c r="S146" s="204"/>
      <c r="T146" s="206">
        <f>SUM(T147:T150)</f>
        <v>0</v>
      </c>
      <c r="AR146" s="207" t="s">
        <v>22</v>
      </c>
      <c r="AT146" s="208" t="s">
        <v>72</v>
      </c>
      <c r="AU146" s="208" t="s">
        <v>22</v>
      </c>
      <c r="AY146" s="207" t="s">
        <v>163</v>
      </c>
      <c r="BK146" s="209">
        <f>SUM(BK147:BK150)</f>
        <v>0</v>
      </c>
    </row>
    <row r="147" s="1" customFormat="1" ht="36" customHeight="1">
      <c r="B147" s="38"/>
      <c r="C147" s="212" t="s">
        <v>272</v>
      </c>
      <c r="D147" s="212" t="s">
        <v>165</v>
      </c>
      <c r="E147" s="213" t="s">
        <v>297</v>
      </c>
      <c r="F147" s="214" t="s">
        <v>298</v>
      </c>
      <c r="G147" s="215" t="s">
        <v>101</v>
      </c>
      <c r="H147" s="216">
        <v>51.5</v>
      </c>
      <c r="I147" s="217"/>
      <c r="J147" s="218">
        <f>ROUND(I147*H147,2)</f>
        <v>0</v>
      </c>
      <c r="K147" s="214" t="s">
        <v>175</v>
      </c>
      <c r="L147" s="43"/>
      <c r="M147" s="219" t="s">
        <v>20</v>
      </c>
      <c r="N147" s="220" t="s">
        <v>44</v>
      </c>
      <c r="O147" s="83"/>
      <c r="P147" s="221">
        <f>O147*H147</f>
        <v>0</v>
      </c>
      <c r="Q147" s="221">
        <v>2.8967999999999998</v>
      </c>
      <c r="R147" s="221">
        <f>Q147*H147</f>
        <v>149.18519999999998</v>
      </c>
      <c r="S147" s="221">
        <v>0</v>
      </c>
      <c r="T147" s="222">
        <f>S147*H147</f>
        <v>0</v>
      </c>
      <c r="AR147" s="223" t="s">
        <v>168</v>
      </c>
      <c r="AT147" s="223" t="s">
        <v>165</v>
      </c>
      <c r="AU147" s="223" t="s">
        <v>82</v>
      </c>
      <c r="AY147" s="17" t="s">
        <v>163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22</v>
      </c>
      <c r="BK147" s="224">
        <f>ROUND(I147*H147,2)</f>
        <v>0</v>
      </c>
      <c r="BL147" s="17" t="s">
        <v>168</v>
      </c>
      <c r="BM147" s="223" t="s">
        <v>519</v>
      </c>
    </row>
    <row r="148" s="12" customFormat="1">
      <c r="B148" s="225"/>
      <c r="C148" s="226"/>
      <c r="D148" s="227" t="s">
        <v>170</v>
      </c>
      <c r="E148" s="228" t="s">
        <v>20</v>
      </c>
      <c r="F148" s="229" t="s">
        <v>520</v>
      </c>
      <c r="G148" s="226"/>
      <c r="H148" s="230">
        <v>39.899999999999999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170</v>
      </c>
      <c r="AU148" s="236" t="s">
        <v>82</v>
      </c>
      <c r="AV148" s="12" t="s">
        <v>82</v>
      </c>
      <c r="AW148" s="12" t="s">
        <v>36</v>
      </c>
      <c r="AX148" s="12" t="s">
        <v>73</v>
      </c>
      <c r="AY148" s="236" t="s">
        <v>163</v>
      </c>
    </row>
    <row r="149" s="12" customFormat="1">
      <c r="B149" s="225"/>
      <c r="C149" s="226"/>
      <c r="D149" s="227" t="s">
        <v>170</v>
      </c>
      <c r="E149" s="228" t="s">
        <v>20</v>
      </c>
      <c r="F149" s="229" t="s">
        <v>521</v>
      </c>
      <c r="G149" s="226"/>
      <c r="H149" s="230">
        <v>11.6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170</v>
      </c>
      <c r="AU149" s="236" t="s">
        <v>82</v>
      </c>
      <c r="AV149" s="12" t="s">
        <v>82</v>
      </c>
      <c r="AW149" s="12" t="s">
        <v>36</v>
      </c>
      <c r="AX149" s="12" t="s">
        <v>73</v>
      </c>
      <c r="AY149" s="236" t="s">
        <v>163</v>
      </c>
    </row>
    <row r="150" s="13" customFormat="1">
      <c r="B150" s="237"/>
      <c r="C150" s="238"/>
      <c r="D150" s="227" t="s">
        <v>170</v>
      </c>
      <c r="E150" s="239" t="s">
        <v>522</v>
      </c>
      <c r="F150" s="240" t="s">
        <v>184</v>
      </c>
      <c r="G150" s="238"/>
      <c r="H150" s="241">
        <v>51.5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170</v>
      </c>
      <c r="AU150" s="247" t="s">
        <v>82</v>
      </c>
      <c r="AV150" s="13" t="s">
        <v>168</v>
      </c>
      <c r="AW150" s="13" t="s">
        <v>36</v>
      </c>
      <c r="AX150" s="13" t="s">
        <v>22</v>
      </c>
      <c r="AY150" s="247" t="s">
        <v>163</v>
      </c>
    </row>
    <row r="151" s="11" customFormat="1" ht="22.8" customHeight="1">
      <c r="B151" s="196"/>
      <c r="C151" s="197"/>
      <c r="D151" s="198" t="s">
        <v>72</v>
      </c>
      <c r="E151" s="210" t="s">
        <v>168</v>
      </c>
      <c r="F151" s="210" t="s">
        <v>302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SUM(P152:P171)</f>
        <v>0</v>
      </c>
      <c r="Q151" s="204"/>
      <c r="R151" s="205">
        <f>SUM(R152:R171)</f>
        <v>211.30349874999999</v>
      </c>
      <c r="S151" s="204"/>
      <c r="T151" s="206">
        <f>SUM(T152:T171)</f>
        <v>0</v>
      </c>
      <c r="AR151" s="207" t="s">
        <v>22</v>
      </c>
      <c r="AT151" s="208" t="s">
        <v>72</v>
      </c>
      <c r="AU151" s="208" t="s">
        <v>22</v>
      </c>
      <c r="AY151" s="207" t="s">
        <v>163</v>
      </c>
      <c r="BK151" s="209">
        <f>SUM(BK152:BK171)</f>
        <v>0</v>
      </c>
    </row>
    <row r="152" s="1" customFormat="1" ht="16.5" customHeight="1">
      <c r="B152" s="38"/>
      <c r="C152" s="212" t="s">
        <v>7</v>
      </c>
      <c r="D152" s="212" t="s">
        <v>165</v>
      </c>
      <c r="E152" s="213" t="s">
        <v>523</v>
      </c>
      <c r="F152" s="214" t="s">
        <v>524</v>
      </c>
      <c r="G152" s="215" t="s">
        <v>97</v>
      </c>
      <c r="H152" s="216">
        <v>2.6600000000000001</v>
      </c>
      <c r="I152" s="217"/>
      <c r="J152" s="218">
        <f>ROUND(I152*H152,2)</f>
        <v>0</v>
      </c>
      <c r="K152" s="214" t="s">
        <v>20</v>
      </c>
      <c r="L152" s="43"/>
      <c r="M152" s="219" t="s">
        <v>20</v>
      </c>
      <c r="N152" s="220" t="s">
        <v>44</v>
      </c>
      <c r="O152" s="83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AR152" s="223" t="s">
        <v>168</v>
      </c>
      <c r="AT152" s="223" t="s">
        <v>165</v>
      </c>
      <c r="AU152" s="223" t="s">
        <v>82</v>
      </c>
      <c r="AY152" s="17" t="s">
        <v>163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22</v>
      </c>
      <c r="BK152" s="224">
        <f>ROUND(I152*H152,2)</f>
        <v>0</v>
      </c>
      <c r="BL152" s="17" t="s">
        <v>168</v>
      </c>
      <c r="BM152" s="223" t="s">
        <v>525</v>
      </c>
    </row>
    <row r="153" s="12" customFormat="1">
      <c r="B153" s="225"/>
      <c r="C153" s="226"/>
      <c r="D153" s="227" t="s">
        <v>170</v>
      </c>
      <c r="E153" s="228" t="s">
        <v>20</v>
      </c>
      <c r="F153" s="229" t="s">
        <v>526</v>
      </c>
      <c r="G153" s="226"/>
      <c r="H153" s="230">
        <v>2.6600000000000001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170</v>
      </c>
      <c r="AU153" s="236" t="s">
        <v>82</v>
      </c>
      <c r="AV153" s="12" t="s">
        <v>82</v>
      </c>
      <c r="AW153" s="12" t="s">
        <v>36</v>
      </c>
      <c r="AX153" s="12" t="s">
        <v>22</v>
      </c>
      <c r="AY153" s="236" t="s">
        <v>163</v>
      </c>
    </row>
    <row r="154" s="1" customFormat="1" ht="16.5" customHeight="1">
      <c r="B154" s="38"/>
      <c r="C154" s="212" t="s">
        <v>280</v>
      </c>
      <c r="D154" s="212" t="s">
        <v>165</v>
      </c>
      <c r="E154" s="213" t="s">
        <v>527</v>
      </c>
      <c r="F154" s="214" t="s">
        <v>305</v>
      </c>
      <c r="G154" s="215" t="s">
        <v>97</v>
      </c>
      <c r="H154" s="216">
        <v>19.5</v>
      </c>
      <c r="I154" s="217"/>
      <c r="J154" s="218">
        <f>ROUND(I154*H154,2)</f>
        <v>0</v>
      </c>
      <c r="K154" s="214" t="s">
        <v>175</v>
      </c>
      <c r="L154" s="43"/>
      <c r="M154" s="219" t="s">
        <v>20</v>
      </c>
      <c r="N154" s="220" t="s">
        <v>44</v>
      </c>
      <c r="O154" s="83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AR154" s="223" t="s">
        <v>168</v>
      </c>
      <c r="AT154" s="223" t="s">
        <v>165</v>
      </c>
      <c r="AU154" s="223" t="s">
        <v>82</v>
      </c>
      <c r="AY154" s="17" t="s">
        <v>163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22</v>
      </c>
      <c r="BK154" s="224">
        <f>ROUND(I154*H154,2)</f>
        <v>0</v>
      </c>
      <c r="BL154" s="17" t="s">
        <v>168</v>
      </c>
      <c r="BM154" s="223" t="s">
        <v>528</v>
      </c>
    </row>
    <row r="155" s="1" customFormat="1" ht="16.5" customHeight="1">
      <c r="B155" s="38"/>
      <c r="C155" s="212" t="s">
        <v>284</v>
      </c>
      <c r="D155" s="212" t="s">
        <v>165</v>
      </c>
      <c r="E155" s="213" t="s">
        <v>529</v>
      </c>
      <c r="F155" s="214" t="s">
        <v>530</v>
      </c>
      <c r="G155" s="215" t="s">
        <v>97</v>
      </c>
      <c r="H155" s="216">
        <v>32.5</v>
      </c>
      <c r="I155" s="217"/>
      <c r="J155" s="218">
        <f>ROUND(I155*H155,2)</f>
        <v>0</v>
      </c>
      <c r="K155" s="214" t="s">
        <v>175</v>
      </c>
      <c r="L155" s="43"/>
      <c r="M155" s="219" t="s">
        <v>20</v>
      </c>
      <c r="N155" s="220" t="s">
        <v>44</v>
      </c>
      <c r="O155" s="83"/>
      <c r="P155" s="221">
        <f>O155*H155</f>
        <v>0</v>
      </c>
      <c r="Q155" s="221">
        <v>0.31879000000000002</v>
      </c>
      <c r="R155" s="221">
        <f>Q155*H155</f>
        <v>10.360675000000001</v>
      </c>
      <c r="S155" s="221">
        <v>0</v>
      </c>
      <c r="T155" s="222">
        <f>S155*H155</f>
        <v>0</v>
      </c>
      <c r="AR155" s="223" t="s">
        <v>168</v>
      </c>
      <c r="AT155" s="223" t="s">
        <v>165</v>
      </c>
      <c r="AU155" s="223" t="s">
        <v>82</v>
      </c>
      <c r="AY155" s="17" t="s">
        <v>163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22</v>
      </c>
      <c r="BK155" s="224">
        <f>ROUND(I155*H155,2)</f>
        <v>0</v>
      </c>
      <c r="BL155" s="17" t="s">
        <v>168</v>
      </c>
      <c r="BM155" s="223" t="s">
        <v>531</v>
      </c>
    </row>
    <row r="156" s="12" customFormat="1">
      <c r="B156" s="225"/>
      <c r="C156" s="226"/>
      <c r="D156" s="227" t="s">
        <v>170</v>
      </c>
      <c r="E156" s="228" t="s">
        <v>20</v>
      </c>
      <c r="F156" s="229" t="s">
        <v>532</v>
      </c>
      <c r="G156" s="226"/>
      <c r="H156" s="230">
        <v>32.5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170</v>
      </c>
      <c r="AU156" s="236" t="s">
        <v>82</v>
      </c>
      <c r="AV156" s="12" t="s">
        <v>82</v>
      </c>
      <c r="AW156" s="12" t="s">
        <v>36</v>
      </c>
      <c r="AX156" s="12" t="s">
        <v>22</v>
      </c>
      <c r="AY156" s="236" t="s">
        <v>163</v>
      </c>
    </row>
    <row r="157" s="1" customFormat="1" ht="24" customHeight="1">
      <c r="B157" s="38"/>
      <c r="C157" s="212" t="s">
        <v>289</v>
      </c>
      <c r="D157" s="212" t="s">
        <v>165</v>
      </c>
      <c r="E157" s="213" t="s">
        <v>308</v>
      </c>
      <c r="F157" s="214" t="s">
        <v>309</v>
      </c>
      <c r="G157" s="215" t="s">
        <v>97</v>
      </c>
      <c r="H157" s="216">
        <v>48.75</v>
      </c>
      <c r="I157" s="217"/>
      <c r="J157" s="218">
        <f>ROUND(I157*H157,2)</f>
        <v>0</v>
      </c>
      <c r="K157" s="214" t="s">
        <v>175</v>
      </c>
      <c r="L157" s="43"/>
      <c r="M157" s="219" t="s">
        <v>20</v>
      </c>
      <c r="N157" s="220" t="s">
        <v>44</v>
      </c>
      <c r="O157" s="83"/>
      <c r="P157" s="221">
        <f>O157*H157</f>
        <v>0</v>
      </c>
      <c r="Q157" s="221">
        <v>0.00027999999999999998</v>
      </c>
      <c r="R157" s="221">
        <f>Q157*H157</f>
        <v>0.013649999999999999</v>
      </c>
      <c r="S157" s="221">
        <v>0</v>
      </c>
      <c r="T157" s="222">
        <f>S157*H157</f>
        <v>0</v>
      </c>
      <c r="AR157" s="223" t="s">
        <v>168</v>
      </c>
      <c r="AT157" s="223" t="s">
        <v>165</v>
      </c>
      <c r="AU157" s="223" t="s">
        <v>82</v>
      </c>
      <c r="AY157" s="17" t="s">
        <v>163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22</v>
      </c>
      <c r="BK157" s="224">
        <f>ROUND(I157*H157,2)</f>
        <v>0</v>
      </c>
      <c r="BL157" s="17" t="s">
        <v>168</v>
      </c>
      <c r="BM157" s="223" t="s">
        <v>533</v>
      </c>
    </row>
    <row r="158" s="12" customFormat="1">
      <c r="B158" s="225"/>
      <c r="C158" s="226"/>
      <c r="D158" s="227" t="s">
        <v>170</v>
      </c>
      <c r="E158" s="228" t="s">
        <v>116</v>
      </c>
      <c r="F158" s="229" t="s">
        <v>534</v>
      </c>
      <c r="G158" s="226"/>
      <c r="H158" s="230">
        <v>48.75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170</v>
      </c>
      <c r="AU158" s="236" t="s">
        <v>82</v>
      </c>
      <c r="AV158" s="12" t="s">
        <v>82</v>
      </c>
      <c r="AW158" s="12" t="s">
        <v>36</v>
      </c>
      <c r="AX158" s="12" t="s">
        <v>22</v>
      </c>
      <c r="AY158" s="236" t="s">
        <v>163</v>
      </c>
    </row>
    <row r="159" s="1" customFormat="1" ht="16.5" customHeight="1">
      <c r="B159" s="38"/>
      <c r="C159" s="259" t="s">
        <v>296</v>
      </c>
      <c r="D159" s="259" t="s">
        <v>313</v>
      </c>
      <c r="E159" s="260" t="s">
        <v>314</v>
      </c>
      <c r="F159" s="261" t="s">
        <v>315</v>
      </c>
      <c r="G159" s="262" t="s">
        <v>97</v>
      </c>
      <c r="H159" s="263">
        <v>48.75</v>
      </c>
      <c r="I159" s="264"/>
      <c r="J159" s="265">
        <f>ROUND(I159*H159,2)</f>
        <v>0</v>
      </c>
      <c r="K159" s="261" t="s">
        <v>175</v>
      </c>
      <c r="L159" s="266"/>
      <c r="M159" s="267" t="s">
        <v>20</v>
      </c>
      <c r="N159" s="268" t="s">
        <v>44</v>
      </c>
      <c r="O159" s="83"/>
      <c r="P159" s="221">
        <f>O159*H159</f>
        <v>0</v>
      </c>
      <c r="Q159" s="221">
        <v>0.00019000000000000001</v>
      </c>
      <c r="R159" s="221">
        <f>Q159*H159</f>
        <v>0.0092624999999999999</v>
      </c>
      <c r="S159" s="221">
        <v>0</v>
      </c>
      <c r="T159" s="222">
        <f>S159*H159</f>
        <v>0</v>
      </c>
      <c r="AR159" s="223" t="s">
        <v>202</v>
      </c>
      <c r="AT159" s="223" t="s">
        <v>313</v>
      </c>
      <c r="AU159" s="223" t="s">
        <v>82</v>
      </c>
      <c r="AY159" s="17" t="s">
        <v>163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22</v>
      </c>
      <c r="BK159" s="224">
        <f>ROUND(I159*H159,2)</f>
        <v>0</v>
      </c>
      <c r="BL159" s="17" t="s">
        <v>168</v>
      </c>
      <c r="BM159" s="223" t="s">
        <v>535</v>
      </c>
    </row>
    <row r="160" s="12" customFormat="1">
      <c r="B160" s="225"/>
      <c r="C160" s="226"/>
      <c r="D160" s="227" t="s">
        <v>170</v>
      </c>
      <c r="E160" s="228" t="s">
        <v>20</v>
      </c>
      <c r="F160" s="229" t="s">
        <v>116</v>
      </c>
      <c r="G160" s="226"/>
      <c r="H160" s="230">
        <v>48.75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170</v>
      </c>
      <c r="AU160" s="236" t="s">
        <v>82</v>
      </c>
      <c r="AV160" s="12" t="s">
        <v>82</v>
      </c>
      <c r="AW160" s="12" t="s">
        <v>36</v>
      </c>
      <c r="AX160" s="12" t="s">
        <v>22</v>
      </c>
      <c r="AY160" s="236" t="s">
        <v>163</v>
      </c>
    </row>
    <row r="161" s="1" customFormat="1" ht="24" customHeight="1">
      <c r="B161" s="38"/>
      <c r="C161" s="212" t="s">
        <v>303</v>
      </c>
      <c r="D161" s="212" t="s">
        <v>165</v>
      </c>
      <c r="E161" s="213" t="s">
        <v>318</v>
      </c>
      <c r="F161" s="214" t="s">
        <v>319</v>
      </c>
      <c r="G161" s="215" t="s">
        <v>101</v>
      </c>
      <c r="H161" s="216">
        <v>43.200000000000003</v>
      </c>
      <c r="I161" s="217"/>
      <c r="J161" s="218">
        <f>ROUND(I161*H161,2)</f>
        <v>0</v>
      </c>
      <c r="K161" s="214" t="s">
        <v>175</v>
      </c>
      <c r="L161" s="43"/>
      <c r="M161" s="219" t="s">
        <v>20</v>
      </c>
      <c r="N161" s="220" t="s">
        <v>44</v>
      </c>
      <c r="O161" s="83"/>
      <c r="P161" s="221">
        <f>O161*H161</f>
        <v>0</v>
      </c>
      <c r="Q161" s="221">
        <v>2.4340799999999998</v>
      </c>
      <c r="R161" s="221">
        <f>Q161*H161</f>
        <v>105.15225599999999</v>
      </c>
      <c r="S161" s="221">
        <v>0</v>
      </c>
      <c r="T161" s="222">
        <f>S161*H161</f>
        <v>0</v>
      </c>
      <c r="AR161" s="223" t="s">
        <v>168</v>
      </c>
      <c r="AT161" s="223" t="s">
        <v>165</v>
      </c>
      <c r="AU161" s="223" t="s">
        <v>82</v>
      </c>
      <c r="AY161" s="17" t="s">
        <v>163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22</v>
      </c>
      <c r="BK161" s="224">
        <f>ROUND(I161*H161,2)</f>
        <v>0</v>
      </c>
      <c r="BL161" s="17" t="s">
        <v>168</v>
      </c>
      <c r="BM161" s="223" t="s">
        <v>536</v>
      </c>
    </row>
    <row r="162" s="12" customFormat="1">
      <c r="B162" s="225"/>
      <c r="C162" s="226"/>
      <c r="D162" s="227" t="s">
        <v>170</v>
      </c>
      <c r="E162" s="228" t="s">
        <v>20</v>
      </c>
      <c r="F162" s="229" t="s">
        <v>537</v>
      </c>
      <c r="G162" s="226"/>
      <c r="H162" s="230">
        <v>43.200000000000003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170</v>
      </c>
      <c r="AU162" s="236" t="s">
        <v>82</v>
      </c>
      <c r="AV162" s="12" t="s">
        <v>82</v>
      </c>
      <c r="AW162" s="12" t="s">
        <v>36</v>
      </c>
      <c r="AX162" s="12" t="s">
        <v>22</v>
      </c>
      <c r="AY162" s="236" t="s">
        <v>163</v>
      </c>
    </row>
    <row r="163" s="1" customFormat="1" ht="24" customHeight="1">
      <c r="B163" s="38"/>
      <c r="C163" s="212" t="s">
        <v>307</v>
      </c>
      <c r="D163" s="212" t="s">
        <v>165</v>
      </c>
      <c r="E163" s="213" t="s">
        <v>322</v>
      </c>
      <c r="F163" s="214" t="s">
        <v>323</v>
      </c>
      <c r="G163" s="215" t="s">
        <v>97</v>
      </c>
      <c r="H163" s="216">
        <v>90</v>
      </c>
      <c r="I163" s="217"/>
      <c r="J163" s="218">
        <f>ROUND(I163*H163,2)</f>
        <v>0</v>
      </c>
      <c r="K163" s="214" t="s">
        <v>175</v>
      </c>
      <c r="L163" s="43"/>
      <c r="M163" s="219" t="s">
        <v>20</v>
      </c>
      <c r="N163" s="220" t="s">
        <v>44</v>
      </c>
      <c r="O163" s="83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AR163" s="223" t="s">
        <v>168</v>
      </c>
      <c r="AT163" s="223" t="s">
        <v>165</v>
      </c>
      <c r="AU163" s="223" t="s">
        <v>82</v>
      </c>
      <c r="AY163" s="17" t="s">
        <v>163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22</v>
      </c>
      <c r="BK163" s="224">
        <f>ROUND(I163*H163,2)</f>
        <v>0</v>
      </c>
      <c r="BL163" s="17" t="s">
        <v>168</v>
      </c>
      <c r="BM163" s="223" t="s">
        <v>538</v>
      </c>
    </row>
    <row r="164" s="1" customFormat="1" ht="24" customHeight="1">
      <c r="B164" s="38"/>
      <c r="C164" s="212" t="s">
        <v>312</v>
      </c>
      <c r="D164" s="212" t="s">
        <v>165</v>
      </c>
      <c r="E164" s="213" t="s">
        <v>539</v>
      </c>
      <c r="F164" s="214" t="s">
        <v>540</v>
      </c>
      <c r="G164" s="215" t="s">
        <v>101</v>
      </c>
      <c r="H164" s="216">
        <v>23.52</v>
      </c>
      <c r="I164" s="217"/>
      <c r="J164" s="218">
        <f>ROUND(I164*H164,2)</f>
        <v>0</v>
      </c>
      <c r="K164" s="214" t="s">
        <v>175</v>
      </c>
      <c r="L164" s="43"/>
      <c r="M164" s="219" t="s">
        <v>20</v>
      </c>
      <c r="N164" s="220" t="s">
        <v>44</v>
      </c>
      <c r="O164" s="83"/>
      <c r="P164" s="221">
        <f>O164*H164</f>
        <v>0</v>
      </c>
      <c r="Q164" s="221">
        <v>2.4142999999999999</v>
      </c>
      <c r="R164" s="221">
        <f>Q164*H164</f>
        <v>56.784335999999996</v>
      </c>
      <c r="S164" s="221">
        <v>0</v>
      </c>
      <c r="T164" s="222">
        <f>S164*H164</f>
        <v>0</v>
      </c>
      <c r="AR164" s="223" t="s">
        <v>168</v>
      </c>
      <c r="AT164" s="223" t="s">
        <v>165</v>
      </c>
      <c r="AU164" s="223" t="s">
        <v>82</v>
      </c>
      <c r="AY164" s="17" t="s">
        <v>163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22</v>
      </c>
      <c r="BK164" s="224">
        <f>ROUND(I164*H164,2)</f>
        <v>0</v>
      </c>
      <c r="BL164" s="17" t="s">
        <v>168</v>
      </c>
      <c r="BM164" s="223" t="s">
        <v>541</v>
      </c>
    </row>
    <row r="165" s="12" customFormat="1">
      <c r="B165" s="225"/>
      <c r="C165" s="226"/>
      <c r="D165" s="227" t="s">
        <v>170</v>
      </c>
      <c r="E165" s="228" t="s">
        <v>20</v>
      </c>
      <c r="F165" s="229" t="s">
        <v>542</v>
      </c>
      <c r="G165" s="226"/>
      <c r="H165" s="230">
        <v>23.52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AT165" s="236" t="s">
        <v>170</v>
      </c>
      <c r="AU165" s="236" t="s">
        <v>82</v>
      </c>
      <c r="AV165" s="12" t="s">
        <v>82</v>
      </c>
      <c r="AW165" s="12" t="s">
        <v>36</v>
      </c>
      <c r="AX165" s="12" t="s">
        <v>22</v>
      </c>
      <c r="AY165" s="236" t="s">
        <v>163</v>
      </c>
    </row>
    <row r="166" s="1" customFormat="1" ht="16.5" customHeight="1">
      <c r="B166" s="38"/>
      <c r="C166" s="212" t="s">
        <v>317</v>
      </c>
      <c r="D166" s="212" t="s">
        <v>165</v>
      </c>
      <c r="E166" s="213" t="s">
        <v>333</v>
      </c>
      <c r="F166" s="214" t="s">
        <v>334</v>
      </c>
      <c r="G166" s="215" t="s">
        <v>97</v>
      </c>
      <c r="H166" s="216">
        <v>58.439999999999998</v>
      </c>
      <c r="I166" s="217"/>
      <c r="J166" s="218">
        <f>ROUND(I166*H166,2)</f>
        <v>0</v>
      </c>
      <c r="K166" s="214" t="s">
        <v>175</v>
      </c>
      <c r="L166" s="43"/>
      <c r="M166" s="219" t="s">
        <v>20</v>
      </c>
      <c r="N166" s="220" t="s">
        <v>44</v>
      </c>
      <c r="O166" s="83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AR166" s="223" t="s">
        <v>168</v>
      </c>
      <c r="AT166" s="223" t="s">
        <v>165</v>
      </c>
      <c r="AU166" s="223" t="s">
        <v>82</v>
      </c>
      <c r="AY166" s="17" t="s">
        <v>163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22</v>
      </c>
      <c r="BK166" s="224">
        <f>ROUND(I166*H166,2)</f>
        <v>0</v>
      </c>
      <c r="BL166" s="17" t="s">
        <v>168</v>
      </c>
      <c r="BM166" s="223" t="s">
        <v>543</v>
      </c>
    </row>
    <row r="167" s="1" customFormat="1" ht="16.5" customHeight="1">
      <c r="B167" s="38"/>
      <c r="C167" s="212" t="s">
        <v>133</v>
      </c>
      <c r="D167" s="212" t="s">
        <v>165</v>
      </c>
      <c r="E167" s="213" t="s">
        <v>337</v>
      </c>
      <c r="F167" s="214" t="s">
        <v>338</v>
      </c>
      <c r="G167" s="215" t="s">
        <v>101</v>
      </c>
      <c r="H167" s="216">
        <v>9.8000000000000007</v>
      </c>
      <c r="I167" s="217"/>
      <c r="J167" s="218">
        <f>ROUND(I167*H167,2)</f>
        <v>0</v>
      </c>
      <c r="K167" s="214" t="s">
        <v>175</v>
      </c>
      <c r="L167" s="43"/>
      <c r="M167" s="219" t="s">
        <v>20</v>
      </c>
      <c r="N167" s="220" t="s">
        <v>44</v>
      </c>
      <c r="O167" s="83"/>
      <c r="P167" s="221">
        <f>O167*H167</f>
        <v>0</v>
      </c>
      <c r="Q167" s="221">
        <v>1.8480000000000001</v>
      </c>
      <c r="R167" s="221">
        <f>Q167*H167</f>
        <v>18.110400000000002</v>
      </c>
      <c r="S167" s="221">
        <v>0</v>
      </c>
      <c r="T167" s="222">
        <f>S167*H167</f>
        <v>0</v>
      </c>
      <c r="AR167" s="223" t="s">
        <v>168</v>
      </c>
      <c r="AT167" s="223" t="s">
        <v>165</v>
      </c>
      <c r="AU167" s="223" t="s">
        <v>82</v>
      </c>
      <c r="AY167" s="17" t="s">
        <v>163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22</v>
      </c>
      <c r="BK167" s="224">
        <f>ROUND(I167*H167,2)</f>
        <v>0</v>
      </c>
      <c r="BL167" s="17" t="s">
        <v>168</v>
      </c>
      <c r="BM167" s="223" t="s">
        <v>544</v>
      </c>
    </row>
    <row r="168" s="12" customFormat="1">
      <c r="B168" s="225"/>
      <c r="C168" s="226"/>
      <c r="D168" s="227" t="s">
        <v>170</v>
      </c>
      <c r="E168" s="228" t="s">
        <v>20</v>
      </c>
      <c r="F168" s="229" t="s">
        <v>104</v>
      </c>
      <c r="G168" s="226"/>
      <c r="H168" s="230">
        <v>9.8000000000000007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AT168" s="236" t="s">
        <v>170</v>
      </c>
      <c r="AU168" s="236" t="s">
        <v>82</v>
      </c>
      <c r="AV168" s="12" t="s">
        <v>82</v>
      </c>
      <c r="AW168" s="12" t="s">
        <v>36</v>
      </c>
      <c r="AX168" s="12" t="s">
        <v>22</v>
      </c>
      <c r="AY168" s="236" t="s">
        <v>163</v>
      </c>
    </row>
    <row r="169" s="1" customFormat="1" ht="24" customHeight="1">
      <c r="B169" s="38"/>
      <c r="C169" s="212" t="s">
        <v>326</v>
      </c>
      <c r="D169" s="212" t="s">
        <v>165</v>
      </c>
      <c r="E169" s="213" t="s">
        <v>545</v>
      </c>
      <c r="F169" s="214" t="s">
        <v>546</v>
      </c>
      <c r="G169" s="215" t="s">
        <v>97</v>
      </c>
      <c r="H169" s="216">
        <v>16.574999999999999</v>
      </c>
      <c r="I169" s="217"/>
      <c r="J169" s="218">
        <f>ROUND(I169*H169,2)</f>
        <v>0</v>
      </c>
      <c r="K169" s="214" t="s">
        <v>20</v>
      </c>
      <c r="L169" s="43"/>
      <c r="M169" s="219" t="s">
        <v>20</v>
      </c>
      <c r="N169" s="220" t="s">
        <v>44</v>
      </c>
      <c r="O169" s="83"/>
      <c r="P169" s="221">
        <f>O169*H169</f>
        <v>0</v>
      </c>
      <c r="Q169" s="221">
        <v>1.1297900000000001</v>
      </c>
      <c r="R169" s="221">
        <f>Q169*H169</f>
        <v>18.726269250000001</v>
      </c>
      <c r="S169" s="221">
        <v>0</v>
      </c>
      <c r="T169" s="222">
        <f>S169*H169</f>
        <v>0</v>
      </c>
      <c r="AR169" s="223" t="s">
        <v>168</v>
      </c>
      <c r="AT169" s="223" t="s">
        <v>165</v>
      </c>
      <c r="AU169" s="223" t="s">
        <v>82</v>
      </c>
      <c r="AY169" s="17" t="s">
        <v>163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22</v>
      </c>
      <c r="BK169" s="224">
        <f>ROUND(I169*H169,2)</f>
        <v>0</v>
      </c>
      <c r="BL169" s="17" t="s">
        <v>168</v>
      </c>
      <c r="BM169" s="223" t="s">
        <v>547</v>
      </c>
    </row>
    <row r="170" s="12" customFormat="1">
      <c r="B170" s="225"/>
      <c r="C170" s="226"/>
      <c r="D170" s="227" t="s">
        <v>170</v>
      </c>
      <c r="E170" s="228" t="s">
        <v>20</v>
      </c>
      <c r="F170" s="229" t="s">
        <v>548</v>
      </c>
      <c r="G170" s="226"/>
      <c r="H170" s="230">
        <v>16.574999999999999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170</v>
      </c>
      <c r="AU170" s="236" t="s">
        <v>82</v>
      </c>
      <c r="AV170" s="12" t="s">
        <v>82</v>
      </c>
      <c r="AW170" s="12" t="s">
        <v>36</v>
      </c>
      <c r="AX170" s="12" t="s">
        <v>22</v>
      </c>
      <c r="AY170" s="236" t="s">
        <v>163</v>
      </c>
    </row>
    <row r="171" s="1" customFormat="1" ht="24" customHeight="1">
      <c r="B171" s="38"/>
      <c r="C171" s="212" t="s">
        <v>332</v>
      </c>
      <c r="D171" s="212" t="s">
        <v>165</v>
      </c>
      <c r="E171" s="213" t="s">
        <v>342</v>
      </c>
      <c r="F171" s="214" t="s">
        <v>343</v>
      </c>
      <c r="G171" s="215" t="s">
        <v>344</v>
      </c>
      <c r="H171" s="216">
        <v>15</v>
      </c>
      <c r="I171" s="217"/>
      <c r="J171" s="218">
        <f>ROUND(I171*H171,2)</f>
        <v>0</v>
      </c>
      <c r="K171" s="214" t="s">
        <v>175</v>
      </c>
      <c r="L171" s="43"/>
      <c r="M171" s="219" t="s">
        <v>20</v>
      </c>
      <c r="N171" s="220" t="s">
        <v>44</v>
      </c>
      <c r="O171" s="83"/>
      <c r="P171" s="221">
        <f>O171*H171</f>
        <v>0</v>
      </c>
      <c r="Q171" s="221">
        <v>0.14310999999999999</v>
      </c>
      <c r="R171" s="221">
        <f>Q171*H171</f>
        <v>2.1466499999999997</v>
      </c>
      <c r="S171" s="221">
        <v>0</v>
      </c>
      <c r="T171" s="222">
        <f>S171*H171</f>
        <v>0</v>
      </c>
      <c r="AR171" s="223" t="s">
        <v>168</v>
      </c>
      <c r="AT171" s="223" t="s">
        <v>165</v>
      </c>
      <c r="AU171" s="223" t="s">
        <v>82</v>
      </c>
      <c r="AY171" s="17" t="s">
        <v>163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22</v>
      </c>
      <c r="BK171" s="224">
        <f>ROUND(I171*H171,2)</f>
        <v>0</v>
      </c>
      <c r="BL171" s="17" t="s">
        <v>168</v>
      </c>
      <c r="BM171" s="223" t="s">
        <v>549</v>
      </c>
    </row>
    <row r="172" s="11" customFormat="1" ht="22.8" customHeight="1">
      <c r="B172" s="196"/>
      <c r="C172" s="197"/>
      <c r="D172" s="198" t="s">
        <v>72</v>
      </c>
      <c r="E172" s="210" t="s">
        <v>189</v>
      </c>
      <c r="F172" s="210" t="s">
        <v>347</v>
      </c>
      <c r="G172" s="197"/>
      <c r="H172" s="197"/>
      <c r="I172" s="200"/>
      <c r="J172" s="211">
        <f>BK172</f>
        <v>0</v>
      </c>
      <c r="K172" s="197"/>
      <c r="L172" s="202"/>
      <c r="M172" s="203"/>
      <c r="N172" s="204"/>
      <c r="O172" s="204"/>
      <c r="P172" s="205">
        <f>SUM(P173:P183)</f>
        <v>0</v>
      </c>
      <c r="Q172" s="204"/>
      <c r="R172" s="205">
        <f>SUM(R173:R183)</f>
        <v>0.089399999999999993</v>
      </c>
      <c r="S172" s="204"/>
      <c r="T172" s="206">
        <f>SUM(T173:T183)</f>
        <v>52.343999999999994</v>
      </c>
      <c r="AR172" s="207" t="s">
        <v>22</v>
      </c>
      <c r="AT172" s="208" t="s">
        <v>72</v>
      </c>
      <c r="AU172" s="208" t="s">
        <v>22</v>
      </c>
      <c r="AY172" s="207" t="s">
        <v>163</v>
      </c>
      <c r="BK172" s="209">
        <f>SUM(BK173:BK183)</f>
        <v>0</v>
      </c>
    </row>
    <row r="173" s="1" customFormat="1" ht="24" customHeight="1">
      <c r="B173" s="38"/>
      <c r="C173" s="212" t="s">
        <v>336</v>
      </c>
      <c r="D173" s="212" t="s">
        <v>165</v>
      </c>
      <c r="E173" s="213" t="s">
        <v>349</v>
      </c>
      <c r="F173" s="214" t="s">
        <v>350</v>
      </c>
      <c r="G173" s="215" t="s">
        <v>101</v>
      </c>
      <c r="H173" s="216">
        <v>54</v>
      </c>
      <c r="I173" s="217"/>
      <c r="J173" s="218">
        <f>ROUND(I173*H173,2)</f>
        <v>0</v>
      </c>
      <c r="K173" s="214" t="s">
        <v>175</v>
      </c>
      <c r="L173" s="43"/>
      <c r="M173" s="219" t="s">
        <v>20</v>
      </c>
      <c r="N173" s="220" t="s">
        <v>44</v>
      </c>
      <c r="O173" s="83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AR173" s="223" t="s">
        <v>168</v>
      </c>
      <c r="AT173" s="223" t="s">
        <v>165</v>
      </c>
      <c r="AU173" s="223" t="s">
        <v>82</v>
      </c>
      <c r="AY173" s="17" t="s">
        <v>163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22</v>
      </c>
      <c r="BK173" s="224">
        <f>ROUND(I173*H173,2)</f>
        <v>0</v>
      </c>
      <c r="BL173" s="17" t="s">
        <v>168</v>
      </c>
      <c r="BM173" s="223" t="s">
        <v>550</v>
      </c>
    </row>
    <row r="174" s="12" customFormat="1">
      <c r="B174" s="225"/>
      <c r="C174" s="226"/>
      <c r="D174" s="227" t="s">
        <v>170</v>
      </c>
      <c r="E174" s="228" t="s">
        <v>458</v>
      </c>
      <c r="F174" s="229" t="s">
        <v>551</v>
      </c>
      <c r="G174" s="226"/>
      <c r="H174" s="230">
        <v>54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170</v>
      </c>
      <c r="AU174" s="236" t="s">
        <v>82</v>
      </c>
      <c r="AV174" s="12" t="s">
        <v>82</v>
      </c>
      <c r="AW174" s="12" t="s">
        <v>36</v>
      </c>
      <c r="AX174" s="12" t="s">
        <v>22</v>
      </c>
      <c r="AY174" s="236" t="s">
        <v>163</v>
      </c>
    </row>
    <row r="175" s="1" customFormat="1" ht="16.5" customHeight="1">
      <c r="B175" s="38"/>
      <c r="C175" s="212" t="s">
        <v>341</v>
      </c>
      <c r="D175" s="212" t="s">
        <v>165</v>
      </c>
      <c r="E175" s="213" t="s">
        <v>552</v>
      </c>
      <c r="F175" s="214" t="s">
        <v>355</v>
      </c>
      <c r="G175" s="215" t="s">
        <v>97</v>
      </c>
      <c r="H175" s="216">
        <v>180</v>
      </c>
      <c r="I175" s="217"/>
      <c r="J175" s="218">
        <f>ROUND(I175*H175,2)</f>
        <v>0</v>
      </c>
      <c r="K175" s="214" t="s">
        <v>20</v>
      </c>
      <c r="L175" s="43"/>
      <c r="M175" s="219" t="s">
        <v>20</v>
      </c>
      <c r="N175" s="220" t="s">
        <v>44</v>
      </c>
      <c r="O175" s="83"/>
      <c r="P175" s="221">
        <f>O175*H175</f>
        <v>0</v>
      </c>
      <c r="Q175" s="221">
        <v>0.00046999999999999999</v>
      </c>
      <c r="R175" s="221">
        <f>Q175*H175</f>
        <v>0.084599999999999995</v>
      </c>
      <c r="S175" s="221">
        <v>0</v>
      </c>
      <c r="T175" s="222">
        <f>S175*H175</f>
        <v>0</v>
      </c>
      <c r="AR175" s="223" t="s">
        <v>168</v>
      </c>
      <c r="AT175" s="223" t="s">
        <v>165</v>
      </c>
      <c r="AU175" s="223" t="s">
        <v>82</v>
      </c>
      <c r="AY175" s="17" t="s">
        <v>163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22</v>
      </c>
      <c r="BK175" s="224">
        <f>ROUND(I175*H175,2)</f>
        <v>0</v>
      </c>
      <c r="BL175" s="17" t="s">
        <v>168</v>
      </c>
      <c r="BM175" s="223" t="s">
        <v>553</v>
      </c>
    </row>
    <row r="176" s="1" customFormat="1" ht="24" customHeight="1">
      <c r="B176" s="38"/>
      <c r="C176" s="212" t="s">
        <v>348</v>
      </c>
      <c r="D176" s="212" t="s">
        <v>165</v>
      </c>
      <c r="E176" s="213" t="s">
        <v>358</v>
      </c>
      <c r="F176" s="214" t="s">
        <v>359</v>
      </c>
      <c r="G176" s="215" t="s">
        <v>97</v>
      </c>
      <c r="H176" s="216">
        <v>180</v>
      </c>
      <c r="I176" s="217"/>
      <c r="J176" s="218">
        <f>ROUND(I176*H176,2)</f>
        <v>0</v>
      </c>
      <c r="K176" s="214" t="s">
        <v>329</v>
      </c>
      <c r="L176" s="43"/>
      <c r="M176" s="219" t="s">
        <v>20</v>
      </c>
      <c r="N176" s="220" t="s">
        <v>44</v>
      </c>
      <c r="O176" s="83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AR176" s="223" t="s">
        <v>168</v>
      </c>
      <c r="AT176" s="223" t="s">
        <v>165</v>
      </c>
      <c r="AU176" s="223" t="s">
        <v>82</v>
      </c>
      <c r="AY176" s="17" t="s">
        <v>163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22</v>
      </c>
      <c r="BK176" s="224">
        <f>ROUND(I176*H176,2)</f>
        <v>0</v>
      </c>
      <c r="BL176" s="17" t="s">
        <v>168</v>
      </c>
      <c r="BM176" s="223" t="s">
        <v>554</v>
      </c>
    </row>
    <row r="177" s="1" customFormat="1" ht="24" customHeight="1">
      <c r="B177" s="38"/>
      <c r="C177" s="212" t="s">
        <v>353</v>
      </c>
      <c r="D177" s="212" t="s">
        <v>165</v>
      </c>
      <c r="E177" s="213" t="s">
        <v>365</v>
      </c>
      <c r="F177" s="214" t="s">
        <v>366</v>
      </c>
      <c r="G177" s="215" t="s">
        <v>97</v>
      </c>
      <c r="H177" s="216">
        <v>180</v>
      </c>
      <c r="I177" s="217"/>
      <c r="J177" s="218">
        <f>ROUND(I177*H177,2)</f>
        <v>0</v>
      </c>
      <c r="K177" s="214" t="s">
        <v>175</v>
      </c>
      <c r="L177" s="43"/>
      <c r="M177" s="219" t="s">
        <v>20</v>
      </c>
      <c r="N177" s="220" t="s">
        <v>44</v>
      </c>
      <c r="O177" s="83"/>
      <c r="P177" s="221">
        <f>O177*H177</f>
        <v>0</v>
      </c>
      <c r="Q177" s="221">
        <v>0</v>
      </c>
      <c r="R177" s="221">
        <f>Q177*H177</f>
        <v>0</v>
      </c>
      <c r="S177" s="221">
        <v>0.00080000000000000004</v>
      </c>
      <c r="T177" s="222">
        <f>S177*H177</f>
        <v>0.14400000000000002</v>
      </c>
      <c r="AR177" s="223" t="s">
        <v>168</v>
      </c>
      <c r="AT177" s="223" t="s">
        <v>165</v>
      </c>
      <c r="AU177" s="223" t="s">
        <v>82</v>
      </c>
      <c r="AY177" s="17" t="s">
        <v>163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22</v>
      </c>
      <c r="BK177" s="224">
        <f>ROUND(I177*H177,2)</f>
        <v>0</v>
      </c>
      <c r="BL177" s="17" t="s">
        <v>168</v>
      </c>
      <c r="BM177" s="223" t="s">
        <v>555</v>
      </c>
    </row>
    <row r="178" s="1" customFormat="1" ht="36" customHeight="1">
      <c r="B178" s="38"/>
      <c r="C178" s="212" t="s">
        <v>357</v>
      </c>
      <c r="D178" s="212" t="s">
        <v>165</v>
      </c>
      <c r="E178" s="213" t="s">
        <v>362</v>
      </c>
      <c r="F178" s="214" t="s">
        <v>363</v>
      </c>
      <c r="G178" s="215" t="s">
        <v>97</v>
      </c>
      <c r="H178" s="216">
        <v>180</v>
      </c>
      <c r="I178" s="217"/>
      <c r="J178" s="218">
        <f>ROUND(I178*H178,2)</f>
        <v>0</v>
      </c>
      <c r="K178" s="214" t="s">
        <v>329</v>
      </c>
      <c r="L178" s="43"/>
      <c r="M178" s="219" t="s">
        <v>20</v>
      </c>
      <c r="N178" s="220" t="s">
        <v>44</v>
      </c>
      <c r="O178" s="83"/>
      <c r="P178" s="221">
        <f>O178*H178</f>
        <v>0</v>
      </c>
      <c r="Q178" s="221">
        <v>0</v>
      </c>
      <c r="R178" s="221">
        <f>Q178*H178</f>
        <v>0</v>
      </c>
      <c r="S178" s="221">
        <v>0.28999999999999998</v>
      </c>
      <c r="T178" s="222">
        <f>S178*H178</f>
        <v>52.199999999999996</v>
      </c>
      <c r="AR178" s="223" t="s">
        <v>168</v>
      </c>
      <c r="AT178" s="223" t="s">
        <v>165</v>
      </c>
      <c r="AU178" s="223" t="s">
        <v>82</v>
      </c>
      <c r="AY178" s="17" t="s">
        <v>163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22</v>
      </c>
      <c r="BK178" s="224">
        <f>ROUND(I178*H178,2)</f>
        <v>0</v>
      </c>
      <c r="BL178" s="17" t="s">
        <v>168</v>
      </c>
      <c r="BM178" s="223" t="s">
        <v>556</v>
      </c>
    </row>
    <row r="179" s="1" customFormat="1" ht="24" customHeight="1">
      <c r="B179" s="38"/>
      <c r="C179" s="212" t="s">
        <v>361</v>
      </c>
      <c r="D179" s="212" t="s">
        <v>165</v>
      </c>
      <c r="E179" s="213" t="s">
        <v>369</v>
      </c>
      <c r="F179" s="214" t="s">
        <v>370</v>
      </c>
      <c r="G179" s="215" t="s">
        <v>97</v>
      </c>
      <c r="H179" s="216">
        <v>180</v>
      </c>
      <c r="I179" s="217"/>
      <c r="J179" s="218">
        <f>ROUND(I179*H179,2)</f>
        <v>0</v>
      </c>
      <c r="K179" s="214" t="s">
        <v>175</v>
      </c>
      <c r="L179" s="43"/>
      <c r="M179" s="219" t="s">
        <v>20</v>
      </c>
      <c r="N179" s="220" t="s">
        <v>44</v>
      </c>
      <c r="O179" s="83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AR179" s="223" t="s">
        <v>168</v>
      </c>
      <c r="AT179" s="223" t="s">
        <v>165</v>
      </c>
      <c r="AU179" s="223" t="s">
        <v>82</v>
      </c>
      <c r="AY179" s="17" t="s">
        <v>163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22</v>
      </c>
      <c r="BK179" s="224">
        <f>ROUND(I179*H179,2)</f>
        <v>0</v>
      </c>
      <c r="BL179" s="17" t="s">
        <v>168</v>
      </c>
      <c r="BM179" s="223" t="s">
        <v>557</v>
      </c>
    </row>
    <row r="180" s="12" customFormat="1">
      <c r="B180" s="225"/>
      <c r="C180" s="226"/>
      <c r="D180" s="227" t="s">
        <v>170</v>
      </c>
      <c r="E180" s="228" t="s">
        <v>20</v>
      </c>
      <c r="F180" s="229" t="s">
        <v>558</v>
      </c>
      <c r="G180" s="226"/>
      <c r="H180" s="230">
        <v>180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170</v>
      </c>
      <c r="AU180" s="236" t="s">
        <v>82</v>
      </c>
      <c r="AV180" s="12" t="s">
        <v>82</v>
      </c>
      <c r="AW180" s="12" t="s">
        <v>36</v>
      </c>
      <c r="AX180" s="12" t="s">
        <v>22</v>
      </c>
      <c r="AY180" s="236" t="s">
        <v>163</v>
      </c>
    </row>
    <row r="181" s="1" customFormat="1" ht="24" customHeight="1">
      <c r="B181" s="38"/>
      <c r="C181" s="212" t="s">
        <v>118</v>
      </c>
      <c r="D181" s="212" t="s">
        <v>165</v>
      </c>
      <c r="E181" s="213" t="s">
        <v>373</v>
      </c>
      <c r="F181" s="214" t="s">
        <v>374</v>
      </c>
      <c r="G181" s="215" t="s">
        <v>97</v>
      </c>
      <c r="H181" s="216">
        <v>180</v>
      </c>
      <c r="I181" s="217"/>
      <c r="J181" s="218">
        <f>ROUND(I181*H181,2)</f>
        <v>0</v>
      </c>
      <c r="K181" s="214" t="s">
        <v>175</v>
      </c>
      <c r="L181" s="43"/>
      <c r="M181" s="219" t="s">
        <v>20</v>
      </c>
      <c r="N181" s="220" t="s">
        <v>44</v>
      </c>
      <c r="O181" s="83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AR181" s="223" t="s">
        <v>168</v>
      </c>
      <c r="AT181" s="223" t="s">
        <v>165</v>
      </c>
      <c r="AU181" s="223" t="s">
        <v>82</v>
      </c>
      <c r="AY181" s="17" t="s">
        <v>163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22</v>
      </c>
      <c r="BK181" s="224">
        <f>ROUND(I181*H181,2)</f>
        <v>0</v>
      </c>
      <c r="BL181" s="17" t="s">
        <v>168</v>
      </c>
      <c r="BM181" s="223" t="s">
        <v>559</v>
      </c>
    </row>
    <row r="182" s="12" customFormat="1">
      <c r="B182" s="225"/>
      <c r="C182" s="226"/>
      <c r="D182" s="227" t="s">
        <v>170</v>
      </c>
      <c r="E182" s="228" t="s">
        <v>20</v>
      </c>
      <c r="F182" s="229" t="s">
        <v>560</v>
      </c>
      <c r="G182" s="226"/>
      <c r="H182" s="230">
        <v>180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170</v>
      </c>
      <c r="AU182" s="236" t="s">
        <v>82</v>
      </c>
      <c r="AV182" s="12" t="s">
        <v>82</v>
      </c>
      <c r="AW182" s="12" t="s">
        <v>36</v>
      </c>
      <c r="AX182" s="12" t="s">
        <v>22</v>
      </c>
      <c r="AY182" s="236" t="s">
        <v>163</v>
      </c>
    </row>
    <row r="183" s="1" customFormat="1" ht="16.5" customHeight="1">
      <c r="B183" s="38"/>
      <c r="C183" s="259" t="s">
        <v>368</v>
      </c>
      <c r="D183" s="259" t="s">
        <v>313</v>
      </c>
      <c r="E183" s="260" t="s">
        <v>561</v>
      </c>
      <c r="F183" s="261" t="s">
        <v>562</v>
      </c>
      <c r="G183" s="262" t="s">
        <v>379</v>
      </c>
      <c r="H183" s="263">
        <v>4.7999999999999998</v>
      </c>
      <c r="I183" s="264"/>
      <c r="J183" s="265">
        <f>ROUND(I183*H183,2)</f>
        <v>0</v>
      </c>
      <c r="K183" s="261" t="s">
        <v>175</v>
      </c>
      <c r="L183" s="266"/>
      <c r="M183" s="267" t="s">
        <v>20</v>
      </c>
      <c r="N183" s="268" t="s">
        <v>44</v>
      </c>
      <c r="O183" s="83"/>
      <c r="P183" s="221">
        <f>O183*H183</f>
        <v>0</v>
      </c>
      <c r="Q183" s="221">
        <v>0.001</v>
      </c>
      <c r="R183" s="221">
        <f>Q183*H183</f>
        <v>0.0047999999999999996</v>
      </c>
      <c r="S183" s="221">
        <v>0</v>
      </c>
      <c r="T183" s="222">
        <f>S183*H183</f>
        <v>0</v>
      </c>
      <c r="AR183" s="223" t="s">
        <v>202</v>
      </c>
      <c r="AT183" s="223" t="s">
        <v>313</v>
      </c>
      <c r="AU183" s="223" t="s">
        <v>82</v>
      </c>
      <c r="AY183" s="17" t="s">
        <v>163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22</v>
      </c>
      <c r="BK183" s="224">
        <f>ROUND(I183*H183,2)</f>
        <v>0</v>
      </c>
      <c r="BL183" s="17" t="s">
        <v>168</v>
      </c>
      <c r="BM183" s="223" t="s">
        <v>563</v>
      </c>
    </row>
    <row r="184" s="11" customFormat="1" ht="22.8" customHeight="1">
      <c r="B184" s="196"/>
      <c r="C184" s="197"/>
      <c r="D184" s="198" t="s">
        <v>72</v>
      </c>
      <c r="E184" s="210" t="s">
        <v>194</v>
      </c>
      <c r="F184" s="210" t="s">
        <v>382</v>
      </c>
      <c r="G184" s="197"/>
      <c r="H184" s="197"/>
      <c r="I184" s="200"/>
      <c r="J184" s="211">
        <f>BK184</f>
        <v>0</v>
      </c>
      <c r="K184" s="197"/>
      <c r="L184" s="202"/>
      <c r="M184" s="203"/>
      <c r="N184" s="204"/>
      <c r="O184" s="204"/>
      <c r="P184" s="205">
        <f>SUM(P185:P193)</f>
        <v>0</v>
      </c>
      <c r="Q184" s="204"/>
      <c r="R184" s="205">
        <f>SUM(R185:R193)</f>
        <v>5.6946212000000003</v>
      </c>
      <c r="S184" s="204"/>
      <c r="T184" s="206">
        <f>SUM(T185:T193)</f>
        <v>0</v>
      </c>
      <c r="AR184" s="207" t="s">
        <v>22</v>
      </c>
      <c r="AT184" s="208" t="s">
        <v>72</v>
      </c>
      <c r="AU184" s="208" t="s">
        <v>22</v>
      </c>
      <c r="AY184" s="207" t="s">
        <v>163</v>
      </c>
      <c r="BK184" s="209">
        <f>SUM(BK185:BK193)</f>
        <v>0</v>
      </c>
    </row>
    <row r="185" s="1" customFormat="1" ht="24" customHeight="1">
      <c r="B185" s="38"/>
      <c r="C185" s="212" t="s">
        <v>372</v>
      </c>
      <c r="D185" s="212" t="s">
        <v>165</v>
      </c>
      <c r="E185" s="213" t="s">
        <v>384</v>
      </c>
      <c r="F185" s="214" t="s">
        <v>385</v>
      </c>
      <c r="G185" s="215" t="s">
        <v>97</v>
      </c>
      <c r="H185" s="216">
        <v>11.619999999999999</v>
      </c>
      <c r="I185" s="217"/>
      <c r="J185" s="218">
        <f>ROUND(I185*H185,2)</f>
        <v>0</v>
      </c>
      <c r="K185" s="214" t="s">
        <v>20</v>
      </c>
      <c r="L185" s="43"/>
      <c r="M185" s="219" t="s">
        <v>20</v>
      </c>
      <c r="N185" s="220" t="s">
        <v>44</v>
      </c>
      <c r="O185" s="83"/>
      <c r="P185" s="221">
        <f>O185*H185</f>
        <v>0</v>
      </c>
      <c r="Q185" s="221">
        <v>0.00025999999999999998</v>
      </c>
      <c r="R185" s="221">
        <f>Q185*H185</f>
        <v>0.0030211999999999995</v>
      </c>
      <c r="S185" s="221">
        <v>0</v>
      </c>
      <c r="T185" s="222">
        <f>S185*H185</f>
        <v>0</v>
      </c>
      <c r="AR185" s="223" t="s">
        <v>168</v>
      </c>
      <c r="AT185" s="223" t="s">
        <v>165</v>
      </c>
      <c r="AU185" s="223" t="s">
        <v>82</v>
      </c>
      <c r="AY185" s="17" t="s">
        <v>163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22</v>
      </c>
      <c r="BK185" s="224">
        <f>ROUND(I185*H185,2)</f>
        <v>0</v>
      </c>
      <c r="BL185" s="17" t="s">
        <v>168</v>
      </c>
      <c r="BM185" s="223" t="s">
        <v>564</v>
      </c>
    </row>
    <row r="186" s="12" customFormat="1">
      <c r="B186" s="225"/>
      <c r="C186" s="226"/>
      <c r="D186" s="227" t="s">
        <v>170</v>
      </c>
      <c r="E186" s="228" t="s">
        <v>20</v>
      </c>
      <c r="F186" s="229" t="s">
        <v>565</v>
      </c>
      <c r="G186" s="226"/>
      <c r="H186" s="230">
        <v>1.8700000000000001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AT186" s="236" t="s">
        <v>170</v>
      </c>
      <c r="AU186" s="236" t="s">
        <v>82</v>
      </c>
      <c r="AV186" s="12" t="s">
        <v>82</v>
      </c>
      <c r="AW186" s="12" t="s">
        <v>36</v>
      </c>
      <c r="AX186" s="12" t="s">
        <v>73</v>
      </c>
      <c r="AY186" s="236" t="s">
        <v>163</v>
      </c>
    </row>
    <row r="187" s="12" customFormat="1">
      <c r="B187" s="225"/>
      <c r="C187" s="226"/>
      <c r="D187" s="227" t="s">
        <v>170</v>
      </c>
      <c r="E187" s="228" t="s">
        <v>20</v>
      </c>
      <c r="F187" s="229" t="s">
        <v>388</v>
      </c>
      <c r="G187" s="226"/>
      <c r="H187" s="230">
        <v>9.75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AT187" s="236" t="s">
        <v>170</v>
      </c>
      <c r="AU187" s="236" t="s">
        <v>82</v>
      </c>
      <c r="AV187" s="12" t="s">
        <v>82</v>
      </c>
      <c r="AW187" s="12" t="s">
        <v>36</v>
      </c>
      <c r="AX187" s="12" t="s">
        <v>73</v>
      </c>
      <c r="AY187" s="236" t="s">
        <v>163</v>
      </c>
    </row>
    <row r="188" s="13" customFormat="1">
      <c r="B188" s="237"/>
      <c r="C188" s="238"/>
      <c r="D188" s="227" t="s">
        <v>170</v>
      </c>
      <c r="E188" s="239" t="s">
        <v>20</v>
      </c>
      <c r="F188" s="240" t="s">
        <v>184</v>
      </c>
      <c r="G188" s="238"/>
      <c r="H188" s="241">
        <v>11.619999999999999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AT188" s="247" t="s">
        <v>170</v>
      </c>
      <c r="AU188" s="247" t="s">
        <v>82</v>
      </c>
      <c r="AV188" s="13" t="s">
        <v>168</v>
      </c>
      <c r="AW188" s="13" t="s">
        <v>36</v>
      </c>
      <c r="AX188" s="13" t="s">
        <v>22</v>
      </c>
      <c r="AY188" s="247" t="s">
        <v>163</v>
      </c>
    </row>
    <row r="189" s="1" customFormat="1" ht="24" customHeight="1">
      <c r="B189" s="38"/>
      <c r="C189" s="212" t="s">
        <v>376</v>
      </c>
      <c r="D189" s="212" t="s">
        <v>165</v>
      </c>
      <c r="E189" s="213" t="s">
        <v>391</v>
      </c>
      <c r="F189" s="214" t="s">
        <v>392</v>
      </c>
      <c r="G189" s="215" t="s">
        <v>97</v>
      </c>
      <c r="H189" s="216">
        <v>105.40000000000001</v>
      </c>
      <c r="I189" s="217"/>
      <c r="J189" s="218">
        <f>ROUND(I189*H189,2)</f>
        <v>0</v>
      </c>
      <c r="K189" s="214" t="s">
        <v>175</v>
      </c>
      <c r="L189" s="43"/>
      <c r="M189" s="219" t="s">
        <v>20</v>
      </c>
      <c r="N189" s="220" t="s">
        <v>44</v>
      </c>
      <c r="O189" s="83"/>
      <c r="P189" s="221">
        <f>O189*H189</f>
        <v>0</v>
      </c>
      <c r="Q189" s="221">
        <v>0.053999999999999999</v>
      </c>
      <c r="R189" s="221">
        <f>Q189*H189</f>
        <v>5.6916000000000002</v>
      </c>
      <c r="S189" s="221">
        <v>0</v>
      </c>
      <c r="T189" s="222">
        <f>S189*H189</f>
        <v>0</v>
      </c>
      <c r="AR189" s="223" t="s">
        <v>168</v>
      </c>
      <c r="AT189" s="223" t="s">
        <v>165</v>
      </c>
      <c r="AU189" s="223" t="s">
        <v>82</v>
      </c>
      <c r="AY189" s="17" t="s">
        <v>163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22</v>
      </c>
      <c r="BK189" s="224">
        <f>ROUND(I189*H189,2)</f>
        <v>0</v>
      </c>
      <c r="BL189" s="17" t="s">
        <v>168</v>
      </c>
      <c r="BM189" s="223" t="s">
        <v>566</v>
      </c>
    </row>
    <row r="190" s="12" customFormat="1">
      <c r="B190" s="225"/>
      <c r="C190" s="226"/>
      <c r="D190" s="227" t="s">
        <v>170</v>
      </c>
      <c r="E190" s="228" t="s">
        <v>20</v>
      </c>
      <c r="F190" s="229" t="s">
        <v>567</v>
      </c>
      <c r="G190" s="226"/>
      <c r="H190" s="230">
        <v>30.329999999999998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170</v>
      </c>
      <c r="AU190" s="236" t="s">
        <v>82</v>
      </c>
      <c r="AV190" s="12" t="s">
        <v>82</v>
      </c>
      <c r="AW190" s="12" t="s">
        <v>36</v>
      </c>
      <c r="AX190" s="12" t="s">
        <v>73</v>
      </c>
      <c r="AY190" s="236" t="s">
        <v>163</v>
      </c>
    </row>
    <row r="191" s="12" customFormat="1">
      <c r="B191" s="225"/>
      <c r="C191" s="226"/>
      <c r="D191" s="227" t="s">
        <v>170</v>
      </c>
      <c r="E191" s="228" t="s">
        <v>20</v>
      </c>
      <c r="F191" s="229" t="s">
        <v>568</v>
      </c>
      <c r="G191" s="226"/>
      <c r="H191" s="230">
        <v>65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170</v>
      </c>
      <c r="AU191" s="236" t="s">
        <v>82</v>
      </c>
      <c r="AV191" s="12" t="s">
        <v>82</v>
      </c>
      <c r="AW191" s="12" t="s">
        <v>36</v>
      </c>
      <c r="AX191" s="12" t="s">
        <v>73</v>
      </c>
      <c r="AY191" s="236" t="s">
        <v>163</v>
      </c>
    </row>
    <row r="192" s="12" customFormat="1">
      <c r="B192" s="225"/>
      <c r="C192" s="226"/>
      <c r="D192" s="227" t="s">
        <v>170</v>
      </c>
      <c r="E192" s="228" t="s">
        <v>20</v>
      </c>
      <c r="F192" s="229" t="s">
        <v>569</v>
      </c>
      <c r="G192" s="226"/>
      <c r="H192" s="230">
        <v>10.07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AT192" s="236" t="s">
        <v>170</v>
      </c>
      <c r="AU192" s="236" t="s">
        <v>82</v>
      </c>
      <c r="AV192" s="12" t="s">
        <v>82</v>
      </c>
      <c r="AW192" s="12" t="s">
        <v>36</v>
      </c>
      <c r="AX192" s="12" t="s">
        <v>73</v>
      </c>
      <c r="AY192" s="236" t="s">
        <v>163</v>
      </c>
    </row>
    <row r="193" s="13" customFormat="1">
      <c r="B193" s="237"/>
      <c r="C193" s="238"/>
      <c r="D193" s="227" t="s">
        <v>170</v>
      </c>
      <c r="E193" s="239" t="s">
        <v>20</v>
      </c>
      <c r="F193" s="240" t="s">
        <v>184</v>
      </c>
      <c r="G193" s="238"/>
      <c r="H193" s="241">
        <v>105.40000000000001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170</v>
      </c>
      <c r="AU193" s="247" t="s">
        <v>82</v>
      </c>
      <c r="AV193" s="13" t="s">
        <v>168</v>
      </c>
      <c r="AW193" s="13" t="s">
        <v>36</v>
      </c>
      <c r="AX193" s="13" t="s">
        <v>22</v>
      </c>
      <c r="AY193" s="247" t="s">
        <v>163</v>
      </c>
    </row>
    <row r="194" s="11" customFormat="1" ht="22.8" customHeight="1">
      <c r="B194" s="196"/>
      <c r="C194" s="197"/>
      <c r="D194" s="198" t="s">
        <v>72</v>
      </c>
      <c r="E194" s="210" t="s">
        <v>207</v>
      </c>
      <c r="F194" s="210" t="s">
        <v>396</v>
      </c>
      <c r="G194" s="197"/>
      <c r="H194" s="197"/>
      <c r="I194" s="200"/>
      <c r="J194" s="211">
        <f>BK194</f>
        <v>0</v>
      </c>
      <c r="K194" s="197"/>
      <c r="L194" s="202"/>
      <c r="M194" s="203"/>
      <c r="N194" s="204"/>
      <c r="O194" s="204"/>
      <c r="P194" s="205">
        <f>SUM(P195:P210)</f>
        <v>0</v>
      </c>
      <c r="Q194" s="204"/>
      <c r="R194" s="205">
        <f>SUM(R195:R210)</f>
        <v>0</v>
      </c>
      <c r="S194" s="204"/>
      <c r="T194" s="206">
        <f>SUM(T195:T210)</f>
        <v>171.93199999999999</v>
      </c>
      <c r="AR194" s="207" t="s">
        <v>22</v>
      </c>
      <c r="AT194" s="208" t="s">
        <v>72</v>
      </c>
      <c r="AU194" s="208" t="s">
        <v>22</v>
      </c>
      <c r="AY194" s="207" t="s">
        <v>163</v>
      </c>
      <c r="BK194" s="209">
        <f>SUM(BK195:BK210)</f>
        <v>0</v>
      </c>
    </row>
    <row r="195" s="1" customFormat="1" ht="24" customHeight="1">
      <c r="B195" s="38"/>
      <c r="C195" s="212" t="s">
        <v>383</v>
      </c>
      <c r="D195" s="212" t="s">
        <v>165</v>
      </c>
      <c r="E195" s="213" t="s">
        <v>398</v>
      </c>
      <c r="F195" s="214" t="s">
        <v>399</v>
      </c>
      <c r="G195" s="215" t="s">
        <v>101</v>
      </c>
      <c r="H195" s="216">
        <v>64.879999999999995</v>
      </c>
      <c r="I195" s="217"/>
      <c r="J195" s="218">
        <f>ROUND(I195*H195,2)</f>
        <v>0</v>
      </c>
      <c r="K195" s="214" t="s">
        <v>20</v>
      </c>
      <c r="L195" s="43"/>
      <c r="M195" s="219" t="s">
        <v>20</v>
      </c>
      <c r="N195" s="220" t="s">
        <v>44</v>
      </c>
      <c r="O195" s="83"/>
      <c r="P195" s="221">
        <f>O195*H195</f>
        <v>0</v>
      </c>
      <c r="Q195" s="221">
        <v>0</v>
      </c>
      <c r="R195" s="221">
        <f>Q195*H195</f>
        <v>0</v>
      </c>
      <c r="S195" s="221">
        <v>2.6499999999999999</v>
      </c>
      <c r="T195" s="222">
        <f>S195*H195</f>
        <v>171.93199999999999</v>
      </c>
      <c r="AR195" s="223" t="s">
        <v>168</v>
      </c>
      <c r="AT195" s="223" t="s">
        <v>165</v>
      </c>
      <c r="AU195" s="223" t="s">
        <v>82</v>
      </c>
      <c r="AY195" s="17" t="s">
        <v>163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22</v>
      </c>
      <c r="BK195" s="224">
        <f>ROUND(I195*H195,2)</f>
        <v>0</v>
      </c>
      <c r="BL195" s="17" t="s">
        <v>168</v>
      </c>
      <c r="BM195" s="223" t="s">
        <v>570</v>
      </c>
    </row>
    <row r="196" s="12" customFormat="1">
      <c r="B196" s="225"/>
      <c r="C196" s="226"/>
      <c r="D196" s="227" t="s">
        <v>170</v>
      </c>
      <c r="E196" s="228" t="s">
        <v>20</v>
      </c>
      <c r="F196" s="229" t="s">
        <v>571</v>
      </c>
      <c r="G196" s="226"/>
      <c r="H196" s="230">
        <v>18.75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AT196" s="236" t="s">
        <v>170</v>
      </c>
      <c r="AU196" s="236" t="s">
        <v>82</v>
      </c>
      <c r="AV196" s="12" t="s">
        <v>82</v>
      </c>
      <c r="AW196" s="12" t="s">
        <v>36</v>
      </c>
      <c r="AX196" s="12" t="s">
        <v>73</v>
      </c>
      <c r="AY196" s="236" t="s">
        <v>163</v>
      </c>
    </row>
    <row r="197" s="12" customFormat="1">
      <c r="B197" s="225"/>
      <c r="C197" s="226"/>
      <c r="D197" s="227" t="s">
        <v>170</v>
      </c>
      <c r="E197" s="228" t="s">
        <v>20</v>
      </c>
      <c r="F197" s="229" t="s">
        <v>572</v>
      </c>
      <c r="G197" s="226"/>
      <c r="H197" s="230">
        <v>14.5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170</v>
      </c>
      <c r="AU197" s="236" t="s">
        <v>82</v>
      </c>
      <c r="AV197" s="12" t="s">
        <v>82</v>
      </c>
      <c r="AW197" s="12" t="s">
        <v>36</v>
      </c>
      <c r="AX197" s="12" t="s">
        <v>73</v>
      </c>
      <c r="AY197" s="236" t="s">
        <v>163</v>
      </c>
    </row>
    <row r="198" s="12" customFormat="1">
      <c r="B198" s="225"/>
      <c r="C198" s="226"/>
      <c r="D198" s="227" t="s">
        <v>170</v>
      </c>
      <c r="E198" s="228" t="s">
        <v>20</v>
      </c>
      <c r="F198" s="229" t="s">
        <v>573</v>
      </c>
      <c r="G198" s="226"/>
      <c r="H198" s="230">
        <v>19.5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170</v>
      </c>
      <c r="AU198" s="236" t="s">
        <v>82</v>
      </c>
      <c r="AV198" s="12" t="s">
        <v>82</v>
      </c>
      <c r="AW198" s="12" t="s">
        <v>36</v>
      </c>
      <c r="AX198" s="12" t="s">
        <v>73</v>
      </c>
      <c r="AY198" s="236" t="s">
        <v>163</v>
      </c>
    </row>
    <row r="199" s="12" customFormat="1">
      <c r="B199" s="225"/>
      <c r="C199" s="226"/>
      <c r="D199" s="227" t="s">
        <v>170</v>
      </c>
      <c r="E199" s="228" t="s">
        <v>20</v>
      </c>
      <c r="F199" s="229" t="s">
        <v>574</v>
      </c>
      <c r="G199" s="226"/>
      <c r="H199" s="230">
        <v>0.040000000000000001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170</v>
      </c>
      <c r="AU199" s="236" t="s">
        <v>82</v>
      </c>
      <c r="AV199" s="12" t="s">
        <v>82</v>
      </c>
      <c r="AW199" s="12" t="s">
        <v>36</v>
      </c>
      <c r="AX199" s="12" t="s">
        <v>73</v>
      </c>
      <c r="AY199" s="236" t="s">
        <v>163</v>
      </c>
    </row>
    <row r="200" s="12" customFormat="1">
      <c r="B200" s="225"/>
      <c r="C200" s="226"/>
      <c r="D200" s="227" t="s">
        <v>170</v>
      </c>
      <c r="E200" s="228" t="s">
        <v>20</v>
      </c>
      <c r="F200" s="229" t="s">
        <v>575</v>
      </c>
      <c r="G200" s="226"/>
      <c r="H200" s="230">
        <v>12.09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AT200" s="236" t="s">
        <v>170</v>
      </c>
      <c r="AU200" s="236" t="s">
        <v>82</v>
      </c>
      <c r="AV200" s="12" t="s">
        <v>82</v>
      </c>
      <c r="AW200" s="12" t="s">
        <v>36</v>
      </c>
      <c r="AX200" s="12" t="s">
        <v>73</v>
      </c>
      <c r="AY200" s="236" t="s">
        <v>163</v>
      </c>
    </row>
    <row r="201" s="13" customFormat="1">
      <c r="B201" s="237"/>
      <c r="C201" s="238"/>
      <c r="D201" s="227" t="s">
        <v>170</v>
      </c>
      <c r="E201" s="239" t="s">
        <v>125</v>
      </c>
      <c r="F201" s="240" t="s">
        <v>184</v>
      </c>
      <c r="G201" s="238"/>
      <c r="H201" s="241">
        <v>64.879999999999995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AT201" s="247" t="s">
        <v>170</v>
      </c>
      <c r="AU201" s="247" t="s">
        <v>82</v>
      </c>
      <c r="AV201" s="13" t="s">
        <v>168</v>
      </c>
      <c r="AW201" s="13" t="s">
        <v>36</v>
      </c>
      <c r="AX201" s="13" t="s">
        <v>22</v>
      </c>
      <c r="AY201" s="247" t="s">
        <v>163</v>
      </c>
    </row>
    <row r="202" s="1" customFormat="1" ht="16.5" customHeight="1">
      <c r="B202" s="38"/>
      <c r="C202" s="212" t="s">
        <v>390</v>
      </c>
      <c r="D202" s="212" t="s">
        <v>165</v>
      </c>
      <c r="E202" s="213" t="s">
        <v>406</v>
      </c>
      <c r="F202" s="214" t="s">
        <v>407</v>
      </c>
      <c r="G202" s="215" t="s">
        <v>97</v>
      </c>
      <c r="H202" s="216">
        <v>87.540000000000006</v>
      </c>
      <c r="I202" s="217"/>
      <c r="J202" s="218">
        <f>ROUND(I202*H202,2)</f>
        <v>0</v>
      </c>
      <c r="K202" s="214" t="s">
        <v>20</v>
      </c>
      <c r="L202" s="43"/>
      <c r="M202" s="219" t="s">
        <v>20</v>
      </c>
      <c r="N202" s="220" t="s">
        <v>44</v>
      </c>
      <c r="O202" s="83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AR202" s="223" t="s">
        <v>168</v>
      </c>
      <c r="AT202" s="223" t="s">
        <v>165</v>
      </c>
      <c r="AU202" s="223" t="s">
        <v>82</v>
      </c>
      <c r="AY202" s="17" t="s">
        <v>163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22</v>
      </c>
      <c r="BK202" s="224">
        <f>ROUND(I202*H202,2)</f>
        <v>0</v>
      </c>
      <c r="BL202" s="17" t="s">
        <v>168</v>
      </c>
      <c r="BM202" s="223" t="s">
        <v>576</v>
      </c>
    </row>
    <row r="203" s="12" customFormat="1">
      <c r="B203" s="225"/>
      <c r="C203" s="226"/>
      <c r="D203" s="227" t="s">
        <v>170</v>
      </c>
      <c r="E203" s="228" t="s">
        <v>20</v>
      </c>
      <c r="F203" s="229" t="s">
        <v>577</v>
      </c>
      <c r="G203" s="226"/>
      <c r="H203" s="230">
        <v>12.470000000000001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AT203" s="236" t="s">
        <v>170</v>
      </c>
      <c r="AU203" s="236" t="s">
        <v>82</v>
      </c>
      <c r="AV203" s="12" t="s">
        <v>82</v>
      </c>
      <c r="AW203" s="12" t="s">
        <v>36</v>
      </c>
      <c r="AX203" s="12" t="s">
        <v>73</v>
      </c>
      <c r="AY203" s="236" t="s">
        <v>163</v>
      </c>
    </row>
    <row r="204" s="12" customFormat="1">
      <c r="B204" s="225"/>
      <c r="C204" s="226"/>
      <c r="D204" s="227" t="s">
        <v>170</v>
      </c>
      <c r="E204" s="228" t="s">
        <v>20</v>
      </c>
      <c r="F204" s="229" t="s">
        <v>410</v>
      </c>
      <c r="G204" s="226"/>
      <c r="H204" s="230">
        <v>65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AT204" s="236" t="s">
        <v>170</v>
      </c>
      <c r="AU204" s="236" t="s">
        <v>82</v>
      </c>
      <c r="AV204" s="12" t="s">
        <v>82</v>
      </c>
      <c r="AW204" s="12" t="s">
        <v>36</v>
      </c>
      <c r="AX204" s="12" t="s">
        <v>73</v>
      </c>
      <c r="AY204" s="236" t="s">
        <v>163</v>
      </c>
    </row>
    <row r="205" s="12" customFormat="1">
      <c r="B205" s="225"/>
      <c r="C205" s="226"/>
      <c r="D205" s="227" t="s">
        <v>170</v>
      </c>
      <c r="E205" s="228" t="s">
        <v>20</v>
      </c>
      <c r="F205" s="229" t="s">
        <v>578</v>
      </c>
      <c r="G205" s="226"/>
      <c r="H205" s="230">
        <v>10.07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170</v>
      </c>
      <c r="AU205" s="236" t="s">
        <v>82</v>
      </c>
      <c r="AV205" s="12" t="s">
        <v>82</v>
      </c>
      <c r="AW205" s="12" t="s">
        <v>36</v>
      </c>
      <c r="AX205" s="12" t="s">
        <v>73</v>
      </c>
      <c r="AY205" s="236" t="s">
        <v>163</v>
      </c>
    </row>
    <row r="206" s="13" customFormat="1">
      <c r="B206" s="237"/>
      <c r="C206" s="238"/>
      <c r="D206" s="227" t="s">
        <v>170</v>
      </c>
      <c r="E206" s="239" t="s">
        <v>20</v>
      </c>
      <c r="F206" s="240" t="s">
        <v>184</v>
      </c>
      <c r="G206" s="238"/>
      <c r="H206" s="241">
        <v>87.540000000000006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AT206" s="247" t="s">
        <v>170</v>
      </c>
      <c r="AU206" s="247" t="s">
        <v>82</v>
      </c>
      <c r="AV206" s="13" t="s">
        <v>168</v>
      </c>
      <c r="AW206" s="13" t="s">
        <v>36</v>
      </c>
      <c r="AX206" s="13" t="s">
        <v>22</v>
      </c>
      <c r="AY206" s="247" t="s">
        <v>163</v>
      </c>
    </row>
    <row r="207" s="1" customFormat="1" ht="16.5" customHeight="1">
      <c r="B207" s="38"/>
      <c r="C207" s="212" t="s">
        <v>397</v>
      </c>
      <c r="D207" s="212" t="s">
        <v>165</v>
      </c>
      <c r="E207" s="213" t="s">
        <v>412</v>
      </c>
      <c r="F207" s="214" t="s">
        <v>413</v>
      </c>
      <c r="G207" s="215" t="s">
        <v>414</v>
      </c>
      <c r="H207" s="216">
        <v>1</v>
      </c>
      <c r="I207" s="217"/>
      <c r="J207" s="218">
        <f>ROUND(I207*H207,2)</f>
        <v>0</v>
      </c>
      <c r="K207" s="214" t="s">
        <v>20</v>
      </c>
      <c r="L207" s="43"/>
      <c r="M207" s="219" t="s">
        <v>20</v>
      </c>
      <c r="N207" s="220" t="s">
        <v>44</v>
      </c>
      <c r="O207" s="83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AR207" s="223" t="s">
        <v>168</v>
      </c>
      <c r="AT207" s="223" t="s">
        <v>165</v>
      </c>
      <c r="AU207" s="223" t="s">
        <v>82</v>
      </c>
      <c r="AY207" s="17" t="s">
        <v>163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22</v>
      </c>
      <c r="BK207" s="224">
        <f>ROUND(I207*H207,2)</f>
        <v>0</v>
      </c>
      <c r="BL207" s="17" t="s">
        <v>168</v>
      </c>
      <c r="BM207" s="223" t="s">
        <v>579</v>
      </c>
    </row>
    <row r="208" s="1" customFormat="1" ht="16.5" customHeight="1">
      <c r="B208" s="38"/>
      <c r="C208" s="212" t="s">
        <v>405</v>
      </c>
      <c r="D208" s="212" t="s">
        <v>165</v>
      </c>
      <c r="E208" s="213" t="s">
        <v>417</v>
      </c>
      <c r="F208" s="214" t="s">
        <v>418</v>
      </c>
      <c r="G208" s="215" t="s">
        <v>414</v>
      </c>
      <c r="H208" s="216">
        <v>1</v>
      </c>
      <c r="I208" s="217"/>
      <c r="J208" s="218">
        <f>ROUND(I208*H208,2)</f>
        <v>0</v>
      </c>
      <c r="K208" s="214" t="s">
        <v>20</v>
      </c>
      <c r="L208" s="43"/>
      <c r="M208" s="219" t="s">
        <v>20</v>
      </c>
      <c r="N208" s="220" t="s">
        <v>44</v>
      </c>
      <c r="O208" s="83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AR208" s="223" t="s">
        <v>168</v>
      </c>
      <c r="AT208" s="223" t="s">
        <v>165</v>
      </c>
      <c r="AU208" s="223" t="s">
        <v>82</v>
      </c>
      <c r="AY208" s="17" t="s">
        <v>163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22</v>
      </c>
      <c r="BK208" s="224">
        <f>ROUND(I208*H208,2)</f>
        <v>0</v>
      </c>
      <c r="BL208" s="17" t="s">
        <v>168</v>
      </c>
      <c r="BM208" s="223" t="s">
        <v>580</v>
      </c>
    </row>
    <row r="209" s="1" customFormat="1" ht="16.5" customHeight="1">
      <c r="B209" s="38"/>
      <c r="C209" s="212" t="s">
        <v>411</v>
      </c>
      <c r="D209" s="212" t="s">
        <v>165</v>
      </c>
      <c r="E209" s="213" t="s">
        <v>421</v>
      </c>
      <c r="F209" s="214" t="s">
        <v>422</v>
      </c>
      <c r="G209" s="215" t="s">
        <v>414</v>
      </c>
      <c r="H209" s="216">
        <v>1</v>
      </c>
      <c r="I209" s="217"/>
      <c r="J209" s="218">
        <f>ROUND(I209*H209,2)</f>
        <v>0</v>
      </c>
      <c r="K209" s="214" t="s">
        <v>20</v>
      </c>
      <c r="L209" s="43"/>
      <c r="M209" s="219" t="s">
        <v>20</v>
      </c>
      <c r="N209" s="220" t="s">
        <v>44</v>
      </c>
      <c r="O209" s="83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AR209" s="223" t="s">
        <v>168</v>
      </c>
      <c r="AT209" s="223" t="s">
        <v>165</v>
      </c>
      <c r="AU209" s="223" t="s">
        <v>82</v>
      </c>
      <c r="AY209" s="17" t="s">
        <v>163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22</v>
      </c>
      <c r="BK209" s="224">
        <f>ROUND(I209*H209,2)</f>
        <v>0</v>
      </c>
      <c r="BL209" s="17" t="s">
        <v>168</v>
      </c>
      <c r="BM209" s="223" t="s">
        <v>581</v>
      </c>
    </row>
    <row r="210" s="1" customFormat="1" ht="16.5" customHeight="1">
      <c r="B210" s="38"/>
      <c r="C210" s="212" t="s">
        <v>416</v>
      </c>
      <c r="D210" s="212" t="s">
        <v>165</v>
      </c>
      <c r="E210" s="213" t="s">
        <v>425</v>
      </c>
      <c r="F210" s="214" t="s">
        <v>426</v>
      </c>
      <c r="G210" s="215" t="s">
        <v>414</v>
      </c>
      <c r="H210" s="216">
        <v>1</v>
      </c>
      <c r="I210" s="217"/>
      <c r="J210" s="218">
        <f>ROUND(I210*H210,2)</f>
        <v>0</v>
      </c>
      <c r="K210" s="214" t="s">
        <v>20</v>
      </c>
      <c r="L210" s="43"/>
      <c r="M210" s="219" t="s">
        <v>20</v>
      </c>
      <c r="N210" s="220" t="s">
        <v>44</v>
      </c>
      <c r="O210" s="83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AR210" s="223" t="s">
        <v>168</v>
      </c>
      <c r="AT210" s="223" t="s">
        <v>165</v>
      </c>
      <c r="AU210" s="223" t="s">
        <v>82</v>
      </c>
      <c r="AY210" s="17" t="s">
        <v>163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22</v>
      </c>
      <c r="BK210" s="224">
        <f>ROUND(I210*H210,2)</f>
        <v>0</v>
      </c>
      <c r="BL210" s="17" t="s">
        <v>168</v>
      </c>
      <c r="BM210" s="223" t="s">
        <v>582</v>
      </c>
    </row>
    <row r="211" s="11" customFormat="1" ht="22.8" customHeight="1">
      <c r="B211" s="196"/>
      <c r="C211" s="197"/>
      <c r="D211" s="198" t="s">
        <v>72</v>
      </c>
      <c r="E211" s="210" t="s">
        <v>428</v>
      </c>
      <c r="F211" s="210" t="s">
        <v>429</v>
      </c>
      <c r="G211" s="197"/>
      <c r="H211" s="197"/>
      <c r="I211" s="200"/>
      <c r="J211" s="211">
        <f>BK211</f>
        <v>0</v>
      </c>
      <c r="K211" s="197"/>
      <c r="L211" s="202"/>
      <c r="M211" s="203"/>
      <c r="N211" s="204"/>
      <c r="O211" s="204"/>
      <c r="P211" s="205">
        <f>P212</f>
        <v>0</v>
      </c>
      <c r="Q211" s="204"/>
      <c r="R211" s="205">
        <f>R212</f>
        <v>0</v>
      </c>
      <c r="S211" s="204"/>
      <c r="T211" s="206">
        <f>T212</f>
        <v>0</v>
      </c>
      <c r="AR211" s="207" t="s">
        <v>22</v>
      </c>
      <c r="AT211" s="208" t="s">
        <v>72</v>
      </c>
      <c r="AU211" s="208" t="s">
        <v>22</v>
      </c>
      <c r="AY211" s="207" t="s">
        <v>163</v>
      </c>
      <c r="BK211" s="209">
        <f>BK212</f>
        <v>0</v>
      </c>
    </row>
    <row r="212" s="1" customFormat="1" ht="24" customHeight="1">
      <c r="B212" s="38"/>
      <c r="C212" s="212" t="s">
        <v>420</v>
      </c>
      <c r="D212" s="212" t="s">
        <v>165</v>
      </c>
      <c r="E212" s="213" t="s">
        <v>431</v>
      </c>
      <c r="F212" s="214" t="s">
        <v>432</v>
      </c>
      <c r="G212" s="215" t="s">
        <v>269</v>
      </c>
      <c r="H212" s="216">
        <v>52.344000000000001</v>
      </c>
      <c r="I212" s="217"/>
      <c r="J212" s="218">
        <f>ROUND(I212*H212,2)</f>
        <v>0</v>
      </c>
      <c r="K212" s="214" t="s">
        <v>175</v>
      </c>
      <c r="L212" s="43"/>
      <c r="M212" s="219" t="s">
        <v>20</v>
      </c>
      <c r="N212" s="220" t="s">
        <v>44</v>
      </c>
      <c r="O212" s="83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AR212" s="223" t="s">
        <v>168</v>
      </c>
      <c r="AT212" s="223" t="s">
        <v>165</v>
      </c>
      <c r="AU212" s="223" t="s">
        <v>82</v>
      </c>
      <c r="AY212" s="17" t="s">
        <v>163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22</v>
      </c>
      <c r="BK212" s="224">
        <f>ROUND(I212*H212,2)</f>
        <v>0</v>
      </c>
      <c r="BL212" s="17" t="s">
        <v>168</v>
      </c>
      <c r="BM212" s="223" t="s">
        <v>583</v>
      </c>
    </row>
    <row r="213" s="11" customFormat="1" ht="22.8" customHeight="1">
      <c r="B213" s="196"/>
      <c r="C213" s="197"/>
      <c r="D213" s="198" t="s">
        <v>72</v>
      </c>
      <c r="E213" s="210" t="s">
        <v>448</v>
      </c>
      <c r="F213" s="210" t="s">
        <v>449</v>
      </c>
      <c r="G213" s="197"/>
      <c r="H213" s="197"/>
      <c r="I213" s="200"/>
      <c r="J213" s="211">
        <f>BK213</f>
        <v>0</v>
      </c>
      <c r="K213" s="197"/>
      <c r="L213" s="202"/>
      <c r="M213" s="203"/>
      <c r="N213" s="204"/>
      <c r="O213" s="204"/>
      <c r="P213" s="205">
        <f>P214</f>
        <v>0</v>
      </c>
      <c r="Q213" s="204"/>
      <c r="R213" s="205">
        <f>R214</f>
        <v>0</v>
      </c>
      <c r="S213" s="204"/>
      <c r="T213" s="206">
        <f>T214</f>
        <v>0</v>
      </c>
      <c r="AR213" s="207" t="s">
        <v>22</v>
      </c>
      <c r="AT213" s="208" t="s">
        <v>72</v>
      </c>
      <c r="AU213" s="208" t="s">
        <v>22</v>
      </c>
      <c r="AY213" s="207" t="s">
        <v>163</v>
      </c>
      <c r="BK213" s="209">
        <f>BK214</f>
        <v>0</v>
      </c>
    </row>
    <row r="214" s="1" customFormat="1" ht="16.5" customHeight="1">
      <c r="B214" s="38"/>
      <c r="C214" s="212" t="s">
        <v>424</v>
      </c>
      <c r="D214" s="212" t="s">
        <v>165</v>
      </c>
      <c r="E214" s="213" t="s">
        <v>451</v>
      </c>
      <c r="F214" s="214" t="s">
        <v>452</v>
      </c>
      <c r="G214" s="215" t="s">
        <v>269</v>
      </c>
      <c r="H214" s="216">
        <v>402.363</v>
      </c>
      <c r="I214" s="217"/>
      <c r="J214" s="218">
        <f>ROUND(I214*H214,2)</f>
        <v>0</v>
      </c>
      <c r="K214" s="214" t="s">
        <v>175</v>
      </c>
      <c r="L214" s="43"/>
      <c r="M214" s="269" t="s">
        <v>20</v>
      </c>
      <c r="N214" s="270" t="s">
        <v>44</v>
      </c>
      <c r="O214" s="271"/>
      <c r="P214" s="272">
        <f>O214*H214</f>
        <v>0</v>
      </c>
      <c r="Q214" s="272">
        <v>0</v>
      </c>
      <c r="R214" s="272">
        <f>Q214*H214</f>
        <v>0</v>
      </c>
      <c r="S214" s="272">
        <v>0</v>
      </c>
      <c r="T214" s="273">
        <f>S214*H214</f>
        <v>0</v>
      </c>
      <c r="AR214" s="223" t="s">
        <v>168</v>
      </c>
      <c r="AT214" s="223" t="s">
        <v>165</v>
      </c>
      <c r="AU214" s="223" t="s">
        <v>82</v>
      </c>
      <c r="AY214" s="17" t="s">
        <v>163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22</v>
      </c>
      <c r="BK214" s="224">
        <f>ROUND(I214*H214,2)</f>
        <v>0</v>
      </c>
      <c r="BL214" s="17" t="s">
        <v>168</v>
      </c>
      <c r="BM214" s="223" t="s">
        <v>584</v>
      </c>
    </row>
    <row r="215" s="1" customFormat="1" ht="6.96" customHeight="1">
      <c r="B215" s="58"/>
      <c r="C215" s="59"/>
      <c r="D215" s="59"/>
      <c r="E215" s="59"/>
      <c r="F215" s="59"/>
      <c r="G215" s="59"/>
      <c r="H215" s="59"/>
      <c r="I215" s="162"/>
      <c r="J215" s="59"/>
      <c r="K215" s="59"/>
      <c r="L215" s="43"/>
    </row>
  </sheetData>
  <sheetProtection sheet="1" autoFilter="0" formatColumns="0" formatRows="0" objects="1" scenarios="1" spinCount="100000" saltValue="EG+61enI8Pnx8y5v2+Az37v0jFO4vnYxWwzyxEJ21amkZ/9E0VrTy0HemnRoO9EHZA5eWTZNNdcFH8GuOGM6cA==" hashValue="w96ya3Ktig2WsfR1JzaVnSN5TDy2XAkAmMgVQb+Db3u5eyfRELhgT63Yh6Q3OW1qvCQ2GVGu83Hnma4pTLKuPA==" algorithmName="SHA-512" password="CC35"/>
  <autoFilter ref="C88:K21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88</v>
      </c>
      <c r="AZ2" s="128" t="s">
        <v>116</v>
      </c>
      <c r="BA2" s="128" t="s">
        <v>117</v>
      </c>
      <c r="BB2" s="128" t="s">
        <v>97</v>
      </c>
      <c r="BC2" s="128" t="s">
        <v>585</v>
      </c>
      <c r="BD2" s="128" t="s">
        <v>82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82</v>
      </c>
      <c r="AZ3" s="128" t="s">
        <v>340</v>
      </c>
      <c r="BA3" s="128" t="s">
        <v>468</v>
      </c>
      <c r="BB3" s="128" t="s">
        <v>101</v>
      </c>
      <c r="BC3" s="128" t="s">
        <v>189</v>
      </c>
      <c r="BD3" s="128" t="s">
        <v>82</v>
      </c>
    </row>
    <row r="4" ht="24.96" customHeight="1">
      <c r="B4" s="20"/>
      <c r="D4" s="132" t="s">
        <v>103</v>
      </c>
      <c r="L4" s="20"/>
      <c r="M4" s="133" t="s">
        <v>10</v>
      </c>
      <c r="AT4" s="17" t="s">
        <v>4</v>
      </c>
      <c r="AZ4" s="128" t="s">
        <v>125</v>
      </c>
      <c r="BA4" s="128" t="s">
        <v>126</v>
      </c>
      <c r="BB4" s="128" t="s">
        <v>101</v>
      </c>
      <c r="BC4" s="128" t="s">
        <v>586</v>
      </c>
      <c r="BD4" s="128" t="s">
        <v>82</v>
      </c>
    </row>
    <row r="5" ht="6.96" customHeight="1">
      <c r="B5" s="20"/>
      <c r="L5" s="20"/>
      <c r="AZ5" s="128" t="s">
        <v>238</v>
      </c>
      <c r="BA5" s="128" t="s">
        <v>587</v>
      </c>
      <c r="BB5" s="128" t="s">
        <v>101</v>
      </c>
      <c r="BC5" s="128" t="s">
        <v>588</v>
      </c>
      <c r="BD5" s="128" t="s">
        <v>82</v>
      </c>
    </row>
    <row r="6" ht="12" customHeight="1">
      <c r="B6" s="20"/>
      <c r="D6" s="134" t="s">
        <v>16</v>
      </c>
      <c r="L6" s="20"/>
      <c r="AZ6" s="128" t="s">
        <v>589</v>
      </c>
      <c r="BA6" s="128" t="s">
        <v>590</v>
      </c>
      <c r="BB6" s="128" t="s">
        <v>101</v>
      </c>
      <c r="BC6" s="128" t="s">
        <v>591</v>
      </c>
      <c r="BD6" s="128" t="s">
        <v>82</v>
      </c>
    </row>
    <row r="7" ht="16.5" customHeight="1">
      <c r="B7" s="20"/>
      <c r="E7" s="135" t="str">
        <f>'Rekapitulace stavby'!K6</f>
        <v>Juhyně - oprava příčných objektů, Komárno, km 18,300 - 19,340</v>
      </c>
      <c r="F7" s="134"/>
      <c r="G7" s="134"/>
      <c r="H7" s="134"/>
      <c r="L7" s="20"/>
      <c r="AZ7" s="128" t="s">
        <v>592</v>
      </c>
      <c r="BA7" s="128" t="s">
        <v>593</v>
      </c>
      <c r="BB7" s="128" t="s">
        <v>101</v>
      </c>
      <c r="BC7" s="128" t="s">
        <v>594</v>
      </c>
      <c r="BD7" s="128" t="s">
        <v>82</v>
      </c>
    </row>
    <row r="8" s="1" customFormat="1" ht="12" customHeight="1">
      <c r="B8" s="43"/>
      <c r="D8" s="134" t="s">
        <v>115</v>
      </c>
      <c r="I8" s="136"/>
      <c r="L8" s="43"/>
      <c r="AZ8" s="128" t="s">
        <v>95</v>
      </c>
      <c r="BA8" s="128" t="s">
        <v>96</v>
      </c>
      <c r="BB8" s="128" t="s">
        <v>97</v>
      </c>
      <c r="BC8" s="128" t="s">
        <v>595</v>
      </c>
      <c r="BD8" s="128" t="s">
        <v>82</v>
      </c>
    </row>
    <row r="9" s="1" customFormat="1" ht="36.96" customHeight="1">
      <c r="B9" s="43"/>
      <c r="E9" s="137" t="s">
        <v>596</v>
      </c>
      <c r="F9" s="1"/>
      <c r="G9" s="1"/>
      <c r="H9" s="1"/>
      <c r="I9" s="136"/>
      <c r="L9" s="43"/>
      <c r="AZ9" s="128" t="s">
        <v>458</v>
      </c>
      <c r="BA9" s="128" t="s">
        <v>459</v>
      </c>
      <c r="BB9" s="128" t="s">
        <v>101</v>
      </c>
      <c r="BC9" s="128" t="s">
        <v>597</v>
      </c>
      <c r="BD9" s="128" t="s">
        <v>82</v>
      </c>
    </row>
    <row r="10" s="1" customFormat="1">
      <c r="B10" s="43"/>
      <c r="I10" s="136"/>
      <c r="L10" s="43"/>
      <c r="AZ10" s="128" t="s">
        <v>99</v>
      </c>
      <c r="BA10" s="128" t="s">
        <v>100</v>
      </c>
      <c r="BB10" s="128" t="s">
        <v>101</v>
      </c>
      <c r="BC10" s="128" t="s">
        <v>598</v>
      </c>
      <c r="BD10" s="128" t="s">
        <v>82</v>
      </c>
    </row>
    <row r="11" s="1" customFormat="1" ht="12" customHeight="1">
      <c r="B11" s="43"/>
      <c r="D11" s="134" t="s">
        <v>19</v>
      </c>
      <c r="F11" s="138" t="s">
        <v>20</v>
      </c>
      <c r="I11" s="139" t="s">
        <v>21</v>
      </c>
      <c r="J11" s="138" t="s">
        <v>20</v>
      </c>
      <c r="L11" s="43"/>
      <c r="AZ11" s="128" t="s">
        <v>104</v>
      </c>
      <c r="BA11" s="128" t="s">
        <v>105</v>
      </c>
      <c r="BB11" s="128" t="s">
        <v>101</v>
      </c>
      <c r="BC11" s="128" t="s">
        <v>599</v>
      </c>
      <c r="BD11" s="128" t="s">
        <v>82</v>
      </c>
    </row>
    <row r="12" s="1" customFormat="1" ht="12" customHeight="1">
      <c r="B12" s="43"/>
      <c r="D12" s="134" t="s">
        <v>23</v>
      </c>
      <c r="F12" s="138" t="s">
        <v>24</v>
      </c>
      <c r="I12" s="139" t="s">
        <v>25</v>
      </c>
      <c r="J12" s="140" t="str">
        <f>'Rekapitulace stavby'!AN8</f>
        <v>14. 11. 2016</v>
      </c>
      <c r="L12" s="43"/>
      <c r="AZ12" s="128" t="s">
        <v>464</v>
      </c>
      <c r="BA12" s="128" t="s">
        <v>121</v>
      </c>
      <c r="BB12" s="128" t="s">
        <v>101</v>
      </c>
      <c r="BC12" s="128" t="s">
        <v>600</v>
      </c>
      <c r="BD12" s="128" t="s">
        <v>82</v>
      </c>
    </row>
    <row r="13" s="1" customFormat="1" ht="10.8" customHeight="1">
      <c r="B13" s="43"/>
      <c r="I13" s="136"/>
      <c r="L13" s="43"/>
      <c r="AZ13" s="128" t="s">
        <v>601</v>
      </c>
      <c r="BA13" s="128" t="s">
        <v>602</v>
      </c>
      <c r="BB13" s="128" t="s">
        <v>97</v>
      </c>
      <c r="BC13" s="128" t="s">
        <v>397</v>
      </c>
      <c r="BD13" s="128" t="s">
        <v>82</v>
      </c>
    </row>
    <row r="14" s="1" customFormat="1" ht="12" customHeight="1">
      <c r="B14" s="43"/>
      <c r="D14" s="134" t="s">
        <v>29</v>
      </c>
      <c r="I14" s="139" t="s">
        <v>30</v>
      </c>
      <c r="J14" s="138" t="s">
        <v>20</v>
      </c>
      <c r="L14" s="43"/>
      <c r="AZ14" s="128" t="s">
        <v>603</v>
      </c>
      <c r="BA14" s="128" t="s">
        <v>604</v>
      </c>
      <c r="BB14" s="128" t="s">
        <v>97</v>
      </c>
      <c r="BC14" s="128" t="s">
        <v>605</v>
      </c>
      <c r="BD14" s="128" t="s">
        <v>82</v>
      </c>
    </row>
    <row r="15" s="1" customFormat="1" ht="18" customHeight="1">
      <c r="B15" s="43"/>
      <c r="E15" s="138" t="s">
        <v>31</v>
      </c>
      <c r="I15" s="139" t="s">
        <v>32</v>
      </c>
      <c r="J15" s="138" t="s">
        <v>20</v>
      </c>
      <c r="L15" s="43"/>
      <c r="AZ15" s="128" t="s">
        <v>606</v>
      </c>
      <c r="BA15" s="128" t="s">
        <v>607</v>
      </c>
      <c r="BB15" s="128" t="s">
        <v>101</v>
      </c>
      <c r="BC15" s="128" t="s">
        <v>608</v>
      </c>
      <c r="BD15" s="128" t="s">
        <v>82</v>
      </c>
    </row>
    <row r="16" s="1" customFormat="1" ht="6.96" customHeight="1">
      <c r="B16" s="43"/>
      <c r="I16" s="136"/>
      <c r="L16" s="43"/>
    </row>
    <row r="17" s="1" customFormat="1" ht="12" customHeight="1">
      <c r="B17" s="43"/>
      <c r="D17" s="134" t="s">
        <v>33</v>
      </c>
      <c r="I17" s="139" t="s">
        <v>30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8"/>
      <c r="G18" s="138"/>
      <c r="H18" s="138"/>
      <c r="I18" s="139" t="s">
        <v>32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6"/>
      <c r="L19" s="43"/>
    </row>
    <row r="20" s="1" customFormat="1" ht="12" customHeight="1">
      <c r="B20" s="43"/>
      <c r="D20" s="134" t="s">
        <v>35</v>
      </c>
      <c r="I20" s="139" t="s">
        <v>30</v>
      </c>
      <c r="J20" s="138" t="s">
        <v>20</v>
      </c>
      <c r="L20" s="43"/>
    </row>
    <row r="21" s="1" customFormat="1" ht="18" customHeight="1">
      <c r="B21" s="43"/>
      <c r="E21" s="138" t="s">
        <v>24</v>
      </c>
      <c r="I21" s="139" t="s">
        <v>32</v>
      </c>
      <c r="J21" s="138" t="s">
        <v>20</v>
      </c>
      <c r="L21" s="43"/>
    </row>
    <row r="22" s="1" customFormat="1" ht="6.96" customHeight="1">
      <c r="B22" s="43"/>
      <c r="I22" s="136"/>
      <c r="L22" s="43"/>
    </row>
    <row r="23" s="1" customFormat="1" ht="12" customHeight="1">
      <c r="B23" s="43"/>
      <c r="D23" s="134" t="s">
        <v>37</v>
      </c>
      <c r="I23" s="139" t="s">
        <v>30</v>
      </c>
      <c r="J23" s="138" t="str">
        <f>IF('Rekapitulace stavby'!AN19="","",'Rekapitulace stavby'!AN19)</f>
        <v/>
      </c>
      <c r="L23" s="43"/>
    </row>
    <row r="24" s="1" customFormat="1" ht="18" customHeight="1">
      <c r="B24" s="43"/>
      <c r="E24" s="138" t="str">
        <f>IF('Rekapitulace stavby'!E20="","",'Rekapitulace stavby'!E20)</f>
        <v xml:space="preserve"> </v>
      </c>
      <c r="I24" s="139" t="s">
        <v>32</v>
      </c>
      <c r="J24" s="138" t="str">
        <f>IF('Rekapitulace stavby'!AN20="","",'Rekapitulace stavby'!AN20)</f>
        <v/>
      </c>
      <c r="L24" s="43"/>
    </row>
    <row r="25" s="1" customFormat="1" ht="6.96" customHeight="1">
      <c r="B25" s="43"/>
      <c r="I25" s="136"/>
      <c r="L25" s="43"/>
    </row>
    <row r="26" s="1" customFormat="1" ht="12" customHeight="1">
      <c r="B26" s="43"/>
      <c r="D26" s="134" t="s">
        <v>38</v>
      </c>
      <c r="I26" s="136"/>
      <c r="L26" s="43"/>
    </row>
    <row r="27" s="7" customFormat="1" ht="16.5" customHeight="1">
      <c r="B27" s="141"/>
      <c r="E27" s="142" t="s">
        <v>20</v>
      </c>
      <c r="F27" s="142"/>
      <c r="G27" s="142"/>
      <c r="H27" s="142"/>
      <c r="I27" s="143"/>
      <c r="L27" s="141"/>
    </row>
    <row r="28" s="1" customFormat="1" ht="6.96" customHeight="1">
      <c r="B28" s="43"/>
      <c r="I28" s="136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44"/>
      <c r="J29" s="75"/>
      <c r="K29" s="75"/>
      <c r="L29" s="43"/>
    </row>
    <row r="30" s="1" customFormat="1" ht="25.44" customHeight="1">
      <c r="B30" s="43"/>
      <c r="D30" s="145" t="s">
        <v>39</v>
      </c>
      <c r="I30" s="136"/>
      <c r="J30" s="146">
        <f>ROUND(J91,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4"/>
      <c r="J31" s="75"/>
      <c r="K31" s="75"/>
      <c r="L31" s="43"/>
    </row>
    <row r="32" s="1" customFormat="1" ht="14.4" customHeight="1">
      <c r="B32" s="43"/>
      <c r="F32" s="147" t="s">
        <v>41</v>
      </c>
      <c r="I32" s="148" t="s">
        <v>40</v>
      </c>
      <c r="J32" s="147" t="s">
        <v>42</v>
      </c>
      <c r="L32" s="43"/>
    </row>
    <row r="33" s="1" customFormat="1" ht="14.4" customHeight="1">
      <c r="B33" s="43"/>
      <c r="D33" s="149" t="s">
        <v>43</v>
      </c>
      <c r="E33" s="134" t="s">
        <v>44</v>
      </c>
      <c r="F33" s="150">
        <f>ROUND((SUM(BE91:BE283)),  2)</f>
        <v>0</v>
      </c>
      <c r="I33" s="151">
        <v>0.20999999999999999</v>
      </c>
      <c r="J33" s="150">
        <f>ROUND(((SUM(BE91:BE283))*I33),  2)</f>
        <v>0</v>
      </c>
      <c r="L33" s="43"/>
    </row>
    <row r="34" s="1" customFormat="1" ht="14.4" customHeight="1">
      <c r="B34" s="43"/>
      <c r="E34" s="134" t="s">
        <v>45</v>
      </c>
      <c r="F34" s="150">
        <f>ROUND((SUM(BF91:BF283)),  2)</f>
        <v>0</v>
      </c>
      <c r="I34" s="151">
        <v>0.14999999999999999</v>
      </c>
      <c r="J34" s="150">
        <f>ROUND(((SUM(BF91:BF283))*I34),  2)</f>
        <v>0</v>
      </c>
      <c r="L34" s="43"/>
    </row>
    <row r="35" hidden="1" s="1" customFormat="1" ht="14.4" customHeight="1">
      <c r="B35" s="43"/>
      <c r="E35" s="134" t="s">
        <v>46</v>
      </c>
      <c r="F35" s="150">
        <f>ROUND((SUM(BG91:BG283)),  2)</f>
        <v>0</v>
      </c>
      <c r="I35" s="151">
        <v>0.20999999999999999</v>
      </c>
      <c r="J35" s="150">
        <f>0</f>
        <v>0</v>
      </c>
      <c r="L35" s="43"/>
    </row>
    <row r="36" hidden="1" s="1" customFormat="1" ht="14.4" customHeight="1">
      <c r="B36" s="43"/>
      <c r="E36" s="134" t="s">
        <v>47</v>
      </c>
      <c r="F36" s="150">
        <f>ROUND((SUM(BH91:BH283)),  2)</f>
        <v>0</v>
      </c>
      <c r="I36" s="151">
        <v>0.14999999999999999</v>
      </c>
      <c r="J36" s="150">
        <f>0</f>
        <v>0</v>
      </c>
      <c r="L36" s="43"/>
    </row>
    <row r="37" hidden="1" s="1" customFormat="1" ht="14.4" customHeight="1">
      <c r="B37" s="43"/>
      <c r="E37" s="134" t="s">
        <v>48</v>
      </c>
      <c r="F37" s="150">
        <f>ROUND((SUM(BI91:BI283)),  2)</f>
        <v>0</v>
      </c>
      <c r="I37" s="151">
        <v>0</v>
      </c>
      <c r="J37" s="150">
        <f>0</f>
        <v>0</v>
      </c>
      <c r="L37" s="43"/>
    </row>
    <row r="38" s="1" customFormat="1" ht="6.96" customHeight="1">
      <c r="B38" s="43"/>
      <c r="I38" s="136"/>
      <c r="L38" s="43"/>
    </row>
    <row r="39" s="1" customFormat="1" ht="25.44" customHeight="1">
      <c r="B39" s="43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7"/>
      <c r="J39" s="158">
        <f>SUM(J30:J37)</f>
        <v>0</v>
      </c>
      <c r="K39" s="159"/>
      <c r="L39" s="43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3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3"/>
    </row>
    <row r="45" s="1" customFormat="1" ht="24.96" customHeight="1">
      <c r="B45" s="38"/>
      <c r="C45" s="23" t="s">
        <v>134</v>
      </c>
      <c r="D45" s="39"/>
      <c r="E45" s="39"/>
      <c r="F45" s="39"/>
      <c r="G45" s="39"/>
      <c r="H45" s="39"/>
      <c r="I45" s="136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6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36"/>
      <c r="J47" s="39"/>
      <c r="K47" s="39"/>
      <c r="L47" s="43"/>
    </row>
    <row r="48" s="1" customFormat="1" ht="16.5" customHeight="1">
      <c r="B48" s="38"/>
      <c r="C48" s="39"/>
      <c r="D48" s="39"/>
      <c r="E48" s="166" t="str">
        <f>E7</f>
        <v>Juhyně - oprava příčných objektů, Komárno, km 18,300 - 19,340</v>
      </c>
      <c r="F48" s="32"/>
      <c r="G48" s="32"/>
      <c r="H48" s="32"/>
      <c r="I48" s="136"/>
      <c r="J48" s="39"/>
      <c r="K48" s="39"/>
      <c r="L48" s="43"/>
    </row>
    <row r="49" s="1" customFormat="1" ht="12" customHeight="1">
      <c r="B49" s="38"/>
      <c r="C49" s="32" t="s">
        <v>115</v>
      </c>
      <c r="D49" s="39"/>
      <c r="E49" s="39"/>
      <c r="F49" s="39"/>
      <c r="G49" s="39"/>
      <c r="H49" s="39"/>
      <c r="I49" s="136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>SO 02 - Juhyně - stupeň km 18,958</v>
      </c>
      <c r="F50" s="39"/>
      <c r="G50" s="39"/>
      <c r="H50" s="39"/>
      <c r="I50" s="136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6"/>
      <c r="J51" s="39"/>
      <c r="K51" s="39"/>
      <c r="L51" s="43"/>
    </row>
    <row r="52" s="1" customFormat="1" ht="12" customHeight="1">
      <c r="B52" s="38"/>
      <c r="C52" s="32" t="s">
        <v>23</v>
      </c>
      <c r="D52" s="39"/>
      <c r="E52" s="39"/>
      <c r="F52" s="27" t="str">
        <f>F12</f>
        <v xml:space="preserve"> </v>
      </c>
      <c r="G52" s="39"/>
      <c r="H52" s="39"/>
      <c r="I52" s="139" t="s">
        <v>25</v>
      </c>
      <c r="J52" s="71" t="str">
        <f>IF(J12="","",J12)</f>
        <v>14. 11. 2016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6"/>
      <c r="J53" s="39"/>
      <c r="K53" s="39"/>
      <c r="L53" s="43"/>
    </row>
    <row r="54" s="1" customFormat="1" ht="15.15" customHeight="1">
      <c r="B54" s="38"/>
      <c r="C54" s="32" t="s">
        <v>29</v>
      </c>
      <c r="D54" s="39"/>
      <c r="E54" s="39"/>
      <c r="F54" s="27" t="str">
        <f>E15</f>
        <v>Povodí Moravy s.p.</v>
      </c>
      <c r="G54" s="39"/>
      <c r="H54" s="39"/>
      <c r="I54" s="139" t="s">
        <v>35</v>
      </c>
      <c r="J54" s="36" t="str">
        <f>E21</f>
        <v xml:space="preserve"> </v>
      </c>
      <c r="K54" s="39"/>
      <c r="L54" s="43"/>
    </row>
    <row r="55" s="1" customFormat="1" ht="15.15" customHeight="1">
      <c r="B55" s="38"/>
      <c r="C55" s="32" t="s">
        <v>33</v>
      </c>
      <c r="D55" s="39"/>
      <c r="E55" s="39"/>
      <c r="F55" s="27" t="str">
        <f>IF(E18="","",E18)</f>
        <v>Vyplň údaj</v>
      </c>
      <c r="G55" s="39"/>
      <c r="H55" s="39"/>
      <c r="I55" s="139" t="s">
        <v>37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6"/>
      <c r="J56" s="39"/>
      <c r="K56" s="39"/>
      <c r="L56" s="43"/>
    </row>
    <row r="57" s="1" customFormat="1" ht="29.28" customHeight="1">
      <c r="B57" s="38"/>
      <c r="C57" s="167" t="s">
        <v>135</v>
      </c>
      <c r="D57" s="168"/>
      <c r="E57" s="168"/>
      <c r="F57" s="168"/>
      <c r="G57" s="168"/>
      <c r="H57" s="168"/>
      <c r="I57" s="169"/>
      <c r="J57" s="170" t="s">
        <v>136</v>
      </c>
      <c r="K57" s="168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6"/>
      <c r="J58" s="39"/>
      <c r="K58" s="39"/>
      <c r="L58" s="43"/>
    </row>
    <row r="59" s="1" customFormat="1" ht="22.8" customHeight="1">
      <c r="B59" s="38"/>
      <c r="C59" s="171" t="s">
        <v>71</v>
      </c>
      <c r="D59" s="39"/>
      <c r="E59" s="39"/>
      <c r="F59" s="39"/>
      <c r="G59" s="39"/>
      <c r="H59" s="39"/>
      <c r="I59" s="136"/>
      <c r="J59" s="101">
        <f>J91</f>
        <v>0</v>
      </c>
      <c r="K59" s="39"/>
      <c r="L59" s="43"/>
      <c r="AU59" s="17" t="s">
        <v>137</v>
      </c>
    </row>
    <row r="60" s="8" customFormat="1" ht="24.96" customHeight="1">
      <c r="B60" s="172"/>
      <c r="C60" s="173"/>
      <c r="D60" s="174" t="s">
        <v>138</v>
      </c>
      <c r="E60" s="175"/>
      <c r="F60" s="175"/>
      <c r="G60" s="175"/>
      <c r="H60" s="175"/>
      <c r="I60" s="176"/>
      <c r="J60" s="177">
        <f>J92</f>
        <v>0</v>
      </c>
      <c r="K60" s="173"/>
      <c r="L60" s="178"/>
    </row>
    <row r="61" s="9" customFormat="1" ht="19.92" customHeight="1">
      <c r="B61" s="179"/>
      <c r="C61" s="180"/>
      <c r="D61" s="181" t="s">
        <v>139</v>
      </c>
      <c r="E61" s="182"/>
      <c r="F61" s="182"/>
      <c r="G61" s="182"/>
      <c r="H61" s="182"/>
      <c r="I61" s="183"/>
      <c r="J61" s="184">
        <f>J93</f>
        <v>0</v>
      </c>
      <c r="K61" s="180"/>
      <c r="L61" s="185"/>
    </row>
    <row r="62" s="9" customFormat="1" ht="19.92" customHeight="1">
      <c r="B62" s="179"/>
      <c r="C62" s="180"/>
      <c r="D62" s="181" t="s">
        <v>141</v>
      </c>
      <c r="E62" s="182"/>
      <c r="F62" s="182"/>
      <c r="G62" s="182"/>
      <c r="H62" s="182"/>
      <c r="I62" s="183"/>
      <c r="J62" s="184">
        <f>J170</f>
        <v>0</v>
      </c>
      <c r="K62" s="180"/>
      <c r="L62" s="185"/>
    </row>
    <row r="63" s="9" customFormat="1" ht="19.92" customHeight="1">
      <c r="B63" s="179"/>
      <c r="C63" s="180"/>
      <c r="D63" s="181" t="s">
        <v>142</v>
      </c>
      <c r="E63" s="182"/>
      <c r="F63" s="182"/>
      <c r="G63" s="182"/>
      <c r="H63" s="182"/>
      <c r="I63" s="183"/>
      <c r="J63" s="184">
        <f>J184</f>
        <v>0</v>
      </c>
      <c r="K63" s="180"/>
      <c r="L63" s="185"/>
    </row>
    <row r="64" s="9" customFormat="1" ht="19.92" customHeight="1">
      <c r="B64" s="179"/>
      <c r="C64" s="180"/>
      <c r="D64" s="181" t="s">
        <v>143</v>
      </c>
      <c r="E64" s="182"/>
      <c r="F64" s="182"/>
      <c r="G64" s="182"/>
      <c r="H64" s="182"/>
      <c r="I64" s="183"/>
      <c r="J64" s="184">
        <f>J217</f>
        <v>0</v>
      </c>
      <c r="K64" s="180"/>
      <c r="L64" s="185"/>
    </row>
    <row r="65" s="9" customFormat="1" ht="19.92" customHeight="1">
      <c r="B65" s="179"/>
      <c r="C65" s="180"/>
      <c r="D65" s="181" t="s">
        <v>144</v>
      </c>
      <c r="E65" s="182"/>
      <c r="F65" s="182"/>
      <c r="G65" s="182"/>
      <c r="H65" s="182"/>
      <c r="I65" s="183"/>
      <c r="J65" s="184">
        <f>J230</f>
        <v>0</v>
      </c>
      <c r="K65" s="180"/>
      <c r="L65" s="185"/>
    </row>
    <row r="66" s="9" customFormat="1" ht="19.92" customHeight="1">
      <c r="B66" s="179"/>
      <c r="C66" s="180"/>
      <c r="D66" s="181" t="s">
        <v>145</v>
      </c>
      <c r="E66" s="182"/>
      <c r="F66" s="182"/>
      <c r="G66" s="182"/>
      <c r="H66" s="182"/>
      <c r="I66" s="183"/>
      <c r="J66" s="184">
        <f>J244</f>
        <v>0</v>
      </c>
      <c r="K66" s="180"/>
      <c r="L66" s="185"/>
    </row>
    <row r="67" s="9" customFormat="1" ht="19.92" customHeight="1">
      <c r="B67" s="179"/>
      <c r="C67" s="180"/>
      <c r="D67" s="181" t="s">
        <v>146</v>
      </c>
      <c r="E67" s="182"/>
      <c r="F67" s="182"/>
      <c r="G67" s="182"/>
      <c r="H67" s="182"/>
      <c r="I67" s="183"/>
      <c r="J67" s="184">
        <f>J267</f>
        <v>0</v>
      </c>
      <c r="K67" s="180"/>
      <c r="L67" s="185"/>
    </row>
    <row r="68" s="9" customFormat="1" ht="19.92" customHeight="1">
      <c r="B68" s="179"/>
      <c r="C68" s="180"/>
      <c r="D68" s="181" t="s">
        <v>147</v>
      </c>
      <c r="E68" s="182"/>
      <c r="F68" s="182"/>
      <c r="G68" s="182"/>
      <c r="H68" s="182"/>
      <c r="I68" s="183"/>
      <c r="J68" s="184">
        <f>J271</f>
        <v>0</v>
      </c>
      <c r="K68" s="180"/>
      <c r="L68" s="185"/>
    </row>
    <row r="69" s="8" customFormat="1" ht="24.96" customHeight="1">
      <c r="B69" s="172"/>
      <c r="C69" s="173"/>
      <c r="D69" s="174" t="s">
        <v>609</v>
      </c>
      <c r="E69" s="175"/>
      <c r="F69" s="175"/>
      <c r="G69" s="175"/>
      <c r="H69" s="175"/>
      <c r="I69" s="176"/>
      <c r="J69" s="177">
        <f>J273</f>
        <v>0</v>
      </c>
      <c r="K69" s="173"/>
      <c r="L69" s="178"/>
    </row>
    <row r="70" s="9" customFormat="1" ht="19.92" customHeight="1">
      <c r="B70" s="179"/>
      <c r="C70" s="180"/>
      <c r="D70" s="181" t="s">
        <v>610</v>
      </c>
      <c r="E70" s="182"/>
      <c r="F70" s="182"/>
      <c r="G70" s="182"/>
      <c r="H70" s="182"/>
      <c r="I70" s="183"/>
      <c r="J70" s="184">
        <f>J274</f>
        <v>0</v>
      </c>
      <c r="K70" s="180"/>
      <c r="L70" s="185"/>
    </row>
    <row r="71" s="9" customFormat="1" ht="19.92" customHeight="1">
      <c r="B71" s="179"/>
      <c r="C71" s="180"/>
      <c r="D71" s="181" t="s">
        <v>611</v>
      </c>
      <c r="E71" s="182"/>
      <c r="F71" s="182"/>
      <c r="G71" s="182"/>
      <c r="H71" s="182"/>
      <c r="I71" s="183"/>
      <c r="J71" s="184">
        <f>J278</f>
        <v>0</v>
      </c>
      <c r="K71" s="180"/>
      <c r="L71" s="185"/>
    </row>
    <row r="72" s="1" customFormat="1" ht="21.84" customHeight="1">
      <c r="B72" s="38"/>
      <c r="C72" s="39"/>
      <c r="D72" s="39"/>
      <c r="E72" s="39"/>
      <c r="F72" s="39"/>
      <c r="G72" s="39"/>
      <c r="H72" s="39"/>
      <c r="I72" s="136"/>
      <c r="J72" s="39"/>
      <c r="K72" s="39"/>
      <c r="L72" s="43"/>
    </row>
    <row r="73" s="1" customFormat="1" ht="6.96" customHeight="1">
      <c r="B73" s="58"/>
      <c r="C73" s="59"/>
      <c r="D73" s="59"/>
      <c r="E73" s="59"/>
      <c r="F73" s="59"/>
      <c r="G73" s="59"/>
      <c r="H73" s="59"/>
      <c r="I73" s="162"/>
      <c r="J73" s="59"/>
      <c r="K73" s="59"/>
      <c r="L73" s="43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165"/>
      <c r="J77" s="61"/>
      <c r="K77" s="61"/>
      <c r="L77" s="43"/>
    </row>
    <row r="78" s="1" customFormat="1" ht="24.96" customHeight="1">
      <c r="B78" s="38"/>
      <c r="C78" s="23" t="s">
        <v>148</v>
      </c>
      <c r="D78" s="39"/>
      <c r="E78" s="39"/>
      <c r="F78" s="39"/>
      <c r="G78" s="39"/>
      <c r="H78" s="39"/>
      <c r="I78" s="136"/>
      <c r="J78" s="39"/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36"/>
      <c r="J79" s="39"/>
      <c r="K79" s="39"/>
      <c r="L79" s="43"/>
    </row>
    <row r="80" s="1" customFormat="1" ht="12" customHeight="1">
      <c r="B80" s="38"/>
      <c r="C80" s="32" t="s">
        <v>16</v>
      </c>
      <c r="D80" s="39"/>
      <c r="E80" s="39"/>
      <c r="F80" s="39"/>
      <c r="G80" s="39"/>
      <c r="H80" s="39"/>
      <c r="I80" s="136"/>
      <c r="J80" s="39"/>
      <c r="K80" s="39"/>
      <c r="L80" s="43"/>
    </row>
    <row r="81" s="1" customFormat="1" ht="16.5" customHeight="1">
      <c r="B81" s="38"/>
      <c r="C81" s="39"/>
      <c r="D81" s="39"/>
      <c r="E81" s="166" t="str">
        <f>E7</f>
        <v>Juhyně - oprava příčných objektů, Komárno, km 18,300 - 19,340</v>
      </c>
      <c r="F81" s="32"/>
      <c r="G81" s="32"/>
      <c r="H81" s="32"/>
      <c r="I81" s="136"/>
      <c r="J81" s="39"/>
      <c r="K81" s="39"/>
      <c r="L81" s="43"/>
    </row>
    <row r="82" s="1" customFormat="1" ht="12" customHeight="1">
      <c r="B82" s="38"/>
      <c r="C82" s="32" t="s">
        <v>115</v>
      </c>
      <c r="D82" s="39"/>
      <c r="E82" s="39"/>
      <c r="F82" s="39"/>
      <c r="G82" s="39"/>
      <c r="H82" s="39"/>
      <c r="I82" s="136"/>
      <c r="J82" s="39"/>
      <c r="K82" s="39"/>
      <c r="L82" s="43"/>
    </row>
    <row r="83" s="1" customFormat="1" ht="16.5" customHeight="1">
      <c r="B83" s="38"/>
      <c r="C83" s="39"/>
      <c r="D83" s="39"/>
      <c r="E83" s="68" t="str">
        <f>E9</f>
        <v>SO 02 - Juhyně - stupeň km 18,958</v>
      </c>
      <c r="F83" s="39"/>
      <c r="G83" s="39"/>
      <c r="H83" s="39"/>
      <c r="I83" s="136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36"/>
      <c r="J84" s="39"/>
      <c r="K84" s="39"/>
      <c r="L84" s="43"/>
    </row>
    <row r="85" s="1" customFormat="1" ht="12" customHeight="1">
      <c r="B85" s="38"/>
      <c r="C85" s="32" t="s">
        <v>23</v>
      </c>
      <c r="D85" s="39"/>
      <c r="E85" s="39"/>
      <c r="F85" s="27" t="str">
        <f>F12</f>
        <v xml:space="preserve"> </v>
      </c>
      <c r="G85" s="39"/>
      <c r="H85" s="39"/>
      <c r="I85" s="139" t="s">
        <v>25</v>
      </c>
      <c r="J85" s="71" t="str">
        <f>IF(J12="","",J12)</f>
        <v>14. 11. 2016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36"/>
      <c r="J86" s="39"/>
      <c r="K86" s="39"/>
      <c r="L86" s="43"/>
    </row>
    <row r="87" s="1" customFormat="1" ht="15.15" customHeight="1">
      <c r="B87" s="38"/>
      <c r="C87" s="32" t="s">
        <v>29</v>
      </c>
      <c r="D87" s="39"/>
      <c r="E87" s="39"/>
      <c r="F87" s="27" t="str">
        <f>E15</f>
        <v>Povodí Moravy s.p.</v>
      </c>
      <c r="G87" s="39"/>
      <c r="H87" s="39"/>
      <c r="I87" s="139" t="s">
        <v>35</v>
      </c>
      <c r="J87" s="36" t="str">
        <f>E21</f>
        <v xml:space="preserve"> </v>
      </c>
      <c r="K87" s="39"/>
      <c r="L87" s="43"/>
    </row>
    <row r="88" s="1" customFormat="1" ht="15.15" customHeight="1">
      <c r="B88" s="38"/>
      <c r="C88" s="32" t="s">
        <v>33</v>
      </c>
      <c r="D88" s="39"/>
      <c r="E88" s="39"/>
      <c r="F88" s="27" t="str">
        <f>IF(E18="","",E18)</f>
        <v>Vyplň údaj</v>
      </c>
      <c r="G88" s="39"/>
      <c r="H88" s="39"/>
      <c r="I88" s="139" t="s">
        <v>37</v>
      </c>
      <c r="J88" s="36" t="str">
        <f>E24</f>
        <v xml:space="preserve"> 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36"/>
      <c r="J89" s="39"/>
      <c r="K89" s="39"/>
      <c r="L89" s="43"/>
    </row>
    <row r="90" s="10" customFormat="1" ht="29.28" customHeight="1">
      <c r="B90" s="186"/>
      <c r="C90" s="187" t="s">
        <v>149</v>
      </c>
      <c r="D90" s="188" t="s">
        <v>58</v>
      </c>
      <c r="E90" s="188" t="s">
        <v>54</v>
      </c>
      <c r="F90" s="188" t="s">
        <v>55</v>
      </c>
      <c r="G90" s="188" t="s">
        <v>150</v>
      </c>
      <c r="H90" s="188" t="s">
        <v>151</v>
      </c>
      <c r="I90" s="189" t="s">
        <v>152</v>
      </c>
      <c r="J90" s="188" t="s">
        <v>136</v>
      </c>
      <c r="K90" s="190" t="s">
        <v>153</v>
      </c>
      <c r="L90" s="191"/>
      <c r="M90" s="91" t="s">
        <v>20</v>
      </c>
      <c r="N90" s="92" t="s">
        <v>43</v>
      </c>
      <c r="O90" s="92" t="s">
        <v>154</v>
      </c>
      <c r="P90" s="92" t="s">
        <v>155</v>
      </c>
      <c r="Q90" s="92" t="s">
        <v>156</v>
      </c>
      <c r="R90" s="92" t="s">
        <v>157</v>
      </c>
      <c r="S90" s="92" t="s">
        <v>158</v>
      </c>
      <c r="T90" s="93" t="s">
        <v>159</v>
      </c>
    </row>
    <row r="91" s="1" customFormat="1" ht="22.8" customHeight="1">
      <c r="B91" s="38"/>
      <c r="C91" s="98" t="s">
        <v>160</v>
      </c>
      <c r="D91" s="39"/>
      <c r="E91" s="39"/>
      <c r="F91" s="39"/>
      <c r="G91" s="39"/>
      <c r="H91" s="39"/>
      <c r="I91" s="136"/>
      <c r="J91" s="192">
        <f>BK91</f>
        <v>0</v>
      </c>
      <c r="K91" s="39"/>
      <c r="L91" s="43"/>
      <c r="M91" s="94"/>
      <c r="N91" s="95"/>
      <c r="O91" s="95"/>
      <c r="P91" s="193">
        <f>P92+P273</f>
        <v>0</v>
      </c>
      <c r="Q91" s="95"/>
      <c r="R91" s="193">
        <f>R92+R273</f>
        <v>747.76536419999979</v>
      </c>
      <c r="S91" s="95"/>
      <c r="T91" s="194">
        <f>T92+T273</f>
        <v>492.51249999999999</v>
      </c>
      <c r="AT91" s="17" t="s">
        <v>72</v>
      </c>
      <c r="AU91" s="17" t="s">
        <v>137</v>
      </c>
      <c r="BK91" s="195">
        <f>BK92+BK273</f>
        <v>0</v>
      </c>
    </row>
    <row r="92" s="11" customFormat="1" ht="25.92" customHeight="1">
      <c r="B92" s="196"/>
      <c r="C92" s="197"/>
      <c r="D92" s="198" t="s">
        <v>72</v>
      </c>
      <c r="E92" s="199" t="s">
        <v>161</v>
      </c>
      <c r="F92" s="199" t="s">
        <v>162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P93+P170+P184+P217+P230+P244+P267+P271</f>
        <v>0</v>
      </c>
      <c r="Q92" s="204"/>
      <c r="R92" s="205">
        <f>R93+R170+R184+R217+R230+R244+R267+R271</f>
        <v>747.70047329999977</v>
      </c>
      <c r="S92" s="204"/>
      <c r="T92" s="206">
        <f>T93+T170+T184+T217+T230+T244+T267+T271</f>
        <v>492.45249999999999</v>
      </c>
      <c r="AR92" s="207" t="s">
        <v>22</v>
      </c>
      <c r="AT92" s="208" t="s">
        <v>72</v>
      </c>
      <c r="AU92" s="208" t="s">
        <v>73</v>
      </c>
      <c r="AY92" s="207" t="s">
        <v>163</v>
      </c>
      <c r="BK92" s="209">
        <f>BK93+BK170+BK184+BK217+BK230+BK244+BK267+BK271</f>
        <v>0</v>
      </c>
    </row>
    <row r="93" s="11" customFormat="1" ht="22.8" customHeight="1">
      <c r="B93" s="196"/>
      <c r="C93" s="197"/>
      <c r="D93" s="198" t="s">
        <v>72</v>
      </c>
      <c r="E93" s="210" t="s">
        <v>22</v>
      </c>
      <c r="F93" s="210" t="s">
        <v>164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SUM(P94:P169)</f>
        <v>0</v>
      </c>
      <c r="Q93" s="204"/>
      <c r="R93" s="205">
        <f>SUM(R94:R169)</f>
        <v>0.095396800000000004</v>
      </c>
      <c r="S93" s="204"/>
      <c r="T93" s="206">
        <f>SUM(T94:T169)</f>
        <v>146.88</v>
      </c>
      <c r="AR93" s="207" t="s">
        <v>22</v>
      </c>
      <c r="AT93" s="208" t="s">
        <v>72</v>
      </c>
      <c r="AU93" s="208" t="s">
        <v>22</v>
      </c>
      <c r="AY93" s="207" t="s">
        <v>163</v>
      </c>
      <c r="BK93" s="209">
        <f>SUM(BK94:BK169)</f>
        <v>0</v>
      </c>
    </row>
    <row r="94" s="1" customFormat="1" ht="24" customHeight="1">
      <c r="B94" s="38"/>
      <c r="C94" s="212" t="s">
        <v>22</v>
      </c>
      <c r="D94" s="212" t="s">
        <v>165</v>
      </c>
      <c r="E94" s="213" t="s">
        <v>612</v>
      </c>
      <c r="F94" s="214" t="s">
        <v>167</v>
      </c>
      <c r="G94" s="215" t="s">
        <v>97</v>
      </c>
      <c r="H94" s="216">
        <v>20</v>
      </c>
      <c r="I94" s="217"/>
      <c r="J94" s="218">
        <f>ROUND(I94*H94,2)</f>
        <v>0</v>
      </c>
      <c r="K94" s="214" t="s">
        <v>175</v>
      </c>
      <c r="L94" s="43"/>
      <c r="M94" s="219" t="s">
        <v>20</v>
      </c>
      <c r="N94" s="220" t="s">
        <v>44</v>
      </c>
      <c r="O94" s="83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AR94" s="223" t="s">
        <v>168</v>
      </c>
      <c r="AT94" s="223" t="s">
        <v>165</v>
      </c>
      <c r="AU94" s="223" t="s">
        <v>82</v>
      </c>
      <c r="AY94" s="17" t="s">
        <v>163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22</v>
      </c>
      <c r="BK94" s="224">
        <f>ROUND(I94*H94,2)</f>
        <v>0</v>
      </c>
      <c r="BL94" s="17" t="s">
        <v>168</v>
      </c>
      <c r="BM94" s="223" t="s">
        <v>613</v>
      </c>
    </row>
    <row r="95" s="12" customFormat="1">
      <c r="B95" s="225"/>
      <c r="C95" s="226"/>
      <c r="D95" s="227" t="s">
        <v>170</v>
      </c>
      <c r="E95" s="228" t="s">
        <v>261</v>
      </c>
      <c r="F95" s="229" t="s">
        <v>614</v>
      </c>
      <c r="G95" s="226"/>
      <c r="H95" s="230">
        <v>20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170</v>
      </c>
      <c r="AU95" s="236" t="s">
        <v>82</v>
      </c>
      <c r="AV95" s="12" t="s">
        <v>82</v>
      </c>
      <c r="AW95" s="12" t="s">
        <v>36</v>
      </c>
      <c r="AX95" s="12" t="s">
        <v>22</v>
      </c>
      <c r="AY95" s="236" t="s">
        <v>163</v>
      </c>
    </row>
    <row r="96" s="1" customFormat="1" ht="24" customHeight="1">
      <c r="B96" s="38"/>
      <c r="C96" s="212" t="s">
        <v>82</v>
      </c>
      <c r="D96" s="212" t="s">
        <v>165</v>
      </c>
      <c r="E96" s="213" t="s">
        <v>172</v>
      </c>
      <c r="F96" s="214" t="s">
        <v>173</v>
      </c>
      <c r="G96" s="215" t="s">
        <v>174</v>
      </c>
      <c r="H96" s="216">
        <v>18</v>
      </c>
      <c r="I96" s="217"/>
      <c r="J96" s="218">
        <f>ROUND(I96*H96,2)</f>
        <v>0</v>
      </c>
      <c r="K96" s="214" t="s">
        <v>175</v>
      </c>
      <c r="L96" s="43"/>
      <c r="M96" s="219" t="s">
        <v>20</v>
      </c>
      <c r="N96" s="220" t="s">
        <v>44</v>
      </c>
      <c r="O96" s="83"/>
      <c r="P96" s="221">
        <f>O96*H96</f>
        <v>0</v>
      </c>
      <c r="Q96" s="221">
        <v>8.0000000000000007E-05</v>
      </c>
      <c r="R96" s="221">
        <f>Q96*H96</f>
        <v>0.0014400000000000001</v>
      </c>
      <c r="S96" s="221">
        <v>0</v>
      </c>
      <c r="T96" s="222">
        <f>S96*H96</f>
        <v>0</v>
      </c>
      <c r="AR96" s="223" t="s">
        <v>168</v>
      </c>
      <c r="AT96" s="223" t="s">
        <v>165</v>
      </c>
      <c r="AU96" s="223" t="s">
        <v>82</v>
      </c>
      <c r="AY96" s="17" t="s">
        <v>163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22</v>
      </c>
      <c r="BK96" s="224">
        <f>ROUND(I96*H96,2)</f>
        <v>0</v>
      </c>
      <c r="BL96" s="17" t="s">
        <v>168</v>
      </c>
      <c r="BM96" s="223" t="s">
        <v>615</v>
      </c>
    </row>
    <row r="97" s="1" customFormat="1" ht="48" customHeight="1">
      <c r="B97" s="38"/>
      <c r="C97" s="212" t="s">
        <v>177</v>
      </c>
      <c r="D97" s="212" t="s">
        <v>165</v>
      </c>
      <c r="E97" s="213" t="s">
        <v>616</v>
      </c>
      <c r="F97" s="214" t="s">
        <v>617</v>
      </c>
      <c r="G97" s="215" t="s">
        <v>97</v>
      </c>
      <c r="H97" s="216">
        <v>360</v>
      </c>
      <c r="I97" s="217"/>
      <c r="J97" s="218">
        <f>ROUND(I97*H97,2)</f>
        <v>0</v>
      </c>
      <c r="K97" s="214" t="s">
        <v>175</v>
      </c>
      <c r="L97" s="43"/>
      <c r="M97" s="219" t="s">
        <v>20</v>
      </c>
      <c r="N97" s="220" t="s">
        <v>44</v>
      </c>
      <c r="O97" s="83"/>
      <c r="P97" s="221">
        <f>O97*H97</f>
        <v>0</v>
      </c>
      <c r="Q97" s="221">
        <v>0</v>
      </c>
      <c r="R97" s="221">
        <f>Q97*H97</f>
        <v>0</v>
      </c>
      <c r="S97" s="221">
        <v>0.40799999999999997</v>
      </c>
      <c r="T97" s="222">
        <f>S97*H97</f>
        <v>146.88</v>
      </c>
      <c r="AR97" s="223" t="s">
        <v>168</v>
      </c>
      <c r="AT97" s="223" t="s">
        <v>165</v>
      </c>
      <c r="AU97" s="223" t="s">
        <v>82</v>
      </c>
      <c r="AY97" s="17" t="s">
        <v>163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22</v>
      </c>
      <c r="BK97" s="224">
        <f>ROUND(I97*H97,2)</f>
        <v>0</v>
      </c>
      <c r="BL97" s="17" t="s">
        <v>168</v>
      </c>
      <c r="BM97" s="223" t="s">
        <v>618</v>
      </c>
    </row>
    <row r="98" s="12" customFormat="1">
      <c r="B98" s="225"/>
      <c r="C98" s="226"/>
      <c r="D98" s="227" t="s">
        <v>170</v>
      </c>
      <c r="E98" s="228" t="s">
        <v>95</v>
      </c>
      <c r="F98" s="229" t="s">
        <v>619</v>
      </c>
      <c r="G98" s="226"/>
      <c r="H98" s="230">
        <v>360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170</v>
      </c>
      <c r="AU98" s="236" t="s">
        <v>82</v>
      </c>
      <c r="AV98" s="12" t="s">
        <v>82</v>
      </c>
      <c r="AW98" s="12" t="s">
        <v>36</v>
      </c>
      <c r="AX98" s="12" t="s">
        <v>22</v>
      </c>
      <c r="AY98" s="236" t="s">
        <v>163</v>
      </c>
    </row>
    <row r="99" s="1" customFormat="1" ht="24" customHeight="1">
      <c r="B99" s="38"/>
      <c r="C99" s="212" t="s">
        <v>168</v>
      </c>
      <c r="D99" s="212" t="s">
        <v>165</v>
      </c>
      <c r="E99" s="213" t="s">
        <v>178</v>
      </c>
      <c r="F99" s="214" t="s">
        <v>179</v>
      </c>
      <c r="G99" s="215" t="s">
        <v>101</v>
      </c>
      <c r="H99" s="216">
        <v>5</v>
      </c>
      <c r="I99" s="217"/>
      <c r="J99" s="218">
        <f>ROUND(I99*H99,2)</f>
        <v>0</v>
      </c>
      <c r="K99" s="214" t="s">
        <v>175</v>
      </c>
      <c r="L99" s="43"/>
      <c r="M99" s="219" t="s">
        <v>20</v>
      </c>
      <c r="N99" s="220" t="s">
        <v>44</v>
      </c>
      <c r="O99" s="83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AR99" s="223" t="s">
        <v>168</v>
      </c>
      <c r="AT99" s="223" t="s">
        <v>165</v>
      </c>
      <c r="AU99" s="223" t="s">
        <v>82</v>
      </c>
      <c r="AY99" s="17" t="s">
        <v>163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22</v>
      </c>
      <c r="BK99" s="224">
        <f>ROUND(I99*H99,2)</f>
        <v>0</v>
      </c>
      <c r="BL99" s="17" t="s">
        <v>168</v>
      </c>
      <c r="BM99" s="223" t="s">
        <v>620</v>
      </c>
    </row>
    <row r="100" s="12" customFormat="1">
      <c r="B100" s="225"/>
      <c r="C100" s="226"/>
      <c r="D100" s="227" t="s">
        <v>170</v>
      </c>
      <c r="E100" s="228" t="s">
        <v>20</v>
      </c>
      <c r="F100" s="229" t="s">
        <v>621</v>
      </c>
      <c r="G100" s="226"/>
      <c r="H100" s="230">
        <v>5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AT100" s="236" t="s">
        <v>170</v>
      </c>
      <c r="AU100" s="236" t="s">
        <v>82</v>
      </c>
      <c r="AV100" s="12" t="s">
        <v>82</v>
      </c>
      <c r="AW100" s="12" t="s">
        <v>36</v>
      </c>
      <c r="AX100" s="12" t="s">
        <v>73</v>
      </c>
      <c r="AY100" s="236" t="s">
        <v>163</v>
      </c>
    </row>
    <row r="101" s="13" customFormat="1">
      <c r="B101" s="237"/>
      <c r="C101" s="238"/>
      <c r="D101" s="227" t="s">
        <v>170</v>
      </c>
      <c r="E101" s="239" t="s">
        <v>340</v>
      </c>
      <c r="F101" s="240" t="s">
        <v>184</v>
      </c>
      <c r="G101" s="238"/>
      <c r="H101" s="241">
        <v>5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AT101" s="247" t="s">
        <v>170</v>
      </c>
      <c r="AU101" s="247" t="s">
        <v>82</v>
      </c>
      <c r="AV101" s="13" t="s">
        <v>168</v>
      </c>
      <c r="AW101" s="13" t="s">
        <v>36</v>
      </c>
      <c r="AX101" s="13" t="s">
        <v>22</v>
      </c>
      <c r="AY101" s="247" t="s">
        <v>163</v>
      </c>
    </row>
    <row r="102" s="1" customFormat="1" ht="16.5" customHeight="1">
      <c r="B102" s="38"/>
      <c r="C102" s="212" t="s">
        <v>189</v>
      </c>
      <c r="D102" s="212" t="s">
        <v>165</v>
      </c>
      <c r="E102" s="213" t="s">
        <v>185</v>
      </c>
      <c r="F102" s="214" t="s">
        <v>186</v>
      </c>
      <c r="G102" s="215" t="s">
        <v>187</v>
      </c>
      <c r="H102" s="216">
        <v>350</v>
      </c>
      <c r="I102" s="217"/>
      <c r="J102" s="218">
        <f>ROUND(I102*H102,2)</f>
        <v>0</v>
      </c>
      <c r="K102" s="214" t="s">
        <v>175</v>
      </c>
      <c r="L102" s="43"/>
      <c r="M102" s="219" t="s">
        <v>20</v>
      </c>
      <c r="N102" s="220" t="s">
        <v>44</v>
      </c>
      <c r="O102" s="83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AR102" s="223" t="s">
        <v>168</v>
      </c>
      <c r="AT102" s="223" t="s">
        <v>165</v>
      </c>
      <c r="AU102" s="223" t="s">
        <v>82</v>
      </c>
      <c r="AY102" s="17" t="s">
        <v>163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22</v>
      </c>
      <c r="BK102" s="224">
        <f>ROUND(I102*H102,2)</f>
        <v>0</v>
      </c>
      <c r="BL102" s="17" t="s">
        <v>168</v>
      </c>
      <c r="BM102" s="223" t="s">
        <v>622</v>
      </c>
    </row>
    <row r="103" s="1" customFormat="1" ht="24" customHeight="1">
      <c r="B103" s="38"/>
      <c r="C103" s="212" t="s">
        <v>194</v>
      </c>
      <c r="D103" s="212" t="s">
        <v>165</v>
      </c>
      <c r="E103" s="213" t="s">
        <v>190</v>
      </c>
      <c r="F103" s="214" t="s">
        <v>191</v>
      </c>
      <c r="G103" s="215" t="s">
        <v>192</v>
      </c>
      <c r="H103" s="216">
        <v>40</v>
      </c>
      <c r="I103" s="217"/>
      <c r="J103" s="218">
        <f>ROUND(I103*H103,2)</f>
        <v>0</v>
      </c>
      <c r="K103" s="214" t="s">
        <v>175</v>
      </c>
      <c r="L103" s="43"/>
      <c r="M103" s="219" t="s">
        <v>20</v>
      </c>
      <c r="N103" s="220" t="s">
        <v>44</v>
      </c>
      <c r="O103" s="83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AR103" s="223" t="s">
        <v>168</v>
      </c>
      <c r="AT103" s="223" t="s">
        <v>165</v>
      </c>
      <c r="AU103" s="223" t="s">
        <v>82</v>
      </c>
      <c r="AY103" s="17" t="s">
        <v>163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22</v>
      </c>
      <c r="BK103" s="224">
        <f>ROUND(I103*H103,2)</f>
        <v>0</v>
      </c>
      <c r="BL103" s="17" t="s">
        <v>168</v>
      </c>
      <c r="BM103" s="223" t="s">
        <v>623</v>
      </c>
    </row>
    <row r="104" s="1" customFormat="1" ht="36" customHeight="1">
      <c r="B104" s="38"/>
      <c r="C104" s="212" t="s">
        <v>102</v>
      </c>
      <c r="D104" s="212" t="s">
        <v>165</v>
      </c>
      <c r="E104" s="213" t="s">
        <v>624</v>
      </c>
      <c r="F104" s="214" t="s">
        <v>625</v>
      </c>
      <c r="G104" s="215" t="s">
        <v>101</v>
      </c>
      <c r="H104" s="216">
        <v>112.97</v>
      </c>
      <c r="I104" s="217"/>
      <c r="J104" s="218">
        <f>ROUND(I104*H104,2)</f>
        <v>0</v>
      </c>
      <c r="K104" s="214" t="s">
        <v>175</v>
      </c>
      <c r="L104" s="43"/>
      <c r="M104" s="219" t="s">
        <v>20</v>
      </c>
      <c r="N104" s="220" t="s">
        <v>44</v>
      </c>
      <c r="O104" s="83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AR104" s="223" t="s">
        <v>168</v>
      </c>
      <c r="AT104" s="223" t="s">
        <v>165</v>
      </c>
      <c r="AU104" s="223" t="s">
        <v>82</v>
      </c>
      <c r="AY104" s="17" t="s">
        <v>163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22</v>
      </c>
      <c r="BK104" s="224">
        <f>ROUND(I104*H104,2)</f>
        <v>0</v>
      </c>
      <c r="BL104" s="17" t="s">
        <v>168</v>
      </c>
      <c r="BM104" s="223" t="s">
        <v>626</v>
      </c>
    </row>
    <row r="105" s="12" customFormat="1">
      <c r="B105" s="225"/>
      <c r="C105" s="226"/>
      <c r="D105" s="227" t="s">
        <v>170</v>
      </c>
      <c r="E105" s="228" t="s">
        <v>20</v>
      </c>
      <c r="F105" s="229" t="s">
        <v>627</v>
      </c>
      <c r="G105" s="226"/>
      <c r="H105" s="230">
        <v>5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170</v>
      </c>
      <c r="AU105" s="236" t="s">
        <v>82</v>
      </c>
      <c r="AV105" s="12" t="s">
        <v>82</v>
      </c>
      <c r="AW105" s="12" t="s">
        <v>36</v>
      </c>
      <c r="AX105" s="12" t="s">
        <v>73</v>
      </c>
      <c r="AY105" s="236" t="s">
        <v>163</v>
      </c>
    </row>
    <row r="106" s="12" customFormat="1">
      <c r="B106" s="225"/>
      <c r="C106" s="226"/>
      <c r="D106" s="227" t="s">
        <v>170</v>
      </c>
      <c r="E106" s="228" t="s">
        <v>20</v>
      </c>
      <c r="F106" s="229" t="s">
        <v>628</v>
      </c>
      <c r="G106" s="226"/>
      <c r="H106" s="230">
        <v>107.97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AT106" s="236" t="s">
        <v>170</v>
      </c>
      <c r="AU106" s="236" t="s">
        <v>82</v>
      </c>
      <c r="AV106" s="12" t="s">
        <v>82</v>
      </c>
      <c r="AW106" s="12" t="s">
        <v>36</v>
      </c>
      <c r="AX106" s="12" t="s">
        <v>73</v>
      </c>
      <c r="AY106" s="236" t="s">
        <v>163</v>
      </c>
    </row>
    <row r="107" s="13" customFormat="1">
      <c r="B107" s="237"/>
      <c r="C107" s="238"/>
      <c r="D107" s="227" t="s">
        <v>170</v>
      </c>
      <c r="E107" s="239" t="s">
        <v>589</v>
      </c>
      <c r="F107" s="240" t="s">
        <v>184</v>
      </c>
      <c r="G107" s="238"/>
      <c r="H107" s="241">
        <v>112.97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AT107" s="247" t="s">
        <v>170</v>
      </c>
      <c r="AU107" s="247" t="s">
        <v>82</v>
      </c>
      <c r="AV107" s="13" t="s">
        <v>168</v>
      </c>
      <c r="AW107" s="13" t="s">
        <v>36</v>
      </c>
      <c r="AX107" s="13" t="s">
        <v>22</v>
      </c>
      <c r="AY107" s="247" t="s">
        <v>163</v>
      </c>
    </row>
    <row r="108" s="1" customFormat="1" ht="24" customHeight="1">
      <c r="B108" s="38"/>
      <c r="C108" s="212" t="s">
        <v>202</v>
      </c>
      <c r="D108" s="212" t="s">
        <v>165</v>
      </c>
      <c r="E108" s="213" t="s">
        <v>195</v>
      </c>
      <c r="F108" s="214" t="s">
        <v>196</v>
      </c>
      <c r="G108" s="215" t="s">
        <v>101</v>
      </c>
      <c r="H108" s="216">
        <v>63.140000000000001</v>
      </c>
      <c r="I108" s="217"/>
      <c r="J108" s="218">
        <f>ROUND(I108*H108,2)</f>
        <v>0</v>
      </c>
      <c r="K108" s="214" t="s">
        <v>175</v>
      </c>
      <c r="L108" s="43"/>
      <c r="M108" s="219" t="s">
        <v>20</v>
      </c>
      <c r="N108" s="220" t="s">
        <v>44</v>
      </c>
      <c r="O108" s="83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AR108" s="223" t="s">
        <v>168</v>
      </c>
      <c r="AT108" s="223" t="s">
        <v>165</v>
      </c>
      <c r="AU108" s="223" t="s">
        <v>82</v>
      </c>
      <c r="AY108" s="17" t="s">
        <v>163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22</v>
      </c>
      <c r="BK108" s="224">
        <f>ROUND(I108*H108,2)</f>
        <v>0</v>
      </c>
      <c r="BL108" s="17" t="s">
        <v>168</v>
      </c>
      <c r="BM108" s="223" t="s">
        <v>629</v>
      </c>
    </row>
    <row r="109" s="12" customFormat="1">
      <c r="B109" s="225"/>
      <c r="C109" s="226"/>
      <c r="D109" s="227" t="s">
        <v>170</v>
      </c>
      <c r="E109" s="228" t="s">
        <v>20</v>
      </c>
      <c r="F109" s="229" t="s">
        <v>630</v>
      </c>
      <c r="G109" s="226"/>
      <c r="H109" s="230">
        <v>63.140000000000001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170</v>
      </c>
      <c r="AU109" s="236" t="s">
        <v>82</v>
      </c>
      <c r="AV109" s="12" t="s">
        <v>82</v>
      </c>
      <c r="AW109" s="12" t="s">
        <v>36</v>
      </c>
      <c r="AX109" s="12" t="s">
        <v>73</v>
      </c>
      <c r="AY109" s="236" t="s">
        <v>163</v>
      </c>
    </row>
    <row r="110" s="13" customFormat="1">
      <c r="B110" s="237"/>
      <c r="C110" s="238"/>
      <c r="D110" s="227" t="s">
        <v>170</v>
      </c>
      <c r="E110" s="239" t="s">
        <v>99</v>
      </c>
      <c r="F110" s="240" t="s">
        <v>184</v>
      </c>
      <c r="G110" s="238"/>
      <c r="H110" s="241">
        <v>63.140000000000001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AT110" s="247" t="s">
        <v>170</v>
      </c>
      <c r="AU110" s="247" t="s">
        <v>82</v>
      </c>
      <c r="AV110" s="13" t="s">
        <v>168</v>
      </c>
      <c r="AW110" s="13" t="s">
        <v>36</v>
      </c>
      <c r="AX110" s="13" t="s">
        <v>22</v>
      </c>
      <c r="AY110" s="247" t="s">
        <v>163</v>
      </c>
    </row>
    <row r="111" s="1" customFormat="1" ht="16.5" customHeight="1">
      <c r="B111" s="38"/>
      <c r="C111" s="212" t="s">
        <v>207</v>
      </c>
      <c r="D111" s="212" t="s">
        <v>165</v>
      </c>
      <c r="E111" s="213" t="s">
        <v>199</v>
      </c>
      <c r="F111" s="214" t="s">
        <v>200</v>
      </c>
      <c r="G111" s="215" t="s">
        <v>101</v>
      </c>
      <c r="H111" s="216">
        <v>63.140000000000001</v>
      </c>
      <c r="I111" s="217"/>
      <c r="J111" s="218">
        <f>ROUND(I111*H111,2)</f>
        <v>0</v>
      </c>
      <c r="K111" s="214" t="s">
        <v>175</v>
      </c>
      <c r="L111" s="43"/>
      <c r="M111" s="219" t="s">
        <v>20</v>
      </c>
      <c r="N111" s="220" t="s">
        <v>44</v>
      </c>
      <c r="O111" s="83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AR111" s="223" t="s">
        <v>168</v>
      </c>
      <c r="AT111" s="223" t="s">
        <v>165</v>
      </c>
      <c r="AU111" s="223" t="s">
        <v>82</v>
      </c>
      <c r="AY111" s="17" t="s">
        <v>163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22</v>
      </c>
      <c r="BK111" s="224">
        <f>ROUND(I111*H111,2)</f>
        <v>0</v>
      </c>
      <c r="BL111" s="17" t="s">
        <v>168</v>
      </c>
      <c r="BM111" s="223" t="s">
        <v>631</v>
      </c>
    </row>
    <row r="112" s="12" customFormat="1">
      <c r="B112" s="225"/>
      <c r="C112" s="226"/>
      <c r="D112" s="227" t="s">
        <v>170</v>
      </c>
      <c r="E112" s="228" t="s">
        <v>20</v>
      </c>
      <c r="F112" s="229" t="s">
        <v>99</v>
      </c>
      <c r="G112" s="226"/>
      <c r="H112" s="230">
        <v>63.140000000000001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170</v>
      </c>
      <c r="AU112" s="236" t="s">
        <v>82</v>
      </c>
      <c r="AV112" s="12" t="s">
        <v>82</v>
      </c>
      <c r="AW112" s="12" t="s">
        <v>36</v>
      </c>
      <c r="AX112" s="12" t="s">
        <v>22</v>
      </c>
      <c r="AY112" s="236" t="s">
        <v>163</v>
      </c>
    </row>
    <row r="113" s="1" customFormat="1" ht="24" customHeight="1">
      <c r="B113" s="38"/>
      <c r="C113" s="212" t="s">
        <v>27</v>
      </c>
      <c r="D113" s="212" t="s">
        <v>165</v>
      </c>
      <c r="E113" s="213" t="s">
        <v>203</v>
      </c>
      <c r="F113" s="214" t="s">
        <v>204</v>
      </c>
      <c r="G113" s="215" t="s">
        <v>101</v>
      </c>
      <c r="H113" s="216">
        <v>47.939999999999998</v>
      </c>
      <c r="I113" s="217"/>
      <c r="J113" s="218">
        <f>ROUND(I113*H113,2)</f>
        <v>0</v>
      </c>
      <c r="K113" s="214" t="s">
        <v>175</v>
      </c>
      <c r="L113" s="43"/>
      <c r="M113" s="219" t="s">
        <v>20</v>
      </c>
      <c r="N113" s="220" t="s">
        <v>44</v>
      </c>
      <c r="O113" s="83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AR113" s="223" t="s">
        <v>168</v>
      </c>
      <c r="AT113" s="223" t="s">
        <v>165</v>
      </c>
      <c r="AU113" s="223" t="s">
        <v>82</v>
      </c>
      <c r="AY113" s="17" t="s">
        <v>163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22</v>
      </c>
      <c r="BK113" s="224">
        <f>ROUND(I113*H113,2)</f>
        <v>0</v>
      </c>
      <c r="BL113" s="17" t="s">
        <v>168</v>
      </c>
      <c r="BM113" s="223" t="s">
        <v>632</v>
      </c>
    </row>
    <row r="114" s="12" customFormat="1">
      <c r="B114" s="225"/>
      <c r="C114" s="226"/>
      <c r="D114" s="227" t="s">
        <v>170</v>
      </c>
      <c r="E114" s="228" t="s">
        <v>20</v>
      </c>
      <c r="F114" s="229" t="s">
        <v>633</v>
      </c>
      <c r="G114" s="226"/>
      <c r="H114" s="230">
        <v>29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170</v>
      </c>
      <c r="AU114" s="236" t="s">
        <v>82</v>
      </c>
      <c r="AV114" s="12" t="s">
        <v>82</v>
      </c>
      <c r="AW114" s="12" t="s">
        <v>36</v>
      </c>
      <c r="AX114" s="12" t="s">
        <v>73</v>
      </c>
      <c r="AY114" s="236" t="s">
        <v>163</v>
      </c>
    </row>
    <row r="115" s="12" customFormat="1">
      <c r="B115" s="225"/>
      <c r="C115" s="226"/>
      <c r="D115" s="227" t="s">
        <v>170</v>
      </c>
      <c r="E115" s="228" t="s">
        <v>20</v>
      </c>
      <c r="F115" s="229" t="s">
        <v>634</v>
      </c>
      <c r="G115" s="226"/>
      <c r="H115" s="230">
        <v>18.940000000000001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AT115" s="236" t="s">
        <v>170</v>
      </c>
      <c r="AU115" s="236" t="s">
        <v>82</v>
      </c>
      <c r="AV115" s="12" t="s">
        <v>82</v>
      </c>
      <c r="AW115" s="12" t="s">
        <v>36</v>
      </c>
      <c r="AX115" s="12" t="s">
        <v>73</v>
      </c>
      <c r="AY115" s="236" t="s">
        <v>163</v>
      </c>
    </row>
    <row r="116" s="13" customFormat="1">
      <c r="B116" s="237"/>
      <c r="C116" s="238"/>
      <c r="D116" s="227" t="s">
        <v>170</v>
      </c>
      <c r="E116" s="239" t="s">
        <v>104</v>
      </c>
      <c r="F116" s="240" t="s">
        <v>184</v>
      </c>
      <c r="G116" s="238"/>
      <c r="H116" s="241">
        <v>47.939999999999998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AT116" s="247" t="s">
        <v>170</v>
      </c>
      <c r="AU116" s="247" t="s">
        <v>82</v>
      </c>
      <c r="AV116" s="13" t="s">
        <v>168</v>
      </c>
      <c r="AW116" s="13" t="s">
        <v>36</v>
      </c>
      <c r="AX116" s="13" t="s">
        <v>22</v>
      </c>
      <c r="AY116" s="247" t="s">
        <v>163</v>
      </c>
    </row>
    <row r="117" s="1" customFormat="1" ht="24" customHeight="1">
      <c r="B117" s="38"/>
      <c r="C117" s="212" t="s">
        <v>216</v>
      </c>
      <c r="D117" s="212" t="s">
        <v>165</v>
      </c>
      <c r="E117" s="213" t="s">
        <v>635</v>
      </c>
      <c r="F117" s="214" t="s">
        <v>636</v>
      </c>
      <c r="G117" s="215" t="s">
        <v>97</v>
      </c>
      <c r="H117" s="216">
        <v>33.520000000000003</v>
      </c>
      <c r="I117" s="217"/>
      <c r="J117" s="218">
        <f>ROUND(I117*H117,2)</f>
        <v>0</v>
      </c>
      <c r="K117" s="214" t="s">
        <v>175</v>
      </c>
      <c r="L117" s="43"/>
      <c r="M117" s="219" t="s">
        <v>20</v>
      </c>
      <c r="N117" s="220" t="s">
        <v>44</v>
      </c>
      <c r="O117" s="83"/>
      <c r="P117" s="221">
        <f>O117*H117</f>
        <v>0</v>
      </c>
      <c r="Q117" s="221">
        <v>0.00084000000000000003</v>
      </c>
      <c r="R117" s="221">
        <f>Q117*H117</f>
        <v>0.028156800000000003</v>
      </c>
      <c r="S117" s="221">
        <v>0</v>
      </c>
      <c r="T117" s="222">
        <f>S117*H117</f>
        <v>0</v>
      </c>
      <c r="AR117" s="223" t="s">
        <v>168</v>
      </c>
      <c r="AT117" s="223" t="s">
        <v>165</v>
      </c>
      <c r="AU117" s="223" t="s">
        <v>82</v>
      </c>
      <c r="AY117" s="17" t="s">
        <v>163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22</v>
      </c>
      <c r="BK117" s="224">
        <f>ROUND(I117*H117,2)</f>
        <v>0</v>
      </c>
      <c r="BL117" s="17" t="s">
        <v>168</v>
      </c>
      <c r="BM117" s="223" t="s">
        <v>637</v>
      </c>
    </row>
    <row r="118" s="12" customFormat="1">
      <c r="B118" s="225"/>
      <c r="C118" s="226"/>
      <c r="D118" s="227" t="s">
        <v>170</v>
      </c>
      <c r="E118" s="228" t="s">
        <v>592</v>
      </c>
      <c r="F118" s="229" t="s">
        <v>638</v>
      </c>
      <c r="G118" s="226"/>
      <c r="H118" s="230">
        <v>33.520000000000003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170</v>
      </c>
      <c r="AU118" s="236" t="s">
        <v>82</v>
      </c>
      <c r="AV118" s="12" t="s">
        <v>82</v>
      </c>
      <c r="AW118" s="12" t="s">
        <v>36</v>
      </c>
      <c r="AX118" s="12" t="s">
        <v>22</v>
      </c>
      <c r="AY118" s="236" t="s">
        <v>163</v>
      </c>
    </row>
    <row r="119" s="1" customFormat="1" ht="24" customHeight="1">
      <c r="B119" s="38"/>
      <c r="C119" s="212" t="s">
        <v>221</v>
      </c>
      <c r="D119" s="212" t="s">
        <v>165</v>
      </c>
      <c r="E119" s="213" t="s">
        <v>639</v>
      </c>
      <c r="F119" s="214" t="s">
        <v>640</v>
      </c>
      <c r="G119" s="215" t="s">
        <v>97</v>
      </c>
      <c r="H119" s="216">
        <v>33.520000000000003</v>
      </c>
      <c r="I119" s="217"/>
      <c r="J119" s="218">
        <f>ROUND(I119*H119,2)</f>
        <v>0</v>
      </c>
      <c r="K119" s="214" t="s">
        <v>175</v>
      </c>
      <c r="L119" s="43"/>
      <c r="M119" s="219" t="s">
        <v>20</v>
      </c>
      <c r="N119" s="220" t="s">
        <v>44</v>
      </c>
      <c r="O119" s="83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AR119" s="223" t="s">
        <v>168</v>
      </c>
      <c r="AT119" s="223" t="s">
        <v>165</v>
      </c>
      <c r="AU119" s="223" t="s">
        <v>82</v>
      </c>
      <c r="AY119" s="17" t="s">
        <v>163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22</v>
      </c>
      <c r="BK119" s="224">
        <f>ROUND(I119*H119,2)</f>
        <v>0</v>
      </c>
      <c r="BL119" s="17" t="s">
        <v>168</v>
      </c>
      <c r="BM119" s="223" t="s">
        <v>641</v>
      </c>
    </row>
    <row r="120" s="12" customFormat="1">
      <c r="B120" s="225"/>
      <c r="C120" s="226"/>
      <c r="D120" s="227" t="s">
        <v>170</v>
      </c>
      <c r="E120" s="228" t="s">
        <v>20</v>
      </c>
      <c r="F120" s="229" t="s">
        <v>592</v>
      </c>
      <c r="G120" s="226"/>
      <c r="H120" s="230">
        <v>33.520000000000003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170</v>
      </c>
      <c r="AU120" s="236" t="s">
        <v>82</v>
      </c>
      <c r="AV120" s="12" t="s">
        <v>82</v>
      </c>
      <c r="AW120" s="12" t="s">
        <v>36</v>
      </c>
      <c r="AX120" s="12" t="s">
        <v>22</v>
      </c>
      <c r="AY120" s="236" t="s">
        <v>163</v>
      </c>
    </row>
    <row r="121" s="1" customFormat="1" ht="24" customHeight="1">
      <c r="B121" s="38"/>
      <c r="C121" s="212" t="s">
        <v>225</v>
      </c>
      <c r="D121" s="212" t="s">
        <v>165</v>
      </c>
      <c r="E121" s="213" t="s">
        <v>642</v>
      </c>
      <c r="F121" s="214" t="s">
        <v>643</v>
      </c>
      <c r="G121" s="215" t="s">
        <v>101</v>
      </c>
      <c r="H121" s="216">
        <v>234.20400000000001</v>
      </c>
      <c r="I121" s="217"/>
      <c r="J121" s="218">
        <f>ROUND(I121*H121,2)</f>
        <v>0</v>
      </c>
      <c r="K121" s="214" t="s">
        <v>175</v>
      </c>
      <c r="L121" s="43"/>
      <c r="M121" s="219" t="s">
        <v>20</v>
      </c>
      <c r="N121" s="220" t="s">
        <v>44</v>
      </c>
      <c r="O121" s="83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AR121" s="223" t="s">
        <v>168</v>
      </c>
      <c r="AT121" s="223" t="s">
        <v>165</v>
      </c>
      <c r="AU121" s="223" t="s">
        <v>82</v>
      </c>
      <c r="AY121" s="17" t="s">
        <v>163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22</v>
      </c>
      <c r="BK121" s="224">
        <f>ROUND(I121*H121,2)</f>
        <v>0</v>
      </c>
      <c r="BL121" s="17" t="s">
        <v>168</v>
      </c>
      <c r="BM121" s="223" t="s">
        <v>644</v>
      </c>
    </row>
    <row r="122" s="12" customFormat="1">
      <c r="B122" s="225"/>
      <c r="C122" s="226"/>
      <c r="D122" s="227" t="s">
        <v>170</v>
      </c>
      <c r="E122" s="228" t="s">
        <v>20</v>
      </c>
      <c r="F122" s="229" t="s">
        <v>645</v>
      </c>
      <c r="G122" s="226"/>
      <c r="H122" s="230">
        <v>126.20399999999999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170</v>
      </c>
      <c r="AU122" s="236" t="s">
        <v>82</v>
      </c>
      <c r="AV122" s="12" t="s">
        <v>82</v>
      </c>
      <c r="AW122" s="12" t="s">
        <v>36</v>
      </c>
      <c r="AX122" s="12" t="s">
        <v>73</v>
      </c>
      <c r="AY122" s="236" t="s">
        <v>163</v>
      </c>
    </row>
    <row r="123" s="12" customFormat="1">
      <c r="B123" s="225"/>
      <c r="C123" s="226"/>
      <c r="D123" s="227" t="s">
        <v>170</v>
      </c>
      <c r="E123" s="228" t="s">
        <v>20</v>
      </c>
      <c r="F123" s="229" t="s">
        <v>458</v>
      </c>
      <c r="G123" s="226"/>
      <c r="H123" s="230">
        <v>108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170</v>
      </c>
      <c r="AU123" s="236" t="s">
        <v>82</v>
      </c>
      <c r="AV123" s="12" t="s">
        <v>82</v>
      </c>
      <c r="AW123" s="12" t="s">
        <v>36</v>
      </c>
      <c r="AX123" s="12" t="s">
        <v>73</v>
      </c>
      <c r="AY123" s="236" t="s">
        <v>163</v>
      </c>
    </row>
    <row r="124" s="13" customFormat="1">
      <c r="B124" s="237"/>
      <c r="C124" s="238"/>
      <c r="D124" s="227" t="s">
        <v>170</v>
      </c>
      <c r="E124" s="239" t="s">
        <v>20</v>
      </c>
      <c r="F124" s="240" t="s">
        <v>184</v>
      </c>
      <c r="G124" s="238"/>
      <c r="H124" s="241">
        <v>234.20400000000001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AT124" s="247" t="s">
        <v>170</v>
      </c>
      <c r="AU124" s="247" t="s">
        <v>82</v>
      </c>
      <c r="AV124" s="13" t="s">
        <v>168</v>
      </c>
      <c r="AW124" s="13" t="s">
        <v>36</v>
      </c>
      <c r="AX124" s="13" t="s">
        <v>22</v>
      </c>
      <c r="AY124" s="247" t="s">
        <v>163</v>
      </c>
    </row>
    <row r="125" s="1" customFormat="1" ht="24" customHeight="1">
      <c r="B125" s="38"/>
      <c r="C125" s="212" t="s">
        <v>230</v>
      </c>
      <c r="D125" s="212" t="s">
        <v>165</v>
      </c>
      <c r="E125" s="213" t="s">
        <v>231</v>
      </c>
      <c r="F125" s="214" t="s">
        <v>232</v>
      </c>
      <c r="G125" s="215" t="s">
        <v>101</v>
      </c>
      <c r="H125" s="216">
        <v>53.689999999999998</v>
      </c>
      <c r="I125" s="217"/>
      <c r="J125" s="218">
        <f>ROUND(I125*H125,2)</f>
        <v>0</v>
      </c>
      <c r="K125" s="214" t="s">
        <v>175</v>
      </c>
      <c r="L125" s="43"/>
      <c r="M125" s="219" t="s">
        <v>20</v>
      </c>
      <c r="N125" s="220" t="s">
        <v>44</v>
      </c>
      <c r="O125" s="83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AR125" s="223" t="s">
        <v>168</v>
      </c>
      <c r="AT125" s="223" t="s">
        <v>165</v>
      </c>
      <c r="AU125" s="223" t="s">
        <v>82</v>
      </c>
      <c r="AY125" s="17" t="s">
        <v>163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22</v>
      </c>
      <c r="BK125" s="224">
        <f>ROUND(I125*H125,2)</f>
        <v>0</v>
      </c>
      <c r="BL125" s="17" t="s">
        <v>168</v>
      </c>
      <c r="BM125" s="223" t="s">
        <v>646</v>
      </c>
    </row>
    <row r="126" s="12" customFormat="1">
      <c r="B126" s="225"/>
      <c r="C126" s="226"/>
      <c r="D126" s="227" t="s">
        <v>170</v>
      </c>
      <c r="E126" s="228" t="s">
        <v>20</v>
      </c>
      <c r="F126" s="229" t="s">
        <v>647</v>
      </c>
      <c r="G126" s="226"/>
      <c r="H126" s="230">
        <v>10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170</v>
      </c>
      <c r="AU126" s="236" t="s">
        <v>82</v>
      </c>
      <c r="AV126" s="12" t="s">
        <v>82</v>
      </c>
      <c r="AW126" s="12" t="s">
        <v>36</v>
      </c>
      <c r="AX126" s="12" t="s">
        <v>73</v>
      </c>
      <c r="AY126" s="236" t="s">
        <v>163</v>
      </c>
    </row>
    <row r="127" s="12" customFormat="1">
      <c r="B127" s="225"/>
      <c r="C127" s="226"/>
      <c r="D127" s="227" t="s">
        <v>170</v>
      </c>
      <c r="E127" s="228" t="s">
        <v>20</v>
      </c>
      <c r="F127" s="229" t="s">
        <v>648</v>
      </c>
      <c r="G127" s="226"/>
      <c r="H127" s="230">
        <v>43.689999999999998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170</v>
      </c>
      <c r="AU127" s="236" t="s">
        <v>82</v>
      </c>
      <c r="AV127" s="12" t="s">
        <v>82</v>
      </c>
      <c r="AW127" s="12" t="s">
        <v>36</v>
      </c>
      <c r="AX127" s="12" t="s">
        <v>73</v>
      </c>
      <c r="AY127" s="236" t="s">
        <v>163</v>
      </c>
    </row>
    <row r="128" s="13" customFormat="1">
      <c r="B128" s="237"/>
      <c r="C128" s="238"/>
      <c r="D128" s="227" t="s">
        <v>170</v>
      </c>
      <c r="E128" s="239" t="s">
        <v>493</v>
      </c>
      <c r="F128" s="240" t="s">
        <v>184</v>
      </c>
      <c r="G128" s="238"/>
      <c r="H128" s="241">
        <v>53.689999999999998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170</v>
      </c>
      <c r="AU128" s="247" t="s">
        <v>82</v>
      </c>
      <c r="AV128" s="13" t="s">
        <v>168</v>
      </c>
      <c r="AW128" s="13" t="s">
        <v>36</v>
      </c>
      <c r="AX128" s="13" t="s">
        <v>22</v>
      </c>
      <c r="AY128" s="247" t="s">
        <v>163</v>
      </c>
    </row>
    <row r="129" s="1" customFormat="1" ht="24" customHeight="1">
      <c r="B129" s="38"/>
      <c r="C129" s="212" t="s">
        <v>8</v>
      </c>
      <c r="D129" s="212" t="s">
        <v>165</v>
      </c>
      <c r="E129" s="213" t="s">
        <v>239</v>
      </c>
      <c r="F129" s="214" t="s">
        <v>240</v>
      </c>
      <c r="G129" s="215" t="s">
        <v>101</v>
      </c>
      <c r="H129" s="216">
        <v>322.71199999999999</v>
      </c>
      <c r="I129" s="217"/>
      <c r="J129" s="218">
        <f>ROUND(I129*H129,2)</f>
        <v>0</v>
      </c>
      <c r="K129" s="214" t="s">
        <v>175</v>
      </c>
      <c r="L129" s="43"/>
      <c r="M129" s="219" t="s">
        <v>20</v>
      </c>
      <c r="N129" s="220" t="s">
        <v>44</v>
      </c>
      <c r="O129" s="83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AR129" s="223" t="s">
        <v>168</v>
      </c>
      <c r="AT129" s="223" t="s">
        <v>165</v>
      </c>
      <c r="AU129" s="223" t="s">
        <v>82</v>
      </c>
      <c r="AY129" s="17" t="s">
        <v>163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22</v>
      </c>
      <c r="BK129" s="224">
        <f>ROUND(I129*H129,2)</f>
        <v>0</v>
      </c>
      <c r="BL129" s="17" t="s">
        <v>168</v>
      </c>
      <c r="BM129" s="223" t="s">
        <v>649</v>
      </c>
    </row>
    <row r="130" s="12" customFormat="1">
      <c r="B130" s="225"/>
      <c r="C130" s="226"/>
      <c r="D130" s="227" t="s">
        <v>170</v>
      </c>
      <c r="E130" s="228" t="s">
        <v>20</v>
      </c>
      <c r="F130" s="229" t="s">
        <v>650</v>
      </c>
      <c r="G130" s="226"/>
      <c r="H130" s="230">
        <v>31.309999999999999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170</v>
      </c>
      <c r="AU130" s="236" t="s">
        <v>82</v>
      </c>
      <c r="AV130" s="12" t="s">
        <v>82</v>
      </c>
      <c r="AW130" s="12" t="s">
        <v>36</v>
      </c>
      <c r="AX130" s="12" t="s">
        <v>73</v>
      </c>
      <c r="AY130" s="236" t="s">
        <v>163</v>
      </c>
    </row>
    <row r="131" s="12" customFormat="1">
      <c r="B131" s="225"/>
      <c r="C131" s="226"/>
      <c r="D131" s="227" t="s">
        <v>170</v>
      </c>
      <c r="E131" s="228" t="s">
        <v>20</v>
      </c>
      <c r="F131" s="229" t="s">
        <v>651</v>
      </c>
      <c r="G131" s="226"/>
      <c r="H131" s="230">
        <v>4.25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170</v>
      </c>
      <c r="AU131" s="236" t="s">
        <v>82</v>
      </c>
      <c r="AV131" s="12" t="s">
        <v>82</v>
      </c>
      <c r="AW131" s="12" t="s">
        <v>36</v>
      </c>
      <c r="AX131" s="12" t="s">
        <v>73</v>
      </c>
      <c r="AY131" s="236" t="s">
        <v>163</v>
      </c>
    </row>
    <row r="132" s="12" customFormat="1">
      <c r="B132" s="225"/>
      <c r="C132" s="226"/>
      <c r="D132" s="227" t="s">
        <v>170</v>
      </c>
      <c r="E132" s="228" t="s">
        <v>20</v>
      </c>
      <c r="F132" s="229" t="s">
        <v>589</v>
      </c>
      <c r="G132" s="226"/>
      <c r="H132" s="230">
        <v>112.97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170</v>
      </c>
      <c r="AU132" s="236" t="s">
        <v>82</v>
      </c>
      <c r="AV132" s="12" t="s">
        <v>82</v>
      </c>
      <c r="AW132" s="12" t="s">
        <v>36</v>
      </c>
      <c r="AX132" s="12" t="s">
        <v>73</v>
      </c>
      <c r="AY132" s="236" t="s">
        <v>163</v>
      </c>
    </row>
    <row r="133" s="12" customFormat="1">
      <c r="B133" s="225"/>
      <c r="C133" s="226"/>
      <c r="D133" s="227" t="s">
        <v>170</v>
      </c>
      <c r="E133" s="228" t="s">
        <v>20</v>
      </c>
      <c r="F133" s="229" t="s">
        <v>99</v>
      </c>
      <c r="G133" s="226"/>
      <c r="H133" s="230">
        <v>63.140000000000001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170</v>
      </c>
      <c r="AU133" s="236" t="s">
        <v>82</v>
      </c>
      <c r="AV133" s="12" t="s">
        <v>82</v>
      </c>
      <c r="AW133" s="12" t="s">
        <v>36</v>
      </c>
      <c r="AX133" s="12" t="s">
        <v>73</v>
      </c>
      <c r="AY133" s="236" t="s">
        <v>163</v>
      </c>
    </row>
    <row r="134" s="12" customFormat="1">
      <c r="B134" s="225"/>
      <c r="C134" s="226"/>
      <c r="D134" s="227" t="s">
        <v>170</v>
      </c>
      <c r="E134" s="228" t="s">
        <v>20</v>
      </c>
      <c r="F134" s="229" t="s">
        <v>238</v>
      </c>
      <c r="G134" s="226"/>
      <c r="H134" s="230">
        <v>63.101999999999997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170</v>
      </c>
      <c r="AU134" s="236" t="s">
        <v>82</v>
      </c>
      <c r="AV134" s="12" t="s">
        <v>82</v>
      </c>
      <c r="AW134" s="12" t="s">
        <v>36</v>
      </c>
      <c r="AX134" s="12" t="s">
        <v>73</v>
      </c>
      <c r="AY134" s="236" t="s">
        <v>163</v>
      </c>
    </row>
    <row r="135" s="12" customFormat="1">
      <c r="B135" s="225"/>
      <c r="C135" s="226"/>
      <c r="D135" s="227" t="s">
        <v>170</v>
      </c>
      <c r="E135" s="228" t="s">
        <v>20</v>
      </c>
      <c r="F135" s="229" t="s">
        <v>104</v>
      </c>
      <c r="G135" s="226"/>
      <c r="H135" s="230">
        <v>47.939999999999998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170</v>
      </c>
      <c r="AU135" s="236" t="s">
        <v>82</v>
      </c>
      <c r="AV135" s="12" t="s">
        <v>82</v>
      </c>
      <c r="AW135" s="12" t="s">
        <v>36</v>
      </c>
      <c r="AX135" s="12" t="s">
        <v>73</v>
      </c>
      <c r="AY135" s="236" t="s">
        <v>163</v>
      </c>
    </row>
    <row r="136" s="13" customFormat="1">
      <c r="B136" s="237"/>
      <c r="C136" s="238"/>
      <c r="D136" s="227" t="s">
        <v>170</v>
      </c>
      <c r="E136" s="239" t="s">
        <v>464</v>
      </c>
      <c r="F136" s="240" t="s">
        <v>184</v>
      </c>
      <c r="G136" s="238"/>
      <c r="H136" s="241">
        <v>322.71199999999999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170</v>
      </c>
      <c r="AU136" s="247" t="s">
        <v>82</v>
      </c>
      <c r="AV136" s="13" t="s">
        <v>168</v>
      </c>
      <c r="AW136" s="13" t="s">
        <v>36</v>
      </c>
      <c r="AX136" s="13" t="s">
        <v>22</v>
      </c>
      <c r="AY136" s="247" t="s">
        <v>163</v>
      </c>
    </row>
    <row r="137" s="1" customFormat="1" ht="36" customHeight="1">
      <c r="B137" s="38"/>
      <c r="C137" s="212" t="s">
        <v>249</v>
      </c>
      <c r="D137" s="212" t="s">
        <v>165</v>
      </c>
      <c r="E137" s="213" t="s">
        <v>250</v>
      </c>
      <c r="F137" s="214" t="s">
        <v>251</v>
      </c>
      <c r="G137" s="215" t="s">
        <v>101</v>
      </c>
      <c r="H137" s="216">
        <v>3227.1199999999999</v>
      </c>
      <c r="I137" s="217"/>
      <c r="J137" s="218">
        <f>ROUND(I137*H137,2)</f>
        <v>0</v>
      </c>
      <c r="K137" s="214" t="s">
        <v>175</v>
      </c>
      <c r="L137" s="43"/>
      <c r="M137" s="219" t="s">
        <v>20</v>
      </c>
      <c r="N137" s="220" t="s">
        <v>44</v>
      </c>
      <c r="O137" s="83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AR137" s="223" t="s">
        <v>168</v>
      </c>
      <c r="AT137" s="223" t="s">
        <v>165</v>
      </c>
      <c r="AU137" s="223" t="s">
        <v>82</v>
      </c>
      <c r="AY137" s="17" t="s">
        <v>163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22</v>
      </c>
      <c r="BK137" s="224">
        <f>ROUND(I137*H137,2)</f>
        <v>0</v>
      </c>
      <c r="BL137" s="17" t="s">
        <v>168</v>
      </c>
      <c r="BM137" s="223" t="s">
        <v>652</v>
      </c>
    </row>
    <row r="138" s="12" customFormat="1">
      <c r="B138" s="225"/>
      <c r="C138" s="226"/>
      <c r="D138" s="227" t="s">
        <v>170</v>
      </c>
      <c r="E138" s="228" t="s">
        <v>20</v>
      </c>
      <c r="F138" s="229" t="s">
        <v>500</v>
      </c>
      <c r="G138" s="226"/>
      <c r="H138" s="230">
        <v>3227.1199999999999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170</v>
      </c>
      <c r="AU138" s="236" t="s">
        <v>82</v>
      </c>
      <c r="AV138" s="12" t="s">
        <v>82</v>
      </c>
      <c r="AW138" s="12" t="s">
        <v>36</v>
      </c>
      <c r="AX138" s="12" t="s">
        <v>22</v>
      </c>
      <c r="AY138" s="236" t="s">
        <v>163</v>
      </c>
    </row>
    <row r="139" s="1" customFormat="1" ht="24" customHeight="1">
      <c r="B139" s="38"/>
      <c r="C139" s="212" t="s">
        <v>254</v>
      </c>
      <c r="D139" s="212" t="s">
        <v>165</v>
      </c>
      <c r="E139" s="213" t="s">
        <v>255</v>
      </c>
      <c r="F139" s="214" t="s">
        <v>256</v>
      </c>
      <c r="G139" s="215" t="s">
        <v>101</v>
      </c>
      <c r="H139" s="216">
        <v>224.042</v>
      </c>
      <c r="I139" s="217"/>
      <c r="J139" s="218">
        <f>ROUND(I139*H139,2)</f>
        <v>0</v>
      </c>
      <c r="K139" s="214" t="s">
        <v>175</v>
      </c>
      <c r="L139" s="43"/>
      <c r="M139" s="219" t="s">
        <v>20</v>
      </c>
      <c r="N139" s="220" t="s">
        <v>44</v>
      </c>
      <c r="O139" s="83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AR139" s="223" t="s">
        <v>168</v>
      </c>
      <c r="AT139" s="223" t="s">
        <v>165</v>
      </c>
      <c r="AU139" s="223" t="s">
        <v>82</v>
      </c>
      <c r="AY139" s="17" t="s">
        <v>163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22</v>
      </c>
      <c r="BK139" s="224">
        <f>ROUND(I139*H139,2)</f>
        <v>0</v>
      </c>
      <c r="BL139" s="17" t="s">
        <v>168</v>
      </c>
      <c r="BM139" s="223" t="s">
        <v>653</v>
      </c>
    </row>
    <row r="140" s="12" customFormat="1">
      <c r="B140" s="225"/>
      <c r="C140" s="226"/>
      <c r="D140" s="227" t="s">
        <v>170</v>
      </c>
      <c r="E140" s="228" t="s">
        <v>20</v>
      </c>
      <c r="F140" s="229" t="s">
        <v>238</v>
      </c>
      <c r="G140" s="226"/>
      <c r="H140" s="230">
        <v>63.101999999999997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170</v>
      </c>
      <c r="AU140" s="236" t="s">
        <v>82</v>
      </c>
      <c r="AV140" s="12" t="s">
        <v>82</v>
      </c>
      <c r="AW140" s="12" t="s">
        <v>36</v>
      </c>
      <c r="AX140" s="12" t="s">
        <v>73</v>
      </c>
      <c r="AY140" s="236" t="s">
        <v>163</v>
      </c>
    </row>
    <row r="141" s="12" customFormat="1">
      <c r="B141" s="225"/>
      <c r="C141" s="226"/>
      <c r="D141" s="227" t="s">
        <v>170</v>
      </c>
      <c r="E141" s="228" t="s">
        <v>20</v>
      </c>
      <c r="F141" s="229" t="s">
        <v>340</v>
      </c>
      <c r="G141" s="226"/>
      <c r="H141" s="230">
        <v>5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170</v>
      </c>
      <c r="AU141" s="236" t="s">
        <v>82</v>
      </c>
      <c r="AV141" s="12" t="s">
        <v>82</v>
      </c>
      <c r="AW141" s="12" t="s">
        <v>36</v>
      </c>
      <c r="AX141" s="12" t="s">
        <v>73</v>
      </c>
      <c r="AY141" s="236" t="s">
        <v>163</v>
      </c>
    </row>
    <row r="142" s="12" customFormat="1">
      <c r="B142" s="225"/>
      <c r="C142" s="226"/>
      <c r="D142" s="227" t="s">
        <v>170</v>
      </c>
      <c r="E142" s="228" t="s">
        <v>20</v>
      </c>
      <c r="F142" s="229" t="s">
        <v>458</v>
      </c>
      <c r="G142" s="226"/>
      <c r="H142" s="230">
        <v>108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170</v>
      </c>
      <c r="AU142" s="236" t="s">
        <v>82</v>
      </c>
      <c r="AV142" s="12" t="s">
        <v>82</v>
      </c>
      <c r="AW142" s="12" t="s">
        <v>36</v>
      </c>
      <c r="AX142" s="12" t="s">
        <v>73</v>
      </c>
      <c r="AY142" s="236" t="s">
        <v>163</v>
      </c>
    </row>
    <row r="143" s="12" customFormat="1">
      <c r="B143" s="225"/>
      <c r="C143" s="226"/>
      <c r="D143" s="227" t="s">
        <v>170</v>
      </c>
      <c r="E143" s="228" t="s">
        <v>20</v>
      </c>
      <c r="F143" s="229" t="s">
        <v>104</v>
      </c>
      <c r="G143" s="226"/>
      <c r="H143" s="230">
        <v>47.939999999999998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170</v>
      </c>
      <c r="AU143" s="236" t="s">
        <v>82</v>
      </c>
      <c r="AV143" s="12" t="s">
        <v>82</v>
      </c>
      <c r="AW143" s="12" t="s">
        <v>36</v>
      </c>
      <c r="AX143" s="12" t="s">
        <v>73</v>
      </c>
      <c r="AY143" s="236" t="s">
        <v>163</v>
      </c>
    </row>
    <row r="144" s="13" customFormat="1">
      <c r="B144" s="237"/>
      <c r="C144" s="238"/>
      <c r="D144" s="227" t="s">
        <v>170</v>
      </c>
      <c r="E144" s="239" t="s">
        <v>20</v>
      </c>
      <c r="F144" s="240" t="s">
        <v>184</v>
      </c>
      <c r="G144" s="238"/>
      <c r="H144" s="241">
        <v>224.042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170</v>
      </c>
      <c r="AU144" s="247" t="s">
        <v>82</v>
      </c>
      <c r="AV144" s="13" t="s">
        <v>168</v>
      </c>
      <c r="AW144" s="13" t="s">
        <v>36</v>
      </c>
      <c r="AX144" s="13" t="s">
        <v>22</v>
      </c>
      <c r="AY144" s="247" t="s">
        <v>163</v>
      </c>
    </row>
    <row r="145" s="1" customFormat="1" ht="16.5" customHeight="1">
      <c r="B145" s="38"/>
      <c r="C145" s="212" t="s">
        <v>262</v>
      </c>
      <c r="D145" s="212" t="s">
        <v>165</v>
      </c>
      <c r="E145" s="213" t="s">
        <v>263</v>
      </c>
      <c r="F145" s="214" t="s">
        <v>264</v>
      </c>
      <c r="G145" s="215" t="s">
        <v>101</v>
      </c>
      <c r="H145" s="216">
        <v>147.352</v>
      </c>
      <c r="I145" s="217"/>
      <c r="J145" s="218">
        <f>ROUND(I145*H145,2)</f>
        <v>0</v>
      </c>
      <c r="K145" s="214" t="s">
        <v>20</v>
      </c>
      <c r="L145" s="43"/>
      <c r="M145" s="219" t="s">
        <v>20</v>
      </c>
      <c r="N145" s="220" t="s">
        <v>44</v>
      </c>
      <c r="O145" s="83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AR145" s="223" t="s">
        <v>168</v>
      </c>
      <c r="AT145" s="223" t="s">
        <v>165</v>
      </c>
      <c r="AU145" s="223" t="s">
        <v>82</v>
      </c>
      <c r="AY145" s="17" t="s">
        <v>163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22</v>
      </c>
      <c r="BK145" s="224">
        <f>ROUND(I145*H145,2)</f>
        <v>0</v>
      </c>
      <c r="BL145" s="17" t="s">
        <v>168</v>
      </c>
      <c r="BM145" s="223" t="s">
        <v>654</v>
      </c>
    </row>
    <row r="146" s="12" customFormat="1">
      <c r="B146" s="225"/>
      <c r="C146" s="226"/>
      <c r="D146" s="227" t="s">
        <v>170</v>
      </c>
      <c r="E146" s="228" t="s">
        <v>20</v>
      </c>
      <c r="F146" s="229" t="s">
        <v>238</v>
      </c>
      <c r="G146" s="226"/>
      <c r="H146" s="230">
        <v>63.101999999999997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170</v>
      </c>
      <c r="AU146" s="236" t="s">
        <v>82</v>
      </c>
      <c r="AV146" s="12" t="s">
        <v>82</v>
      </c>
      <c r="AW146" s="12" t="s">
        <v>36</v>
      </c>
      <c r="AX146" s="12" t="s">
        <v>73</v>
      </c>
      <c r="AY146" s="236" t="s">
        <v>163</v>
      </c>
    </row>
    <row r="147" s="12" customFormat="1">
      <c r="B147" s="225"/>
      <c r="C147" s="226"/>
      <c r="D147" s="227" t="s">
        <v>170</v>
      </c>
      <c r="E147" s="228" t="s">
        <v>20</v>
      </c>
      <c r="F147" s="229" t="s">
        <v>104</v>
      </c>
      <c r="G147" s="226"/>
      <c r="H147" s="230">
        <v>47.939999999999998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170</v>
      </c>
      <c r="AU147" s="236" t="s">
        <v>82</v>
      </c>
      <c r="AV147" s="12" t="s">
        <v>82</v>
      </c>
      <c r="AW147" s="12" t="s">
        <v>36</v>
      </c>
      <c r="AX147" s="12" t="s">
        <v>73</v>
      </c>
      <c r="AY147" s="236" t="s">
        <v>163</v>
      </c>
    </row>
    <row r="148" s="12" customFormat="1">
      <c r="B148" s="225"/>
      <c r="C148" s="226"/>
      <c r="D148" s="227" t="s">
        <v>170</v>
      </c>
      <c r="E148" s="228" t="s">
        <v>20</v>
      </c>
      <c r="F148" s="229" t="s">
        <v>125</v>
      </c>
      <c r="G148" s="226"/>
      <c r="H148" s="230">
        <v>31.309999999999999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170</v>
      </c>
      <c r="AU148" s="236" t="s">
        <v>82</v>
      </c>
      <c r="AV148" s="12" t="s">
        <v>82</v>
      </c>
      <c r="AW148" s="12" t="s">
        <v>36</v>
      </c>
      <c r="AX148" s="12" t="s">
        <v>73</v>
      </c>
      <c r="AY148" s="236" t="s">
        <v>163</v>
      </c>
    </row>
    <row r="149" s="12" customFormat="1">
      <c r="B149" s="225"/>
      <c r="C149" s="226"/>
      <c r="D149" s="227" t="s">
        <v>170</v>
      </c>
      <c r="E149" s="228" t="s">
        <v>20</v>
      </c>
      <c r="F149" s="229" t="s">
        <v>340</v>
      </c>
      <c r="G149" s="226"/>
      <c r="H149" s="230">
        <v>5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170</v>
      </c>
      <c r="AU149" s="236" t="s">
        <v>82</v>
      </c>
      <c r="AV149" s="12" t="s">
        <v>82</v>
      </c>
      <c r="AW149" s="12" t="s">
        <v>36</v>
      </c>
      <c r="AX149" s="12" t="s">
        <v>73</v>
      </c>
      <c r="AY149" s="236" t="s">
        <v>163</v>
      </c>
    </row>
    <row r="150" s="13" customFormat="1">
      <c r="B150" s="237"/>
      <c r="C150" s="238"/>
      <c r="D150" s="227" t="s">
        <v>170</v>
      </c>
      <c r="E150" s="239" t="s">
        <v>509</v>
      </c>
      <c r="F150" s="240" t="s">
        <v>184</v>
      </c>
      <c r="G150" s="238"/>
      <c r="H150" s="241">
        <v>147.352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170</v>
      </c>
      <c r="AU150" s="247" t="s">
        <v>82</v>
      </c>
      <c r="AV150" s="13" t="s">
        <v>168</v>
      </c>
      <c r="AW150" s="13" t="s">
        <v>36</v>
      </c>
      <c r="AX150" s="13" t="s">
        <v>22</v>
      </c>
      <c r="AY150" s="247" t="s">
        <v>163</v>
      </c>
    </row>
    <row r="151" s="1" customFormat="1" ht="16.5" customHeight="1">
      <c r="B151" s="38"/>
      <c r="C151" s="212" t="s">
        <v>266</v>
      </c>
      <c r="D151" s="212" t="s">
        <v>165</v>
      </c>
      <c r="E151" s="213" t="s">
        <v>267</v>
      </c>
      <c r="F151" s="214" t="s">
        <v>268</v>
      </c>
      <c r="G151" s="215" t="s">
        <v>269</v>
      </c>
      <c r="H151" s="216">
        <v>228.648</v>
      </c>
      <c r="I151" s="217"/>
      <c r="J151" s="218">
        <f>ROUND(I151*H151,2)</f>
        <v>0</v>
      </c>
      <c r="K151" s="214" t="s">
        <v>20</v>
      </c>
      <c r="L151" s="43"/>
      <c r="M151" s="219" t="s">
        <v>20</v>
      </c>
      <c r="N151" s="220" t="s">
        <v>44</v>
      </c>
      <c r="O151" s="83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AR151" s="223" t="s">
        <v>168</v>
      </c>
      <c r="AT151" s="223" t="s">
        <v>165</v>
      </c>
      <c r="AU151" s="223" t="s">
        <v>82</v>
      </c>
      <c r="AY151" s="17" t="s">
        <v>163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22</v>
      </c>
      <c r="BK151" s="224">
        <f>ROUND(I151*H151,2)</f>
        <v>0</v>
      </c>
      <c r="BL151" s="17" t="s">
        <v>168</v>
      </c>
      <c r="BM151" s="223" t="s">
        <v>655</v>
      </c>
    </row>
    <row r="152" s="12" customFormat="1">
      <c r="B152" s="225"/>
      <c r="C152" s="226"/>
      <c r="D152" s="227" t="s">
        <v>170</v>
      </c>
      <c r="E152" s="228" t="s">
        <v>20</v>
      </c>
      <c r="F152" s="229" t="s">
        <v>656</v>
      </c>
      <c r="G152" s="226"/>
      <c r="H152" s="230">
        <v>72.013000000000005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170</v>
      </c>
      <c r="AU152" s="236" t="s">
        <v>82</v>
      </c>
      <c r="AV152" s="12" t="s">
        <v>82</v>
      </c>
      <c r="AW152" s="12" t="s">
        <v>36</v>
      </c>
      <c r="AX152" s="12" t="s">
        <v>73</v>
      </c>
      <c r="AY152" s="236" t="s">
        <v>163</v>
      </c>
    </row>
    <row r="153" s="12" customFormat="1">
      <c r="B153" s="225"/>
      <c r="C153" s="226"/>
      <c r="D153" s="227" t="s">
        <v>170</v>
      </c>
      <c r="E153" s="228" t="s">
        <v>20</v>
      </c>
      <c r="F153" s="229" t="s">
        <v>657</v>
      </c>
      <c r="G153" s="226"/>
      <c r="H153" s="230">
        <v>11.5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170</v>
      </c>
      <c r="AU153" s="236" t="s">
        <v>82</v>
      </c>
      <c r="AV153" s="12" t="s">
        <v>82</v>
      </c>
      <c r="AW153" s="12" t="s">
        <v>36</v>
      </c>
      <c r="AX153" s="12" t="s">
        <v>73</v>
      </c>
      <c r="AY153" s="236" t="s">
        <v>163</v>
      </c>
    </row>
    <row r="154" s="12" customFormat="1">
      <c r="B154" s="225"/>
      <c r="C154" s="226"/>
      <c r="D154" s="227" t="s">
        <v>170</v>
      </c>
      <c r="E154" s="228" t="s">
        <v>20</v>
      </c>
      <c r="F154" s="229" t="s">
        <v>658</v>
      </c>
      <c r="G154" s="226"/>
      <c r="H154" s="230">
        <v>145.13499999999999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AT154" s="236" t="s">
        <v>170</v>
      </c>
      <c r="AU154" s="236" t="s">
        <v>82</v>
      </c>
      <c r="AV154" s="12" t="s">
        <v>82</v>
      </c>
      <c r="AW154" s="12" t="s">
        <v>36</v>
      </c>
      <c r="AX154" s="12" t="s">
        <v>73</v>
      </c>
      <c r="AY154" s="236" t="s">
        <v>163</v>
      </c>
    </row>
    <row r="155" s="13" customFormat="1">
      <c r="B155" s="237"/>
      <c r="C155" s="238"/>
      <c r="D155" s="227" t="s">
        <v>170</v>
      </c>
      <c r="E155" s="239" t="s">
        <v>20</v>
      </c>
      <c r="F155" s="240" t="s">
        <v>184</v>
      </c>
      <c r="G155" s="238"/>
      <c r="H155" s="241">
        <v>228.648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AT155" s="247" t="s">
        <v>170</v>
      </c>
      <c r="AU155" s="247" t="s">
        <v>82</v>
      </c>
      <c r="AV155" s="13" t="s">
        <v>168</v>
      </c>
      <c r="AW155" s="13" t="s">
        <v>36</v>
      </c>
      <c r="AX155" s="13" t="s">
        <v>22</v>
      </c>
      <c r="AY155" s="247" t="s">
        <v>163</v>
      </c>
    </row>
    <row r="156" s="1" customFormat="1" ht="16.5" customHeight="1">
      <c r="B156" s="38"/>
      <c r="C156" s="212" t="s">
        <v>272</v>
      </c>
      <c r="D156" s="212" t="s">
        <v>165</v>
      </c>
      <c r="E156" s="213" t="s">
        <v>273</v>
      </c>
      <c r="F156" s="214" t="s">
        <v>268</v>
      </c>
      <c r="G156" s="215" t="s">
        <v>269</v>
      </c>
      <c r="H156" s="216">
        <v>300.90199999999999</v>
      </c>
      <c r="I156" s="217"/>
      <c r="J156" s="218">
        <f>ROUND(I156*H156,2)</f>
        <v>0</v>
      </c>
      <c r="K156" s="214" t="s">
        <v>20</v>
      </c>
      <c r="L156" s="43"/>
      <c r="M156" s="219" t="s">
        <v>20</v>
      </c>
      <c r="N156" s="220" t="s">
        <v>44</v>
      </c>
      <c r="O156" s="83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AR156" s="223" t="s">
        <v>168</v>
      </c>
      <c r="AT156" s="223" t="s">
        <v>165</v>
      </c>
      <c r="AU156" s="223" t="s">
        <v>82</v>
      </c>
      <c r="AY156" s="17" t="s">
        <v>163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22</v>
      </c>
      <c r="BK156" s="224">
        <f>ROUND(I156*H156,2)</f>
        <v>0</v>
      </c>
      <c r="BL156" s="17" t="s">
        <v>168</v>
      </c>
      <c r="BM156" s="223" t="s">
        <v>659</v>
      </c>
    </row>
    <row r="157" s="12" customFormat="1">
      <c r="B157" s="225"/>
      <c r="C157" s="226"/>
      <c r="D157" s="227" t="s">
        <v>170</v>
      </c>
      <c r="E157" s="228" t="s">
        <v>20</v>
      </c>
      <c r="F157" s="229" t="s">
        <v>660</v>
      </c>
      <c r="G157" s="226"/>
      <c r="H157" s="230">
        <v>89.647999999999996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170</v>
      </c>
      <c r="AU157" s="236" t="s">
        <v>82</v>
      </c>
      <c r="AV157" s="12" t="s">
        <v>82</v>
      </c>
      <c r="AW157" s="12" t="s">
        <v>36</v>
      </c>
      <c r="AX157" s="12" t="s">
        <v>73</v>
      </c>
      <c r="AY157" s="236" t="s">
        <v>163</v>
      </c>
    </row>
    <row r="158" s="12" customFormat="1">
      <c r="B158" s="225"/>
      <c r="C158" s="226"/>
      <c r="D158" s="227" t="s">
        <v>170</v>
      </c>
      <c r="E158" s="228" t="s">
        <v>20</v>
      </c>
      <c r="F158" s="229" t="s">
        <v>661</v>
      </c>
      <c r="G158" s="226"/>
      <c r="H158" s="230">
        <v>211.25399999999999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170</v>
      </c>
      <c r="AU158" s="236" t="s">
        <v>82</v>
      </c>
      <c r="AV158" s="12" t="s">
        <v>82</v>
      </c>
      <c r="AW158" s="12" t="s">
        <v>36</v>
      </c>
      <c r="AX158" s="12" t="s">
        <v>73</v>
      </c>
      <c r="AY158" s="236" t="s">
        <v>163</v>
      </c>
    </row>
    <row r="159" s="13" customFormat="1">
      <c r="B159" s="237"/>
      <c r="C159" s="238"/>
      <c r="D159" s="227" t="s">
        <v>170</v>
      </c>
      <c r="E159" s="239" t="s">
        <v>20</v>
      </c>
      <c r="F159" s="240" t="s">
        <v>184</v>
      </c>
      <c r="G159" s="238"/>
      <c r="H159" s="241">
        <v>300.90199999999999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170</v>
      </c>
      <c r="AU159" s="247" t="s">
        <v>82</v>
      </c>
      <c r="AV159" s="13" t="s">
        <v>168</v>
      </c>
      <c r="AW159" s="13" t="s">
        <v>36</v>
      </c>
      <c r="AX159" s="13" t="s">
        <v>22</v>
      </c>
      <c r="AY159" s="247" t="s">
        <v>163</v>
      </c>
    </row>
    <row r="160" s="1" customFormat="1" ht="24" customHeight="1">
      <c r="B160" s="38"/>
      <c r="C160" s="212" t="s">
        <v>7</v>
      </c>
      <c r="D160" s="212" t="s">
        <v>165</v>
      </c>
      <c r="E160" s="213" t="s">
        <v>276</v>
      </c>
      <c r="F160" s="214" t="s">
        <v>277</v>
      </c>
      <c r="G160" s="215" t="s">
        <v>101</v>
      </c>
      <c r="H160" s="216">
        <v>27.75</v>
      </c>
      <c r="I160" s="217"/>
      <c r="J160" s="218">
        <f>ROUND(I160*H160,2)</f>
        <v>0</v>
      </c>
      <c r="K160" s="214" t="s">
        <v>175</v>
      </c>
      <c r="L160" s="43"/>
      <c r="M160" s="219" t="s">
        <v>20</v>
      </c>
      <c r="N160" s="220" t="s">
        <v>44</v>
      </c>
      <c r="O160" s="83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AR160" s="223" t="s">
        <v>168</v>
      </c>
      <c r="AT160" s="223" t="s">
        <v>165</v>
      </c>
      <c r="AU160" s="223" t="s">
        <v>82</v>
      </c>
      <c r="AY160" s="17" t="s">
        <v>163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22</v>
      </c>
      <c r="BK160" s="224">
        <f>ROUND(I160*H160,2)</f>
        <v>0</v>
      </c>
      <c r="BL160" s="17" t="s">
        <v>168</v>
      </c>
      <c r="BM160" s="223" t="s">
        <v>662</v>
      </c>
    </row>
    <row r="161" s="12" customFormat="1">
      <c r="B161" s="225"/>
      <c r="C161" s="226"/>
      <c r="D161" s="227" t="s">
        <v>170</v>
      </c>
      <c r="E161" s="228" t="s">
        <v>20</v>
      </c>
      <c r="F161" s="229" t="s">
        <v>663</v>
      </c>
      <c r="G161" s="226"/>
      <c r="H161" s="230">
        <v>24.75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AT161" s="236" t="s">
        <v>170</v>
      </c>
      <c r="AU161" s="236" t="s">
        <v>82</v>
      </c>
      <c r="AV161" s="12" t="s">
        <v>82</v>
      </c>
      <c r="AW161" s="12" t="s">
        <v>36</v>
      </c>
      <c r="AX161" s="12" t="s">
        <v>73</v>
      </c>
      <c r="AY161" s="236" t="s">
        <v>163</v>
      </c>
    </row>
    <row r="162" s="12" customFormat="1">
      <c r="B162" s="225"/>
      <c r="C162" s="226"/>
      <c r="D162" s="227" t="s">
        <v>170</v>
      </c>
      <c r="E162" s="228" t="s">
        <v>20</v>
      </c>
      <c r="F162" s="229" t="s">
        <v>279</v>
      </c>
      <c r="G162" s="226"/>
      <c r="H162" s="230">
        <v>3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170</v>
      </c>
      <c r="AU162" s="236" t="s">
        <v>82</v>
      </c>
      <c r="AV162" s="12" t="s">
        <v>82</v>
      </c>
      <c r="AW162" s="12" t="s">
        <v>36</v>
      </c>
      <c r="AX162" s="12" t="s">
        <v>73</v>
      </c>
      <c r="AY162" s="236" t="s">
        <v>163</v>
      </c>
    </row>
    <row r="163" s="13" customFormat="1">
      <c r="B163" s="237"/>
      <c r="C163" s="238"/>
      <c r="D163" s="227" t="s">
        <v>170</v>
      </c>
      <c r="E163" s="239" t="s">
        <v>20</v>
      </c>
      <c r="F163" s="240" t="s">
        <v>184</v>
      </c>
      <c r="G163" s="238"/>
      <c r="H163" s="241">
        <v>27.75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170</v>
      </c>
      <c r="AU163" s="247" t="s">
        <v>82</v>
      </c>
      <c r="AV163" s="13" t="s">
        <v>168</v>
      </c>
      <c r="AW163" s="13" t="s">
        <v>36</v>
      </c>
      <c r="AX163" s="13" t="s">
        <v>22</v>
      </c>
      <c r="AY163" s="247" t="s">
        <v>163</v>
      </c>
    </row>
    <row r="164" s="1" customFormat="1" ht="24" customHeight="1">
      <c r="B164" s="38"/>
      <c r="C164" s="212" t="s">
        <v>280</v>
      </c>
      <c r="D164" s="212" t="s">
        <v>165</v>
      </c>
      <c r="E164" s="213" t="s">
        <v>664</v>
      </c>
      <c r="F164" s="214" t="s">
        <v>277</v>
      </c>
      <c r="G164" s="215" t="s">
        <v>101</v>
      </c>
      <c r="H164" s="216">
        <v>13.359999999999999</v>
      </c>
      <c r="I164" s="217"/>
      <c r="J164" s="218">
        <f>ROUND(I164*H164,2)</f>
        <v>0</v>
      </c>
      <c r="K164" s="214" t="s">
        <v>20</v>
      </c>
      <c r="L164" s="43"/>
      <c r="M164" s="219" t="s">
        <v>20</v>
      </c>
      <c r="N164" s="220" t="s">
        <v>44</v>
      </c>
      <c r="O164" s="83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AR164" s="223" t="s">
        <v>168</v>
      </c>
      <c r="AT164" s="223" t="s">
        <v>165</v>
      </c>
      <c r="AU164" s="223" t="s">
        <v>82</v>
      </c>
      <c r="AY164" s="17" t="s">
        <v>163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22</v>
      </c>
      <c r="BK164" s="224">
        <f>ROUND(I164*H164,2)</f>
        <v>0</v>
      </c>
      <c r="BL164" s="17" t="s">
        <v>168</v>
      </c>
      <c r="BM164" s="223" t="s">
        <v>665</v>
      </c>
    </row>
    <row r="165" s="12" customFormat="1">
      <c r="B165" s="225"/>
      <c r="C165" s="226"/>
      <c r="D165" s="227" t="s">
        <v>170</v>
      </c>
      <c r="E165" s="228" t="s">
        <v>20</v>
      </c>
      <c r="F165" s="229" t="s">
        <v>666</v>
      </c>
      <c r="G165" s="226"/>
      <c r="H165" s="230">
        <v>3.3599999999999999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AT165" s="236" t="s">
        <v>170</v>
      </c>
      <c r="AU165" s="236" t="s">
        <v>82</v>
      </c>
      <c r="AV165" s="12" t="s">
        <v>82</v>
      </c>
      <c r="AW165" s="12" t="s">
        <v>36</v>
      </c>
      <c r="AX165" s="12" t="s">
        <v>73</v>
      </c>
      <c r="AY165" s="236" t="s">
        <v>163</v>
      </c>
    </row>
    <row r="166" s="12" customFormat="1">
      <c r="B166" s="225"/>
      <c r="C166" s="226"/>
      <c r="D166" s="227" t="s">
        <v>170</v>
      </c>
      <c r="E166" s="228" t="s">
        <v>20</v>
      </c>
      <c r="F166" s="229" t="s">
        <v>667</v>
      </c>
      <c r="G166" s="226"/>
      <c r="H166" s="230">
        <v>10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170</v>
      </c>
      <c r="AU166" s="236" t="s">
        <v>82</v>
      </c>
      <c r="AV166" s="12" t="s">
        <v>82</v>
      </c>
      <c r="AW166" s="12" t="s">
        <v>36</v>
      </c>
      <c r="AX166" s="12" t="s">
        <v>73</v>
      </c>
      <c r="AY166" s="236" t="s">
        <v>163</v>
      </c>
    </row>
    <row r="167" s="13" customFormat="1">
      <c r="B167" s="237"/>
      <c r="C167" s="238"/>
      <c r="D167" s="227" t="s">
        <v>170</v>
      </c>
      <c r="E167" s="239" t="s">
        <v>668</v>
      </c>
      <c r="F167" s="240" t="s">
        <v>184</v>
      </c>
      <c r="G167" s="238"/>
      <c r="H167" s="241">
        <v>13.359999999999999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170</v>
      </c>
      <c r="AU167" s="247" t="s">
        <v>82</v>
      </c>
      <c r="AV167" s="13" t="s">
        <v>168</v>
      </c>
      <c r="AW167" s="13" t="s">
        <v>36</v>
      </c>
      <c r="AX167" s="13" t="s">
        <v>22</v>
      </c>
      <c r="AY167" s="247" t="s">
        <v>163</v>
      </c>
    </row>
    <row r="168" s="1" customFormat="1" ht="16.5" customHeight="1">
      <c r="B168" s="38"/>
      <c r="C168" s="212" t="s">
        <v>284</v>
      </c>
      <c r="D168" s="212" t="s">
        <v>165</v>
      </c>
      <c r="E168" s="213" t="s">
        <v>281</v>
      </c>
      <c r="F168" s="214" t="s">
        <v>282</v>
      </c>
      <c r="G168" s="215" t="s">
        <v>97</v>
      </c>
      <c r="H168" s="216">
        <v>7</v>
      </c>
      <c r="I168" s="217"/>
      <c r="J168" s="218">
        <f>ROUND(I168*H168,2)</f>
        <v>0</v>
      </c>
      <c r="K168" s="214" t="s">
        <v>175</v>
      </c>
      <c r="L168" s="43"/>
      <c r="M168" s="219" t="s">
        <v>20</v>
      </c>
      <c r="N168" s="220" t="s">
        <v>44</v>
      </c>
      <c r="O168" s="83"/>
      <c r="P168" s="221">
        <f>O168*H168</f>
        <v>0</v>
      </c>
      <c r="Q168" s="221">
        <v>0.0094000000000000004</v>
      </c>
      <c r="R168" s="221">
        <f>Q168*H168</f>
        <v>0.065799999999999997</v>
      </c>
      <c r="S168" s="221">
        <v>0</v>
      </c>
      <c r="T168" s="222">
        <f>S168*H168</f>
        <v>0</v>
      </c>
      <c r="AR168" s="223" t="s">
        <v>168</v>
      </c>
      <c r="AT168" s="223" t="s">
        <v>165</v>
      </c>
      <c r="AU168" s="223" t="s">
        <v>82</v>
      </c>
      <c r="AY168" s="17" t="s">
        <v>163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22</v>
      </c>
      <c r="BK168" s="224">
        <f>ROUND(I168*H168,2)</f>
        <v>0</v>
      </c>
      <c r="BL168" s="17" t="s">
        <v>168</v>
      </c>
      <c r="BM168" s="223" t="s">
        <v>669</v>
      </c>
    </row>
    <row r="169" s="1" customFormat="1" ht="16.5" customHeight="1">
      <c r="B169" s="38"/>
      <c r="C169" s="212" t="s">
        <v>289</v>
      </c>
      <c r="D169" s="212" t="s">
        <v>165</v>
      </c>
      <c r="E169" s="213" t="s">
        <v>285</v>
      </c>
      <c r="F169" s="214" t="s">
        <v>286</v>
      </c>
      <c r="G169" s="215" t="s">
        <v>97</v>
      </c>
      <c r="H169" s="216">
        <v>7</v>
      </c>
      <c r="I169" s="217"/>
      <c r="J169" s="218">
        <f>ROUND(I169*H169,2)</f>
        <v>0</v>
      </c>
      <c r="K169" s="214" t="s">
        <v>175</v>
      </c>
      <c r="L169" s="43"/>
      <c r="M169" s="219" t="s">
        <v>20</v>
      </c>
      <c r="N169" s="220" t="s">
        <v>44</v>
      </c>
      <c r="O169" s="83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AR169" s="223" t="s">
        <v>168</v>
      </c>
      <c r="AT169" s="223" t="s">
        <v>165</v>
      </c>
      <c r="AU169" s="223" t="s">
        <v>82</v>
      </c>
      <c r="AY169" s="17" t="s">
        <v>163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22</v>
      </c>
      <c r="BK169" s="224">
        <f>ROUND(I169*H169,2)</f>
        <v>0</v>
      </c>
      <c r="BL169" s="17" t="s">
        <v>168</v>
      </c>
      <c r="BM169" s="223" t="s">
        <v>670</v>
      </c>
    </row>
    <row r="170" s="11" customFormat="1" ht="22.8" customHeight="1">
      <c r="B170" s="196"/>
      <c r="C170" s="197"/>
      <c r="D170" s="198" t="s">
        <v>72</v>
      </c>
      <c r="E170" s="210" t="s">
        <v>177</v>
      </c>
      <c r="F170" s="210" t="s">
        <v>295</v>
      </c>
      <c r="G170" s="197"/>
      <c r="H170" s="197"/>
      <c r="I170" s="200"/>
      <c r="J170" s="211">
        <f>BK170</f>
        <v>0</v>
      </c>
      <c r="K170" s="197"/>
      <c r="L170" s="202"/>
      <c r="M170" s="203"/>
      <c r="N170" s="204"/>
      <c r="O170" s="204"/>
      <c r="P170" s="205">
        <f>SUM(P171:P183)</f>
        <v>0</v>
      </c>
      <c r="Q170" s="204"/>
      <c r="R170" s="205">
        <f>SUM(R171:R183)</f>
        <v>11.08655375</v>
      </c>
      <c r="S170" s="204"/>
      <c r="T170" s="206">
        <f>SUM(T171:T183)</f>
        <v>0</v>
      </c>
      <c r="AR170" s="207" t="s">
        <v>22</v>
      </c>
      <c r="AT170" s="208" t="s">
        <v>72</v>
      </c>
      <c r="AU170" s="208" t="s">
        <v>22</v>
      </c>
      <c r="AY170" s="207" t="s">
        <v>163</v>
      </c>
      <c r="BK170" s="209">
        <f>SUM(BK171:BK183)</f>
        <v>0</v>
      </c>
    </row>
    <row r="171" s="1" customFormat="1" ht="36" customHeight="1">
      <c r="B171" s="38"/>
      <c r="C171" s="212" t="s">
        <v>296</v>
      </c>
      <c r="D171" s="212" t="s">
        <v>165</v>
      </c>
      <c r="E171" s="213" t="s">
        <v>297</v>
      </c>
      <c r="F171" s="214" t="s">
        <v>298</v>
      </c>
      <c r="G171" s="215" t="s">
        <v>101</v>
      </c>
      <c r="H171" s="216">
        <v>3.54</v>
      </c>
      <c r="I171" s="217"/>
      <c r="J171" s="218">
        <f>ROUND(I171*H171,2)</f>
        <v>0</v>
      </c>
      <c r="K171" s="214" t="s">
        <v>175</v>
      </c>
      <c r="L171" s="43"/>
      <c r="M171" s="219" t="s">
        <v>20</v>
      </c>
      <c r="N171" s="220" t="s">
        <v>44</v>
      </c>
      <c r="O171" s="83"/>
      <c r="P171" s="221">
        <f>O171*H171</f>
        <v>0</v>
      </c>
      <c r="Q171" s="221">
        <v>2.8967999999999998</v>
      </c>
      <c r="R171" s="221">
        <f>Q171*H171</f>
        <v>10.254671999999999</v>
      </c>
      <c r="S171" s="221">
        <v>0</v>
      </c>
      <c r="T171" s="222">
        <f>S171*H171</f>
        <v>0</v>
      </c>
      <c r="AR171" s="223" t="s">
        <v>168</v>
      </c>
      <c r="AT171" s="223" t="s">
        <v>165</v>
      </c>
      <c r="AU171" s="223" t="s">
        <v>82</v>
      </c>
      <c r="AY171" s="17" t="s">
        <v>163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22</v>
      </c>
      <c r="BK171" s="224">
        <f>ROUND(I171*H171,2)</f>
        <v>0</v>
      </c>
      <c r="BL171" s="17" t="s">
        <v>168</v>
      </c>
      <c r="BM171" s="223" t="s">
        <v>671</v>
      </c>
    </row>
    <row r="172" s="12" customFormat="1">
      <c r="B172" s="225"/>
      <c r="C172" s="226"/>
      <c r="D172" s="227" t="s">
        <v>170</v>
      </c>
      <c r="E172" s="228" t="s">
        <v>20</v>
      </c>
      <c r="F172" s="229" t="s">
        <v>672</v>
      </c>
      <c r="G172" s="226"/>
      <c r="H172" s="230">
        <v>3.54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170</v>
      </c>
      <c r="AU172" s="236" t="s">
        <v>82</v>
      </c>
      <c r="AV172" s="12" t="s">
        <v>82</v>
      </c>
      <c r="AW172" s="12" t="s">
        <v>36</v>
      </c>
      <c r="AX172" s="12" t="s">
        <v>73</v>
      </c>
      <c r="AY172" s="236" t="s">
        <v>163</v>
      </c>
    </row>
    <row r="173" s="13" customFormat="1">
      <c r="B173" s="237"/>
      <c r="C173" s="238"/>
      <c r="D173" s="227" t="s">
        <v>170</v>
      </c>
      <c r="E173" s="239" t="s">
        <v>522</v>
      </c>
      <c r="F173" s="240" t="s">
        <v>184</v>
      </c>
      <c r="G173" s="238"/>
      <c r="H173" s="241">
        <v>3.54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170</v>
      </c>
      <c r="AU173" s="247" t="s">
        <v>82</v>
      </c>
      <c r="AV173" s="13" t="s">
        <v>168</v>
      </c>
      <c r="AW173" s="13" t="s">
        <v>36</v>
      </c>
      <c r="AX173" s="13" t="s">
        <v>22</v>
      </c>
      <c r="AY173" s="247" t="s">
        <v>163</v>
      </c>
    </row>
    <row r="174" s="1" customFormat="1" ht="36" customHeight="1">
      <c r="B174" s="38"/>
      <c r="C174" s="212" t="s">
        <v>303</v>
      </c>
      <c r="D174" s="212" t="s">
        <v>165</v>
      </c>
      <c r="E174" s="213" t="s">
        <v>673</v>
      </c>
      <c r="F174" s="214" t="s">
        <v>674</v>
      </c>
      <c r="G174" s="215" t="s">
        <v>101</v>
      </c>
      <c r="H174" s="216">
        <v>10</v>
      </c>
      <c r="I174" s="217"/>
      <c r="J174" s="218">
        <f>ROUND(I174*H174,2)</f>
        <v>0</v>
      </c>
      <c r="K174" s="214" t="s">
        <v>175</v>
      </c>
      <c r="L174" s="43"/>
      <c r="M174" s="219" t="s">
        <v>20</v>
      </c>
      <c r="N174" s="220" t="s">
        <v>44</v>
      </c>
      <c r="O174" s="83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AR174" s="223" t="s">
        <v>168</v>
      </c>
      <c r="AT174" s="223" t="s">
        <v>165</v>
      </c>
      <c r="AU174" s="223" t="s">
        <v>82</v>
      </c>
      <c r="AY174" s="17" t="s">
        <v>163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22</v>
      </c>
      <c r="BK174" s="224">
        <f>ROUND(I174*H174,2)</f>
        <v>0</v>
      </c>
      <c r="BL174" s="17" t="s">
        <v>168</v>
      </c>
      <c r="BM174" s="223" t="s">
        <v>675</v>
      </c>
    </row>
    <row r="175" s="1" customFormat="1" ht="36" customHeight="1">
      <c r="B175" s="38"/>
      <c r="C175" s="212" t="s">
        <v>307</v>
      </c>
      <c r="D175" s="212" t="s">
        <v>165</v>
      </c>
      <c r="E175" s="213" t="s">
        <v>676</v>
      </c>
      <c r="F175" s="214" t="s">
        <v>677</v>
      </c>
      <c r="G175" s="215" t="s">
        <v>101</v>
      </c>
      <c r="H175" s="216">
        <v>4.25</v>
      </c>
      <c r="I175" s="217"/>
      <c r="J175" s="218">
        <f>ROUND(I175*H175,2)</f>
        <v>0</v>
      </c>
      <c r="K175" s="214" t="s">
        <v>175</v>
      </c>
      <c r="L175" s="43"/>
      <c r="M175" s="219" t="s">
        <v>20</v>
      </c>
      <c r="N175" s="220" t="s">
        <v>44</v>
      </c>
      <c r="O175" s="83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AR175" s="223" t="s">
        <v>168</v>
      </c>
      <c r="AT175" s="223" t="s">
        <v>165</v>
      </c>
      <c r="AU175" s="223" t="s">
        <v>82</v>
      </c>
      <c r="AY175" s="17" t="s">
        <v>163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22</v>
      </c>
      <c r="BK175" s="224">
        <f>ROUND(I175*H175,2)</f>
        <v>0</v>
      </c>
      <c r="BL175" s="17" t="s">
        <v>168</v>
      </c>
      <c r="BM175" s="223" t="s">
        <v>678</v>
      </c>
    </row>
    <row r="176" s="1" customFormat="1" ht="36" customHeight="1">
      <c r="B176" s="38"/>
      <c r="C176" s="212" t="s">
        <v>312</v>
      </c>
      <c r="D176" s="212" t="s">
        <v>165</v>
      </c>
      <c r="E176" s="213" t="s">
        <v>679</v>
      </c>
      <c r="F176" s="214" t="s">
        <v>680</v>
      </c>
      <c r="G176" s="215" t="s">
        <v>97</v>
      </c>
      <c r="H176" s="216">
        <v>45</v>
      </c>
      <c r="I176" s="217"/>
      <c r="J176" s="218">
        <f>ROUND(I176*H176,2)</f>
        <v>0</v>
      </c>
      <c r="K176" s="214" t="s">
        <v>175</v>
      </c>
      <c r="L176" s="43"/>
      <c r="M176" s="219" t="s">
        <v>20</v>
      </c>
      <c r="N176" s="220" t="s">
        <v>44</v>
      </c>
      <c r="O176" s="83"/>
      <c r="P176" s="221">
        <f>O176*H176</f>
        <v>0</v>
      </c>
      <c r="Q176" s="221">
        <v>0.0076499999999999997</v>
      </c>
      <c r="R176" s="221">
        <f>Q176*H176</f>
        <v>0.34425</v>
      </c>
      <c r="S176" s="221">
        <v>0</v>
      </c>
      <c r="T176" s="222">
        <f>S176*H176</f>
        <v>0</v>
      </c>
      <c r="AR176" s="223" t="s">
        <v>168</v>
      </c>
      <c r="AT176" s="223" t="s">
        <v>165</v>
      </c>
      <c r="AU176" s="223" t="s">
        <v>82</v>
      </c>
      <c r="AY176" s="17" t="s">
        <v>163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22</v>
      </c>
      <c r="BK176" s="224">
        <f>ROUND(I176*H176,2)</f>
        <v>0</v>
      </c>
      <c r="BL176" s="17" t="s">
        <v>168</v>
      </c>
      <c r="BM176" s="223" t="s">
        <v>681</v>
      </c>
    </row>
    <row r="177" s="12" customFormat="1">
      <c r="B177" s="225"/>
      <c r="C177" s="226"/>
      <c r="D177" s="227" t="s">
        <v>170</v>
      </c>
      <c r="E177" s="228" t="s">
        <v>20</v>
      </c>
      <c r="F177" s="229" t="s">
        <v>682</v>
      </c>
      <c r="G177" s="226"/>
      <c r="H177" s="230">
        <v>28.300000000000001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170</v>
      </c>
      <c r="AU177" s="236" t="s">
        <v>82</v>
      </c>
      <c r="AV177" s="12" t="s">
        <v>82</v>
      </c>
      <c r="AW177" s="12" t="s">
        <v>36</v>
      </c>
      <c r="AX177" s="12" t="s">
        <v>73</v>
      </c>
      <c r="AY177" s="236" t="s">
        <v>163</v>
      </c>
    </row>
    <row r="178" s="12" customFormat="1">
      <c r="B178" s="225"/>
      <c r="C178" s="226"/>
      <c r="D178" s="227" t="s">
        <v>170</v>
      </c>
      <c r="E178" s="228" t="s">
        <v>20</v>
      </c>
      <c r="F178" s="229" t="s">
        <v>683</v>
      </c>
      <c r="G178" s="226"/>
      <c r="H178" s="230">
        <v>16.699999999999999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170</v>
      </c>
      <c r="AU178" s="236" t="s">
        <v>82</v>
      </c>
      <c r="AV178" s="12" t="s">
        <v>82</v>
      </c>
      <c r="AW178" s="12" t="s">
        <v>36</v>
      </c>
      <c r="AX178" s="12" t="s">
        <v>73</v>
      </c>
      <c r="AY178" s="236" t="s">
        <v>163</v>
      </c>
    </row>
    <row r="179" s="13" customFormat="1">
      <c r="B179" s="237"/>
      <c r="C179" s="238"/>
      <c r="D179" s="227" t="s">
        <v>170</v>
      </c>
      <c r="E179" s="239" t="s">
        <v>601</v>
      </c>
      <c r="F179" s="240" t="s">
        <v>184</v>
      </c>
      <c r="G179" s="238"/>
      <c r="H179" s="241">
        <v>45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170</v>
      </c>
      <c r="AU179" s="247" t="s">
        <v>82</v>
      </c>
      <c r="AV179" s="13" t="s">
        <v>168</v>
      </c>
      <c r="AW179" s="13" t="s">
        <v>36</v>
      </c>
      <c r="AX179" s="13" t="s">
        <v>22</v>
      </c>
      <c r="AY179" s="247" t="s">
        <v>163</v>
      </c>
    </row>
    <row r="180" s="1" customFormat="1" ht="36" customHeight="1">
      <c r="B180" s="38"/>
      <c r="C180" s="212" t="s">
        <v>317</v>
      </c>
      <c r="D180" s="212" t="s">
        <v>165</v>
      </c>
      <c r="E180" s="213" t="s">
        <v>684</v>
      </c>
      <c r="F180" s="214" t="s">
        <v>685</v>
      </c>
      <c r="G180" s="215" t="s">
        <v>97</v>
      </c>
      <c r="H180" s="216">
        <v>45</v>
      </c>
      <c r="I180" s="217"/>
      <c r="J180" s="218">
        <f>ROUND(I180*H180,2)</f>
        <v>0</v>
      </c>
      <c r="K180" s="214" t="s">
        <v>175</v>
      </c>
      <c r="L180" s="43"/>
      <c r="M180" s="219" t="s">
        <v>20</v>
      </c>
      <c r="N180" s="220" t="s">
        <v>44</v>
      </c>
      <c r="O180" s="83"/>
      <c r="P180" s="221">
        <f>O180*H180</f>
        <v>0</v>
      </c>
      <c r="Q180" s="221">
        <v>0.00085999999999999998</v>
      </c>
      <c r="R180" s="221">
        <f>Q180*H180</f>
        <v>0.038699999999999998</v>
      </c>
      <c r="S180" s="221">
        <v>0</v>
      </c>
      <c r="T180" s="222">
        <f>S180*H180</f>
        <v>0</v>
      </c>
      <c r="AR180" s="223" t="s">
        <v>168</v>
      </c>
      <c r="AT180" s="223" t="s">
        <v>165</v>
      </c>
      <c r="AU180" s="223" t="s">
        <v>82</v>
      </c>
      <c r="AY180" s="17" t="s">
        <v>163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22</v>
      </c>
      <c r="BK180" s="224">
        <f>ROUND(I180*H180,2)</f>
        <v>0</v>
      </c>
      <c r="BL180" s="17" t="s">
        <v>168</v>
      </c>
      <c r="BM180" s="223" t="s">
        <v>686</v>
      </c>
    </row>
    <row r="181" s="12" customFormat="1">
      <c r="B181" s="225"/>
      <c r="C181" s="226"/>
      <c r="D181" s="227" t="s">
        <v>170</v>
      </c>
      <c r="E181" s="228" t="s">
        <v>20</v>
      </c>
      <c r="F181" s="229" t="s">
        <v>601</v>
      </c>
      <c r="G181" s="226"/>
      <c r="H181" s="230">
        <v>45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170</v>
      </c>
      <c r="AU181" s="236" t="s">
        <v>82</v>
      </c>
      <c r="AV181" s="12" t="s">
        <v>82</v>
      </c>
      <c r="AW181" s="12" t="s">
        <v>36</v>
      </c>
      <c r="AX181" s="12" t="s">
        <v>22</v>
      </c>
      <c r="AY181" s="236" t="s">
        <v>163</v>
      </c>
    </row>
    <row r="182" s="1" customFormat="1" ht="36" customHeight="1">
      <c r="B182" s="38"/>
      <c r="C182" s="212" t="s">
        <v>133</v>
      </c>
      <c r="D182" s="212" t="s">
        <v>165</v>
      </c>
      <c r="E182" s="213" t="s">
        <v>687</v>
      </c>
      <c r="F182" s="214" t="s">
        <v>688</v>
      </c>
      <c r="G182" s="215" t="s">
        <v>269</v>
      </c>
      <c r="H182" s="216">
        <v>0.42499999999999999</v>
      </c>
      <c r="I182" s="217"/>
      <c r="J182" s="218">
        <f>ROUND(I182*H182,2)</f>
        <v>0</v>
      </c>
      <c r="K182" s="214" t="s">
        <v>175</v>
      </c>
      <c r="L182" s="43"/>
      <c r="M182" s="219" t="s">
        <v>20</v>
      </c>
      <c r="N182" s="220" t="s">
        <v>44</v>
      </c>
      <c r="O182" s="83"/>
      <c r="P182" s="221">
        <f>O182*H182</f>
        <v>0</v>
      </c>
      <c r="Q182" s="221">
        <v>1.0563100000000001</v>
      </c>
      <c r="R182" s="221">
        <f>Q182*H182</f>
        <v>0.44893175000000002</v>
      </c>
      <c r="S182" s="221">
        <v>0</v>
      </c>
      <c r="T182" s="222">
        <f>S182*H182</f>
        <v>0</v>
      </c>
      <c r="AR182" s="223" t="s">
        <v>168</v>
      </c>
      <c r="AT182" s="223" t="s">
        <v>165</v>
      </c>
      <c r="AU182" s="223" t="s">
        <v>82</v>
      </c>
      <c r="AY182" s="17" t="s">
        <v>163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22</v>
      </c>
      <c r="BK182" s="224">
        <f>ROUND(I182*H182,2)</f>
        <v>0</v>
      </c>
      <c r="BL182" s="17" t="s">
        <v>168</v>
      </c>
      <c r="BM182" s="223" t="s">
        <v>689</v>
      </c>
    </row>
    <row r="183" s="12" customFormat="1">
      <c r="B183" s="225"/>
      <c r="C183" s="226"/>
      <c r="D183" s="227" t="s">
        <v>170</v>
      </c>
      <c r="E183" s="228" t="s">
        <v>20</v>
      </c>
      <c r="F183" s="229" t="s">
        <v>690</v>
      </c>
      <c r="G183" s="226"/>
      <c r="H183" s="230">
        <v>0.42499999999999999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170</v>
      </c>
      <c r="AU183" s="236" t="s">
        <v>82</v>
      </c>
      <c r="AV183" s="12" t="s">
        <v>82</v>
      </c>
      <c r="AW183" s="12" t="s">
        <v>36</v>
      </c>
      <c r="AX183" s="12" t="s">
        <v>22</v>
      </c>
      <c r="AY183" s="236" t="s">
        <v>163</v>
      </c>
    </row>
    <row r="184" s="11" customFormat="1" ht="22.8" customHeight="1">
      <c r="B184" s="196"/>
      <c r="C184" s="197"/>
      <c r="D184" s="198" t="s">
        <v>72</v>
      </c>
      <c r="E184" s="210" t="s">
        <v>168</v>
      </c>
      <c r="F184" s="210" t="s">
        <v>302</v>
      </c>
      <c r="G184" s="197"/>
      <c r="H184" s="197"/>
      <c r="I184" s="200"/>
      <c r="J184" s="211">
        <f>BK184</f>
        <v>0</v>
      </c>
      <c r="K184" s="197"/>
      <c r="L184" s="202"/>
      <c r="M184" s="203"/>
      <c r="N184" s="204"/>
      <c r="O184" s="204"/>
      <c r="P184" s="205">
        <f>SUM(P185:P216)</f>
        <v>0</v>
      </c>
      <c r="Q184" s="204"/>
      <c r="R184" s="205">
        <f>SUM(R185:R216)</f>
        <v>715.9256299499998</v>
      </c>
      <c r="S184" s="204"/>
      <c r="T184" s="206">
        <f>SUM(T185:T216)</f>
        <v>0</v>
      </c>
      <c r="AR184" s="207" t="s">
        <v>22</v>
      </c>
      <c r="AT184" s="208" t="s">
        <v>72</v>
      </c>
      <c r="AU184" s="208" t="s">
        <v>22</v>
      </c>
      <c r="AY184" s="207" t="s">
        <v>163</v>
      </c>
      <c r="BK184" s="209">
        <f>SUM(BK185:BK216)</f>
        <v>0</v>
      </c>
    </row>
    <row r="185" s="1" customFormat="1" ht="16.5" customHeight="1">
      <c r="B185" s="38"/>
      <c r="C185" s="212" t="s">
        <v>326</v>
      </c>
      <c r="D185" s="212" t="s">
        <v>165</v>
      </c>
      <c r="E185" s="213" t="s">
        <v>523</v>
      </c>
      <c r="F185" s="214" t="s">
        <v>524</v>
      </c>
      <c r="G185" s="215" t="s">
        <v>97</v>
      </c>
      <c r="H185" s="216">
        <v>1.28</v>
      </c>
      <c r="I185" s="217"/>
      <c r="J185" s="218">
        <f>ROUND(I185*H185,2)</f>
        <v>0</v>
      </c>
      <c r="K185" s="214" t="s">
        <v>20</v>
      </c>
      <c r="L185" s="43"/>
      <c r="M185" s="219" t="s">
        <v>20</v>
      </c>
      <c r="N185" s="220" t="s">
        <v>44</v>
      </c>
      <c r="O185" s="83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AR185" s="223" t="s">
        <v>168</v>
      </c>
      <c r="AT185" s="223" t="s">
        <v>165</v>
      </c>
      <c r="AU185" s="223" t="s">
        <v>82</v>
      </c>
      <c r="AY185" s="17" t="s">
        <v>163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22</v>
      </c>
      <c r="BK185" s="224">
        <f>ROUND(I185*H185,2)</f>
        <v>0</v>
      </c>
      <c r="BL185" s="17" t="s">
        <v>168</v>
      </c>
      <c r="BM185" s="223" t="s">
        <v>691</v>
      </c>
    </row>
    <row r="186" s="12" customFormat="1">
      <c r="B186" s="225"/>
      <c r="C186" s="226"/>
      <c r="D186" s="227" t="s">
        <v>170</v>
      </c>
      <c r="E186" s="228" t="s">
        <v>20</v>
      </c>
      <c r="F186" s="229" t="s">
        <v>692</v>
      </c>
      <c r="G186" s="226"/>
      <c r="H186" s="230">
        <v>1.28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AT186" s="236" t="s">
        <v>170</v>
      </c>
      <c r="AU186" s="236" t="s">
        <v>82</v>
      </c>
      <c r="AV186" s="12" t="s">
        <v>82</v>
      </c>
      <c r="AW186" s="12" t="s">
        <v>36</v>
      </c>
      <c r="AX186" s="12" t="s">
        <v>73</v>
      </c>
      <c r="AY186" s="236" t="s">
        <v>163</v>
      </c>
    </row>
    <row r="187" s="13" customFormat="1">
      <c r="B187" s="237"/>
      <c r="C187" s="238"/>
      <c r="D187" s="227" t="s">
        <v>170</v>
      </c>
      <c r="E187" s="239" t="s">
        <v>20</v>
      </c>
      <c r="F187" s="240" t="s">
        <v>184</v>
      </c>
      <c r="G187" s="238"/>
      <c r="H187" s="241">
        <v>1.28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AT187" s="247" t="s">
        <v>170</v>
      </c>
      <c r="AU187" s="247" t="s">
        <v>82</v>
      </c>
      <c r="AV187" s="13" t="s">
        <v>168</v>
      </c>
      <c r="AW187" s="13" t="s">
        <v>36</v>
      </c>
      <c r="AX187" s="13" t="s">
        <v>22</v>
      </c>
      <c r="AY187" s="247" t="s">
        <v>163</v>
      </c>
    </row>
    <row r="188" s="1" customFormat="1" ht="16.5" customHeight="1">
      <c r="B188" s="38"/>
      <c r="C188" s="212" t="s">
        <v>332</v>
      </c>
      <c r="D188" s="212" t="s">
        <v>165</v>
      </c>
      <c r="E188" s="213" t="s">
        <v>527</v>
      </c>
      <c r="F188" s="214" t="s">
        <v>305</v>
      </c>
      <c r="G188" s="215" t="s">
        <v>97</v>
      </c>
      <c r="H188" s="216">
        <v>81.879999999999995</v>
      </c>
      <c r="I188" s="217"/>
      <c r="J188" s="218">
        <f>ROUND(I188*H188,2)</f>
        <v>0</v>
      </c>
      <c r="K188" s="214" t="s">
        <v>175</v>
      </c>
      <c r="L188" s="43"/>
      <c r="M188" s="219" t="s">
        <v>20</v>
      </c>
      <c r="N188" s="220" t="s">
        <v>44</v>
      </c>
      <c r="O188" s="83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AR188" s="223" t="s">
        <v>168</v>
      </c>
      <c r="AT188" s="223" t="s">
        <v>165</v>
      </c>
      <c r="AU188" s="223" t="s">
        <v>82</v>
      </c>
      <c r="AY188" s="17" t="s">
        <v>163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22</v>
      </c>
      <c r="BK188" s="224">
        <f>ROUND(I188*H188,2)</f>
        <v>0</v>
      </c>
      <c r="BL188" s="17" t="s">
        <v>168</v>
      </c>
      <c r="BM188" s="223" t="s">
        <v>693</v>
      </c>
    </row>
    <row r="189" s="12" customFormat="1">
      <c r="B189" s="225"/>
      <c r="C189" s="226"/>
      <c r="D189" s="227" t="s">
        <v>170</v>
      </c>
      <c r="E189" s="228" t="s">
        <v>20</v>
      </c>
      <c r="F189" s="229" t="s">
        <v>125</v>
      </c>
      <c r="G189" s="226"/>
      <c r="H189" s="230">
        <v>31.309999999999999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170</v>
      </c>
      <c r="AU189" s="236" t="s">
        <v>82</v>
      </c>
      <c r="AV189" s="12" t="s">
        <v>82</v>
      </c>
      <c r="AW189" s="12" t="s">
        <v>36</v>
      </c>
      <c r="AX189" s="12" t="s">
        <v>73</v>
      </c>
      <c r="AY189" s="236" t="s">
        <v>163</v>
      </c>
    </row>
    <row r="190" s="12" customFormat="1">
      <c r="B190" s="225"/>
      <c r="C190" s="226"/>
      <c r="D190" s="227" t="s">
        <v>170</v>
      </c>
      <c r="E190" s="228" t="s">
        <v>20</v>
      </c>
      <c r="F190" s="229" t="s">
        <v>694</v>
      </c>
      <c r="G190" s="226"/>
      <c r="H190" s="230">
        <v>50.57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170</v>
      </c>
      <c r="AU190" s="236" t="s">
        <v>82</v>
      </c>
      <c r="AV190" s="12" t="s">
        <v>82</v>
      </c>
      <c r="AW190" s="12" t="s">
        <v>36</v>
      </c>
      <c r="AX190" s="12" t="s">
        <v>73</v>
      </c>
      <c r="AY190" s="236" t="s">
        <v>163</v>
      </c>
    </row>
    <row r="191" s="13" customFormat="1">
      <c r="B191" s="237"/>
      <c r="C191" s="238"/>
      <c r="D191" s="227" t="s">
        <v>170</v>
      </c>
      <c r="E191" s="239" t="s">
        <v>603</v>
      </c>
      <c r="F191" s="240" t="s">
        <v>184</v>
      </c>
      <c r="G191" s="238"/>
      <c r="H191" s="241">
        <v>81.879999999999995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AT191" s="247" t="s">
        <v>170</v>
      </c>
      <c r="AU191" s="247" t="s">
        <v>82</v>
      </c>
      <c r="AV191" s="13" t="s">
        <v>168</v>
      </c>
      <c r="AW191" s="13" t="s">
        <v>36</v>
      </c>
      <c r="AX191" s="13" t="s">
        <v>22</v>
      </c>
      <c r="AY191" s="247" t="s">
        <v>163</v>
      </c>
    </row>
    <row r="192" s="1" customFormat="1" ht="16.5" customHeight="1">
      <c r="B192" s="38"/>
      <c r="C192" s="212" t="s">
        <v>336</v>
      </c>
      <c r="D192" s="212" t="s">
        <v>165</v>
      </c>
      <c r="E192" s="213" t="s">
        <v>695</v>
      </c>
      <c r="F192" s="214" t="s">
        <v>696</v>
      </c>
      <c r="G192" s="215" t="s">
        <v>97</v>
      </c>
      <c r="H192" s="216">
        <v>60.600999999999999</v>
      </c>
      <c r="I192" s="217"/>
      <c r="J192" s="218">
        <f>ROUND(I192*H192,2)</f>
        <v>0</v>
      </c>
      <c r="K192" s="214" t="s">
        <v>175</v>
      </c>
      <c r="L192" s="43"/>
      <c r="M192" s="219" t="s">
        <v>20</v>
      </c>
      <c r="N192" s="220" t="s">
        <v>44</v>
      </c>
      <c r="O192" s="83"/>
      <c r="P192" s="221">
        <f>O192*H192</f>
        <v>0</v>
      </c>
      <c r="Q192" s="221">
        <v>0.30005999999999999</v>
      </c>
      <c r="R192" s="221">
        <f>Q192*H192</f>
        <v>18.183936060000001</v>
      </c>
      <c r="S192" s="221">
        <v>0</v>
      </c>
      <c r="T192" s="222">
        <f>S192*H192</f>
        <v>0</v>
      </c>
      <c r="AR192" s="223" t="s">
        <v>168</v>
      </c>
      <c r="AT192" s="223" t="s">
        <v>165</v>
      </c>
      <c r="AU192" s="223" t="s">
        <v>82</v>
      </c>
      <c r="AY192" s="17" t="s">
        <v>163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22</v>
      </c>
      <c r="BK192" s="224">
        <f>ROUND(I192*H192,2)</f>
        <v>0</v>
      </c>
      <c r="BL192" s="17" t="s">
        <v>168</v>
      </c>
      <c r="BM192" s="223" t="s">
        <v>697</v>
      </c>
    </row>
    <row r="193" s="12" customFormat="1">
      <c r="B193" s="225"/>
      <c r="C193" s="226"/>
      <c r="D193" s="227" t="s">
        <v>170</v>
      </c>
      <c r="E193" s="228" t="s">
        <v>20</v>
      </c>
      <c r="F193" s="229" t="s">
        <v>698</v>
      </c>
      <c r="G193" s="226"/>
      <c r="H193" s="230">
        <v>31.550999999999998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170</v>
      </c>
      <c r="AU193" s="236" t="s">
        <v>82</v>
      </c>
      <c r="AV193" s="12" t="s">
        <v>82</v>
      </c>
      <c r="AW193" s="12" t="s">
        <v>36</v>
      </c>
      <c r="AX193" s="12" t="s">
        <v>73</v>
      </c>
      <c r="AY193" s="236" t="s">
        <v>163</v>
      </c>
    </row>
    <row r="194" s="12" customFormat="1">
      <c r="B194" s="225"/>
      <c r="C194" s="226"/>
      <c r="D194" s="227" t="s">
        <v>170</v>
      </c>
      <c r="E194" s="228" t="s">
        <v>20</v>
      </c>
      <c r="F194" s="229" t="s">
        <v>699</v>
      </c>
      <c r="G194" s="226"/>
      <c r="H194" s="230">
        <v>10.109999999999999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170</v>
      </c>
      <c r="AU194" s="236" t="s">
        <v>82</v>
      </c>
      <c r="AV194" s="12" t="s">
        <v>82</v>
      </c>
      <c r="AW194" s="12" t="s">
        <v>36</v>
      </c>
      <c r="AX194" s="12" t="s">
        <v>73</v>
      </c>
      <c r="AY194" s="236" t="s">
        <v>163</v>
      </c>
    </row>
    <row r="195" s="12" customFormat="1">
      <c r="B195" s="225"/>
      <c r="C195" s="226"/>
      <c r="D195" s="227" t="s">
        <v>170</v>
      </c>
      <c r="E195" s="228" t="s">
        <v>20</v>
      </c>
      <c r="F195" s="229" t="s">
        <v>700</v>
      </c>
      <c r="G195" s="226"/>
      <c r="H195" s="230">
        <v>18.940000000000001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170</v>
      </c>
      <c r="AU195" s="236" t="s">
        <v>82</v>
      </c>
      <c r="AV195" s="12" t="s">
        <v>82</v>
      </c>
      <c r="AW195" s="12" t="s">
        <v>36</v>
      </c>
      <c r="AX195" s="12" t="s">
        <v>73</v>
      </c>
      <c r="AY195" s="236" t="s">
        <v>163</v>
      </c>
    </row>
    <row r="196" s="13" customFormat="1">
      <c r="B196" s="237"/>
      <c r="C196" s="238"/>
      <c r="D196" s="227" t="s">
        <v>170</v>
      </c>
      <c r="E196" s="239" t="s">
        <v>701</v>
      </c>
      <c r="F196" s="240" t="s">
        <v>184</v>
      </c>
      <c r="G196" s="238"/>
      <c r="H196" s="241">
        <v>60.600999999999999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170</v>
      </c>
      <c r="AU196" s="247" t="s">
        <v>82</v>
      </c>
      <c r="AV196" s="13" t="s">
        <v>168</v>
      </c>
      <c r="AW196" s="13" t="s">
        <v>36</v>
      </c>
      <c r="AX196" s="13" t="s">
        <v>22</v>
      </c>
      <c r="AY196" s="247" t="s">
        <v>163</v>
      </c>
    </row>
    <row r="197" s="1" customFormat="1" ht="24" customHeight="1">
      <c r="B197" s="38"/>
      <c r="C197" s="212" t="s">
        <v>341</v>
      </c>
      <c r="D197" s="212" t="s">
        <v>165</v>
      </c>
      <c r="E197" s="213" t="s">
        <v>308</v>
      </c>
      <c r="F197" s="214" t="s">
        <v>309</v>
      </c>
      <c r="G197" s="215" t="s">
        <v>97</v>
      </c>
      <c r="H197" s="216">
        <v>42.899999999999999</v>
      </c>
      <c r="I197" s="217"/>
      <c r="J197" s="218">
        <f>ROUND(I197*H197,2)</f>
        <v>0</v>
      </c>
      <c r="K197" s="214" t="s">
        <v>175</v>
      </c>
      <c r="L197" s="43"/>
      <c r="M197" s="219" t="s">
        <v>20</v>
      </c>
      <c r="N197" s="220" t="s">
        <v>44</v>
      </c>
      <c r="O197" s="83"/>
      <c r="P197" s="221">
        <f>O197*H197</f>
        <v>0</v>
      </c>
      <c r="Q197" s="221">
        <v>0.00027999999999999998</v>
      </c>
      <c r="R197" s="221">
        <f>Q197*H197</f>
        <v>0.012011999999999998</v>
      </c>
      <c r="S197" s="221">
        <v>0</v>
      </c>
      <c r="T197" s="222">
        <f>S197*H197</f>
        <v>0</v>
      </c>
      <c r="AR197" s="223" t="s">
        <v>168</v>
      </c>
      <c r="AT197" s="223" t="s">
        <v>165</v>
      </c>
      <c r="AU197" s="223" t="s">
        <v>82</v>
      </c>
      <c r="AY197" s="17" t="s">
        <v>163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22</v>
      </c>
      <c r="BK197" s="224">
        <f>ROUND(I197*H197,2)</f>
        <v>0</v>
      </c>
      <c r="BL197" s="17" t="s">
        <v>168</v>
      </c>
      <c r="BM197" s="223" t="s">
        <v>702</v>
      </c>
    </row>
    <row r="198" s="12" customFormat="1">
      <c r="B198" s="225"/>
      <c r="C198" s="226"/>
      <c r="D198" s="227" t="s">
        <v>170</v>
      </c>
      <c r="E198" s="228" t="s">
        <v>116</v>
      </c>
      <c r="F198" s="229" t="s">
        <v>703</v>
      </c>
      <c r="G198" s="226"/>
      <c r="H198" s="230">
        <v>42.899999999999999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170</v>
      </c>
      <c r="AU198" s="236" t="s">
        <v>82</v>
      </c>
      <c r="AV198" s="12" t="s">
        <v>82</v>
      </c>
      <c r="AW198" s="12" t="s">
        <v>36</v>
      </c>
      <c r="AX198" s="12" t="s">
        <v>22</v>
      </c>
      <c r="AY198" s="236" t="s">
        <v>163</v>
      </c>
    </row>
    <row r="199" s="1" customFormat="1" ht="16.5" customHeight="1">
      <c r="B199" s="38"/>
      <c r="C199" s="259" t="s">
        <v>348</v>
      </c>
      <c r="D199" s="259" t="s">
        <v>313</v>
      </c>
      <c r="E199" s="260" t="s">
        <v>314</v>
      </c>
      <c r="F199" s="261" t="s">
        <v>315</v>
      </c>
      <c r="G199" s="262" t="s">
        <v>97</v>
      </c>
      <c r="H199" s="263">
        <v>42.899999999999999</v>
      </c>
      <c r="I199" s="264"/>
      <c r="J199" s="265">
        <f>ROUND(I199*H199,2)</f>
        <v>0</v>
      </c>
      <c r="K199" s="261" t="s">
        <v>175</v>
      </c>
      <c r="L199" s="266"/>
      <c r="M199" s="267" t="s">
        <v>20</v>
      </c>
      <c r="N199" s="268" t="s">
        <v>44</v>
      </c>
      <c r="O199" s="83"/>
      <c r="P199" s="221">
        <f>O199*H199</f>
        <v>0</v>
      </c>
      <c r="Q199" s="221">
        <v>0.00019000000000000001</v>
      </c>
      <c r="R199" s="221">
        <f>Q199*H199</f>
        <v>0.0081510000000000003</v>
      </c>
      <c r="S199" s="221">
        <v>0</v>
      </c>
      <c r="T199" s="222">
        <f>S199*H199</f>
        <v>0</v>
      </c>
      <c r="AR199" s="223" t="s">
        <v>202</v>
      </c>
      <c r="AT199" s="223" t="s">
        <v>313</v>
      </c>
      <c r="AU199" s="223" t="s">
        <v>82</v>
      </c>
      <c r="AY199" s="17" t="s">
        <v>163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22</v>
      </c>
      <c r="BK199" s="224">
        <f>ROUND(I199*H199,2)</f>
        <v>0</v>
      </c>
      <c r="BL199" s="17" t="s">
        <v>168</v>
      </c>
      <c r="BM199" s="223" t="s">
        <v>704</v>
      </c>
    </row>
    <row r="200" s="12" customFormat="1">
      <c r="B200" s="225"/>
      <c r="C200" s="226"/>
      <c r="D200" s="227" t="s">
        <v>170</v>
      </c>
      <c r="E200" s="228" t="s">
        <v>20</v>
      </c>
      <c r="F200" s="229" t="s">
        <v>116</v>
      </c>
      <c r="G200" s="226"/>
      <c r="H200" s="230">
        <v>42.899999999999999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AT200" s="236" t="s">
        <v>170</v>
      </c>
      <c r="AU200" s="236" t="s">
        <v>82</v>
      </c>
      <c r="AV200" s="12" t="s">
        <v>82</v>
      </c>
      <c r="AW200" s="12" t="s">
        <v>36</v>
      </c>
      <c r="AX200" s="12" t="s">
        <v>22</v>
      </c>
      <c r="AY200" s="236" t="s">
        <v>163</v>
      </c>
    </row>
    <row r="201" s="1" customFormat="1" ht="24" customHeight="1">
      <c r="B201" s="38"/>
      <c r="C201" s="212" t="s">
        <v>353</v>
      </c>
      <c r="D201" s="212" t="s">
        <v>165</v>
      </c>
      <c r="E201" s="213" t="s">
        <v>705</v>
      </c>
      <c r="F201" s="214" t="s">
        <v>706</v>
      </c>
      <c r="G201" s="215" t="s">
        <v>101</v>
      </c>
      <c r="H201" s="216">
        <v>97.173000000000002</v>
      </c>
      <c r="I201" s="217"/>
      <c r="J201" s="218">
        <f>ROUND(I201*H201,2)</f>
        <v>0</v>
      </c>
      <c r="K201" s="214" t="s">
        <v>175</v>
      </c>
      <c r="L201" s="43"/>
      <c r="M201" s="219" t="s">
        <v>20</v>
      </c>
      <c r="N201" s="220" t="s">
        <v>44</v>
      </c>
      <c r="O201" s="83"/>
      <c r="P201" s="221">
        <f>O201*H201</f>
        <v>0</v>
      </c>
      <c r="Q201" s="221">
        <v>2.79989</v>
      </c>
      <c r="R201" s="221">
        <f>Q201*H201</f>
        <v>272.07371096999998</v>
      </c>
      <c r="S201" s="221">
        <v>0</v>
      </c>
      <c r="T201" s="222">
        <f>S201*H201</f>
        <v>0</v>
      </c>
      <c r="AR201" s="223" t="s">
        <v>168</v>
      </c>
      <c r="AT201" s="223" t="s">
        <v>165</v>
      </c>
      <c r="AU201" s="223" t="s">
        <v>82</v>
      </c>
      <c r="AY201" s="17" t="s">
        <v>163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22</v>
      </c>
      <c r="BK201" s="224">
        <f>ROUND(I201*H201,2)</f>
        <v>0</v>
      </c>
      <c r="BL201" s="17" t="s">
        <v>168</v>
      </c>
      <c r="BM201" s="223" t="s">
        <v>707</v>
      </c>
    </row>
    <row r="202" s="12" customFormat="1">
      <c r="B202" s="225"/>
      <c r="C202" s="226"/>
      <c r="D202" s="227" t="s">
        <v>170</v>
      </c>
      <c r="E202" s="228" t="s">
        <v>20</v>
      </c>
      <c r="F202" s="229" t="s">
        <v>708</v>
      </c>
      <c r="G202" s="226"/>
      <c r="H202" s="230">
        <v>97.173000000000002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AT202" s="236" t="s">
        <v>170</v>
      </c>
      <c r="AU202" s="236" t="s">
        <v>82</v>
      </c>
      <c r="AV202" s="12" t="s">
        <v>82</v>
      </c>
      <c r="AW202" s="12" t="s">
        <v>36</v>
      </c>
      <c r="AX202" s="12" t="s">
        <v>22</v>
      </c>
      <c r="AY202" s="236" t="s">
        <v>163</v>
      </c>
    </row>
    <row r="203" s="1" customFormat="1" ht="24" customHeight="1">
      <c r="B203" s="38"/>
      <c r="C203" s="212" t="s">
        <v>357</v>
      </c>
      <c r="D203" s="212" t="s">
        <v>165</v>
      </c>
      <c r="E203" s="213" t="s">
        <v>318</v>
      </c>
      <c r="F203" s="214" t="s">
        <v>319</v>
      </c>
      <c r="G203" s="215" t="s">
        <v>101</v>
      </c>
      <c r="H203" s="216">
        <v>92.859999999999999</v>
      </c>
      <c r="I203" s="217"/>
      <c r="J203" s="218">
        <f>ROUND(I203*H203,2)</f>
        <v>0</v>
      </c>
      <c r="K203" s="214" t="s">
        <v>175</v>
      </c>
      <c r="L203" s="43"/>
      <c r="M203" s="219" t="s">
        <v>20</v>
      </c>
      <c r="N203" s="220" t="s">
        <v>44</v>
      </c>
      <c r="O203" s="83"/>
      <c r="P203" s="221">
        <f>O203*H203</f>
        <v>0</v>
      </c>
      <c r="Q203" s="221">
        <v>2.4340799999999998</v>
      </c>
      <c r="R203" s="221">
        <f>Q203*H203</f>
        <v>226.02866879999999</v>
      </c>
      <c r="S203" s="221">
        <v>0</v>
      </c>
      <c r="T203" s="222">
        <f>S203*H203</f>
        <v>0</v>
      </c>
      <c r="AR203" s="223" t="s">
        <v>168</v>
      </c>
      <c r="AT203" s="223" t="s">
        <v>165</v>
      </c>
      <c r="AU203" s="223" t="s">
        <v>82</v>
      </c>
      <c r="AY203" s="17" t="s">
        <v>163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22</v>
      </c>
      <c r="BK203" s="224">
        <f>ROUND(I203*H203,2)</f>
        <v>0</v>
      </c>
      <c r="BL203" s="17" t="s">
        <v>168</v>
      </c>
      <c r="BM203" s="223" t="s">
        <v>709</v>
      </c>
    </row>
    <row r="204" s="12" customFormat="1">
      <c r="B204" s="225"/>
      <c r="C204" s="226"/>
      <c r="D204" s="227" t="s">
        <v>170</v>
      </c>
      <c r="E204" s="228" t="s">
        <v>20</v>
      </c>
      <c r="F204" s="229" t="s">
        <v>710</v>
      </c>
      <c r="G204" s="226"/>
      <c r="H204" s="230">
        <v>4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AT204" s="236" t="s">
        <v>170</v>
      </c>
      <c r="AU204" s="236" t="s">
        <v>82</v>
      </c>
      <c r="AV204" s="12" t="s">
        <v>82</v>
      </c>
      <c r="AW204" s="12" t="s">
        <v>36</v>
      </c>
      <c r="AX204" s="12" t="s">
        <v>73</v>
      </c>
      <c r="AY204" s="236" t="s">
        <v>163</v>
      </c>
    </row>
    <row r="205" s="12" customFormat="1">
      <c r="B205" s="225"/>
      <c r="C205" s="226"/>
      <c r="D205" s="227" t="s">
        <v>170</v>
      </c>
      <c r="E205" s="228" t="s">
        <v>20</v>
      </c>
      <c r="F205" s="229" t="s">
        <v>711</v>
      </c>
      <c r="G205" s="226"/>
      <c r="H205" s="230">
        <v>88.859999999999999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170</v>
      </c>
      <c r="AU205" s="236" t="s">
        <v>82</v>
      </c>
      <c r="AV205" s="12" t="s">
        <v>82</v>
      </c>
      <c r="AW205" s="12" t="s">
        <v>36</v>
      </c>
      <c r="AX205" s="12" t="s">
        <v>73</v>
      </c>
      <c r="AY205" s="236" t="s">
        <v>163</v>
      </c>
    </row>
    <row r="206" s="13" customFormat="1">
      <c r="B206" s="237"/>
      <c r="C206" s="238"/>
      <c r="D206" s="227" t="s">
        <v>170</v>
      </c>
      <c r="E206" s="239" t="s">
        <v>606</v>
      </c>
      <c r="F206" s="240" t="s">
        <v>184</v>
      </c>
      <c r="G206" s="238"/>
      <c r="H206" s="241">
        <v>92.859999999999999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AT206" s="247" t="s">
        <v>170</v>
      </c>
      <c r="AU206" s="247" t="s">
        <v>82</v>
      </c>
      <c r="AV206" s="13" t="s">
        <v>168</v>
      </c>
      <c r="AW206" s="13" t="s">
        <v>36</v>
      </c>
      <c r="AX206" s="13" t="s">
        <v>22</v>
      </c>
      <c r="AY206" s="247" t="s">
        <v>163</v>
      </c>
    </row>
    <row r="207" s="1" customFormat="1" ht="24" customHeight="1">
      <c r="B207" s="38"/>
      <c r="C207" s="212" t="s">
        <v>361</v>
      </c>
      <c r="D207" s="212" t="s">
        <v>165</v>
      </c>
      <c r="E207" s="213" t="s">
        <v>322</v>
      </c>
      <c r="F207" s="214" t="s">
        <v>323</v>
      </c>
      <c r="G207" s="215" t="s">
        <v>97</v>
      </c>
      <c r="H207" s="216">
        <v>92.859999999999999</v>
      </c>
      <c r="I207" s="217"/>
      <c r="J207" s="218">
        <f>ROUND(I207*H207,2)</f>
        <v>0</v>
      </c>
      <c r="K207" s="214" t="s">
        <v>175</v>
      </c>
      <c r="L207" s="43"/>
      <c r="M207" s="219" t="s">
        <v>20</v>
      </c>
      <c r="N207" s="220" t="s">
        <v>44</v>
      </c>
      <c r="O207" s="83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AR207" s="223" t="s">
        <v>168</v>
      </c>
      <c r="AT207" s="223" t="s">
        <v>165</v>
      </c>
      <c r="AU207" s="223" t="s">
        <v>82</v>
      </c>
      <c r="AY207" s="17" t="s">
        <v>163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22</v>
      </c>
      <c r="BK207" s="224">
        <f>ROUND(I207*H207,2)</f>
        <v>0</v>
      </c>
      <c r="BL207" s="17" t="s">
        <v>168</v>
      </c>
      <c r="BM207" s="223" t="s">
        <v>712</v>
      </c>
    </row>
    <row r="208" s="12" customFormat="1">
      <c r="B208" s="225"/>
      <c r="C208" s="226"/>
      <c r="D208" s="227" t="s">
        <v>170</v>
      </c>
      <c r="E208" s="228" t="s">
        <v>20</v>
      </c>
      <c r="F208" s="229" t="s">
        <v>606</v>
      </c>
      <c r="G208" s="226"/>
      <c r="H208" s="230">
        <v>92.859999999999999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AT208" s="236" t="s">
        <v>170</v>
      </c>
      <c r="AU208" s="236" t="s">
        <v>82</v>
      </c>
      <c r="AV208" s="12" t="s">
        <v>82</v>
      </c>
      <c r="AW208" s="12" t="s">
        <v>36</v>
      </c>
      <c r="AX208" s="12" t="s">
        <v>22</v>
      </c>
      <c r="AY208" s="236" t="s">
        <v>163</v>
      </c>
    </row>
    <row r="209" s="1" customFormat="1" ht="24" customHeight="1">
      <c r="B209" s="38"/>
      <c r="C209" s="212" t="s">
        <v>118</v>
      </c>
      <c r="D209" s="212" t="s">
        <v>165</v>
      </c>
      <c r="E209" s="213" t="s">
        <v>539</v>
      </c>
      <c r="F209" s="214" t="s">
        <v>540</v>
      </c>
      <c r="G209" s="215" t="s">
        <v>101</v>
      </c>
      <c r="H209" s="216">
        <v>37.880000000000003</v>
      </c>
      <c r="I209" s="217"/>
      <c r="J209" s="218">
        <f>ROUND(I209*H209,2)</f>
        <v>0</v>
      </c>
      <c r="K209" s="214" t="s">
        <v>175</v>
      </c>
      <c r="L209" s="43"/>
      <c r="M209" s="219" t="s">
        <v>20</v>
      </c>
      <c r="N209" s="220" t="s">
        <v>44</v>
      </c>
      <c r="O209" s="83"/>
      <c r="P209" s="221">
        <f>O209*H209</f>
        <v>0</v>
      </c>
      <c r="Q209" s="221">
        <v>2.4142999999999999</v>
      </c>
      <c r="R209" s="221">
        <f>Q209*H209</f>
        <v>91.453683999999996</v>
      </c>
      <c r="S209" s="221">
        <v>0</v>
      </c>
      <c r="T209" s="222">
        <f>S209*H209</f>
        <v>0</v>
      </c>
      <c r="AR209" s="223" t="s">
        <v>168</v>
      </c>
      <c r="AT209" s="223" t="s">
        <v>165</v>
      </c>
      <c r="AU209" s="223" t="s">
        <v>82</v>
      </c>
      <c r="AY209" s="17" t="s">
        <v>163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22</v>
      </c>
      <c r="BK209" s="224">
        <f>ROUND(I209*H209,2)</f>
        <v>0</v>
      </c>
      <c r="BL209" s="17" t="s">
        <v>168</v>
      </c>
      <c r="BM209" s="223" t="s">
        <v>713</v>
      </c>
    </row>
    <row r="210" s="12" customFormat="1">
      <c r="B210" s="225"/>
      <c r="C210" s="226"/>
      <c r="D210" s="227" t="s">
        <v>170</v>
      </c>
      <c r="E210" s="228" t="s">
        <v>20</v>
      </c>
      <c r="F210" s="229" t="s">
        <v>714</v>
      </c>
      <c r="G210" s="226"/>
      <c r="H210" s="230">
        <v>37.880000000000003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170</v>
      </c>
      <c r="AU210" s="236" t="s">
        <v>82</v>
      </c>
      <c r="AV210" s="12" t="s">
        <v>82</v>
      </c>
      <c r="AW210" s="12" t="s">
        <v>36</v>
      </c>
      <c r="AX210" s="12" t="s">
        <v>22</v>
      </c>
      <c r="AY210" s="236" t="s">
        <v>163</v>
      </c>
    </row>
    <row r="211" s="1" customFormat="1" ht="16.5" customHeight="1">
      <c r="B211" s="38"/>
      <c r="C211" s="212" t="s">
        <v>368</v>
      </c>
      <c r="D211" s="212" t="s">
        <v>165</v>
      </c>
      <c r="E211" s="213" t="s">
        <v>333</v>
      </c>
      <c r="F211" s="214" t="s">
        <v>334</v>
      </c>
      <c r="G211" s="215" t="s">
        <v>97</v>
      </c>
      <c r="H211" s="216">
        <v>63.140000000000001</v>
      </c>
      <c r="I211" s="217"/>
      <c r="J211" s="218">
        <f>ROUND(I211*H211,2)</f>
        <v>0</v>
      </c>
      <c r="K211" s="214" t="s">
        <v>175</v>
      </c>
      <c r="L211" s="43"/>
      <c r="M211" s="219" t="s">
        <v>20</v>
      </c>
      <c r="N211" s="220" t="s">
        <v>44</v>
      </c>
      <c r="O211" s="83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AR211" s="223" t="s">
        <v>168</v>
      </c>
      <c r="AT211" s="223" t="s">
        <v>165</v>
      </c>
      <c r="AU211" s="223" t="s">
        <v>82</v>
      </c>
      <c r="AY211" s="17" t="s">
        <v>163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22</v>
      </c>
      <c r="BK211" s="224">
        <f>ROUND(I211*H211,2)</f>
        <v>0</v>
      </c>
      <c r="BL211" s="17" t="s">
        <v>168</v>
      </c>
      <c r="BM211" s="223" t="s">
        <v>715</v>
      </c>
    </row>
    <row r="212" s="1" customFormat="1" ht="24" customHeight="1">
      <c r="B212" s="38"/>
      <c r="C212" s="212" t="s">
        <v>372</v>
      </c>
      <c r="D212" s="212" t="s">
        <v>165</v>
      </c>
      <c r="E212" s="213" t="s">
        <v>716</v>
      </c>
      <c r="F212" s="214" t="s">
        <v>717</v>
      </c>
      <c r="G212" s="215" t="s">
        <v>97</v>
      </c>
      <c r="H212" s="216">
        <v>132.362</v>
      </c>
      <c r="I212" s="217"/>
      <c r="J212" s="218">
        <f>ROUND(I212*H212,2)</f>
        <v>0</v>
      </c>
      <c r="K212" s="214" t="s">
        <v>175</v>
      </c>
      <c r="L212" s="43"/>
      <c r="M212" s="219" t="s">
        <v>20</v>
      </c>
      <c r="N212" s="220" t="s">
        <v>44</v>
      </c>
      <c r="O212" s="83"/>
      <c r="P212" s="221">
        <f>O212*H212</f>
        <v>0</v>
      </c>
      <c r="Q212" s="221">
        <v>0.80076000000000003</v>
      </c>
      <c r="R212" s="221">
        <f>Q212*H212</f>
        <v>105.99019512</v>
      </c>
      <c r="S212" s="221">
        <v>0</v>
      </c>
      <c r="T212" s="222">
        <f>S212*H212</f>
        <v>0</v>
      </c>
      <c r="AR212" s="223" t="s">
        <v>168</v>
      </c>
      <c r="AT212" s="223" t="s">
        <v>165</v>
      </c>
      <c r="AU212" s="223" t="s">
        <v>82</v>
      </c>
      <c r="AY212" s="17" t="s">
        <v>163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22</v>
      </c>
      <c r="BK212" s="224">
        <f>ROUND(I212*H212,2)</f>
        <v>0</v>
      </c>
      <c r="BL212" s="17" t="s">
        <v>168</v>
      </c>
      <c r="BM212" s="223" t="s">
        <v>718</v>
      </c>
    </row>
    <row r="213" s="12" customFormat="1">
      <c r="B213" s="225"/>
      <c r="C213" s="226"/>
      <c r="D213" s="227" t="s">
        <v>170</v>
      </c>
      <c r="E213" s="228" t="s">
        <v>20</v>
      </c>
      <c r="F213" s="229" t="s">
        <v>719</v>
      </c>
      <c r="G213" s="226"/>
      <c r="H213" s="230">
        <v>50.481999999999999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AT213" s="236" t="s">
        <v>170</v>
      </c>
      <c r="AU213" s="236" t="s">
        <v>82</v>
      </c>
      <c r="AV213" s="12" t="s">
        <v>82</v>
      </c>
      <c r="AW213" s="12" t="s">
        <v>36</v>
      </c>
      <c r="AX213" s="12" t="s">
        <v>73</v>
      </c>
      <c r="AY213" s="236" t="s">
        <v>163</v>
      </c>
    </row>
    <row r="214" s="12" customFormat="1">
      <c r="B214" s="225"/>
      <c r="C214" s="226"/>
      <c r="D214" s="227" t="s">
        <v>170</v>
      </c>
      <c r="E214" s="228" t="s">
        <v>20</v>
      </c>
      <c r="F214" s="229" t="s">
        <v>603</v>
      </c>
      <c r="G214" s="226"/>
      <c r="H214" s="230">
        <v>81.879999999999995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AT214" s="236" t="s">
        <v>170</v>
      </c>
      <c r="AU214" s="236" t="s">
        <v>82</v>
      </c>
      <c r="AV214" s="12" t="s">
        <v>82</v>
      </c>
      <c r="AW214" s="12" t="s">
        <v>36</v>
      </c>
      <c r="AX214" s="12" t="s">
        <v>73</v>
      </c>
      <c r="AY214" s="236" t="s">
        <v>163</v>
      </c>
    </row>
    <row r="215" s="13" customFormat="1">
      <c r="B215" s="237"/>
      <c r="C215" s="238"/>
      <c r="D215" s="227" t="s">
        <v>170</v>
      </c>
      <c r="E215" s="239" t="s">
        <v>20</v>
      </c>
      <c r="F215" s="240" t="s">
        <v>184</v>
      </c>
      <c r="G215" s="238"/>
      <c r="H215" s="241">
        <v>132.362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AT215" s="247" t="s">
        <v>170</v>
      </c>
      <c r="AU215" s="247" t="s">
        <v>82</v>
      </c>
      <c r="AV215" s="13" t="s">
        <v>168</v>
      </c>
      <c r="AW215" s="13" t="s">
        <v>36</v>
      </c>
      <c r="AX215" s="13" t="s">
        <v>22</v>
      </c>
      <c r="AY215" s="247" t="s">
        <v>163</v>
      </c>
    </row>
    <row r="216" s="1" customFormat="1" ht="24" customHeight="1">
      <c r="B216" s="38"/>
      <c r="C216" s="212" t="s">
        <v>376</v>
      </c>
      <c r="D216" s="212" t="s">
        <v>165</v>
      </c>
      <c r="E216" s="213" t="s">
        <v>342</v>
      </c>
      <c r="F216" s="214" t="s">
        <v>343</v>
      </c>
      <c r="G216" s="215" t="s">
        <v>344</v>
      </c>
      <c r="H216" s="216">
        <v>15.199999999999999</v>
      </c>
      <c r="I216" s="217"/>
      <c r="J216" s="218">
        <f>ROUND(I216*H216,2)</f>
        <v>0</v>
      </c>
      <c r="K216" s="214" t="s">
        <v>175</v>
      </c>
      <c r="L216" s="43"/>
      <c r="M216" s="219" t="s">
        <v>20</v>
      </c>
      <c r="N216" s="220" t="s">
        <v>44</v>
      </c>
      <c r="O216" s="83"/>
      <c r="P216" s="221">
        <f>O216*H216</f>
        <v>0</v>
      </c>
      <c r="Q216" s="221">
        <v>0.14310999999999999</v>
      </c>
      <c r="R216" s="221">
        <f>Q216*H216</f>
        <v>2.1752719999999997</v>
      </c>
      <c r="S216" s="221">
        <v>0</v>
      </c>
      <c r="T216" s="222">
        <f>S216*H216</f>
        <v>0</v>
      </c>
      <c r="AR216" s="223" t="s">
        <v>168</v>
      </c>
      <c r="AT216" s="223" t="s">
        <v>165</v>
      </c>
      <c r="AU216" s="223" t="s">
        <v>82</v>
      </c>
      <c r="AY216" s="17" t="s">
        <v>163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22</v>
      </c>
      <c r="BK216" s="224">
        <f>ROUND(I216*H216,2)</f>
        <v>0</v>
      </c>
      <c r="BL216" s="17" t="s">
        <v>168</v>
      </c>
      <c r="BM216" s="223" t="s">
        <v>720</v>
      </c>
    </row>
    <row r="217" s="11" customFormat="1" ht="22.8" customHeight="1">
      <c r="B217" s="196"/>
      <c r="C217" s="197"/>
      <c r="D217" s="198" t="s">
        <v>72</v>
      </c>
      <c r="E217" s="210" t="s">
        <v>189</v>
      </c>
      <c r="F217" s="210" t="s">
        <v>347</v>
      </c>
      <c r="G217" s="197"/>
      <c r="H217" s="197"/>
      <c r="I217" s="200"/>
      <c r="J217" s="211">
        <f>BK217</f>
        <v>0</v>
      </c>
      <c r="K217" s="197"/>
      <c r="L217" s="202"/>
      <c r="M217" s="203"/>
      <c r="N217" s="204"/>
      <c r="O217" s="204"/>
      <c r="P217" s="205">
        <f>SUM(P218:P229)</f>
        <v>0</v>
      </c>
      <c r="Q217" s="204"/>
      <c r="R217" s="205">
        <f>SUM(R218:R229)</f>
        <v>0.17435999999999999</v>
      </c>
      <c r="S217" s="204"/>
      <c r="T217" s="206">
        <f>SUM(T218:T229)</f>
        <v>104.68799999999999</v>
      </c>
      <c r="AR217" s="207" t="s">
        <v>22</v>
      </c>
      <c r="AT217" s="208" t="s">
        <v>72</v>
      </c>
      <c r="AU217" s="208" t="s">
        <v>22</v>
      </c>
      <c r="AY217" s="207" t="s">
        <v>163</v>
      </c>
      <c r="BK217" s="209">
        <f>SUM(BK218:BK229)</f>
        <v>0</v>
      </c>
    </row>
    <row r="218" s="1" customFormat="1" ht="24" customHeight="1">
      <c r="B218" s="38"/>
      <c r="C218" s="212" t="s">
        <v>383</v>
      </c>
      <c r="D218" s="212" t="s">
        <v>165</v>
      </c>
      <c r="E218" s="213" t="s">
        <v>349</v>
      </c>
      <c r="F218" s="214" t="s">
        <v>350</v>
      </c>
      <c r="G218" s="215" t="s">
        <v>101</v>
      </c>
      <c r="H218" s="216">
        <v>108</v>
      </c>
      <c r="I218" s="217"/>
      <c r="J218" s="218">
        <f>ROUND(I218*H218,2)</f>
        <v>0</v>
      </c>
      <c r="K218" s="214" t="s">
        <v>175</v>
      </c>
      <c r="L218" s="43"/>
      <c r="M218" s="219" t="s">
        <v>20</v>
      </c>
      <c r="N218" s="220" t="s">
        <v>44</v>
      </c>
      <c r="O218" s="83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AR218" s="223" t="s">
        <v>168</v>
      </c>
      <c r="AT218" s="223" t="s">
        <v>165</v>
      </c>
      <c r="AU218" s="223" t="s">
        <v>82</v>
      </c>
      <c r="AY218" s="17" t="s">
        <v>163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22</v>
      </c>
      <c r="BK218" s="224">
        <f>ROUND(I218*H218,2)</f>
        <v>0</v>
      </c>
      <c r="BL218" s="17" t="s">
        <v>168</v>
      </c>
      <c r="BM218" s="223" t="s">
        <v>721</v>
      </c>
    </row>
    <row r="219" s="12" customFormat="1">
      <c r="B219" s="225"/>
      <c r="C219" s="226"/>
      <c r="D219" s="227" t="s">
        <v>170</v>
      </c>
      <c r="E219" s="228" t="s">
        <v>458</v>
      </c>
      <c r="F219" s="229" t="s">
        <v>722</v>
      </c>
      <c r="G219" s="226"/>
      <c r="H219" s="230">
        <v>108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170</v>
      </c>
      <c r="AU219" s="236" t="s">
        <v>82</v>
      </c>
      <c r="AV219" s="12" t="s">
        <v>82</v>
      </c>
      <c r="AW219" s="12" t="s">
        <v>36</v>
      </c>
      <c r="AX219" s="12" t="s">
        <v>22</v>
      </c>
      <c r="AY219" s="236" t="s">
        <v>163</v>
      </c>
    </row>
    <row r="220" s="1" customFormat="1" ht="16.5" customHeight="1">
      <c r="B220" s="38"/>
      <c r="C220" s="212" t="s">
        <v>390</v>
      </c>
      <c r="D220" s="212" t="s">
        <v>165</v>
      </c>
      <c r="E220" s="213" t="s">
        <v>552</v>
      </c>
      <c r="F220" s="214" t="s">
        <v>355</v>
      </c>
      <c r="G220" s="215" t="s">
        <v>97</v>
      </c>
      <c r="H220" s="216">
        <v>360</v>
      </c>
      <c r="I220" s="217"/>
      <c r="J220" s="218">
        <f>ROUND(I220*H220,2)</f>
        <v>0</v>
      </c>
      <c r="K220" s="214" t="s">
        <v>20</v>
      </c>
      <c r="L220" s="43"/>
      <c r="M220" s="219" t="s">
        <v>20</v>
      </c>
      <c r="N220" s="220" t="s">
        <v>44</v>
      </c>
      <c r="O220" s="83"/>
      <c r="P220" s="221">
        <f>O220*H220</f>
        <v>0</v>
      </c>
      <c r="Q220" s="221">
        <v>0.00046999999999999999</v>
      </c>
      <c r="R220" s="221">
        <f>Q220*H220</f>
        <v>0.16919999999999999</v>
      </c>
      <c r="S220" s="221">
        <v>0</v>
      </c>
      <c r="T220" s="222">
        <f>S220*H220</f>
        <v>0</v>
      </c>
      <c r="AR220" s="223" t="s">
        <v>168</v>
      </c>
      <c r="AT220" s="223" t="s">
        <v>165</v>
      </c>
      <c r="AU220" s="223" t="s">
        <v>82</v>
      </c>
      <c r="AY220" s="17" t="s">
        <v>163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22</v>
      </c>
      <c r="BK220" s="224">
        <f>ROUND(I220*H220,2)</f>
        <v>0</v>
      </c>
      <c r="BL220" s="17" t="s">
        <v>168</v>
      </c>
      <c r="BM220" s="223" t="s">
        <v>723</v>
      </c>
    </row>
    <row r="221" s="1" customFormat="1" ht="24" customHeight="1">
      <c r="B221" s="38"/>
      <c r="C221" s="212" t="s">
        <v>397</v>
      </c>
      <c r="D221" s="212" t="s">
        <v>165</v>
      </c>
      <c r="E221" s="213" t="s">
        <v>358</v>
      </c>
      <c r="F221" s="214" t="s">
        <v>359</v>
      </c>
      <c r="G221" s="215" t="s">
        <v>97</v>
      </c>
      <c r="H221" s="216">
        <v>360</v>
      </c>
      <c r="I221" s="217"/>
      <c r="J221" s="218">
        <f>ROUND(I221*H221,2)</f>
        <v>0</v>
      </c>
      <c r="K221" s="214" t="s">
        <v>329</v>
      </c>
      <c r="L221" s="43"/>
      <c r="M221" s="219" t="s">
        <v>20</v>
      </c>
      <c r="N221" s="220" t="s">
        <v>44</v>
      </c>
      <c r="O221" s="83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AR221" s="223" t="s">
        <v>168</v>
      </c>
      <c r="AT221" s="223" t="s">
        <v>165</v>
      </c>
      <c r="AU221" s="223" t="s">
        <v>82</v>
      </c>
      <c r="AY221" s="17" t="s">
        <v>163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7" t="s">
        <v>22</v>
      </c>
      <c r="BK221" s="224">
        <f>ROUND(I221*H221,2)</f>
        <v>0</v>
      </c>
      <c r="BL221" s="17" t="s">
        <v>168</v>
      </c>
      <c r="BM221" s="223" t="s">
        <v>724</v>
      </c>
    </row>
    <row r="222" s="12" customFormat="1">
      <c r="B222" s="225"/>
      <c r="C222" s="226"/>
      <c r="D222" s="227" t="s">
        <v>170</v>
      </c>
      <c r="E222" s="228" t="s">
        <v>20</v>
      </c>
      <c r="F222" s="229" t="s">
        <v>95</v>
      </c>
      <c r="G222" s="226"/>
      <c r="H222" s="230">
        <v>360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AT222" s="236" t="s">
        <v>170</v>
      </c>
      <c r="AU222" s="236" t="s">
        <v>82</v>
      </c>
      <c r="AV222" s="12" t="s">
        <v>82</v>
      </c>
      <c r="AW222" s="12" t="s">
        <v>36</v>
      </c>
      <c r="AX222" s="12" t="s">
        <v>22</v>
      </c>
      <c r="AY222" s="236" t="s">
        <v>163</v>
      </c>
    </row>
    <row r="223" s="1" customFormat="1" ht="24" customHeight="1">
      <c r="B223" s="38"/>
      <c r="C223" s="212" t="s">
        <v>405</v>
      </c>
      <c r="D223" s="212" t="s">
        <v>165</v>
      </c>
      <c r="E223" s="213" t="s">
        <v>365</v>
      </c>
      <c r="F223" s="214" t="s">
        <v>366</v>
      </c>
      <c r="G223" s="215" t="s">
        <v>97</v>
      </c>
      <c r="H223" s="216">
        <v>360</v>
      </c>
      <c r="I223" s="217"/>
      <c r="J223" s="218">
        <f>ROUND(I223*H223,2)</f>
        <v>0</v>
      </c>
      <c r="K223" s="214" t="s">
        <v>175</v>
      </c>
      <c r="L223" s="43"/>
      <c r="M223" s="219" t="s">
        <v>20</v>
      </c>
      <c r="N223" s="220" t="s">
        <v>44</v>
      </c>
      <c r="O223" s="83"/>
      <c r="P223" s="221">
        <f>O223*H223</f>
        <v>0</v>
      </c>
      <c r="Q223" s="221">
        <v>0</v>
      </c>
      <c r="R223" s="221">
        <f>Q223*H223</f>
        <v>0</v>
      </c>
      <c r="S223" s="221">
        <v>0.00080000000000000004</v>
      </c>
      <c r="T223" s="222">
        <f>S223*H223</f>
        <v>0.28800000000000003</v>
      </c>
      <c r="AR223" s="223" t="s">
        <v>168</v>
      </c>
      <c r="AT223" s="223" t="s">
        <v>165</v>
      </c>
      <c r="AU223" s="223" t="s">
        <v>82</v>
      </c>
      <c r="AY223" s="17" t="s">
        <v>163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22</v>
      </c>
      <c r="BK223" s="224">
        <f>ROUND(I223*H223,2)</f>
        <v>0</v>
      </c>
      <c r="BL223" s="17" t="s">
        <v>168</v>
      </c>
      <c r="BM223" s="223" t="s">
        <v>725</v>
      </c>
    </row>
    <row r="224" s="12" customFormat="1">
      <c r="B224" s="225"/>
      <c r="C224" s="226"/>
      <c r="D224" s="227" t="s">
        <v>170</v>
      </c>
      <c r="E224" s="228" t="s">
        <v>20</v>
      </c>
      <c r="F224" s="229" t="s">
        <v>95</v>
      </c>
      <c r="G224" s="226"/>
      <c r="H224" s="230">
        <v>360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AT224" s="236" t="s">
        <v>170</v>
      </c>
      <c r="AU224" s="236" t="s">
        <v>82</v>
      </c>
      <c r="AV224" s="12" t="s">
        <v>82</v>
      </c>
      <c r="AW224" s="12" t="s">
        <v>36</v>
      </c>
      <c r="AX224" s="12" t="s">
        <v>22</v>
      </c>
      <c r="AY224" s="236" t="s">
        <v>163</v>
      </c>
    </row>
    <row r="225" s="1" customFormat="1" ht="36" customHeight="1">
      <c r="B225" s="38"/>
      <c r="C225" s="212" t="s">
        <v>411</v>
      </c>
      <c r="D225" s="212" t="s">
        <v>165</v>
      </c>
      <c r="E225" s="213" t="s">
        <v>362</v>
      </c>
      <c r="F225" s="214" t="s">
        <v>363</v>
      </c>
      <c r="G225" s="215" t="s">
        <v>97</v>
      </c>
      <c r="H225" s="216">
        <v>360</v>
      </c>
      <c r="I225" s="217"/>
      <c r="J225" s="218">
        <f>ROUND(I225*H225,2)</f>
        <v>0</v>
      </c>
      <c r="K225" s="214" t="s">
        <v>329</v>
      </c>
      <c r="L225" s="43"/>
      <c r="M225" s="219" t="s">
        <v>20</v>
      </c>
      <c r="N225" s="220" t="s">
        <v>44</v>
      </c>
      <c r="O225" s="83"/>
      <c r="P225" s="221">
        <f>O225*H225</f>
        <v>0</v>
      </c>
      <c r="Q225" s="221">
        <v>0</v>
      </c>
      <c r="R225" s="221">
        <f>Q225*H225</f>
        <v>0</v>
      </c>
      <c r="S225" s="221">
        <v>0.28999999999999998</v>
      </c>
      <c r="T225" s="222">
        <f>S225*H225</f>
        <v>104.39999999999999</v>
      </c>
      <c r="AR225" s="223" t="s">
        <v>168</v>
      </c>
      <c r="AT225" s="223" t="s">
        <v>165</v>
      </c>
      <c r="AU225" s="223" t="s">
        <v>82</v>
      </c>
      <c r="AY225" s="17" t="s">
        <v>163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22</v>
      </c>
      <c r="BK225" s="224">
        <f>ROUND(I225*H225,2)</f>
        <v>0</v>
      </c>
      <c r="BL225" s="17" t="s">
        <v>168</v>
      </c>
      <c r="BM225" s="223" t="s">
        <v>726</v>
      </c>
    </row>
    <row r="226" s="1" customFormat="1" ht="24" customHeight="1">
      <c r="B226" s="38"/>
      <c r="C226" s="212" t="s">
        <v>416</v>
      </c>
      <c r="D226" s="212" t="s">
        <v>165</v>
      </c>
      <c r="E226" s="213" t="s">
        <v>369</v>
      </c>
      <c r="F226" s="214" t="s">
        <v>370</v>
      </c>
      <c r="G226" s="215" t="s">
        <v>97</v>
      </c>
      <c r="H226" s="216">
        <v>360</v>
      </c>
      <c r="I226" s="217"/>
      <c r="J226" s="218">
        <f>ROUND(I226*H226,2)</f>
        <v>0</v>
      </c>
      <c r="K226" s="214" t="s">
        <v>175</v>
      </c>
      <c r="L226" s="43"/>
      <c r="M226" s="219" t="s">
        <v>20</v>
      </c>
      <c r="N226" s="220" t="s">
        <v>44</v>
      </c>
      <c r="O226" s="83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AR226" s="223" t="s">
        <v>168</v>
      </c>
      <c r="AT226" s="223" t="s">
        <v>165</v>
      </c>
      <c r="AU226" s="223" t="s">
        <v>82</v>
      </c>
      <c r="AY226" s="17" t="s">
        <v>163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22</v>
      </c>
      <c r="BK226" s="224">
        <f>ROUND(I226*H226,2)</f>
        <v>0</v>
      </c>
      <c r="BL226" s="17" t="s">
        <v>168</v>
      </c>
      <c r="BM226" s="223" t="s">
        <v>727</v>
      </c>
    </row>
    <row r="227" s="12" customFormat="1">
      <c r="B227" s="225"/>
      <c r="C227" s="226"/>
      <c r="D227" s="227" t="s">
        <v>170</v>
      </c>
      <c r="E227" s="228" t="s">
        <v>20</v>
      </c>
      <c r="F227" s="229" t="s">
        <v>558</v>
      </c>
      <c r="G227" s="226"/>
      <c r="H227" s="230">
        <v>360</v>
      </c>
      <c r="I227" s="231"/>
      <c r="J227" s="226"/>
      <c r="K227" s="226"/>
      <c r="L227" s="232"/>
      <c r="M227" s="233"/>
      <c r="N227" s="234"/>
      <c r="O227" s="234"/>
      <c r="P227" s="234"/>
      <c r="Q227" s="234"/>
      <c r="R227" s="234"/>
      <c r="S227" s="234"/>
      <c r="T227" s="235"/>
      <c r="AT227" s="236" t="s">
        <v>170</v>
      </c>
      <c r="AU227" s="236" t="s">
        <v>82</v>
      </c>
      <c r="AV227" s="12" t="s">
        <v>82</v>
      </c>
      <c r="AW227" s="12" t="s">
        <v>36</v>
      </c>
      <c r="AX227" s="12" t="s">
        <v>22</v>
      </c>
      <c r="AY227" s="236" t="s">
        <v>163</v>
      </c>
    </row>
    <row r="228" s="1" customFormat="1" ht="24" customHeight="1">
      <c r="B228" s="38"/>
      <c r="C228" s="212" t="s">
        <v>420</v>
      </c>
      <c r="D228" s="212" t="s">
        <v>165</v>
      </c>
      <c r="E228" s="213" t="s">
        <v>373</v>
      </c>
      <c r="F228" s="214" t="s">
        <v>374</v>
      </c>
      <c r="G228" s="215" t="s">
        <v>97</v>
      </c>
      <c r="H228" s="216">
        <v>360</v>
      </c>
      <c r="I228" s="217"/>
      <c r="J228" s="218">
        <f>ROUND(I228*H228,2)</f>
        <v>0</v>
      </c>
      <c r="K228" s="214" t="s">
        <v>175</v>
      </c>
      <c r="L228" s="43"/>
      <c r="M228" s="219" t="s">
        <v>20</v>
      </c>
      <c r="N228" s="220" t="s">
        <v>44</v>
      </c>
      <c r="O228" s="83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AR228" s="223" t="s">
        <v>168</v>
      </c>
      <c r="AT228" s="223" t="s">
        <v>165</v>
      </c>
      <c r="AU228" s="223" t="s">
        <v>82</v>
      </c>
      <c r="AY228" s="17" t="s">
        <v>163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22</v>
      </c>
      <c r="BK228" s="224">
        <f>ROUND(I228*H228,2)</f>
        <v>0</v>
      </c>
      <c r="BL228" s="17" t="s">
        <v>168</v>
      </c>
      <c r="BM228" s="223" t="s">
        <v>728</v>
      </c>
    </row>
    <row r="229" s="1" customFormat="1" ht="16.5" customHeight="1">
      <c r="B229" s="38"/>
      <c r="C229" s="259" t="s">
        <v>424</v>
      </c>
      <c r="D229" s="259" t="s">
        <v>313</v>
      </c>
      <c r="E229" s="260" t="s">
        <v>561</v>
      </c>
      <c r="F229" s="261" t="s">
        <v>562</v>
      </c>
      <c r="G229" s="262" t="s">
        <v>379</v>
      </c>
      <c r="H229" s="263">
        <v>5.1600000000000001</v>
      </c>
      <c r="I229" s="264"/>
      <c r="J229" s="265">
        <f>ROUND(I229*H229,2)</f>
        <v>0</v>
      </c>
      <c r="K229" s="261" t="s">
        <v>175</v>
      </c>
      <c r="L229" s="266"/>
      <c r="M229" s="267" t="s">
        <v>20</v>
      </c>
      <c r="N229" s="268" t="s">
        <v>44</v>
      </c>
      <c r="O229" s="83"/>
      <c r="P229" s="221">
        <f>O229*H229</f>
        <v>0</v>
      </c>
      <c r="Q229" s="221">
        <v>0.001</v>
      </c>
      <c r="R229" s="221">
        <f>Q229*H229</f>
        <v>0.0051600000000000005</v>
      </c>
      <c r="S229" s="221">
        <v>0</v>
      </c>
      <c r="T229" s="222">
        <f>S229*H229</f>
        <v>0</v>
      </c>
      <c r="AR229" s="223" t="s">
        <v>202</v>
      </c>
      <c r="AT229" s="223" t="s">
        <v>313</v>
      </c>
      <c r="AU229" s="223" t="s">
        <v>82</v>
      </c>
      <c r="AY229" s="17" t="s">
        <v>163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22</v>
      </c>
      <c r="BK229" s="224">
        <f>ROUND(I229*H229,2)</f>
        <v>0</v>
      </c>
      <c r="BL229" s="17" t="s">
        <v>168</v>
      </c>
      <c r="BM229" s="223" t="s">
        <v>729</v>
      </c>
    </row>
    <row r="230" s="11" customFormat="1" ht="22.8" customHeight="1">
      <c r="B230" s="196"/>
      <c r="C230" s="197"/>
      <c r="D230" s="198" t="s">
        <v>72</v>
      </c>
      <c r="E230" s="210" t="s">
        <v>194</v>
      </c>
      <c r="F230" s="210" t="s">
        <v>382</v>
      </c>
      <c r="G230" s="197"/>
      <c r="H230" s="197"/>
      <c r="I230" s="200"/>
      <c r="J230" s="211">
        <f>BK230</f>
        <v>0</v>
      </c>
      <c r="K230" s="197"/>
      <c r="L230" s="202"/>
      <c r="M230" s="203"/>
      <c r="N230" s="204"/>
      <c r="O230" s="204"/>
      <c r="P230" s="205">
        <f>SUM(P231:P243)</f>
        <v>0</v>
      </c>
      <c r="Q230" s="204"/>
      <c r="R230" s="205">
        <f>SUM(R231:R243)</f>
        <v>20.418532800000001</v>
      </c>
      <c r="S230" s="204"/>
      <c r="T230" s="206">
        <f>SUM(T231:T243)</f>
        <v>0</v>
      </c>
      <c r="AR230" s="207" t="s">
        <v>22</v>
      </c>
      <c r="AT230" s="208" t="s">
        <v>72</v>
      </c>
      <c r="AU230" s="208" t="s">
        <v>22</v>
      </c>
      <c r="AY230" s="207" t="s">
        <v>163</v>
      </c>
      <c r="BK230" s="209">
        <f>SUM(BK231:BK243)</f>
        <v>0</v>
      </c>
    </row>
    <row r="231" s="1" customFormat="1" ht="24" customHeight="1">
      <c r="B231" s="38"/>
      <c r="C231" s="212" t="s">
        <v>430</v>
      </c>
      <c r="D231" s="212" t="s">
        <v>165</v>
      </c>
      <c r="E231" s="213" t="s">
        <v>384</v>
      </c>
      <c r="F231" s="214" t="s">
        <v>385</v>
      </c>
      <c r="G231" s="215" t="s">
        <v>97</v>
      </c>
      <c r="H231" s="216">
        <v>231.78</v>
      </c>
      <c r="I231" s="217"/>
      <c r="J231" s="218">
        <f>ROUND(I231*H231,2)</f>
        <v>0</v>
      </c>
      <c r="K231" s="214" t="s">
        <v>20</v>
      </c>
      <c r="L231" s="43"/>
      <c r="M231" s="219" t="s">
        <v>20</v>
      </c>
      <c r="N231" s="220" t="s">
        <v>44</v>
      </c>
      <c r="O231" s="83"/>
      <c r="P231" s="221">
        <f>O231*H231</f>
        <v>0</v>
      </c>
      <c r="Q231" s="221">
        <v>0.00025999999999999998</v>
      </c>
      <c r="R231" s="221">
        <f>Q231*H231</f>
        <v>0.060262799999999998</v>
      </c>
      <c r="S231" s="221">
        <v>0</v>
      </c>
      <c r="T231" s="222">
        <f>S231*H231</f>
        <v>0</v>
      </c>
      <c r="AR231" s="223" t="s">
        <v>168</v>
      </c>
      <c r="AT231" s="223" t="s">
        <v>165</v>
      </c>
      <c r="AU231" s="223" t="s">
        <v>82</v>
      </c>
      <c r="AY231" s="17" t="s">
        <v>163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7" t="s">
        <v>22</v>
      </c>
      <c r="BK231" s="224">
        <f>ROUND(I231*H231,2)</f>
        <v>0</v>
      </c>
      <c r="BL231" s="17" t="s">
        <v>168</v>
      </c>
      <c r="BM231" s="223" t="s">
        <v>730</v>
      </c>
    </row>
    <row r="232" s="12" customFormat="1">
      <c r="B232" s="225"/>
      <c r="C232" s="226"/>
      <c r="D232" s="227" t="s">
        <v>170</v>
      </c>
      <c r="E232" s="228" t="s">
        <v>20</v>
      </c>
      <c r="F232" s="229" t="s">
        <v>731</v>
      </c>
      <c r="G232" s="226"/>
      <c r="H232" s="230">
        <v>106.39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170</v>
      </c>
      <c r="AU232" s="236" t="s">
        <v>82</v>
      </c>
      <c r="AV232" s="12" t="s">
        <v>82</v>
      </c>
      <c r="AW232" s="12" t="s">
        <v>36</v>
      </c>
      <c r="AX232" s="12" t="s">
        <v>73</v>
      </c>
      <c r="AY232" s="236" t="s">
        <v>163</v>
      </c>
    </row>
    <row r="233" s="12" customFormat="1">
      <c r="B233" s="225"/>
      <c r="C233" s="226"/>
      <c r="D233" s="227" t="s">
        <v>170</v>
      </c>
      <c r="E233" s="228" t="s">
        <v>20</v>
      </c>
      <c r="F233" s="229" t="s">
        <v>732</v>
      </c>
      <c r="G233" s="226"/>
      <c r="H233" s="230">
        <v>16.239999999999998</v>
      </c>
      <c r="I233" s="231"/>
      <c r="J233" s="226"/>
      <c r="K233" s="226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170</v>
      </c>
      <c r="AU233" s="236" t="s">
        <v>82</v>
      </c>
      <c r="AV233" s="12" t="s">
        <v>82</v>
      </c>
      <c r="AW233" s="12" t="s">
        <v>36</v>
      </c>
      <c r="AX233" s="12" t="s">
        <v>73</v>
      </c>
      <c r="AY233" s="236" t="s">
        <v>163</v>
      </c>
    </row>
    <row r="234" s="12" customFormat="1">
      <c r="B234" s="225"/>
      <c r="C234" s="226"/>
      <c r="D234" s="227" t="s">
        <v>170</v>
      </c>
      <c r="E234" s="228" t="s">
        <v>20</v>
      </c>
      <c r="F234" s="229" t="s">
        <v>733</v>
      </c>
      <c r="G234" s="226"/>
      <c r="H234" s="230">
        <v>94.409999999999997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AT234" s="236" t="s">
        <v>170</v>
      </c>
      <c r="AU234" s="236" t="s">
        <v>82</v>
      </c>
      <c r="AV234" s="12" t="s">
        <v>82</v>
      </c>
      <c r="AW234" s="12" t="s">
        <v>36</v>
      </c>
      <c r="AX234" s="12" t="s">
        <v>73</v>
      </c>
      <c r="AY234" s="236" t="s">
        <v>163</v>
      </c>
    </row>
    <row r="235" s="12" customFormat="1">
      <c r="B235" s="225"/>
      <c r="C235" s="226"/>
      <c r="D235" s="227" t="s">
        <v>170</v>
      </c>
      <c r="E235" s="228" t="s">
        <v>20</v>
      </c>
      <c r="F235" s="229" t="s">
        <v>734</v>
      </c>
      <c r="G235" s="226"/>
      <c r="H235" s="230">
        <v>14.74</v>
      </c>
      <c r="I235" s="231"/>
      <c r="J235" s="226"/>
      <c r="K235" s="226"/>
      <c r="L235" s="232"/>
      <c r="M235" s="233"/>
      <c r="N235" s="234"/>
      <c r="O235" s="234"/>
      <c r="P235" s="234"/>
      <c r="Q235" s="234"/>
      <c r="R235" s="234"/>
      <c r="S235" s="234"/>
      <c r="T235" s="235"/>
      <c r="AT235" s="236" t="s">
        <v>170</v>
      </c>
      <c r="AU235" s="236" t="s">
        <v>82</v>
      </c>
      <c r="AV235" s="12" t="s">
        <v>82</v>
      </c>
      <c r="AW235" s="12" t="s">
        <v>36</v>
      </c>
      <c r="AX235" s="12" t="s">
        <v>73</v>
      </c>
      <c r="AY235" s="236" t="s">
        <v>163</v>
      </c>
    </row>
    <row r="236" s="13" customFormat="1">
      <c r="B236" s="237"/>
      <c r="C236" s="238"/>
      <c r="D236" s="227" t="s">
        <v>170</v>
      </c>
      <c r="E236" s="239" t="s">
        <v>20</v>
      </c>
      <c r="F236" s="240" t="s">
        <v>184</v>
      </c>
      <c r="G236" s="238"/>
      <c r="H236" s="241">
        <v>231.78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AT236" s="247" t="s">
        <v>170</v>
      </c>
      <c r="AU236" s="247" t="s">
        <v>82</v>
      </c>
      <c r="AV236" s="13" t="s">
        <v>168</v>
      </c>
      <c r="AW236" s="13" t="s">
        <v>36</v>
      </c>
      <c r="AX236" s="13" t="s">
        <v>22</v>
      </c>
      <c r="AY236" s="247" t="s">
        <v>163</v>
      </c>
    </row>
    <row r="237" s="1" customFormat="1" ht="24" customHeight="1">
      <c r="B237" s="38"/>
      <c r="C237" s="212" t="s">
        <v>439</v>
      </c>
      <c r="D237" s="212" t="s">
        <v>165</v>
      </c>
      <c r="E237" s="213" t="s">
        <v>391</v>
      </c>
      <c r="F237" s="214" t="s">
        <v>392</v>
      </c>
      <c r="G237" s="215" t="s">
        <v>97</v>
      </c>
      <c r="H237" s="216">
        <v>377.005</v>
      </c>
      <c r="I237" s="217"/>
      <c r="J237" s="218">
        <f>ROUND(I237*H237,2)</f>
        <v>0</v>
      </c>
      <c r="K237" s="214" t="s">
        <v>175</v>
      </c>
      <c r="L237" s="43"/>
      <c r="M237" s="219" t="s">
        <v>20</v>
      </c>
      <c r="N237" s="220" t="s">
        <v>44</v>
      </c>
      <c r="O237" s="83"/>
      <c r="P237" s="221">
        <f>O237*H237</f>
        <v>0</v>
      </c>
      <c r="Q237" s="221">
        <v>0.053999999999999999</v>
      </c>
      <c r="R237" s="221">
        <f>Q237*H237</f>
        <v>20.358270000000001</v>
      </c>
      <c r="S237" s="221">
        <v>0</v>
      </c>
      <c r="T237" s="222">
        <f>S237*H237</f>
        <v>0</v>
      </c>
      <c r="AR237" s="223" t="s">
        <v>168</v>
      </c>
      <c r="AT237" s="223" t="s">
        <v>165</v>
      </c>
      <c r="AU237" s="223" t="s">
        <v>82</v>
      </c>
      <c r="AY237" s="17" t="s">
        <v>163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7" t="s">
        <v>22</v>
      </c>
      <c r="BK237" s="224">
        <f>ROUND(I237*H237,2)</f>
        <v>0</v>
      </c>
      <c r="BL237" s="17" t="s">
        <v>168</v>
      </c>
      <c r="BM237" s="223" t="s">
        <v>735</v>
      </c>
    </row>
    <row r="238" s="12" customFormat="1">
      <c r="B238" s="225"/>
      <c r="C238" s="226"/>
      <c r="D238" s="227" t="s">
        <v>170</v>
      </c>
      <c r="E238" s="228" t="s">
        <v>20</v>
      </c>
      <c r="F238" s="229" t="s">
        <v>736</v>
      </c>
      <c r="G238" s="226"/>
      <c r="H238" s="230">
        <v>106.39</v>
      </c>
      <c r="I238" s="231"/>
      <c r="J238" s="226"/>
      <c r="K238" s="226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170</v>
      </c>
      <c r="AU238" s="236" t="s">
        <v>82</v>
      </c>
      <c r="AV238" s="12" t="s">
        <v>82</v>
      </c>
      <c r="AW238" s="12" t="s">
        <v>36</v>
      </c>
      <c r="AX238" s="12" t="s">
        <v>73</v>
      </c>
      <c r="AY238" s="236" t="s">
        <v>163</v>
      </c>
    </row>
    <row r="239" s="12" customFormat="1">
      <c r="B239" s="225"/>
      <c r="C239" s="226"/>
      <c r="D239" s="227" t="s">
        <v>170</v>
      </c>
      <c r="E239" s="228" t="s">
        <v>20</v>
      </c>
      <c r="F239" s="229" t="s">
        <v>737</v>
      </c>
      <c r="G239" s="226"/>
      <c r="H239" s="230">
        <v>157.755</v>
      </c>
      <c r="I239" s="231"/>
      <c r="J239" s="226"/>
      <c r="K239" s="226"/>
      <c r="L239" s="232"/>
      <c r="M239" s="233"/>
      <c r="N239" s="234"/>
      <c r="O239" s="234"/>
      <c r="P239" s="234"/>
      <c r="Q239" s="234"/>
      <c r="R239" s="234"/>
      <c r="S239" s="234"/>
      <c r="T239" s="235"/>
      <c r="AT239" s="236" t="s">
        <v>170</v>
      </c>
      <c r="AU239" s="236" t="s">
        <v>82</v>
      </c>
      <c r="AV239" s="12" t="s">
        <v>82</v>
      </c>
      <c r="AW239" s="12" t="s">
        <v>36</v>
      </c>
      <c r="AX239" s="12" t="s">
        <v>73</v>
      </c>
      <c r="AY239" s="236" t="s">
        <v>163</v>
      </c>
    </row>
    <row r="240" s="12" customFormat="1">
      <c r="B240" s="225"/>
      <c r="C240" s="226"/>
      <c r="D240" s="227" t="s">
        <v>170</v>
      </c>
      <c r="E240" s="228" t="s">
        <v>20</v>
      </c>
      <c r="F240" s="229" t="s">
        <v>732</v>
      </c>
      <c r="G240" s="226"/>
      <c r="H240" s="230">
        <v>16.239999999999998</v>
      </c>
      <c r="I240" s="231"/>
      <c r="J240" s="226"/>
      <c r="K240" s="226"/>
      <c r="L240" s="232"/>
      <c r="M240" s="233"/>
      <c r="N240" s="234"/>
      <c r="O240" s="234"/>
      <c r="P240" s="234"/>
      <c r="Q240" s="234"/>
      <c r="R240" s="234"/>
      <c r="S240" s="234"/>
      <c r="T240" s="235"/>
      <c r="AT240" s="236" t="s">
        <v>170</v>
      </c>
      <c r="AU240" s="236" t="s">
        <v>82</v>
      </c>
      <c r="AV240" s="12" t="s">
        <v>82</v>
      </c>
      <c r="AW240" s="12" t="s">
        <v>36</v>
      </c>
      <c r="AX240" s="12" t="s">
        <v>73</v>
      </c>
      <c r="AY240" s="236" t="s">
        <v>163</v>
      </c>
    </row>
    <row r="241" s="12" customFormat="1">
      <c r="B241" s="225"/>
      <c r="C241" s="226"/>
      <c r="D241" s="227" t="s">
        <v>170</v>
      </c>
      <c r="E241" s="228" t="s">
        <v>20</v>
      </c>
      <c r="F241" s="229" t="s">
        <v>738</v>
      </c>
      <c r="G241" s="226"/>
      <c r="H241" s="230">
        <v>14.74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AT241" s="236" t="s">
        <v>170</v>
      </c>
      <c r="AU241" s="236" t="s">
        <v>82</v>
      </c>
      <c r="AV241" s="12" t="s">
        <v>82</v>
      </c>
      <c r="AW241" s="12" t="s">
        <v>36</v>
      </c>
      <c r="AX241" s="12" t="s">
        <v>73</v>
      </c>
      <c r="AY241" s="236" t="s">
        <v>163</v>
      </c>
    </row>
    <row r="242" s="12" customFormat="1">
      <c r="B242" s="225"/>
      <c r="C242" s="226"/>
      <c r="D242" s="227" t="s">
        <v>170</v>
      </c>
      <c r="E242" s="228" t="s">
        <v>20</v>
      </c>
      <c r="F242" s="229" t="s">
        <v>603</v>
      </c>
      <c r="G242" s="226"/>
      <c r="H242" s="230">
        <v>81.879999999999995</v>
      </c>
      <c r="I242" s="231"/>
      <c r="J242" s="226"/>
      <c r="K242" s="226"/>
      <c r="L242" s="232"/>
      <c r="M242" s="233"/>
      <c r="N242" s="234"/>
      <c r="O242" s="234"/>
      <c r="P242" s="234"/>
      <c r="Q242" s="234"/>
      <c r="R242" s="234"/>
      <c r="S242" s="234"/>
      <c r="T242" s="235"/>
      <c r="AT242" s="236" t="s">
        <v>170</v>
      </c>
      <c r="AU242" s="236" t="s">
        <v>82</v>
      </c>
      <c r="AV242" s="12" t="s">
        <v>82</v>
      </c>
      <c r="AW242" s="12" t="s">
        <v>36</v>
      </c>
      <c r="AX242" s="12" t="s">
        <v>73</v>
      </c>
      <c r="AY242" s="236" t="s">
        <v>163</v>
      </c>
    </row>
    <row r="243" s="13" customFormat="1">
      <c r="B243" s="237"/>
      <c r="C243" s="238"/>
      <c r="D243" s="227" t="s">
        <v>170</v>
      </c>
      <c r="E243" s="239" t="s">
        <v>20</v>
      </c>
      <c r="F243" s="240" t="s">
        <v>184</v>
      </c>
      <c r="G243" s="238"/>
      <c r="H243" s="241">
        <v>377.005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AT243" s="247" t="s">
        <v>170</v>
      </c>
      <c r="AU243" s="247" t="s">
        <v>82</v>
      </c>
      <c r="AV243" s="13" t="s">
        <v>168</v>
      </c>
      <c r="AW243" s="13" t="s">
        <v>36</v>
      </c>
      <c r="AX243" s="13" t="s">
        <v>22</v>
      </c>
      <c r="AY243" s="247" t="s">
        <v>163</v>
      </c>
    </row>
    <row r="244" s="11" customFormat="1" ht="22.8" customHeight="1">
      <c r="B244" s="196"/>
      <c r="C244" s="197"/>
      <c r="D244" s="198" t="s">
        <v>72</v>
      </c>
      <c r="E244" s="210" t="s">
        <v>207</v>
      </c>
      <c r="F244" s="210" t="s">
        <v>396</v>
      </c>
      <c r="G244" s="197"/>
      <c r="H244" s="197"/>
      <c r="I244" s="200"/>
      <c r="J244" s="211">
        <f>BK244</f>
        <v>0</v>
      </c>
      <c r="K244" s="197"/>
      <c r="L244" s="202"/>
      <c r="M244" s="203"/>
      <c r="N244" s="204"/>
      <c r="O244" s="204"/>
      <c r="P244" s="205">
        <f>SUM(P245:P266)</f>
        <v>0</v>
      </c>
      <c r="Q244" s="204"/>
      <c r="R244" s="205">
        <f>SUM(R245:R266)</f>
        <v>0</v>
      </c>
      <c r="S244" s="204"/>
      <c r="T244" s="206">
        <f>SUM(T245:T266)</f>
        <v>240.8845</v>
      </c>
      <c r="AR244" s="207" t="s">
        <v>22</v>
      </c>
      <c r="AT244" s="208" t="s">
        <v>72</v>
      </c>
      <c r="AU244" s="208" t="s">
        <v>22</v>
      </c>
      <c r="AY244" s="207" t="s">
        <v>163</v>
      </c>
      <c r="BK244" s="209">
        <f>SUM(BK245:BK266)</f>
        <v>0</v>
      </c>
    </row>
    <row r="245" s="1" customFormat="1" ht="24" customHeight="1">
      <c r="B245" s="38"/>
      <c r="C245" s="212" t="s">
        <v>443</v>
      </c>
      <c r="D245" s="212" t="s">
        <v>165</v>
      </c>
      <c r="E245" s="213" t="s">
        <v>398</v>
      </c>
      <c r="F245" s="214" t="s">
        <v>399</v>
      </c>
      <c r="G245" s="215" t="s">
        <v>101</v>
      </c>
      <c r="H245" s="216">
        <v>31.309999999999999</v>
      </c>
      <c r="I245" s="217"/>
      <c r="J245" s="218">
        <f>ROUND(I245*H245,2)</f>
        <v>0</v>
      </c>
      <c r="K245" s="214" t="s">
        <v>20</v>
      </c>
      <c r="L245" s="43"/>
      <c r="M245" s="219" t="s">
        <v>20</v>
      </c>
      <c r="N245" s="220" t="s">
        <v>44</v>
      </c>
      <c r="O245" s="83"/>
      <c r="P245" s="221">
        <f>O245*H245</f>
        <v>0</v>
      </c>
      <c r="Q245" s="221">
        <v>0</v>
      </c>
      <c r="R245" s="221">
        <f>Q245*H245</f>
        <v>0</v>
      </c>
      <c r="S245" s="221">
        <v>2.6499999999999999</v>
      </c>
      <c r="T245" s="222">
        <f>S245*H245</f>
        <v>82.971499999999992</v>
      </c>
      <c r="AR245" s="223" t="s">
        <v>168</v>
      </c>
      <c r="AT245" s="223" t="s">
        <v>165</v>
      </c>
      <c r="AU245" s="223" t="s">
        <v>82</v>
      </c>
      <c r="AY245" s="17" t="s">
        <v>163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7" t="s">
        <v>22</v>
      </c>
      <c r="BK245" s="224">
        <f>ROUND(I245*H245,2)</f>
        <v>0</v>
      </c>
      <c r="BL245" s="17" t="s">
        <v>168</v>
      </c>
      <c r="BM245" s="223" t="s">
        <v>739</v>
      </c>
    </row>
    <row r="246" s="12" customFormat="1">
      <c r="B246" s="225"/>
      <c r="C246" s="226"/>
      <c r="D246" s="227" t="s">
        <v>170</v>
      </c>
      <c r="E246" s="228" t="s">
        <v>20</v>
      </c>
      <c r="F246" s="229" t="s">
        <v>740</v>
      </c>
      <c r="G246" s="226"/>
      <c r="H246" s="230">
        <v>5.7699999999999996</v>
      </c>
      <c r="I246" s="231"/>
      <c r="J246" s="226"/>
      <c r="K246" s="226"/>
      <c r="L246" s="232"/>
      <c r="M246" s="233"/>
      <c r="N246" s="234"/>
      <c r="O246" s="234"/>
      <c r="P246" s="234"/>
      <c r="Q246" s="234"/>
      <c r="R246" s="234"/>
      <c r="S246" s="234"/>
      <c r="T246" s="235"/>
      <c r="AT246" s="236" t="s">
        <v>170</v>
      </c>
      <c r="AU246" s="236" t="s">
        <v>82</v>
      </c>
      <c r="AV246" s="12" t="s">
        <v>82</v>
      </c>
      <c r="AW246" s="12" t="s">
        <v>36</v>
      </c>
      <c r="AX246" s="12" t="s">
        <v>73</v>
      </c>
      <c r="AY246" s="236" t="s">
        <v>163</v>
      </c>
    </row>
    <row r="247" s="12" customFormat="1">
      <c r="B247" s="225"/>
      <c r="C247" s="226"/>
      <c r="D247" s="227" t="s">
        <v>170</v>
      </c>
      <c r="E247" s="228" t="s">
        <v>20</v>
      </c>
      <c r="F247" s="229" t="s">
        <v>741</v>
      </c>
      <c r="G247" s="226"/>
      <c r="H247" s="230">
        <v>19.5</v>
      </c>
      <c r="I247" s="231"/>
      <c r="J247" s="226"/>
      <c r="K247" s="226"/>
      <c r="L247" s="232"/>
      <c r="M247" s="233"/>
      <c r="N247" s="234"/>
      <c r="O247" s="234"/>
      <c r="P247" s="234"/>
      <c r="Q247" s="234"/>
      <c r="R247" s="234"/>
      <c r="S247" s="234"/>
      <c r="T247" s="235"/>
      <c r="AT247" s="236" t="s">
        <v>170</v>
      </c>
      <c r="AU247" s="236" t="s">
        <v>82</v>
      </c>
      <c r="AV247" s="12" t="s">
        <v>82</v>
      </c>
      <c r="AW247" s="12" t="s">
        <v>36</v>
      </c>
      <c r="AX247" s="12" t="s">
        <v>73</v>
      </c>
      <c r="AY247" s="236" t="s">
        <v>163</v>
      </c>
    </row>
    <row r="248" s="12" customFormat="1">
      <c r="B248" s="225"/>
      <c r="C248" s="226"/>
      <c r="D248" s="227" t="s">
        <v>170</v>
      </c>
      <c r="E248" s="228" t="s">
        <v>20</v>
      </c>
      <c r="F248" s="229" t="s">
        <v>742</v>
      </c>
      <c r="G248" s="226"/>
      <c r="H248" s="230">
        <v>2.5</v>
      </c>
      <c r="I248" s="231"/>
      <c r="J248" s="226"/>
      <c r="K248" s="226"/>
      <c r="L248" s="232"/>
      <c r="M248" s="233"/>
      <c r="N248" s="234"/>
      <c r="O248" s="234"/>
      <c r="P248" s="234"/>
      <c r="Q248" s="234"/>
      <c r="R248" s="234"/>
      <c r="S248" s="234"/>
      <c r="T248" s="235"/>
      <c r="AT248" s="236" t="s">
        <v>170</v>
      </c>
      <c r="AU248" s="236" t="s">
        <v>82</v>
      </c>
      <c r="AV248" s="12" t="s">
        <v>82</v>
      </c>
      <c r="AW248" s="12" t="s">
        <v>36</v>
      </c>
      <c r="AX248" s="12" t="s">
        <v>73</v>
      </c>
      <c r="AY248" s="236" t="s">
        <v>163</v>
      </c>
    </row>
    <row r="249" s="12" customFormat="1">
      <c r="B249" s="225"/>
      <c r="C249" s="226"/>
      <c r="D249" s="227" t="s">
        <v>170</v>
      </c>
      <c r="E249" s="228" t="s">
        <v>20</v>
      </c>
      <c r="F249" s="229" t="s">
        <v>743</v>
      </c>
      <c r="G249" s="226"/>
      <c r="H249" s="230">
        <v>3.54</v>
      </c>
      <c r="I249" s="231"/>
      <c r="J249" s="226"/>
      <c r="K249" s="226"/>
      <c r="L249" s="232"/>
      <c r="M249" s="233"/>
      <c r="N249" s="234"/>
      <c r="O249" s="234"/>
      <c r="P249" s="234"/>
      <c r="Q249" s="234"/>
      <c r="R249" s="234"/>
      <c r="S249" s="234"/>
      <c r="T249" s="235"/>
      <c r="AT249" s="236" t="s">
        <v>170</v>
      </c>
      <c r="AU249" s="236" t="s">
        <v>82</v>
      </c>
      <c r="AV249" s="12" t="s">
        <v>82</v>
      </c>
      <c r="AW249" s="12" t="s">
        <v>36</v>
      </c>
      <c r="AX249" s="12" t="s">
        <v>73</v>
      </c>
      <c r="AY249" s="236" t="s">
        <v>163</v>
      </c>
    </row>
    <row r="250" s="13" customFormat="1">
      <c r="B250" s="237"/>
      <c r="C250" s="238"/>
      <c r="D250" s="227" t="s">
        <v>170</v>
      </c>
      <c r="E250" s="239" t="s">
        <v>125</v>
      </c>
      <c r="F250" s="240" t="s">
        <v>184</v>
      </c>
      <c r="G250" s="238"/>
      <c r="H250" s="241">
        <v>31.309999999999999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AT250" s="247" t="s">
        <v>170</v>
      </c>
      <c r="AU250" s="247" t="s">
        <v>82</v>
      </c>
      <c r="AV250" s="13" t="s">
        <v>168</v>
      </c>
      <c r="AW250" s="13" t="s">
        <v>36</v>
      </c>
      <c r="AX250" s="13" t="s">
        <v>22</v>
      </c>
      <c r="AY250" s="247" t="s">
        <v>163</v>
      </c>
    </row>
    <row r="251" s="1" customFormat="1" ht="16.5" customHeight="1">
      <c r="B251" s="38"/>
      <c r="C251" s="212" t="s">
        <v>450</v>
      </c>
      <c r="D251" s="212" t="s">
        <v>165</v>
      </c>
      <c r="E251" s="213" t="s">
        <v>406</v>
      </c>
      <c r="F251" s="214" t="s">
        <v>407</v>
      </c>
      <c r="G251" s="215" t="s">
        <v>97</v>
      </c>
      <c r="H251" s="216">
        <v>146.41</v>
      </c>
      <c r="I251" s="217"/>
      <c r="J251" s="218">
        <f>ROUND(I251*H251,2)</f>
        <v>0</v>
      </c>
      <c r="K251" s="214" t="s">
        <v>20</v>
      </c>
      <c r="L251" s="43"/>
      <c r="M251" s="219" t="s">
        <v>20</v>
      </c>
      <c r="N251" s="220" t="s">
        <v>44</v>
      </c>
      <c r="O251" s="83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AR251" s="223" t="s">
        <v>168</v>
      </c>
      <c r="AT251" s="223" t="s">
        <v>165</v>
      </c>
      <c r="AU251" s="223" t="s">
        <v>82</v>
      </c>
      <c r="AY251" s="17" t="s">
        <v>163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22</v>
      </c>
      <c r="BK251" s="224">
        <f>ROUND(I251*H251,2)</f>
        <v>0</v>
      </c>
      <c r="BL251" s="17" t="s">
        <v>168</v>
      </c>
      <c r="BM251" s="223" t="s">
        <v>744</v>
      </c>
    </row>
    <row r="252" s="12" customFormat="1">
      <c r="B252" s="225"/>
      <c r="C252" s="226"/>
      <c r="D252" s="227" t="s">
        <v>170</v>
      </c>
      <c r="E252" s="228" t="s">
        <v>20</v>
      </c>
      <c r="F252" s="229" t="s">
        <v>745</v>
      </c>
      <c r="G252" s="226"/>
      <c r="H252" s="230">
        <v>106.39</v>
      </c>
      <c r="I252" s="231"/>
      <c r="J252" s="226"/>
      <c r="K252" s="226"/>
      <c r="L252" s="232"/>
      <c r="M252" s="233"/>
      <c r="N252" s="234"/>
      <c r="O252" s="234"/>
      <c r="P252" s="234"/>
      <c r="Q252" s="234"/>
      <c r="R252" s="234"/>
      <c r="S252" s="234"/>
      <c r="T252" s="235"/>
      <c r="AT252" s="236" t="s">
        <v>170</v>
      </c>
      <c r="AU252" s="236" t="s">
        <v>82</v>
      </c>
      <c r="AV252" s="12" t="s">
        <v>82</v>
      </c>
      <c r="AW252" s="12" t="s">
        <v>36</v>
      </c>
      <c r="AX252" s="12" t="s">
        <v>73</v>
      </c>
      <c r="AY252" s="236" t="s">
        <v>163</v>
      </c>
    </row>
    <row r="253" s="12" customFormat="1">
      <c r="B253" s="225"/>
      <c r="C253" s="226"/>
      <c r="D253" s="227" t="s">
        <v>170</v>
      </c>
      <c r="E253" s="228" t="s">
        <v>20</v>
      </c>
      <c r="F253" s="229" t="s">
        <v>746</v>
      </c>
      <c r="G253" s="226"/>
      <c r="H253" s="230">
        <v>16.239999999999998</v>
      </c>
      <c r="I253" s="231"/>
      <c r="J253" s="226"/>
      <c r="K253" s="226"/>
      <c r="L253" s="232"/>
      <c r="M253" s="233"/>
      <c r="N253" s="234"/>
      <c r="O253" s="234"/>
      <c r="P253" s="234"/>
      <c r="Q253" s="234"/>
      <c r="R253" s="234"/>
      <c r="S253" s="234"/>
      <c r="T253" s="235"/>
      <c r="AT253" s="236" t="s">
        <v>170</v>
      </c>
      <c r="AU253" s="236" t="s">
        <v>82</v>
      </c>
      <c r="AV253" s="12" t="s">
        <v>82</v>
      </c>
      <c r="AW253" s="12" t="s">
        <v>36</v>
      </c>
      <c r="AX253" s="12" t="s">
        <v>73</v>
      </c>
      <c r="AY253" s="236" t="s">
        <v>163</v>
      </c>
    </row>
    <row r="254" s="12" customFormat="1">
      <c r="B254" s="225"/>
      <c r="C254" s="226"/>
      <c r="D254" s="227" t="s">
        <v>170</v>
      </c>
      <c r="E254" s="228" t="s">
        <v>20</v>
      </c>
      <c r="F254" s="229" t="s">
        <v>747</v>
      </c>
      <c r="G254" s="226"/>
      <c r="H254" s="230">
        <v>9.0399999999999991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AT254" s="236" t="s">
        <v>170</v>
      </c>
      <c r="AU254" s="236" t="s">
        <v>82</v>
      </c>
      <c r="AV254" s="12" t="s">
        <v>82</v>
      </c>
      <c r="AW254" s="12" t="s">
        <v>36</v>
      </c>
      <c r="AX254" s="12" t="s">
        <v>73</v>
      </c>
      <c r="AY254" s="236" t="s">
        <v>163</v>
      </c>
    </row>
    <row r="255" s="12" customFormat="1">
      <c r="B255" s="225"/>
      <c r="C255" s="226"/>
      <c r="D255" s="227" t="s">
        <v>170</v>
      </c>
      <c r="E255" s="228" t="s">
        <v>20</v>
      </c>
      <c r="F255" s="229" t="s">
        <v>748</v>
      </c>
      <c r="G255" s="226"/>
      <c r="H255" s="230">
        <v>14.74</v>
      </c>
      <c r="I255" s="231"/>
      <c r="J255" s="226"/>
      <c r="K255" s="226"/>
      <c r="L255" s="232"/>
      <c r="M255" s="233"/>
      <c r="N255" s="234"/>
      <c r="O255" s="234"/>
      <c r="P255" s="234"/>
      <c r="Q255" s="234"/>
      <c r="R255" s="234"/>
      <c r="S255" s="234"/>
      <c r="T255" s="235"/>
      <c r="AT255" s="236" t="s">
        <v>170</v>
      </c>
      <c r="AU255" s="236" t="s">
        <v>82</v>
      </c>
      <c r="AV255" s="12" t="s">
        <v>82</v>
      </c>
      <c r="AW255" s="12" t="s">
        <v>36</v>
      </c>
      <c r="AX255" s="12" t="s">
        <v>73</v>
      </c>
      <c r="AY255" s="236" t="s">
        <v>163</v>
      </c>
    </row>
    <row r="256" s="13" customFormat="1">
      <c r="B256" s="237"/>
      <c r="C256" s="238"/>
      <c r="D256" s="227" t="s">
        <v>170</v>
      </c>
      <c r="E256" s="239" t="s">
        <v>20</v>
      </c>
      <c r="F256" s="240" t="s">
        <v>184</v>
      </c>
      <c r="G256" s="238"/>
      <c r="H256" s="241">
        <v>146.41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AT256" s="247" t="s">
        <v>170</v>
      </c>
      <c r="AU256" s="247" t="s">
        <v>82</v>
      </c>
      <c r="AV256" s="13" t="s">
        <v>168</v>
      </c>
      <c r="AW256" s="13" t="s">
        <v>36</v>
      </c>
      <c r="AX256" s="13" t="s">
        <v>22</v>
      </c>
      <c r="AY256" s="247" t="s">
        <v>163</v>
      </c>
    </row>
    <row r="257" s="1" customFormat="1" ht="24" customHeight="1">
      <c r="B257" s="38"/>
      <c r="C257" s="212" t="s">
        <v>749</v>
      </c>
      <c r="D257" s="212" t="s">
        <v>165</v>
      </c>
      <c r="E257" s="213" t="s">
        <v>750</v>
      </c>
      <c r="F257" s="214" t="s">
        <v>751</v>
      </c>
      <c r="G257" s="215" t="s">
        <v>97</v>
      </c>
      <c r="H257" s="216">
        <v>4</v>
      </c>
      <c r="I257" s="217"/>
      <c r="J257" s="218">
        <f>ROUND(I257*H257,2)</f>
        <v>0</v>
      </c>
      <c r="K257" s="214" t="s">
        <v>175</v>
      </c>
      <c r="L257" s="43"/>
      <c r="M257" s="219" t="s">
        <v>20</v>
      </c>
      <c r="N257" s="220" t="s">
        <v>44</v>
      </c>
      <c r="O257" s="83"/>
      <c r="P257" s="221">
        <f>O257*H257</f>
        <v>0</v>
      </c>
      <c r="Q257" s="221">
        <v>0</v>
      </c>
      <c r="R257" s="221">
        <f>Q257*H257</f>
        <v>0</v>
      </c>
      <c r="S257" s="221">
        <v>0.0395</v>
      </c>
      <c r="T257" s="222">
        <f>S257*H257</f>
        <v>0.158</v>
      </c>
      <c r="AR257" s="223" t="s">
        <v>168</v>
      </c>
      <c r="AT257" s="223" t="s">
        <v>165</v>
      </c>
      <c r="AU257" s="223" t="s">
        <v>82</v>
      </c>
      <c r="AY257" s="17" t="s">
        <v>163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22</v>
      </c>
      <c r="BK257" s="224">
        <f>ROUND(I257*H257,2)</f>
        <v>0</v>
      </c>
      <c r="BL257" s="17" t="s">
        <v>168</v>
      </c>
      <c r="BM257" s="223" t="s">
        <v>752</v>
      </c>
    </row>
    <row r="258" s="1" customFormat="1" ht="16.5" customHeight="1">
      <c r="B258" s="38"/>
      <c r="C258" s="212" t="s">
        <v>753</v>
      </c>
      <c r="D258" s="212" t="s">
        <v>165</v>
      </c>
      <c r="E258" s="213" t="s">
        <v>754</v>
      </c>
      <c r="F258" s="214" t="s">
        <v>755</v>
      </c>
      <c r="G258" s="215" t="s">
        <v>101</v>
      </c>
      <c r="H258" s="216">
        <v>63.101999999999997</v>
      </c>
      <c r="I258" s="217"/>
      <c r="J258" s="218">
        <f>ROUND(I258*H258,2)</f>
        <v>0</v>
      </c>
      <c r="K258" s="214" t="s">
        <v>175</v>
      </c>
      <c r="L258" s="43"/>
      <c r="M258" s="219" t="s">
        <v>20</v>
      </c>
      <c r="N258" s="220" t="s">
        <v>44</v>
      </c>
      <c r="O258" s="83"/>
      <c r="P258" s="221">
        <f>O258*H258</f>
        <v>0</v>
      </c>
      <c r="Q258" s="221">
        <v>0</v>
      </c>
      <c r="R258" s="221">
        <f>Q258*H258</f>
        <v>0</v>
      </c>
      <c r="S258" s="221">
        <v>2.5</v>
      </c>
      <c r="T258" s="222">
        <f>S258*H258</f>
        <v>157.755</v>
      </c>
      <c r="AR258" s="223" t="s">
        <v>168</v>
      </c>
      <c r="AT258" s="223" t="s">
        <v>165</v>
      </c>
      <c r="AU258" s="223" t="s">
        <v>82</v>
      </c>
      <c r="AY258" s="17" t="s">
        <v>163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22</v>
      </c>
      <c r="BK258" s="224">
        <f>ROUND(I258*H258,2)</f>
        <v>0</v>
      </c>
      <c r="BL258" s="17" t="s">
        <v>168</v>
      </c>
      <c r="BM258" s="223" t="s">
        <v>756</v>
      </c>
    </row>
    <row r="259" s="12" customFormat="1">
      <c r="B259" s="225"/>
      <c r="C259" s="226"/>
      <c r="D259" s="227" t="s">
        <v>170</v>
      </c>
      <c r="E259" s="228" t="s">
        <v>20</v>
      </c>
      <c r="F259" s="229" t="s">
        <v>757</v>
      </c>
      <c r="G259" s="226"/>
      <c r="H259" s="230">
        <v>2.492</v>
      </c>
      <c r="I259" s="231"/>
      <c r="J259" s="226"/>
      <c r="K259" s="226"/>
      <c r="L259" s="232"/>
      <c r="M259" s="233"/>
      <c r="N259" s="234"/>
      <c r="O259" s="234"/>
      <c r="P259" s="234"/>
      <c r="Q259" s="234"/>
      <c r="R259" s="234"/>
      <c r="S259" s="234"/>
      <c r="T259" s="235"/>
      <c r="AT259" s="236" t="s">
        <v>170</v>
      </c>
      <c r="AU259" s="236" t="s">
        <v>82</v>
      </c>
      <c r="AV259" s="12" t="s">
        <v>82</v>
      </c>
      <c r="AW259" s="12" t="s">
        <v>36</v>
      </c>
      <c r="AX259" s="12" t="s">
        <v>73</v>
      </c>
      <c r="AY259" s="236" t="s">
        <v>163</v>
      </c>
    </row>
    <row r="260" s="12" customFormat="1">
      <c r="B260" s="225"/>
      <c r="C260" s="226"/>
      <c r="D260" s="227" t="s">
        <v>170</v>
      </c>
      <c r="E260" s="228" t="s">
        <v>20</v>
      </c>
      <c r="F260" s="229" t="s">
        <v>758</v>
      </c>
      <c r="G260" s="226"/>
      <c r="H260" s="230">
        <v>60.609999999999999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AT260" s="236" t="s">
        <v>170</v>
      </c>
      <c r="AU260" s="236" t="s">
        <v>82</v>
      </c>
      <c r="AV260" s="12" t="s">
        <v>82</v>
      </c>
      <c r="AW260" s="12" t="s">
        <v>36</v>
      </c>
      <c r="AX260" s="12" t="s">
        <v>73</v>
      </c>
      <c r="AY260" s="236" t="s">
        <v>163</v>
      </c>
    </row>
    <row r="261" s="13" customFormat="1">
      <c r="B261" s="237"/>
      <c r="C261" s="238"/>
      <c r="D261" s="227" t="s">
        <v>170</v>
      </c>
      <c r="E261" s="239" t="s">
        <v>238</v>
      </c>
      <c r="F261" s="240" t="s">
        <v>184</v>
      </c>
      <c r="G261" s="238"/>
      <c r="H261" s="241">
        <v>63.101999999999997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AT261" s="247" t="s">
        <v>170</v>
      </c>
      <c r="AU261" s="247" t="s">
        <v>82</v>
      </c>
      <c r="AV261" s="13" t="s">
        <v>168</v>
      </c>
      <c r="AW261" s="13" t="s">
        <v>36</v>
      </c>
      <c r="AX261" s="13" t="s">
        <v>22</v>
      </c>
      <c r="AY261" s="247" t="s">
        <v>163</v>
      </c>
    </row>
    <row r="262" s="1" customFormat="1" ht="16.5" customHeight="1">
      <c r="B262" s="38"/>
      <c r="C262" s="212" t="s">
        <v>759</v>
      </c>
      <c r="D262" s="212" t="s">
        <v>165</v>
      </c>
      <c r="E262" s="213" t="s">
        <v>412</v>
      </c>
      <c r="F262" s="214" t="s">
        <v>413</v>
      </c>
      <c r="G262" s="215" t="s">
        <v>414</v>
      </c>
      <c r="H262" s="216">
        <v>1</v>
      </c>
      <c r="I262" s="217"/>
      <c r="J262" s="218">
        <f>ROUND(I262*H262,2)</f>
        <v>0</v>
      </c>
      <c r="K262" s="214" t="s">
        <v>20</v>
      </c>
      <c r="L262" s="43"/>
      <c r="M262" s="219" t="s">
        <v>20</v>
      </c>
      <c r="N262" s="220" t="s">
        <v>44</v>
      </c>
      <c r="O262" s="83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AR262" s="223" t="s">
        <v>168</v>
      </c>
      <c r="AT262" s="223" t="s">
        <v>165</v>
      </c>
      <c r="AU262" s="223" t="s">
        <v>82</v>
      </c>
      <c r="AY262" s="17" t="s">
        <v>163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22</v>
      </c>
      <c r="BK262" s="224">
        <f>ROUND(I262*H262,2)</f>
        <v>0</v>
      </c>
      <c r="BL262" s="17" t="s">
        <v>168</v>
      </c>
      <c r="BM262" s="223" t="s">
        <v>760</v>
      </c>
    </row>
    <row r="263" s="1" customFormat="1" ht="16.5" customHeight="1">
      <c r="B263" s="38"/>
      <c r="C263" s="212" t="s">
        <v>761</v>
      </c>
      <c r="D263" s="212" t="s">
        <v>165</v>
      </c>
      <c r="E263" s="213" t="s">
        <v>417</v>
      </c>
      <c r="F263" s="214" t="s">
        <v>418</v>
      </c>
      <c r="G263" s="215" t="s">
        <v>414</v>
      </c>
      <c r="H263" s="216">
        <v>1</v>
      </c>
      <c r="I263" s="217"/>
      <c r="J263" s="218">
        <f>ROUND(I263*H263,2)</f>
        <v>0</v>
      </c>
      <c r="K263" s="214" t="s">
        <v>20</v>
      </c>
      <c r="L263" s="43"/>
      <c r="M263" s="219" t="s">
        <v>20</v>
      </c>
      <c r="N263" s="220" t="s">
        <v>44</v>
      </c>
      <c r="O263" s="83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AR263" s="223" t="s">
        <v>168</v>
      </c>
      <c r="AT263" s="223" t="s">
        <v>165</v>
      </c>
      <c r="AU263" s="223" t="s">
        <v>82</v>
      </c>
      <c r="AY263" s="17" t="s">
        <v>163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7" t="s">
        <v>22</v>
      </c>
      <c r="BK263" s="224">
        <f>ROUND(I263*H263,2)</f>
        <v>0</v>
      </c>
      <c r="BL263" s="17" t="s">
        <v>168</v>
      </c>
      <c r="BM263" s="223" t="s">
        <v>762</v>
      </c>
    </row>
    <row r="264" s="1" customFormat="1" ht="16.5" customHeight="1">
      <c r="B264" s="38"/>
      <c r="C264" s="212" t="s">
        <v>763</v>
      </c>
      <c r="D264" s="212" t="s">
        <v>165</v>
      </c>
      <c r="E264" s="213" t="s">
        <v>421</v>
      </c>
      <c r="F264" s="214" t="s">
        <v>422</v>
      </c>
      <c r="G264" s="215" t="s">
        <v>414</v>
      </c>
      <c r="H264" s="216">
        <v>1</v>
      </c>
      <c r="I264" s="217"/>
      <c r="J264" s="218">
        <f>ROUND(I264*H264,2)</f>
        <v>0</v>
      </c>
      <c r="K264" s="214" t="s">
        <v>20</v>
      </c>
      <c r="L264" s="43"/>
      <c r="M264" s="219" t="s">
        <v>20</v>
      </c>
      <c r="N264" s="220" t="s">
        <v>44</v>
      </c>
      <c r="O264" s="83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AR264" s="223" t="s">
        <v>168</v>
      </c>
      <c r="AT264" s="223" t="s">
        <v>165</v>
      </c>
      <c r="AU264" s="223" t="s">
        <v>82</v>
      </c>
      <c r="AY264" s="17" t="s">
        <v>163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7" t="s">
        <v>22</v>
      </c>
      <c r="BK264" s="224">
        <f>ROUND(I264*H264,2)</f>
        <v>0</v>
      </c>
      <c r="BL264" s="17" t="s">
        <v>168</v>
      </c>
      <c r="BM264" s="223" t="s">
        <v>764</v>
      </c>
    </row>
    <row r="265" s="1" customFormat="1" ht="16.5" customHeight="1">
      <c r="B265" s="38"/>
      <c r="C265" s="212" t="s">
        <v>765</v>
      </c>
      <c r="D265" s="212" t="s">
        <v>165</v>
      </c>
      <c r="E265" s="213" t="s">
        <v>425</v>
      </c>
      <c r="F265" s="214" t="s">
        <v>766</v>
      </c>
      <c r="G265" s="215" t="s">
        <v>344</v>
      </c>
      <c r="H265" s="216">
        <v>4</v>
      </c>
      <c r="I265" s="217"/>
      <c r="J265" s="218">
        <f>ROUND(I265*H265,2)</f>
        <v>0</v>
      </c>
      <c r="K265" s="214" t="s">
        <v>20</v>
      </c>
      <c r="L265" s="43"/>
      <c r="M265" s="219" t="s">
        <v>20</v>
      </c>
      <c r="N265" s="220" t="s">
        <v>44</v>
      </c>
      <c r="O265" s="83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AR265" s="223" t="s">
        <v>168</v>
      </c>
      <c r="AT265" s="223" t="s">
        <v>165</v>
      </c>
      <c r="AU265" s="223" t="s">
        <v>82</v>
      </c>
      <c r="AY265" s="17" t="s">
        <v>163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22</v>
      </c>
      <c r="BK265" s="224">
        <f>ROUND(I265*H265,2)</f>
        <v>0</v>
      </c>
      <c r="BL265" s="17" t="s">
        <v>168</v>
      </c>
      <c r="BM265" s="223" t="s">
        <v>767</v>
      </c>
    </row>
    <row r="266" s="1" customFormat="1" ht="16.5" customHeight="1">
      <c r="B266" s="38"/>
      <c r="C266" s="212" t="s">
        <v>768</v>
      </c>
      <c r="D266" s="212" t="s">
        <v>165</v>
      </c>
      <c r="E266" s="213" t="s">
        <v>769</v>
      </c>
      <c r="F266" s="214" t="s">
        <v>426</v>
      </c>
      <c r="G266" s="215" t="s">
        <v>414</v>
      </c>
      <c r="H266" s="216">
        <v>1</v>
      </c>
      <c r="I266" s="217"/>
      <c r="J266" s="218">
        <f>ROUND(I266*H266,2)</f>
        <v>0</v>
      </c>
      <c r="K266" s="214" t="s">
        <v>20</v>
      </c>
      <c r="L266" s="43"/>
      <c r="M266" s="219" t="s">
        <v>20</v>
      </c>
      <c r="N266" s="220" t="s">
        <v>44</v>
      </c>
      <c r="O266" s="83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AR266" s="223" t="s">
        <v>168</v>
      </c>
      <c r="AT266" s="223" t="s">
        <v>165</v>
      </c>
      <c r="AU266" s="223" t="s">
        <v>82</v>
      </c>
      <c r="AY266" s="17" t="s">
        <v>163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22</v>
      </c>
      <c r="BK266" s="224">
        <f>ROUND(I266*H266,2)</f>
        <v>0</v>
      </c>
      <c r="BL266" s="17" t="s">
        <v>168</v>
      </c>
      <c r="BM266" s="223" t="s">
        <v>770</v>
      </c>
    </row>
    <row r="267" s="11" customFormat="1" ht="22.8" customHeight="1">
      <c r="B267" s="196"/>
      <c r="C267" s="197"/>
      <c r="D267" s="198" t="s">
        <v>72</v>
      </c>
      <c r="E267" s="210" t="s">
        <v>428</v>
      </c>
      <c r="F267" s="210" t="s">
        <v>429</v>
      </c>
      <c r="G267" s="197"/>
      <c r="H267" s="197"/>
      <c r="I267" s="200"/>
      <c r="J267" s="211">
        <f>BK267</f>
        <v>0</v>
      </c>
      <c r="K267" s="197"/>
      <c r="L267" s="202"/>
      <c r="M267" s="203"/>
      <c r="N267" s="204"/>
      <c r="O267" s="204"/>
      <c r="P267" s="205">
        <f>SUM(P268:P270)</f>
        <v>0</v>
      </c>
      <c r="Q267" s="204"/>
      <c r="R267" s="205">
        <f>SUM(R268:R270)</f>
        <v>0</v>
      </c>
      <c r="S267" s="204"/>
      <c r="T267" s="206">
        <f>SUM(T268:T270)</f>
        <v>0</v>
      </c>
      <c r="AR267" s="207" t="s">
        <v>22</v>
      </c>
      <c r="AT267" s="208" t="s">
        <v>72</v>
      </c>
      <c r="AU267" s="208" t="s">
        <v>22</v>
      </c>
      <c r="AY267" s="207" t="s">
        <v>163</v>
      </c>
      <c r="BK267" s="209">
        <f>SUM(BK268:BK270)</f>
        <v>0</v>
      </c>
    </row>
    <row r="268" s="1" customFormat="1" ht="24" customHeight="1">
      <c r="B268" s="38"/>
      <c r="C268" s="212" t="s">
        <v>771</v>
      </c>
      <c r="D268" s="212" t="s">
        <v>165</v>
      </c>
      <c r="E268" s="213" t="s">
        <v>431</v>
      </c>
      <c r="F268" s="214" t="s">
        <v>432</v>
      </c>
      <c r="G268" s="215" t="s">
        <v>269</v>
      </c>
      <c r="H268" s="216">
        <v>345.63299999999998</v>
      </c>
      <c r="I268" s="217"/>
      <c r="J268" s="218">
        <f>ROUND(I268*H268,2)</f>
        <v>0</v>
      </c>
      <c r="K268" s="214" t="s">
        <v>175</v>
      </c>
      <c r="L268" s="43"/>
      <c r="M268" s="219" t="s">
        <v>20</v>
      </c>
      <c r="N268" s="220" t="s">
        <v>44</v>
      </c>
      <c r="O268" s="83"/>
      <c r="P268" s="221">
        <f>O268*H268</f>
        <v>0</v>
      </c>
      <c r="Q268" s="221">
        <v>0</v>
      </c>
      <c r="R268" s="221">
        <f>Q268*H268</f>
        <v>0</v>
      </c>
      <c r="S268" s="221">
        <v>0</v>
      </c>
      <c r="T268" s="222">
        <f>S268*H268</f>
        <v>0</v>
      </c>
      <c r="AR268" s="223" t="s">
        <v>168</v>
      </c>
      <c r="AT268" s="223" t="s">
        <v>165</v>
      </c>
      <c r="AU268" s="223" t="s">
        <v>82</v>
      </c>
      <c r="AY268" s="17" t="s">
        <v>163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7" t="s">
        <v>22</v>
      </c>
      <c r="BK268" s="224">
        <f>ROUND(I268*H268,2)</f>
        <v>0</v>
      </c>
      <c r="BL268" s="17" t="s">
        <v>168</v>
      </c>
      <c r="BM268" s="223" t="s">
        <v>772</v>
      </c>
    </row>
    <row r="269" s="1" customFormat="1" ht="24" customHeight="1">
      <c r="B269" s="38"/>
      <c r="C269" s="212" t="s">
        <v>773</v>
      </c>
      <c r="D269" s="212" t="s">
        <v>165</v>
      </c>
      <c r="E269" s="213" t="s">
        <v>440</v>
      </c>
      <c r="F269" s="214" t="s">
        <v>441</v>
      </c>
      <c r="G269" s="215" t="s">
        <v>269</v>
      </c>
      <c r="H269" s="216">
        <v>345.63299999999998</v>
      </c>
      <c r="I269" s="217"/>
      <c r="J269" s="218">
        <f>ROUND(I269*H269,2)</f>
        <v>0</v>
      </c>
      <c r="K269" s="214" t="s">
        <v>175</v>
      </c>
      <c r="L269" s="43"/>
      <c r="M269" s="219" t="s">
        <v>20</v>
      </c>
      <c r="N269" s="220" t="s">
        <v>44</v>
      </c>
      <c r="O269" s="83"/>
      <c r="P269" s="221">
        <f>O269*H269</f>
        <v>0</v>
      </c>
      <c r="Q269" s="221">
        <v>0</v>
      </c>
      <c r="R269" s="221">
        <f>Q269*H269</f>
        <v>0</v>
      </c>
      <c r="S269" s="221">
        <v>0</v>
      </c>
      <c r="T269" s="222">
        <f>S269*H269</f>
        <v>0</v>
      </c>
      <c r="AR269" s="223" t="s">
        <v>168</v>
      </c>
      <c r="AT269" s="223" t="s">
        <v>165</v>
      </c>
      <c r="AU269" s="223" t="s">
        <v>82</v>
      </c>
      <c r="AY269" s="17" t="s">
        <v>163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7" t="s">
        <v>22</v>
      </c>
      <c r="BK269" s="224">
        <f>ROUND(I269*H269,2)</f>
        <v>0</v>
      </c>
      <c r="BL269" s="17" t="s">
        <v>168</v>
      </c>
      <c r="BM269" s="223" t="s">
        <v>774</v>
      </c>
    </row>
    <row r="270" s="1" customFormat="1" ht="24" customHeight="1">
      <c r="B270" s="38"/>
      <c r="C270" s="212" t="s">
        <v>775</v>
      </c>
      <c r="D270" s="212" t="s">
        <v>165</v>
      </c>
      <c r="E270" s="213" t="s">
        <v>444</v>
      </c>
      <c r="F270" s="214" t="s">
        <v>445</v>
      </c>
      <c r="G270" s="215" t="s">
        <v>269</v>
      </c>
      <c r="H270" s="216">
        <v>345.63299999999998</v>
      </c>
      <c r="I270" s="217"/>
      <c r="J270" s="218">
        <f>ROUND(I270*H270,2)</f>
        <v>0</v>
      </c>
      <c r="K270" s="214" t="s">
        <v>175</v>
      </c>
      <c r="L270" s="43"/>
      <c r="M270" s="219" t="s">
        <v>20</v>
      </c>
      <c r="N270" s="220" t="s">
        <v>44</v>
      </c>
      <c r="O270" s="83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AR270" s="223" t="s">
        <v>168</v>
      </c>
      <c r="AT270" s="223" t="s">
        <v>165</v>
      </c>
      <c r="AU270" s="223" t="s">
        <v>82</v>
      </c>
      <c r="AY270" s="17" t="s">
        <v>163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22</v>
      </c>
      <c r="BK270" s="224">
        <f>ROUND(I270*H270,2)</f>
        <v>0</v>
      </c>
      <c r="BL270" s="17" t="s">
        <v>168</v>
      </c>
      <c r="BM270" s="223" t="s">
        <v>776</v>
      </c>
    </row>
    <row r="271" s="11" customFormat="1" ht="22.8" customHeight="1">
      <c r="B271" s="196"/>
      <c r="C271" s="197"/>
      <c r="D271" s="198" t="s">
        <v>72</v>
      </c>
      <c r="E271" s="210" t="s">
        <v>448</v>
      </c>
      <c r="F271" s="210" t="s">
        <v>449</v>
      </c>
      <c r="G271" s="197"/>
      <c r="H271" s="197"/>
      <c r="I271" s="200"/>
      <c r="J271" s="211">
        <f>BK271</f>
        <v>0</v>
      </c>
      <c r="K271" s="197"/>
      <c r="L271" s="202"/>
      <c r="M271" s="203"/>
      <c r="N271" s="204"/>
      <c r="O271" s="204"/>
      <c r="P271" s="205">
        <f>P272</f>
        <v>0</v>
      </c>
      <c r="Q271" s="204"/>
      <c r="R271" s="205">
        <f>R272</f>
        <v>0</v>
      </c>
      <c r="S271" s="204"/>
      <c r="T271" s="206">
        <f>T272</f>
        <v>0</v>
      </c>
      <c r="AR271" s="207" t="s">
        <v>22</v>
      </c>
      <c r="AT271" s="208" t="s">
        <v>72</v>
      </c>
      <c r="AU271" s="208" t="s">
        <v>22</v>
      </c>
      <c r="AY271" s="207" t="s">
        <v>163</v>
      </c>
      <c r="BK271" s="209">
        <f>BK272</f>
        <v>0</v>
      </c>
    </row>
    <row r="272" s="1" customFormat="1" ht="16.5" customHeight="1">
      <c r="B272" s="38"/>
      <c r="C272" s="212" t="s">
        <v>777</v>
      </c>
      <c r="D272" s="212" t="s">
        <v>165</v>
      </c>
      <c r="E272" s="213" t="s">
        <v>451</v>
      </c>
      <c r="F272" s="214" t="s">
        <v>452</v>
      </c>
      <c r="G272" s="215" t="s">
        <v>269</v>
      </c>
      <c r="H272" s="216">
        <v>747.76499999999999</v>
      </c>
      <c r="I272" s="217"/>
      <c r="J272" s="218">
        <f>ROUND(I272*H272,2)</f>
        <v>0</v>
      </c>
      <c r="K272" s="214" t="s">
        <v>175</v>
      </c>
      <c r="L272" s="43"/>
      <c r="M272" s="219" t="s">
        <v>20</v>
      </c>
      <c r="N272" s="220" t="s">
        <v>44</v>
      </c>
      <c r="O272" s="83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AR272" s="223" t="s">
        <v>168</v>
      </c>
      <c r="AT272" s="223" t="s">
        <v>165</v>
      </c>
      <c r="AU272" s="223" t="s">
        <v>82</v>
      </c>
      <c r="AY272" s="17" t="s">
        <v>163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7" t="s">
        <v>22</v>
      </c>
      <c r="BK272" s="224">
        <f>ROUND(I272*H272,2)</f>
        <v>0</v>
      </c>
      <c r="BL272" s="17" t="s">
        <v>168</v>
      </c>
      <c r="BM272" s="223" t="s">
        <v>778</v>
      </c>
    </row>
    <row r="273" s="11" customFormat="1" ht="25.92" customHeight="1">
      <c r="B273" s="196"/>
      <c r="C273" s="197"/>
      <c r="D273" s="198" t="s">
        <v>72</v>
      </c>
      <c r="E273" s="199" t="s">
        <v>779</v>
      </c>
      <c r="F273" s="199" t="s">
        <v>780</v>
      </c>
      <c r="G273" s="197"/>
      <c r="H273" s="197"/>
      <c r="I273" s="200"/>
      <c r="J273" s="201">
        <f>BK273</f>
        <v>0</v>
      </c>
      <c r="K273" s="197"/>
      <c r="L273" s="202"/>
      <c r="M273" s="203"/>
      <c r="N273" s="204"/>
      <c r="O273" s="204"/>
      <c r="P273" s="205">
        <f>P274+P278</f>
        <v>0</v>
      </c>
      <c r="Q273" s="204"/>
      <c r="R273" s="205">
        <f>R274+R278</f>
        <v>0.064890900000000001</v>
      </c>
      <c r="S273" s="204"/>
      <c r="T273" s="206">
        <f>T274+T278</f>
        <v>0.059999999999999998</v>
      </c>
      <c r="AR273" s="207" t="s">
        <v>82</v>
      </c>
      <c r="AT273" s="208" t="s">
        <v>72</v>
      </c>
      <c r="AU273" s="208" t="s">
        <v>73</v>
      </c>
      <c r="AY273" s="207" t="s">
        <v>163</v>
      </c>
      <c r="BK273" s="209">
        <f>BK274+BK278</f>
        <v>0</v>
      </c>
    </row>
    <row r="274" s="11" customFormat="1" ht="22.8" customHeight="1">
      <c r="B274" s="196"/>
      <c r="C274" s="197"/>
      <c r="D274" s="198" t="s">
        <v>72</v>
      </c>
      <c r="E274" s="210" t="s">
        <v>781</v>
      </c>
      <c r="F274" s="210" t="s">
        <v>782</v>
      </c>
      <c r="G274" s="197"/>
      <c r="H274" s="197"/>
      <c r="I274" s="200"/>
      <c r="J274" s="211">
        <f>BK274</f>
        <v>0</v>
      </c>
      <c r="K274" s="197"/>
      <c r="L274" s="202"/>
      <c r="M274" s="203"/>
      <c r="N274" s="204"/>
      <c r="O274" s="204"/>
      <c r="P274" s="205">
        <f>SUM(P275:P277)</f>
        <v>0</v>
      </c>
      <c r="Q274" s="204"/>
      <c r="R274" s="205">
        <f>SUM(R275:R277)</f>
        <v>0.061290900000000002</v>
      </c>
      <c r="S274" s="204"/>
      <c r="T274" s="206">
        <f>SUM(T275:T277)</f>
        <v>0</v>
      </c>
      <c r="AR274" s="207" t="s">
        <v>82</v>
      </c>
      <c r="AT274" s="208" t="s">
        <v>72</v>
      </c>
      <c r="AU274" s="208" t="s">
        <v>22</v>
      </c>
      <c r="AY274" s="207" t="s">
        <v>163</v>
      </c>
      <c r="BK274" s="209">
        <f>SUM(BK275:BK277)</f>
        <v>0</v>
      </c>
    </row>
    <row r="275" s="1" customFormat="1" ht="16.5" customHeight="1">
      <c r="B275" s="38"/>
      <c r="C275" s="212" t="s">
        <v>783</v>
      </c>
      <c r="D275" s="212" t="s">
        <v>165</v>
      </c>
      <c r="E275" s="213" t="s">
        <v>784</v>
      </c>
      <c r="F275" s="214" t="s">
        <v>785</v>
      </c>
      <c r="G275" s="215" t="s">
        <v>344</v>
      </c>
      <c r="H275" s="216">
        <v>9.0199999999999996</v>
      </c>
      <c r="I275" s="217"/>
      <c r="J275" s="218">
        <f>ROUND(I275*H275,2)</f>
        <v>0</v>
      </c>
      <c r="K275" s="214" t="s">
        <v>175</v>
      </c>
      <c r="L275" s="43"/>
      <c r="M275" s="219" t="s">
        <v>20</v>
      </c>
      <c r="N275" s="220" t="s">
        <v>44</v>
      </c>
      <c r="O275" s="83"/>
      <c r="P275" s="221">
        <f>O275*H275</f>
        <v>0</v>
      </c>
      <c r="Q275" s="221">
        <v>0.00038999999999999999</v>
      </c>
      <c r="R275" s="221">
        <f>Q275*H275</f>
        <v>0.0035177999999999997</v>
      </c>
      <c r="S275" s="221">
        <v>0</v>
      </c>
      <c r="T275" s="222">
        <f>S275*H275</f>
        <v>0</v>
      </c>
      <c r="AR275" s="223" t="s">
        <v>249</v>
      </c>
      <c r="AT275" s="223" t="s">
        <v>165</v>
      </c>
      <c r="AU275" s="223" t="s">
        <v>82</v>
      </c>
      <c r="AY275" s="17" t="s">
        <v>163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7" t="s">
        <v>22</v>
      </c>
      <c r="BK275" s="224">
        <f>ROUND(I275*H275,2)</f>
        <v>0</v>
      </c>
      <c r="BL275" s="17" t="s">
        <v>249</v>
      </c>
      <c r="BM275" s="223" t="s">
        <v>786</v>
      </c>
    </row>
    <row r="276" s="1" customFormat="1" ht="36" customHeight="1">
      <c r="B276" s="38"/>
      <c r="C276" s="259" t="s">
        <v>787</v>
      </c>
      <c r="D276" s="259" t="s">
        <v>313</v>
      </c>
      <c r="E276" s="260" t="s">
        <v>788</v>
      </c>
      <c r="F276" s="261" t="s">
        <v>789</v>
      </c>
      <c r="G276" s="262" t="s">
        <v>97</v>
      </c>
      <c r="H276" s="263">
        <v>9.4710000000000001</v>
      </c>
      <c r="I276" s="264"/>
      <c r="J276" s="265">
        <f>ROUND(I276*H276,2)</f>
        <v>0</v>
      </c>
      <c r="K276" s="261" t="s">
        <v>175</v>
      </c>
      <c r="L276" s="266"/>
      <c r="M276" s="267" t="s">
        <v>20</v>
      </c>
      <c r="N276" s="268" t="s">
        <v>44</v>
      </c>
      <c r="O276" s="83"/>
      <c r="P276" s="221">
        <f>O276*H276</f>
        <v>0</v>
      </c>
      <c r="Q276" s="221">
        <v>0.0061000000000000004</v>
      </c>
      <c r="R276" s="221">
        <f>Q276*H276</f>
        <v>0.057773100000000001</v>
      </c>
      <c r="S276" s="221">
        <v>0</v>
      </c>
      <c r="T276" s="222">
        <f>S276*H276</f>
        <v>0</v>
      </c>
      <c r="AR276" s="223" t="s">
        <v>332</v>
      </c>
      <c r="AT276" s="223" t="s">
        <v>313</v>
      </c>
      <c r="AU276" s="223" t="s">
        <v>82</v>
      </c>
      <c r="AY276" s="17" t="s">
        <v>163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7" t="s">
        <v>22</v>
      </c>
      <c r="BK276" s="224">
        <f>ROUND(I276*H276,2)</f>
        <v>0</v>
      </c>
      <c r="BL276" s="17" t="s">
        <v>249</v>
      </c>
      <c r="BM276" s="223" t="s">
        <v>790</v>
      </c>
    </row>
    <row r="277" s="12" customFormat="1">
      <c r="B277" s="225"/>
      <c r="C277" s="226"/>
      <c r="D277" s="227" t="s">
        <v>170</v>
      </c>
      <c r="E277" s="228" t="s">
        <v>20</v>
      </c>
      <c r="F277" s="229" t="s">
        <v>791</v>
      </c>
      <c r="G277" s="226"/>
      <c r="H277" s="230">
        <v>9.4710000000000001</v>
      </c>
      <c r="I277" s="231"/>
      <c r="J277" s="226"/>
      <c r="K277" s="226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170</v>
      </c>
      <c r="AU277" s="236" t="s">
        <v>82</v>
      </c>
      <c r="AV277" s="12" t="s">
        <v>82</v>
      </c>
      <c r="AW277" s="12" t="s">
        <v>36</v>
      </c>
      <c r="AX277" s="12" t="s">
        <v>22</v>
      </c>
      <c r="AY277" s="236" t="s">
        <v>163</v>
      </c>
    </row>
    <row r="278" s="11" customFormat="1" ht="22.8" customHeight="1">
      <c r="B278" s="196"/>
      <c r="C278" s="197"/>
      <c r="D278" s="198" t="s">
        <v>72</v>
      </c>
      <c r="E278" s="210" t="s">
        <v>792</v>
      </c>
      <c r="F278" s="210" t="s">
        <v>793</v>
      </c>
      <c r="G278" s="197"/>
      <c r="H278" s="197"/>
      <c r="I278" s="200"/>
      <c r="J278" s="211">
        <f>BK278</f>
        <v>0</v>
      </c>
      <c r="K278" s="197"/>
      <c r="L278" s="202"/>
      <c r="M278" s="203"/>
      <c r="N278" s="204"/>
      <c r="O278" s="204"/>
      <c r="P278" s="205">
        <f>SUM(P279:P283)</f>
        <v>0</v>
      </c>
      <c r="Q278" s="204"/>
      <c r="R278" s="205">
        <f>SUM(R279:R283)</f>
        <v>0.0035999999999999999</v>
      </c>
      <c r="S278" s="204"/>
      <c r="T278" s="206">
        <f>SUM(T279:T283)</f>
        <v>0.059999999999999998</v>
      </c>
      <c r="AR278" s="207" t="s">
        <v>82</v>
      </c>
      <c r="AT278" s="208" t="s">
        <v>72</v>
      </c>
      <c r="AU278" s="208" t="s">
        <v>22</v>
      </c>
      <c r="AY278" s="207" t="s">
        <v>163</v>
      </c>
      <c r="BK278" s="209">
        <f>SUM(BK279:BK283)</f>
        <v>0</v>
      </c>
    </row>
    <row r="279" s="1" customFormat="1" ht="16.5" customHeight="1">
      <c r="B279" s="38"/>
      <c r="C279" s="212" t="s">
        <v>794</v>
      </c>
      <c r="D279" s="212" t="s">
        <v>165</v>
      </c>
      <c r="E279" s="213" t="s">
        <v>795</v>
      </c>
      <c r="F279" s="214" t="s">
        <v>796</v>
      </c>
      <c r="G279" s="215" t="s">
        <v>379</v>
      </c>
      <c r="H279" s="216">
        <v>60</v>
      </c>
      <c r="I279" s="217"/>
      <c r="J279" s="218">
        <f>ROUND(I279*H279,2)</f>
        <v>0</v>
      </c>
      <c r="K279" s="214" t="s">
        <v>175</v>
      </c>
      <c r="L279" s="43"/>
      <c r="M279" s="219" t="s">
        <v>20</v>
      </c>
      <c r="N279" s="220" t="s">
        <v>44</v>
      </c>
      <c r="O279" s="83"/>
      <c r="P279" s="221">
        <f>O279*H279</f>
        <v>0</v>
      </c>
      <c r="Q279" s="221">
        <v>6.0000000000000002E-05</v>
      </c>
      <c r="R279" s="221">
        <f>Q279*H279</f>
        <v>0.0035999999999999999</v>
      </c>
      <c r="S279" s="221">
        <v>0</v>
      </c>
      <c r="T279" s="222">
        <f>S279*H279</f>
        <v>0</v>
      </c>
      <c r="AR279" s="223" t="s">
        <v>249</v>
      </c>
      <c r="AT279" s="223" t="s">
        <v>165</v>
      </c>
      <c r="AU279" s="223" t="s">
        <v>82</v>
      </c>
      <c r="AY279" s="17" t="s">
        <v>163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7" t="s">
        <v>22</v>
      </c>
      <c r="BK279" s="224">
        <f>ROUND(I279*H279,2)</f>
        <v>0</v>
      </c>
      <c r="BL279" s="17" t="s">
        <v>249</v>
      </c>
      <c r="BM279" s="223" t="s">
        <v>797</v>
      </c>
    </row>
    <row r="280" s="12" customFormat="1">
      <c r="B280" s="225"/>
      <c r="C280" s="226"/>
      <c r="D280" s="227" t="s">
        <v>170</v>
      </c>
      <c r="E280" s="228" t="s">
        <v>20</v>
      </c>
      <c r="F280" s="229" t="s">
        <v>798</v>
      </c>
      <c r="G280" s="226"/>
      <c r="H280" s="230">
        <v>60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AT280" s="236" t="s">
        <v>170</v>
      </c>
      <c r="AU280" s="236" t="s">
        <v>82</v>
      </c>
      <c r="AV280" s="12" t="s">
        <v>82</v>
      </c>
      <c r="AW280" s="12" t="s">
        <v>36</v>
      </c>
      <c r="AX280" s="12" t="s">
        <v>22</v>
      </c>
      <c r="AY280" s="236" t="s">
        <v>163</v>
      </c>
    </row>
    <row r="281" s="1" customFormat="1" ht="16.5" customHeight="1">
      <c r="B281" s="38"/>
      <c r="C281" s="259" t="s">
        <v>799</v>
      </c>
      <c r="D281" s="259" t="s">
        <v>313</v>
      </c>
      <c r="E281" s="260" t="s">
        <v>800</v>
      </c>
      <c r="F281" s="261" t="s">
        <v>801</v>
      </c>
      <c r="G281" s="262" t="s">
        <v>379</v>
      </c>
      <c r="H281" s="263">
        <v>60</v>
      </c>
      <c r="I281" s="264"/>
      <c r="J281" s="265">
        <f>ROUND(I281*H281,2)</f>
        <v>0</v>
      </c>
      <c r="K281" s="261" t="s">
        <v>20</v>
      </c>
      <c r="L281" s="266"/>
      <c r="M281" s="267" t="s">
        <v>20</v>
      </c>
      <c r="N281" s="268" t="s">
        <v>44</v>
      </c>
      <c r="O281" s="83"/>
      <c r="P281" s="221">
        <f>O281*H281</f>
        <v>0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AR281" s="223" t="s">
        <v>332</v>
      </c>
      <c r="AT281" s="223" t="s">
        <v>313</v>
      </c>
      <c r="AU281" s="223" t="s">
        <v>82</v>
      </c>
      <c r="AY281" s="17" t="s">
        <v>163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7" t="s">
        <v>22</v>
      </c>
      <c r="BK281" s="224">
        <f>ROUND(I281*H281,2)</f>
        <v>0</v>
      </c>
      <c r="BL281" s="17" t="s">
        <v>249</v>
      </c>
      <c r="BM281" s="223" t="s">
        <v>802</v>
      </c>
    </row>
    <row r="282" s="1" customFormat="1" ht="16.5" customHeight="1">
      <c r="B282" s="38"/>
      <c r="C282" s="212" t="s">
        <v>803</v>
      </c>
      <c r="D282" s="212" t="s">
        <v>165</v>
      </c>
      <c r="E282" s="213" t="s">
        <v>804</v>
      </c>
      <c r="F282" s="214" t="s">
        <v>805</v>
      </c>
      <c r="G282" s="215" t="s">
        <v>379</v>
      </c>
      <c r="H282" s="216">
        <v>60</v>
      </c>
      <c r="I282" s="217"/>
      <c r="J282" s="218">
        <f>ROUND(I282*H282,2)</f>
        <v>0</v>
      </c>
      <c r="K282" s="214" t="s">
        <v>175</v>
      </c>
      <c r="L282" s="43"/>
      <c r="M282" s="219" t="s">
        <v>20</v>
      </c>
      <c r="N282" s="220" t="s">
        <v>44</v>
      </c>
      <c r="O282" s="83"/>
      <c r="P282" s="221">
        <f>O282*H282</f>
        <v>0</v>
      </c>
      <c r="Q282" s="221">
        <v>0</v>
      </c>
      <c r="R282" s="221">
        <f>Q282*H282</f>
        <v>0</v>
      </c>
      <c r="S282" s="221">
        <v>0.001</v>
      </c>
      <c r="T282" s="222">
        <f>S282*H282</f>
        <v>0.059999999999999998</v>
      </c>
      <c r="AR282" s="223" t="s">
        <v>249</v>
      </c>
      <c r="AT282" s="223" t="s">
        <v>165</v>
      </c>
      <c r="AU282" s="223" t="s">
        <v>82</v>
      </c>
      <c r="AY282" s="17" t="s">
        <v>163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7" t="s">
        <v>22</v>
      </c>
      <c r="BK282" s="224">
        <f>ROUND(I282*H282,2)</f>
        <v>0</v>
      </c>
      <c r="BL282" s="17" t="s">
        <v>249</v>
      </c>
      <c r="BM282" s="223" t="s">
        <v>806</v>
      </c>
    </row>
    <row r="283" s="12" customFormat="1">
      <c r="B283" s="225"/>
      <c r="C283" s="226"/>
      <c r="D283" s="227" t="s">
        <v>170</v>
      </c>
      <c r="E283" s="228" t="s">
        <v>20</v>
      </c>
      <c r="F283" s="229" t="s">
        <v>807</v>
      </c>
      <c r="G283" s="226"/>
      <c r="H283" s="230">
        <v>60</v>
      </c>
      <c r="I283" s="231"/>
      <c r="J283" s="226"/>
      <c r="K283" s="226"/>
      <c r="L283" s="232"/>
      <c r="M283" s="274"/>
      <c r="N283" s="275"/>
      <c r="O283" s="275"/>
      <c r="P283" s="275"/>
      <c r="Q283" s="275"/>
      <c r="R283" s="275"/>
      <c r="S283" s="275"/>
      <c r="T283" s="276"/>
      <c r="AT283" s="236" t="s">
        <v>170</v>
      </c>
      <c r="AU283" s="236" t="s">
        <v>82</v>
      </c>
      <c r="AV283" s="12" t="s">
        <v>82</v>
      </c>
      <c r="AW283" s="12" t="s">
        <v>36</v>
      </c>
      <c r="AX283" s="12" t="s">
        <v>22</v>
      </c>
      <c r="AY283" s="236" t="s">
        <v>163</v>
      </c>
    </row>
    <row r="284" s="1" customFormat="1" ht="6.96" customHeight="1">
      <c r="B284" s="58"/>
      <c r="C284" s="59"/>
      <c r="D284" s="59"/>
      <c r="E284" s="59"/>
      <c r="F284" s="59"/>
      <c r="G284" s="59"/>
      <c r="H284" s="59"/>
      <c r="I284" s="162"/>
      <c r="J284" s="59"/>
      <c r="K284" s="59"/>
      <c r="L284" s="43"/>
    </row>
  </sheetData>
  <sheetProtection sheet="1" autoFilter="0" formatColumns="0" formatRows="0" objects="1" scenarios="1" spinCount="100000" saltValue="RjUzIHjFPBo5OP5idmHdsmO7CSj6Z7LqGJp/n58oGf7ZOrGbNqh6sERi0CHSl2q4U26yX5O7CDikQlXutzc6nA==" hashValue="I6C021k+YC1VgF+Mr3lcet3YhLcL7Vz8CRfYMmcUyRnICXMXvmDEGus24+//jT3UCV0FtL8JnoLkc69r6YT7nA==" algorithmName="SHA-512" password="CC35"/>
  <autoFilter ref="C90:K28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91</v>
      </c>
      <c r="AZ2" s="128" t="s">
        <v>131</v>
      </c>
      <c r="BA2" s="128" t="s">
        <v>808</v>
      </c>
      <c r="BB2" s="128" t="s">
        <v>101</v>
      </c>
      <c r="BC2" s="128" t="s">
        <v>133</v>
      </c>
      <c r="BD2" s="128" t="s">
        <v>82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82</v>
      </c>
      <c r="AZ3" s="128" t="s">
        <v>455</v>
      </c>
      <c r="BA3" s="128" t="s">
        <v>456</v>
      </c>
      <c r="BB3" s="128" t="s">
        <v>457</v>
      </c>
      <c r="BC3" s="128" t="s">
        <v>376</v>
      </c>
      <c r="BD3" s="128" t="s">
        <v>82</v>
      </c>
    </row>
    <row r="4" ht="24.96" customHeight="1">
      <c r="B4" s="20"/>
      <c r="D4" s="132" t="s">
        <v>103</v>
      </c>
      <c r="L4" s="20"/>
      <c r="M4" s="133" t="s">
        <v>10</v>
      </c>
      <c r="AT4" s="17" t="s">
        <v>4</v>
      </c>
      <c r="AZ4" s="128" t="s">
        <v>592</v>
      </c>
      <c r="BA4" s="128" t="s">
        <v>459</v>
      </c>
      <c r="BB4" s="128" t="s">
        <v>101</v>
      </c>
      <c r="BC4" s="128" t="s">
        <v>597</v>
      </c>
      <c r="BD4" s="128" t="s">
        <v>82</v>
      </c>
    </row>
    <row r="5" ht="6.96" customHeight="1">
      <c r="B5" s="20"/>
      <c r="L5" s="20"/>
      <c r="AZ5" s="128" t="s">
        <v>99</v>
      </c>
      <c r="BA5" s="128" t="s">
        <v>100</v>
      </c>
      <c r="BB5" s="128" t="s">
        <v>101</v>
      </c>
      <c r="BC5" s="128" t="s">
        <v>809</v>
      </c>
      <c r="BD5" s="128" t="s">
        <v>82</v>
      </c>
    </row>
    <row r="6" ht="12" customHeight="1">
      <c r="B6" s="20"/>
      <c r="D6" s="134" t="s">
        <v>16</v>
      </c>
      <c r="L6" s="20"/>
      <c r="AZ6" s="128" t="s">
        <v>104</v>
      </c>
      <c r="BA6" s="128" t="s">
        <v>105</v>
      </c>
      <c r="BB6" s="128" t="s">
        <v>101</v>
      </c>
      <c r="BC6" s="128" t="s">
        <v>810</v>
      </c>
      <c r="BD6" s="128" t="s">
        <v>82</v>
      </c>
    </row>
    <row r="7" ht="16.5" customHeight="1">
      <c r="B7" s="20"/>
      <c r="E7" s="135" t="str">
        <f>'Rekapitulace stavby'!K6</f>
        <v>Juhyně - oprava příčných objektů, Komárno, km 18,300 - 19,340</v>
      </c>
      <c r="F7" s="134"/>
      <c r="G7" s="134"/>
      <c r="H7" s="134"/>
      <c r="L7" s="20"/>
      <c r="AZ7" s="128" t="s">
        <v>464</v>
      </c>
      <c r="BA7" s="128" t="s">
        <v>121</v>
      </c>
      <c r="BB7" s="128" t="s">
        <v>101</v>
      </c>
      <c r="BC7" s="128" t="s">
        <v>811</v>
      </c>
      <c r="BD7" s="128" t="s">
        <v>82</v>
      </c>
    </row>
    <row r="8" s="1" customFormat="1" ht="12" customHeight="1">
      <c r="B8" s="43"/>
      <c r="D8" s="134" t="s">
        <v>115</v>
      </c>
      <c r="I8" s="136"/>
      <c r="L8" s="43"/>
      <c r="AZ8" s="128" t="s">
        <v>340</v>
      </c>
      <c r="BA8" s="128" t="s">
        <v>468</v>
      </c>
      <c r="BB8" s="128" t="s">
        <v>101</v>
      </c>
      <c r="BC8" s="128" t="s">
        <v>812</v>
      </c>
      <c r="BD8" s="128" t="s">
        <v>82</v>
      </c>
    </row>
    <row r="9" s="1" customFormat="1" ht="36.96" customHeight="1">
      <c r="B9" s="43"/>
      <c r="E9" s="137" t="s">
        <v>813</v>
      </c>
      <c r="F9" s="1"/>
      <c r="G9" s="1"/>
      <c r="H9" s="1"/>
      <c r="I9" s="136"/>
      <c r="L9" s="43"/>
      <c r="AZ9" s="128" t="s">
        <v>125</v>
      </c>
      <c r="BA9" s="128" t="s">
        <v>126</v>
      </c>
      <c r="BB9" s="128" t="s">
        <v>101</v>
      </c>
      <c r="BC9" s="128" t="s">
        <v>814</v>
      </c>
      <c r="BD9" s="128" t="s">
        <v>82</v>
      </c>
    </row>
    <row r="10" s="1" customFormat="1">
      <c r="B10" s="43"/>
      <c r="I10" s="136"/>
      <c r="L10" s="43"/>
      <c r="AZ10" s="128" t="s">
        <v>606</v>
      </c>
      <c r="BA10" s="128" t="s">
        <v>590</v>
      </c>
      <c r="BB10" s="128" t="s">
        <v>101</v>
      </c>
      <c r="BC10" s="128" t="s">
        <v>815</v>
      </c>
      <c r="BD10" s="128" t="s">
        <v>82</v>
      </c>
    </row>
    <row r="11" s="1" customFormat="1" ht="12" customHeight="1">
      <c r="B11" s="43"/>
      <c r="D11" s="134" t="s">
        <v>19</v>
      </c>
      <c r="F11" s="138" t="s">
        <v>20</v>
      </c>
      <c r="I11" s="139" t="s">
        <v>21</v>
      </c>
      <c r="J11" s="138" t="s">
        <v>20</v>
      </c>
      <c r="L11" s="43"/>
      <c r="AZ11" s="128" t="s">
        <v>589</v>
      </c>
      <c r="BA11" s="128" t="s">
        <v>816</v>
      </c>
      <c r="BB11" s="128" t="s">
        <v>97</v>
      </c>
      <c r="BC11" s="128" t="s">
        <v>817</v>
      </c>
      <c r="BD11" s="128" t="s">
        <v>82</v>
      </c>
    </row>
    <row r="12" s="1" customFormat="1" ht="12" customHeight="1">
      <c r="B12" s="43"/>
      <c r="D12" s="134" t="s">
        <v>23</v>
      </c>
      <c r="F12" s="138" t="s">
        <v>24</v>
      </c>
      <c r="I12" s="139" t="s">
        <v>25</v>
      </c>
      <c r="J12" s="140" t="str">
        <f>'Rekapitulace stavby'!AN8</f>
        <v>14. 11. 2016</v>
      </c>
      <c r="L12" s="43"/>
    </row>
    <row r="13" s="1" customFormat="1" ht="10.8" customHeight="1">
      <c r="B13" s="43"/>
      <c r="I13" s="136"/>
      <c r="L13" s="43"/>
    </row>
    <row r="14" s="1" customFormat="1" ht="12" customHeight="1">
      <c r="B14" s="43"/>
      <c r="D14" s="134" t="s">
        <v>29</v>
      </c>
      <c r="I14" s="139" t="s">
        <v>30</v>
      </c>
      <c r="J14" s="138" t="s">
        <v>20</v>
      </c>
      <c r="L14" s="43"/>
    </row>
    <row r="15" s="1" customFormat="1" ht="18" customHeight="1">
      <c r="B15" s="43"/>
      <c r="E15" s="138" t="s">
        <v>31</v>
      </c>
      <c r="I15" s="139" t="s">
        <v>32</v>
      </c>
      <c r="J15" s="138" t="s">
        <v>20</v>
      </c>
      <c r="L15" s="43"/>
    </row>
    <row r="16" s="1" customFormat="1" ht="6.96" customHeight="1">
      <c r="B16" s="43"/>
      <c r="I16" s="136"/>
      <c r="L16" s="43"/>
    </row>
    <row r="17" s="1" customFormat="1" ht="12" customHeight="1">
      <c r="B17" s="43"/>
      <c r="D17" s="134" t="s">
        <v>33</v>
      </c>
      <c r="I17" s="139" t="s">
        <v>30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8"/>
      <c r="G18" s="138"/>
      <c r="H18" s="138"/>
      <c r="I18" s="139" t="s">
        <v>32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6"/>
      <c r="L19" s="43"/>
    </row>
    <row r="20" s="1" customFormat="1" ht="12" customHeight="1">
      <c r="B20" s="43"/>
      <c r="D20" s="134" t="s">
        <v>35</v>
      </c>
      <c r="I20" s="139" t="s">
        <v>30</v>
      </c>
      <c r="J20" s="138" t="s">
        <v>20</v>
      </c>
      <c r="L20" s="43"/>
    </row>
    <row r="21" s="1" customFormat="1" ht="18" customHeight="1">
      <c r="B21" s="43"/>
      <c r="E21" s="138" t="s">
        <v>24</v>
      </c>
      <c r="I21" s="139" t="s">
        <v>32</v>
      </c>
      <c r="J21" s="138" t="s">
        <v>20</v>
      </c>
      <c r="L21" s="43"/>
    </row>
    <row r="22" s="1" customFormat="1" ht="6.96" customHeight="1">
      <c r="B22" s="43"/>
      <c r="I22" s="136"/>
      <c r="L22" s="43"/>
    </row>
    <row r="23" s="1" customFormat="1" ht="12" customHeight="1">
      <c r="B23" s="43"/>
      <c r="D23" s="134" t="s">
        <v>37</v>
      </c>
      <c r="I23" s="139" t="s">
        <v>30</v>
      </c>
      <c r="J23" s="138" t="str">
        <f>IF('Rekapitulace stavby'!AN19="","",'Rekapitulace stavby'!AN19)</f>
        <v/>
      </c>
      <c r="L23" s="43"/>
    </row>
    <row r="24" s="1" customFormat="1" ht="18" customHeight="1">
      <c r="B24" s="43"/>
      <c r="E24" s="138" t="str">
        <f>IF('Rekapitulace stavby'!E20="","",'Rekapitulace stavby'!E20)</f>
        <v xml:space="preserve"> </v>
      </c>
      <c r="I24" s="139" t="s">
        <v>32</v>
      </c>
      <c r="J24" s="138" t="str">
        <f>IF('Rekapitulace stavby'!AN20="","",'Rekapitulace stavby'!AN20)</f>
        <v/>
      </c>
      <c r="L24" s="43"/>
    </row>
    <row r="25" s="1" customFormat="1" ht="6.96" customHeight="1">
      <c r="B25" s="43"/>
      <c r="I25" s="136"/>
      <c r="L25" s="43"/>
    </row>
    <row r="26" s="1" customFormat="1" ht="12" customHeight="1">
      <c r="B26" s="43"/>
      <c r="D26" s="134" t="s">
        <v>38</v>
      </c>
      <c r="I26" s="136"/>
      <c r="L26" s="43"/>
    </row>
    <row r="27" s="7" customFormat="1" ht="16.5" customHeight="1">
      <c r="B27" s="141"/>
      <c r="E27" s="142" t="s">
        <v>20</v>
      </c>
      <c r="F27" s="142"/>
      <c r="G27" s="142"/>
      <c r="H27" s="142"/>
      <c r="I27" s="143"/>
      <c r="L27" s="141"/>
    </row>
    <row r="28" s="1" customFormat="1" ht="6.96" customHeight="1">
      <c r="B28" s="43"/>
      <c r="I28" s="136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44"/>
      <c r="J29" s="75"/>
      <c r="K29" s="75"/>
      <c r="L29" s="43"/>
    </row>
    <row r="30" s="1" customFormat="1" ht="25.44" customHeight="1">
      <c r="B30" s="43"/>
      <c r="D30" s="145" t="s">
        <v>39</v>
      </c>
      <c r="I30" s="136"/>
      <c r="J30" s="146">
        <f>ROUND(J87,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4"/>
      <c r="J31" s="75"/>
      <c r="K31" s="75"/>
      <c r="L31" s="43"/>
    </row>
    <row r="32" s="1" customFormat="1" ht="14.4" customHeight="1">
      <c r="B32" s="43"/>
      <c r="F32" s="147" t="s">
        <v>41</v>
      </c>
      <c r="I32" s="148" t="s">
        <v>40</v>
      </c>
      <c r="J32" s="147" t="s">
        <v>42</v>
      </c>
      <c r="L32" s="43"/>
    </row>
    <row r="33" s="1" customFormat="1" ht="14.4" customHeight="1">
      <c r="B33" s="43"/>
      <c r="D33" s="149" t="s">
        <v>43</v>
      </c>
      <c r="E33" s="134" t="s">
        <v>44</v>
      </c>
      <c r="F33" s="150">
        <f>ROUND((SUM(BE87:BE212)),  2)</f>
        <v>0</v>
      </c>
      <c r="I33" s="151">
        <v>0.20999999999999999</v>
      </c>
      <c r="J33" s="150">
        <f>ROUND(((SUM(BE87:BE212))*I33),  2)</f>
        <v>0</v>
      </c>
      <c r="L33" s="43"/>
    </row>
    <row r="34" s="1" customFormat="1" ht="14.4" customHeight="1">
      <c r="B34" s="43"/>
      <c r="E34" s="134" t="s">
        <v>45</v>
      </c>
      <c r="F34" s="150">
        <f>ROUND((SUM(BF87:BF212)),  2)</f>
        <v>0</v>
      </c>
      <c r="I34" s="151">
        <v>0.14999999999999999</v>
      </c>
      <c r="J34" s="150">
        <f>ROUND(((SUM(BF87:BF212))*I34),  2)</f>
        <v>0</v>
      </c>
      <c r="L34" s="43"/>
    </row>
    <row r="35" hidden="1" s="1" customFormat="1" ht="14.4" customHeight="1">
      <c r="B35" s="43"/>
      <c r="E35" s="134" t="s">
        <v>46</v>
      </c>
      <c r="F35" s="150">
        <f>ROUND((SUM(BG87:BG212)),  2)</f>
        <v>0</v>
      </c>
      <c r="I35" s="151">
        <v>0.20999999999999999</v>
      </c>
      <c r="J35" s="150">
        <f>0</f>
        <v>0</v>
      </c>
      <c r="L35" s="43"/>
    </row>
    <row r="36" hidden="1" s="1" customFormat="1" ht="14.4" customHeight="1">
      <c r="B36" s="43"/>
      <c r="E36" s="134" t="s">
        <v>47</v>
      </c>
      <c r="F36" s="150">
        <f>ROUND((SUM(BH87:BH212)),  2)</f>
        <v>0</v>
      </c>
      <c r="I36" s="151">
        <v>0.14999999999999999</v>
      </c>
      <c r="J36" s="150">
        <f>0</f>
        <v>0</v>
      </c>
      <c r="L36" s="43"/>
    </row>
    <row r="37" hidden="1" s="1" customFormat="1" ht="14.4" customHeight="1">
      <c r="B37" s="43"/>
      <c r="E37" s="134" t="s">
        <v>48</v>
      </c>
      <c r="F37" s="150">
        <f>ROUND((SUM(BI87:BI212)),  2)</f>
        <v>0</v>
      </c>
      <c r="I37" s="151">
        <v>0</v>
      </c>
      <c r="J37" s="150">
        <f>0</f>
        <v>0</v>
      </c>
      <c r="L37" s="43"/>
    </row>
    <row r="38" s="1" customFormat="1" ht="6.96" customHeight="1">
      <c r="B38" s="43"/>
      <c r="I38" s="136"/>
      <c r="L38" s="43"/>
    </row>
    <row r="39" s="1" customFormat="1" ht="25.44" customHeight="1">
      <c r="B39" s="43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7"/>
      <c r="J39" s="158">
        <f>SUM(J30:J37)</f>
        <v>0</v>
      </c>
      <c r="K39" s="159"/>
      <c r="L39" s="43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3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3"/>
    </row>
    <row r="45" s="1" customFormat="1" ht="24.96" customHeight="1">
      <c r="B45" s="38"/>
      <c r="C45" s="23" t="s">
        <v>134</v>
      </c>
      <c r="D45" s="39"/>
      <c r="E45" s="39"/>
      <c r="F45" s="39"/>
      <c r="G45" s="39"/>
      <c r="H45" s="39"/>
      <c r="I45" s="136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6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36"/>
      <c r="J47" s="39"/>
      <c r="K47" s="39"/>
      <c r="L47" s="43"/>
    </row>
    <row r="48" s="1" customFormat="1" ht="16.5" customHeight="1">
      <c r="B48" s="38"/>
      <c r="C48" s="39"/>
      <c r="D48" s="39"/>
      <c r="E48" s="166" t="str">
        <f>E7</f>
        <v>Juhyně - oprava příčných objektů, Komárno, km 18,300 - 19,340</v>
      </c>
      <c r="F48" s="32"/>
      <c r="G48" s="32"/>
      <c r="H48" s="32"/>
      <c r="I48" s="136"/>
      <c r="J48" s="39"/>
      <c r="K48" s="39"/>
      <c r="L48" s="43"/>
    </row>
    <row r="49" s="1" customFormat="1" ht="12" customHeight="1">
      <c r="B49" s="38"/>
      <c r="C49" s="32" t="s">
        <v>115</v>
      </c>
      <c r="D49" s="39"/>
      <c r="E49" s="39"/>
      <c r="F49" s="39"/>
      <c r="G49" s="39"/>
      <c r="H49" s="39"/>
      <c r="I49" s="136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>SO 03 - Juhyně - oprava břehového opevnění</v>
      </c>
      <c r="F50" s="39"/>
      <c r="G50" s="39"/>
      <c r="H50" s="39"/>
      <c r="I50" s="136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6"/>
      <c r="J51" s="39"/>
      <c r="K51" s="39"/>
      <c r="L51" s="43"/>
    </row>
    <row r="52" s="1" customFormat="1" ht="12" customHeight="1">
      <c r="B52" s="38"/>
      <c r="C52" s="32" t="s">
        <v>23</v>
      </c>
      <c r="D52" s="39"/>
      <c r="E52" s="39"/>
      <c r="F52" s="27" t="str">
        <f>F12</f>
        <v xml:space="preserve"> </v>
      </c>
      <c r="G52" s="39"/>
      <c r="H52" s="39"/>
      <c r="I52" s="139" t="s">
        <v>25</v>
      </c>
      <c r="J52" s="71" t="str">
        <f>IF(J12="","",J12)</f>
        <v>14. 11. 2016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6"/>
      <c r="J53" s="39"/>
      <c r="K53" s="39"/>
      <c r="L53" s="43"/>
    </row>
    <row r="54" s="1" customFormat="1" ht="15.15" customHeight="1">
      <c r="B54" s="38"/>
      <c r="C54" s="32" t="s">
        <v>29</v>
      </c>
      <c r="D54" s="39"/>
      <c r="E54" s="39"/>
      <c r="F54" s="27" t="str">
        <f>E15</f>
        <v>Povodí Moravy s.p.</v>
      </c>
      <c r="G54" s="39"/>
      <c r="H54" s="39"/>
      <c r="I54" s="139" t="s">
        <v>35</v>
      </c>
      <c r="J54" s="36" t="str">
        <f>E21</f>
        <v xml:space="preserve"> </v>
      </c>
      <c r="K54" s="39"/>
      <c r="L54" s="43"/>
    </row>
    <row r="55" s="1" customFormat="1" ht="15.15" customHeight="1">
      <c r="B55" s="38"/>
      <c r="C55" s="32" t="s">
        <v>33</v>
      </c>
      <c r="D55" s="39"/>
      <c r="E55" s="39"/>
      <c r="F55" s="27" t="str">
        <f>IF(E18="","",E18)</f>
        <v>Vyplň údaj</v>
      </c>
      <c r="G55" s="39"/>
      <c r="H55" s="39"/>
      <c r="I55" s="139" t="s">
        <v>37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6"/>
      <c r="J56" s="39"/>
      <c r="K56" s="39"/>
      <c r="L56" s="43"/>
    </row>
    <row r="57" s="1" customFormat="1" ht="29.28" customHeight="1">
      <c r="B57" s="38"/>
      <c r="C57" s="167" t="s">
        <v>135</v>
      </c>
      <c r="D57" s="168"/>
      <c r="E57" s="168"/>
      <c r="F57" s="168"/>
      <c r="G57" s="168"/>
      <c r="H57" s="168"/>
      <c r="I57" s="169"/>
      <c r="J57" s="170" t="s">
        <v>136</v>
      </c>
      <c r="K57" s="168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6"/>
      <c r="J58" s="39"/>
      <c r="K58" s="39"/>
      <c r="L58" s="43"/>
    </row>
    <row r="59" s="1" customFormat="1" ht="22.8" customHeight="1">
      <c r="B59" s="38"/>
      <c r="C59" s="171" t="s">
        <v>71</v>
      </c>
      <c r="D59" s="39"/>
      <c r="E59" s="39"/>
      <c r="F59" s="39"/>
      <c r="G59" s="39"/>
      <c r="H59" s="39"/>
      <c r="I59" s="136"/>
      <c r="J59" s="101">
        <f>J87</f>
        <v>0</v>
      </c>
      <c r="K59" s="39"/>
      <c r="L59" s="43"/>
      <c r="AU59" s="17" t="s">
        <v>137</v>
      </c>
    </row>
    <row r="60" s="8" customFormat="1" ht="24.96" customHeight="1">
      <c r="B60" s="172"/>
      <c r="C60" s="173"/>
      <c r="D60" s="174" t="s">
        <v>138</v>
      </c>
      <c r="E60" s="175"/>
      <c r="F60" s="175"/>
      <c r="G60" s="175"/>
      <c r="H60" s="175"/>
      <c r="I60" s="176"/>
      <c r="J60" s="177">
        <f>J88</f>
        <v>0</v>
      </c>
      <c r="K60" s="173"/>
      <c r="L60" s="178"/>
    </row>
    <row r="61" s="9" customFormat="1" ht="19.92" customHeight="1">
      <c r="B61" s="179"/>
      <c r="C61" s="180"/>
      <c r="D61" s="181" t="s">
        <v>139</v>
      </c>
      <c r="E61" s="182"/>
      <c r="F61" s="182"/>
      <c r="G61" s="182"/>
      <c r="H61" s="182"/>
      <c r="I61" s="183"/>
      <c r="J61" s="184">
        <f>J89</f>
        <v>0</v>
      </c>
      <c r="K61" s="180"/>
      <c r="L61" s="185"/>
    </row>
    <row r="62" s="9" customFormat="1" ht="19.92" customHeight="1">
      <c r="B62" s="179"/>
      <c r="C62" s="180"/>
      <c r="D62" s="181" t="s">
        <v>142</v>
      </c>
      <c r="E62" s="182"/>
      <c r="F62" s="182"/>
      <c r="G62" s="182"/>
      <c r="H62" s="182"/>
      <c r="I62" s="183"/>
      <c r="J62" s="184">
        <f>J158</f>
        <v>0</v>
      </c>
      <c r="K62" s="180"/>
      <c r="L62" s="185"/>
    </row>
    <row r="63" s="9" customFormat="1" ht="19.92" customHeight="1">
      <c r="B63" s="179"/>
      <c r="C63" s="180"/>
      <c r="D63" s="181" t="s">
        <v>143</v>
      </c>
      <c r="E63" s="182"/>
      <c r="F63" s="182"/>
      <c r="G63" s="182"/>
      <c r="H63" s="182"/>
      <c r="I63" s="183"/>
      <c r="J63" s="184">
        <f>J171</f>
        <v>0</v>
      </c>
      <c r="K63" s="180"/>
      <c r="L63" s="185"/>
    </row>
    <row r="64" s="9" customFormat="1" ht="19.92" customHeight="1">
      <c r="B64" s="179"/>
      <c r="C64" s="180"/>
      <c r="D64" s="181" t="s">
        <v>144</v>
      </c>
      <c r="E64" s="182"/>
      <c r="F64" s="182"/>
      <c r="G64" s="182"/>
      <c r="H64" s="182"/>
      <c r="I64" s="183"/>
      <c r="J64" s="184">
        <f>J185</f>
        <v>0</v>
      </c>
      <c r="K64" s="180"/>
      <c r="L64" s="185"/>
    </row>
    <row r="65" s="9" customFormat="1" ht="19.92" customHeight="1">
      <c r="B65" s="179"/>
      <c r="C65" s="180"/>
      <c r="D65" s="181" t="s">
        <v>145</v>
      </c>
      <c r="E65" s="182"/>
      <c r="F65" s="182"/>
      <c r="G65" s="182"/>
      <c r="H65" s="182"/>
      <c r="I65" s="183"/>
      <c r="J65" s="184">
        <f>J192</f>
        <v>0</v>
      </c>
      <c r="K65" s="180"/>
      <c r="L65" s="185"/>
    </row>
    <row r="66" s="9" customFormat="1" ht="19.92" customHeight="1">
      <c r="B66" s="179"/>
      <c r="C66" s="180"/>
      <c r="D66" s="181" t="s">
        <v>146</v>
      </c>
      <c r="E66" s="182"/>
      <c r="F66" s="182"/>
      <c r="G66" s="182"/>
      <c r="H66" s="182"/>
      <c r="I66" s="183"/>
      <c r="J66" s="184">
        <f>J204</f>
        <v>0</v>
      </c>
      <c r="K66" s="180"/>
      <c r="L66" s="185"/>
    </row>
    <row r="67" s="9" customFormat="1" ht="19.92" customHeight="1">
      <c r="B67" s="179"/>
      <c r="C67" s="180"/>
      <c r="D67" s="181" t="s">
        <v>147</v>
      </c>
      <c r="E67" s="182"/>
      <c r="F67" s="182"/>
      <c r="G67" s="182"/>
      <c r="H67" s="182"/>
      <c r="I67" s="183"/>
      <c r="J67" s="184">
        <f>J211</f>
        <v>0</v>
      </c>
      <c r="K67" s="180"/>
      <c r="L67" s="185"/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36"/>
      <c r="J68" s="39"/>
      <c r="K68" s="39"/>
      <c r="L68" s="43"/>
    </row>
    <row r="69" s="1" customFormat="1" ht="6.96" customHeight="1">
      <c r="B69" s="58"/>
      <c r="C69" s="59"/>
      <c r="D69" s="59"/>
      <c r="E69" s="59"/>
      <c r="F69" s="59"/>
      <c r="G69" s="59"/>
      <c r="H69" s="59"/>
      <c r="I69" s="162"/>
      <c r="J69" s="59"/>
      <c r="K69" s="59"/>
      <c r="L69" s="43"/>
    </row>
    <row r="73" s="1" customFormat="1" ht="6.96" customHeight="1">
      <c r="B73" s="60"/>
      <c r="C73" s="61"/>
      <c r="D73" s="61"/>
      <c r="E73" s="61"/>
      <c r="F73" s="61"/>
      <c r="G73" s="61"/>
      <c r="H73" s="61"/>
      <c r="I73" s="165"/>
      <c r="J73" s="61"/>
      <c r="K73" s="61"/>
      <c r="L73" s="43"/>
    </row>
    <row r="74" s="1" customFormat="1" ht="24.96" customHeight="1">
      <c r="B74" s="38"/>
      <c r="C74" s="23" t="s">
        <v>148</v>
      </c>
      <c r="D74" s="39"/>
      <c r="E74" s="39"/>
      <c r="F74" s="39"/>
      <c r="G74" s="39"/>
      <c r="H74" s="39"/>
      <c r="I74" s="136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36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36"/>
      <c r="J76" s="39"/>
      <c r="K76" s="39"/>
      <c r="L76" s="43"/>
    </row>
    <row r="77" s="1" customFormat="1" ht="16.5" customHeight="1">
      <c r="B77" s="38"/>
      <c r="C77" s="39"/>
      <c r="D77" s="39"/>
      <c r="E77" s="166" t="str">
        <f>E7</f>
        <v>Juhyně - oprava příčných objektů, Komárno, km 18,300 - 19,340</v>
      </c>
      <c r="F77" s="32"/>
      <c r="G77" s="32"/>
      <c r="H77" s="32"/>
      <c r="I77" s="136"/>
      <c r="J77" s="39"/>
      <c r="K77" s="39"/>
      <c r="L77" s="43"/>
    </row>
    <row r="78" s="1" customFormat="1" ht="12" customHeight="1">
      <c r="B78" s="38"/>
      <c r="C78" s="32" t="s">
        <v>115</v>
      </c>
      <c r="D78" s="39"/>
      <c r="E78" s="39"/>
      <c r="F78" s="39"/>
      <c r="G78" s="39"/>
      <c r="H78" s="39"/>
      <c r="I78" s="136"/>
      <c r="J78" s="39"/>
      <c r="K78" s="39"/>
      <c r="L78" s="43"/>
    </row>
    <row r="79" s="1" customFormat="1" ht="16.5" customHeight="1">
      <c r="B79" s="38"/>
      <c r="C79" s="39"/>
      <c r="D79" s="39"/>
      <c r="E79" s="68" t="str">
        <f>E9</f>
        <v>SO 03 - Juhyně - oprava břehového opevnění</v>
      </c>
      <c r="F79" s="39"/>
      <c r="G79" s="39"/>
      <c r="H79" s="39"/>
      <c r="I79" s="136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36"/>
      <c r="J80" s="39"/>
      <c r="K80" s="39"/>
      <c r="L80" s="43"/>
    </row>
    <row r="81" s="1" customFormat="1" ht="12" customHeight="1">
      <c r="B81" s="38"/>
      <c r="C81" s="32" t="s">
        <v>23</v>
      </c>
      <c r="D81" s="39"/>
      <c r="E81" s="39"/>
      <c r="F81" s="27" t="str">
        <f>F12</f>
        <v xml:space="preserve"> </v>
      </c>
      <c r="G81" s="39"/>
      <c r="H81" s="39"/>
      <c r="I81" s="139" t="s">
        <v>25</v>
      </c>
      <c r="J81" s="71" t="str">
        <f>IF(J12="","",J12)</f>
        <v>14. 11. 2016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36"/>
      <c r="J82" s="39"/>
      <c r="K82" s="39"/>
      <c r="L82" s="43"/>
    </row>
    <row r="83" s="1" customFormat="1" ht="15.15" customHeight="1">
      <c r="B83" s="38"/>
      <c r="C83" s="32" t="s">
        <v>29</v>
      </c>
      <c r="D83" s="39"/>
      <c r="E83" s="39"/>
      <c r="F83" s="27" t="str">
        <f>E15</f>
        <v>Povodí Moravy s.p.</v>
      </c>
      <c r="G83" s="39"/>
      <c r="H83" s="39"/>
      <c r="I83" s="139" t="s">
        <v>35</v>
      </c>
      <c r="J83" s="36" t="str">
        <f>E21</f>
        <v xml:space="preserve"> </v>
      </c>
      <c r="K83" s="39"/>
      <c r="L83" s="43"/>
    </row>
    <row r="84" s="1" customFormat="1" ht="15.15" customHeight="1">
      <c r="B84" s="38"/>
      <c r="C84" s="32" t="s">
        <v>33</v>
      </c>
      <c r="D84" s="39"/>
      <c r="E84" s="39"/>
      <c r="F84" s="27" t="str">
        <f>IF(E18="","",E18)</f>
        <v>Vyplň údaj</v>
      </c>
      <c r="G84" s="39"/>
      <c r="H84" s="39"/>
      <c r="I84" s="139" t="s">
        <v>37</v>
      </c>
      <c r="J84" s="36" t="str">
        <f>E24</f>
        <v xml:space="preserve"> 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36"/>
      <c r="J85" s="39"/>
      <c r="K85" s="39"/>
      <c r="L85" s="43"/>
    </row>
    <row r="86" s="10" customFormat="1" ht="29.28" customHeight="1">
      <c r="B86" s="186"/>
      <c r="C86" s="187" t="s">
        <v>149</v>
      </c>
      <c r="D86" s="188" t="s">
        <v>58</v>
      </c>
      <c r="E86" s="188" t="s">
        <v>54</v>
      </c>
      <c r="F86" s="188" t="s">
        <v>55</v>
      </c>
      <c r="G86" s="188" t="s">
        <v>150</v>
      </c>
      <c r="H86" s="188" t="s">
        <v>151</v>
      </c>
      <c r="I86" s="189" t="s">
        <v>152</v>
      </c>
      <c r="J86" s="188" t="s">
        <v>136</v>
      </c>
      <c r="K86" s="190" t="s">
        <v>153</v>
      </c>
      <c r="L86" s="191"/>
      <c r="M86" s="91" t="s">
        <v>20</v>
      </c>
      <c r="N86" s="92" t="s">
        <v>43</v>
      </c>
      <c r="O86" s="92" t="s">
        <v>154</v>
      </c>
      <c r="P86" s="92" t="s">
        <v>155</v>
      </c>
      <c r="Q86" s="92" t="s">
        <v>156</v>
      </c>
      <c r="R86" s="92" t="s">
        <v>157</v>
      </c>
      <c r="S86" s="92" t="s">
        <v>158</v>
      </c>
      <c r="T86" s="93" t="s">
        <v>159</v>
      </c>
    </row>
    <row r="87" s="1" customFormat="1" ht="22.8" customHeight="1">
      <c r="B87" s="38"/>
      <c r="C87" s="98" t="s">
        <v>160</v>
      </c>
      <c r="D87" s="39"/>
      <c r="E87" s="39"/>
      <c r="F87" s="39"/>
      <c r="G87" s="39"/>
      <c r="H87" s="39"/>
      <c r="I87" s="136"/>
      <c r="J87" s="192">
        <f>BK87</f>
        <v>0</v>
      </c>
      <c r="K87" s="39"/>
      <c r="L87" s="43"/>
      <c r="M87" s="94"/>
      <c r="N87" s="95"/>
      <c r="O87" s="95"/>
      <c r="P87" s="193">
        <f>P88</f>
        <v>0</v>
      </c>
      <c r="Q87" s="95"/>
      <c r="R87" s="193">
        <f>R88</f>
        <v>1008.821377</v>
      </c>
      <c r="S87" s="95"/>
      <c r="T87" s="194">
        <f>T88</f>
        <v>156.16649999999999</v>
      </c>
      <c r="AT87" s="17" t="s">
        <v>72</v>
      </c>
      <c r="AU87" s="17" t="s">
        <v>137</v>
      </c>
      <c r="BK87" s="195">
        <f>BK88</f>
        <v>0</v>
      </c>
    </row>
    <row r="88" s="11" customFormat="1" ht="25.92" customHeight="1">
      <c r="B88" s="196"/>
      <c r="C88" s="197"/>
      <c r="D88" s="198" t="s">
        <v>72</v>
      </c>
      <c r="E88" s="199" t="s">
        <v>161</v>
      </c>
      <c r="F88" s="199" t="s">
        <v>162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P89+P158+P171+P185+P192+P204+P211</f>
        <v>0</v>
      </c>
      <c r="Q88" s="204"/>
      <c r="R88" s="205">
        <f>R89+R158+R171+R185+R192+R204+R211</f>
        <v>1008.821377</v>
      </c>
      <c r="S88" s="204"/>
      <c r="T88" s="206">
        <f>T89+T158+T171+T185+T192+T204+T211</f>
        <v>156.16649999999999</v>
      </c>
      <c r="AR88" s="207" t="s">
        <v>22</v>
      </c>
      <c r="AT88" s="208" t="s">
        <v>72</v>
      </c>
      <c r="AU88" s="208" t="s">
        <v>73</v>
      </c>
      <c r="AY88" s="207" t="s">
        <v>163</v>
      </c>
      <c r="BK88" s="209">
        <f>BK89+BK158+BK171+BK185+BK192+BK204+BK211</f>
        <v>0</v>
      </c>
    </row>
    <row r="89" s="11" customFormat="1" ht="22.8" customHeight="1">
      <c r="B89" s="196"/>
      <c r="C89" s="197"/>
      <c r="D89" s="198" t="s">
        <v>72</v>
      </c>
      <c r="E89" s="210" t="s">
        <v>22</v>
      </c>
      <c r="F89" s="210" t="s">
        <v>164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SUM(P90:P157)</f>
        <v>0</v>
      </c>
      <c r="Q89" s="204"/>
      <c r="R89" s="205">
        <f>SUM(R90:R157)</f>
        <v>2.2996699999999999</v>
      </c>
      <c r="S89" s="204"/>
      <c r="T89" s="206">
        <f>SUM(T90:T157)</f>
        <v>0</v>
      </c>
      <c r="AR89" s="207" t="s">
        <v>22</v>
      </c>
      <c r="AT89" s="208" t="s">
        <v>72</v>
      </c>
      <c r="AU89" s="208" t="s">
        <v>22</v>
      </c>
      <c r="AY89" s="207" t="s">
        <v>163</v>
      </c>
      <c r="BK89" s="209">
        <f>SUM(BK90:BK157)</f>
        <v>0</v>
      </c>
    </row>
    <row r="90" s="1" customFormat="1" ht="24" customHeight="1">
      <c r="B90" s="38"/>
      <c r="C90" s="212" t="s">
        <v>22</v>
      </c>
      <c r="D90" s="212" t="s">
        <v>165</v>
      </c>
      <c r="E90" s="213" t="s">
        <v>166</v>
      </c>
      <c r="F90" s="214" t="s">
        <v>167</v>
      </c>
      <c r="G90" s="215" t="s">
        <v>97</v>
      </c>
      <c r="H90" s="216">
        <v>245</v>
      </c>
      <c r="I90" s="217"/>
      <c r="J90" s="218">
        <f>ROUND(I90*H90,2)</f>
        <v>0</v>
      </c>
      <c r="K90" s="214" t="s">
        <v>20</v>
      </c>
      <c r="L90" s="43"/>
      <c r="M90" s="219" t="s">
        <v>20</v>
      </c>
      <c r="N90" s="220" t="s">
        <v>44</v>
      </c>
      <c r="O90" s="83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AR90" s="223" t="s">
        <v>168</v>
      </c>
      <c r="AT90" s="223" t="s">
        <v>165</v>
      </c>
      <c r="AU90" s="223" t="s">
        <v>82</v>
      </c>
      <c r="AY90" s="17" t="s">
        <v>163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22</v>
      </c>
      <c r="BK90" s="224">
        <f>ROUND(I90*H90,2)</f>
        <v>0</v>
      </c>
      <c r="BL90" s="17" t="s">
        <v>168</v>
      </c>
      <c r="BM90" s="223" t="s">
        <v>818</v>
      </c>
    </row>
    <row r="91" s="12" customFormat="1">
      <c r="B91" s="225"/>
      <c r="C91" s="226"/>
      <c r="D91" s="227" t="s">
        <v>170</v>
      </c>
      <c r="E91" s="228" t="s">
        <v>261</v>
      </c>
      <c r="F91" s="229" t="s">
        <v>819</v>
      </c>
      <c r="G91" s="226"/>
      <c r="H91" s="230">
        <v>245</v>
      </c>
      <c r="I91" s="231"/>
      <c r="J91" s="226"/>
      <c r="K91" s="226"/>
      <c r="L91" s="232"/>
      <c r="M91" s="233"/>
      <c r="N91" s="234"/>
      <c r="O91" s="234"/>
      <c r="P91" s="234"/>
      <c r="Q91" s="234"/>
      <c r="R91" s="234"/>
      <c r="S91" s="234"/>
      <c r="T91" s="235"/>
      <c r="AT91" s="236" t="s">
        <v>170</v>
      </c>
      <c r="AU91" s="236" t="s">
        <v>82</v>
      </c>
      <c r="AV91" s="12" t="s">
        <v>82</v>
      </c>
      <c r="AW91" s="12" t="s">
        <v>36</v>
      </c>
      <c r="AX91" s="12" t="s">
        <v>22</v>
      </c>
      <c r="AY91" s="236" t="s">
        <v>163</v>
      </c>
    </row>
    <row r="92" s="1" customFormat="1" ht="24" customHeight="1">
      <c r="B92" s="38"/>
      <c r="C92" s="212" t="s">
        <v>82</v>
      </c>
      <c r="D92" s="212" t="s">
        <v>165</v>
      </c>
      <c r="E92" s="213" t="s">
        <v>820</v>
      </c>
      <c r="F92" s="214" t="s">
        <v>173</v>
      </c>
      <c r="G92" s="215" t="s">
        <v>174</v>
      </c>
      <c r="H92" s="216">
        <v>44</v>
      </c>
      <c r="I92" s="217"/>
      <c r="J92" s="218">
        <f>ROUND(I92*H92,2)</f>
        <v>0</v>
      </c>
      <c r="K92" s="214" t="s">
        <v>20</v>
      </c>
      <c r="L92" s="43"/>
      <c r="M92" s="219" t="s">
        <v>20</v>
      </c>
      <c r="N92" s="220" t="s">
        <v>44</v>
      </c>
      <c r="O92" s="83"/>
      <c r="P92" s="221">
        <f>O92*H92</f>
        <v>0</v>
      </c>
      <c r="Q92" s="221">
        <v>8.0000000000000007E-05</v>
      </c>
      <c r="R92" s="221">
        <f>Q92*H92</f>
        <v>0.0035200000000000001</v>
      </c>
      <c r="S92" s="221">
        <v>0</v>
      </c>
      <c r="T92" s="222">
        <f>S92*H92</f>
        <v>0</v>
      </c>
      <c r="AR92" s="223" t="s">
        <v>168</v>
      </c>
      <c r="AT92" s="223" t="s">
        <v>165</v>
      </c>
      <c r="AU92" s="223" t="s">
        <v>82</v>
      </c>
      <c r="AY92" s="17" t="s">
        <v>163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22</v>
      </c>
      <c r="BK92" s="224">
        <f>ROUND(I92*H92,2)</f>
        <v>0</v>
      </c>
      <c r="BL92" s="17" t="s">
        <v>168</v>
      </c>
      <c r="BM92" s="223" t="s">
        <v>821</v>
      </c>
    </row>
    <row r="93" s="12" customFormat="1">
      <c r="B93" s="225"/>
      <c r="C93" s="226"/>
      <c r="D93" s="227" t="s">
        <v>170</v>
      </c>
      <c r="E93" s="228" t="s">
        <v>20</v>
      </c>
      <c r="F93" s="229" t="s">
        <v>822</v>
      </c>
      <c r="G93" s="226"/>
      <c r="H93" s="230">
        <v>44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AT93" s="236" t="s">
        <v>170</v>
      </c>
      <c r="AU93" s="236" t="s">
        <v>82</v>
      </c>
      <c r="AV93" s="12" t="s">
        <v>82</v>
      </c>
      <c r="AW93" s="12" t="s">
        <v>36</v>
      </c>
      <c r="AX93" s="12" t="s">
        <v>22</v>
      </c>
      <c r="AY93" s="236" t="s">
        <v>163</v>
      </c>
    </row>
    <row r="94" s="1" customFormat="1" ht="24" customHeight="1">
      <c r="B94" s="38"/>
      <c r="C94" s="212" t="s">
        <v>177</v>
      </c>
      <c r="D94" s="212" t="s">
        <v>165</v>
      </c>
      <c r="E94" s="213" t="s">
        <v>178</v>
      </c>
      <c r="F94" s="214" t="s">
        <v>179</v>
      </c>
      <c r="G94" s="215" t="s">
        <v>101</v>
      </c>
      <c r="H94" s="216">
        <v>471.20999999999998</v>
      </c>
      <c r="I94" s="217"/>
      <c r="J94" s="218">
        <f>ROUND(I94*H94,2)</f>
        <v>0</v>
      </c>
      <c r="K94" s="214" t="s">
        <v>175</v>
      </c>
      <c r="L94" s="43"/>
      <c r="M94" s="219" t="s">
        <v>20</v>
      </c>
      <c r="N94" s="220" t="s">
        <v>44</v>
      </c>
      <c r="O94" s="83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AR94" s="223" t="s">
        <v>168</v>
      </c>
      <c r="AT94" s="223" t="s">
        <v>165</v>
      </c>
      <c r="AU94" s="223" t="s">
        <v>82</v>
      </c>
      <c r="AY94" s="17" t="s">
        <v>163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22</v>
      </c>
      <c r="BK94" s="224">
        <f>ROUND(I94*H94,2)</f>
        <v>0</v>
      </c>
      <c r="BL94" s="17" t="s">
        <v>168</v>
      </c>
      <c r="BM94" s="223" t="s">
        <v>823</v>
      </c>
    </row>
    <row r="95" s="12" customFormat="1">
      <c r="B95" s="225"/>
      <c r="C95" s="226"/>
      <c r="D95" s="227" t="s">
        <v>170</v>
      </c>
      <c r="E95" s="228" t="s">
        <v>20</v>
      </c>
      <c r="F95" s="229" t="s">
        <v>824</v>
      </c>
      <c r="G95" s="226"/>
      <c r="H95" s="230">
        <v>134.28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170</v>
      </c>
      <c r="AU95" s="236" t="s">
        <v>82</v>
      </c>
      <c r="AV95" s="12" t="s">
        <v>82</v>
      </c>
      <c r="AW95" s="12" t="s">
        <v>36</v>
      </c>
      <c r="AX95" s="12" t="s">
        <v>73</v>
      </c>
      <c r="AY95" s="236" t="s">
        <v>163</v>
      </c>
    </row>
    <row r="96" s="12" customFormat="1">
      <c r="B96" s="225"/>
      <c r="C96" s="226"/>
      <c r="D96" s="227" t="s">
        <v>170</v>
      </c>
      <c r="E96" s="228" t="s">
        <v>131</v>
      </c>
      <c r="F96" s="229" t="s">
        <v>825</v>
      </c>
      <c r="G96" s="226"/>
      <c r="H96" s="230">
        <v>30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AT96" s="236" t="s">
        <v>170</v>
      </c>
      <c r="AU96" s="236" t="s">
        <v>82</v>
      </c>
      <c r="AV96" s="12" t="s">
        <v>82</v>
      </c>
      <c r="AW96" s="12" t="s">
        <v>36</v>
      </c>
      <c r="AX96" s="12" t="s">
        <v>73</v>
      </c>
      <c r="AY96" s="236" t="s">
        <v>163</v>
      </c>
    </row>
    <row r="97" s="12" customFormat="1">
      <c r="B97" s="225"/>
      <c r="C97" s="226"/>
      <c r="D97" s="227" t="s">
        <v>170</v>
      </c>
      <c r="E97" s="228" t="s">
        <v>20</v>
      </c>
      <c r="F97" s="229" t="s">
        <v>826</v>
      </c>
      <c r="G97" s="226"/>
      <c r="H97" s="230">
        <v>306.93000000000001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170</v>
      </c>
      <c r="AU97" s="236" t="s">
        <v>82</v>
      </c>
      <c r="AV97" s="12" t="s">
        <v>82</v>
      </c>
      <c r="AW97" s="12" t="s">
        <v>36</v>
      </c>
      <c r="AX97" s="12" t="s">
        <v>73</v>
      </c>
      <c r="AY97" s="236" t="s">
        <v>163</v>
      </c>
    </row>
    <row r="98" s="13" customFormat="1">
      <c r="B98" s="237"/>
      <c r="C98" s="238"/>
      <c r="D98" s="227" t="s">
        <v>170</v>
      </c>
      <c r="E98" s="239" t="s">
        <v>340</v>
      </c>
      <c r="F98" s="240" t="s">
        <v>184</v>
      </c>
      <c r="G98" s="238"/>
      <c r="H98" s="241">
        <v>471.20999999999998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AT98" s="247" t="s">
        <v>170</v>
      </c>
      <c r="AU98" s="247" t="s">
        <v>82</v>
      </c>
      <c r="AV98" s="13" t="s">
        <v>168</v>
      </c>
      <c r="AW98" s="13" t="s">
        <v>36</v>
      </c>
      <c r="AX98" s="13" t="s">
        <v>22</v>
      </c>
      <c r="AY98" s="247" t="s">
        <v>163</v>
      </c>
    </row>
    <row r="99" s="1" customFormat="1" ht="16.5" customHeight="1">
      <c r="B99" s="38"/>
      <c r="C99" s="212" t="s">
        <v>168</v>
      </c>
      <c r="D99" s="212" t="s">
        <v>165</v>
      </c>
      <c r="E99" s="213" t="s">
        <v>185</v>
      </c>
      <c r="F99" s="214" t="s">
        <v>186</v>
      </c>
      <c r="G99" s="215" t="s">
        <v>187</v>
      </c>
      <c r="H99" s="216">
        <v>350</v>
      </c>
      <c r="I99" s="217"/>
      <c r="J99" s="218">
        <f>ROUND(I99*H99,2)</f>
        <v>0</v>
      </c>
      <c r="K99" s="214" t="s">
        <v>175</v>
      </c>
      <c r="L99" s="43"/>
      <c r="M99" s="219" t="s">
        <v>20</v>
      </c>
      <c r="N99" s="220" t="s">
        <v>44</v>
      </c>
      <c r="O99" s="83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AR99" s="223" t="s">
        <v>168</v>
      </c>
      <c r="AT99" s="223" t="s">
        <v>165</v>
      </c>
      <c r="AU99" s="223" t="s">
        <v>82</v>
      </c>
      <c r="AY99" s="17" t="s">
        <v>163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22</v>
      </c>
      <c r="BK99" s="224">
        <f>ROUND(I99*H99,2)</f>
        <v>0</v>
      </c>
      <c r="BL99" s="17" t="s">
        <v>168</v>
      </c>
      <c r="BM99" s="223" t="s">
        <v>827</v>
      </c>
    </row>
    <row r="100" s="1" customFormat="1" ht="24" customHeight="1">
      <c r="B100" s="38"/>
      <c r="C100" s="212" t="s">
        <v>189</v>
      </c>
      <c r="D100" s="212" t="s">
        <v>165</v>
      </c>
      <c r="E100" s="213" t="s">
        <v>190</v>
      </c>
      <c r="F100" s="214" t="s">
        <v>191</v>
      </c>
      <c r="G100" s="215" t="s">
        <v>192</v>
      </c>
      <c r="H100" s="216">
        <v>40</v>
      </c>
      <c r="I100" s="217"/>
      <c r="J100" s="218">
        <f>ROUND(I100*H100,2)</f>
        <v>0</v>
      </c>
      <c r="K100" s="214" t="s">
        <v>175</v>
      </c>
      <c r="L100" s="43"/>
      <c r="M100" s="219" t="s">
        <v>20</v>
      </c>
      <c r="N100" s="220" t="s">
        <v>44</v>
      </c>
      <c r="O100" s="83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AR100" s="223" t="s">
        <v>168</v>
      </c>
      <c r="AT100" s="223" t="s">
        <v>165</v>
      </c>
      <c r="AU100" s="223" t="s">
        <v>82</v>
      </c>
      <c r="AY100" s="17" t="s">
        <v>163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22</v>
      </c>
      <c r="BK100" s="224">
        <f>ROUND(I100*H100,2)</f>
        <v>0</v>
      </c>
      <c r="BL100" s="17" t="s">
        <v>168</v>
      </c>
      <c r="BM100" s="223" t="s">
        <v>828</v>
      </c>
    </row>
    <row r="101" s="1" customFormat="1" ht="36" customHeight="1">
      <c r="B101" s="38"/>
      <c r="C101" s="212" t="s">
        <v>194</v>
      </c>
      <c r="D101" s="212" t="s">
        <v>165</v>
      </c>
      <c r="E101" s="213" t="s">
        <v>624</v>
      </c>
      <c r="F101" s="214" t="s">
        <v>625</v>
      </c>
      <c r="G101" s="215" t="s">
        <v>101</v>
      </c>
      <c r="H101" s="216">
        <v>221.86000000000001</v>
      </c>
      <c r="I101" s="217"/>
      <c r="J101" s="218">
        <f>ROUND(I101*H101,2)</f>
        <v>0</v>
      </c>
      <c r="K101" s="214" t="s">
        <v>175</v>
      </c>
      <c r="L101" s="43"/>
      <c r="M101" s="219" t="s">
        <v>20</v>
      </c>
      <c r="N101" s="220" t="s">
        <v>44</v>
      </c>
      <c r="O101" s="83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AR101" s="223" t="s">
        <v>168</v>
      </c>
      <c r="AT101" s="223" t="s">
        <v>165</v>
      </c>
      <c r="AU101" s="223" t="s">
        <v>82</v>
      </c>
      <c r="AY101" s="17" t="s">
        <v>163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22</v>
      </c>
      <c r="BK101" s="224">
        <f>ROUND(I101*H101,2)</f>
        <v>0</v>
      </c>
      <c r="BL101" s="17" t="s">
        <v>168</v>
      </c>
      <c r="BM101" s="223" t="s">
        <v>829</v>
      </c>
    </row>
    <row r="102" s="12" customFormat="1">
      <c r="B102" s="225"/>
      <c r="C102" s="226"/>
      <c r="D102" s="227" t="s">
        <v>170</v>
      </c>
      <c r="E102" s="228" t="s">
        <v>606</v>
      </c>
      <c r="F102" s="229" t="s">
        <v>830</v>
      </c>
      <c r="G102" s="226"/>
      <c r="H102" s="230">
        <v>221.86000000000001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AT102" s="236" t="s">
        <v>170</v>
      </c>
      <c r="AU102" s="236" t="s">
        <v>82</v>
      </c>
      <c r="AV102" s="12" t="s">
        <v>82</v>
      </c>
      <c r="AW102" s="12" t="s">
        <v>36</v>
      </c>
      <c r="AX102" s="12" t="s">
        <v>22</v>
      </c>
      <c r="AY102" s="236" t="s">
        <v>163</v>
      </c>
    </row>
    <row r="103" s="1" customFormat="1" ht="24" customHeight="1">
      <c r="B103" s="38"/>
      <c r="C103" s="212" t="s">
        <v>102</v>
      </c>
      <c r="D103" s="212" t="s">
        <v>165</v>
      </c>
      <c r="E103" s="213" t="s">
        <v>195</v>
      </c>
      <c r="F103" s="214" t="s">
        <v>196</v>
      </c>
      <c r="G103" s="215" t="s">
        <v>101</v>
      </c>
      <c r="H103" s="216">
        <v>257.73000000000002</v>
      </c>
      <c r="I103" s="217"/>
      <c r="J103" s="218">
        <f>ROUND(I103*H103,2)</f>
        <v>0</v>
      </c>
      <c r="K103" s="214" t="s">
        <v>175</v>
      </c>
      <c r="L103" s="43"/>
      <c r="M103" s="219" t="s">
        <v>20</v>
      </c>
      <c r="N103" s="220" t="s">
        <v>44</v>
      </c>
      <c r="O103" s="83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AR103" s="223" t="s">
        <v>168</v>
      </c>
      <c r="AT103" s="223" t="s">
        <v>165</v>
      </c>
      <c r="AU103" s="223" t="s">
        <v>82</v>
      </c>
      <c r="AY103" s="17" t="s">
        <v>163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22</v>
      </c>
      <c r="BK103" s="224">
        <f>ROUND(I103*H103,2)</f>
        <v>0</v>
      </c>
      <c r="BL103" s="17" t="s">
        <v>168</v>
      </c>
      <c r="BM103" s="223" t="s">
        <v>831</v>
      </c>
    </row>
    <row r="104" s="12" customFormat="1">
      <c r="B104" s="225"/>
      <c r="C104" s="226"/>
      <c r="D104" s="227" t="s">
        <v>170</v>
      </c>
      <c r="E104" s="228" t="s">
        <v>20</v>
      </c>
      <c r="F104" s="229" t="s">
        <v>832</v>
      </c>
      <c r="G104" s="226"/>
      <c r="H104" s="230">
        <v>108.53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170</v>
      </c>
      <c r="AU104" s="236" t="s">
        <v>82</v>
      </c>
      <c r="AV104" s="12" t="s">
        <v>82</v>
      </c>
      <c r="AW104" s="12" t="s">
        <v>36</v>
      </c>
      <c r="AX104" s="12" t="s">
        <v>73</v>
      </c>
      <c r="AY104" s="236" t="s">
        <v>163</v>
      </c>
    </row>
    <row r="105" s="12" customFormat="1">
      <c r="B105" s="225"/>
      <c r="C105" s="226"/>
      <c r="D105" s="227" t="s">
        <v>170</v>
      </c>
      <c r="E105" s="228" t="s">
        <v>20</v>
      </c>
      <c r="F105" s="229" t="s">
        <v>833</v>
      </c>
      <c r="G105" s="226"/>
      <c r="H105" s="230">
        <v>149.19999999999999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170</v>
      </c>
      <c r="AU105" s="236" t="s">
        <v>82</v>
      </c>
      <c r="AV105" s="12" t="s">
        <v>82</v>
      </c>
      <c r="AW105" s="12" t="s">
        <v>36</v>
      </c>
      <c r="AX105" s="12" t="s">
        <v>73</v>
      </c>
      <c r="AY105" s="236" t="s">
        <v>163</v>
      </c>
    </row>
    <row r="106" s="13" customFormat="1">
      <c r="B106" s="237"/>
      <c r="C106" s="238"/>
      <c r="D106" s="227" t="s">
        <v>170</v>
      </c>
      <c r="E106" s="239" t="s">
        <v>99</v>
      </c>
      <c r="F106" s="240" t="s">
        <v>184</v>
      </c>
      <c r="G106" s="238"/>
      <c r="H106" s="241">
        <v>257.73000000000002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AT106" s="247" t="s">
        <v>170</v>
      </c>
      <c r="AU106" s="247" t="s">
        <v>82</v>
      </c>
      <c r="AV106" s="13" t="s">
        <v>168</v>
      </c>
      <c r="AW106" s="13" t="s">
        <v>36</v>
      </c>
      <c r="AX106" s="13" t="s">
        <v>22</v>
      </c>
      <c r="AY106" s="247" t="s">
        <v>163</v>
      </c>
    </row>
    <row r="107" s="1" customFormat="1" ht="16.5" customHeight="1">
      <c r="B107" s="38"/>
      <c r="C107" s="212" t="s">
        <v>202</v>
      </c>
      <c r="D107" s="212" t="s">
        <v>165</v>
      </c>
      <c r="E107" s="213" t="s">
        <v>199</v>
      </c>
      <c r="F107" s="214" t="s">
        <v>200</v>
      </c>
      <c r="G107" s="215" t="s">
        <v>101</v>
      </c>
      <c r="H107" s="216">
        <v>257.73000000000002</v>
      </c>
      <c r="I107" s="217"/>
      <c r="J107" s="218">
        <f>ROUND(I107*H107,2)</f>
        <v>0</v>
      </c>
      <c r="K107" s="214" t="s">
        <v>175</v>
      </c>
      <c r="L107" s="43"/>
      <c r="M107" s="219" t="s">
        <v>20</v>
      </c>
      <c r="N107" s="220" t="s">
        <v>44</v>
      </c>
      <c r="O107" s="83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AR107" s="223" t="s">
        <v>168</v>
      </c>
      <c r="AT107" s="223" t="s">
        <v>165</v>
      </c>
      <c r="AU107" s="223" t="s">
        <v>82</v>
      </c>
      <c r="AY107" s="17" t="s">
        <v>163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22</v>
      </c>
      <c r="BK107" s="224">
        <f>ROUND(I107*H107,2)</f>
        <v>0</v>
      </c>
      <c r="BL107" s="17" t="s">
        <v>168</v>
      </c>
      <c r="BM107" s="223" t="s">
        <v>834</v>
      </c>
    </row>
    <row r="108" s="12" customFormat="1">
      <c r="B108" s="225"/>
      <c r="C108" s="226"/>
      <c r="D108" s="227" t="s">
        <v>170</v>
      </c>
      <c r="E108" s="228" t="s">
        <v>20</v>
      </c>
      <c r="F108" s="229" t="s">
        <v>99</v>
      </c>
      <c r="G108" s="226"/>
      <c r="H108" s="230">
        <v>257.73000000000002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170</v>
      </c>
      <c r="AU108" s="236" t="s">
        <v>82</v>
      </c>
      <c r="AV108" s="12" t="s">
        <v>82</v>
      </c>
      <c r="AW108" s="12" t="s">
        <v>36</v>
      </c>
      <c r="AX108" s="12" t="s">
        <v>22</v>
      </c>
      <c r="AY108" s="236" t="s">
        <v>163</v>
      </c>
    </row>
    <row r="109" s="1" customFormat="1" ht="24" customHeight="1">
      <c r="B109" s="38"/>
      <c r="C109" s="212" t="s">
        <v>207</v>
      </c>
      <c r="D109" s="212" t="s">
        <v>165</v>
      </c>
      <c r="E109" s="213" t="s">
        <v>203</v>
      </c>
      <c r="F109" s="214" t="s">
        <v>204</v>
      </c>
      <c r="G109" s="215" t="s">
        <v>101</v>
      </c>
      <c r="H109" s="216">
        <v>20.16</v>
      </c>
      <c r="I109" s="217"/>
      <c r="J109" s="218">
        <f>ROUND(I109*H109,2)</f>
        <v>0</v>
      </c>
      <c r="K109" s="214" t="s">
        <v>175</v>
      </c>
      <c r="L109" s="43"/>
      <c r="M109" s="219" t="s">
        <v>20</v>
      </c>
      <c r="N109" s="220" t="s">
        <v>44</v>
      </c>
      <c r="O109" s="83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AR109" s="223" t="s">
        <v>168</v>
      </c>
      <c r="AT109" s="223" t="s">
        <v>165</v>
      </c>
      <c r="AU109" s="223" t="s">
        <v>82</v>
      </c>
      <c r="AY109" s="17" t="s">
        <v>163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22</v>
      </c>
      <c r="BK109" s="224">
        <f>ROUND(I109*H109,2)</f>
        <v>0</v>
      </c>
      <c r="BL109" s="17" t="s">
        <v>168</v>
      </c>
      <c r="BM109" s="223" t="s">
        <v>835</v>
      </c>
    </row>
    <row r="110" s="12" customFormat="1">
      <c r="B110" s="225"/>
      <c r="C110" s="226"/>
      <c r="D110" s="227" t="s">
        <v>170</v>
      </c>
      <c r="E110" s="228" t="s">
        <v>104</v>
      </c>
      <c r="F110" s="229" t="s">
        <v>836</v>
      </c>
      <c r="G110" s="226"/>
      <c r="H110" s="230">
        <v>20.16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170</v>
      </c>
      <c r="AU110" s="236" t="s">
        <v>82</v>
      </c>
      <c r="AV110" s="12" t="s">
        <v>82</v>
      </c>
      <c r="AW110" s="12" t="s">
        <v>36</v>
      </c>
      <c r="AX110" s="12" t="s">
        <v>22</v>
      </c>
      <c r="AY110" s="236" t="s">
        <v>163</v>
      </c>
    </row>
    <row r="111" s="1" customFormat="1" ht="24" customHeight="1">
      <c r="B111" s="38"/>
      <c r="C111" s="212" t="s">
        <v>27</v>
      </c>
      <c r="D111" s="212" t="s">
        <v>165</v>
      </c>
      <c r="E111" s="213" t="s">
        <v>231</v>
      </c>
      <c r="F111" s="214" t="s">
        <v>232</v>
      </c>
      <c r="G111" s="215" t="s">
        <v>101</v>
      </c>
      <c r="H111" s="216">
        <v>1772.5519999999999</v>
      </c>
      <c r="I111" s="217"/>
      <c r="J111" s="218">
        <f>ROUND(I111*H111,2)</f>
        <v>0</v>
      </c>
      <c r="K111" s="214" t="s">
        <v>175</v>
      </c>
      <c r="L111" s="43"/>
      <c r="M111" s="219" t="s">
        <v>20</v>
      </c>
      <c r="N111" s="220" t="s">
        <v>44</v>
      </c>
      <c r="O111" s="83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AR111" s="223" t="s">
        <v>168</v>
      </c>
      <c r="AT111" s="223" t="s">
        <v>165</v>
      </c>
      <c r="AU111" s="223" t="s">
        <v>82</v>
      </c>
      <c r="AY111" s="17" t="s">
        <v>163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22</v>
      </c>
      <c r="BK111" s="224">
        <f>ROUND(I111*H111,2)</f>
        <v>0</v>
      </c>
      <c r="BL111" s="17" t="s">
        <v>168</v>
      </c>
      <c r="BM111" s="223" t="s">
        <v>837</v>
      </c>
    </row>
    <row r="112" s="12" customFormat="1">
      <c r="B112" s="225"/>
      <c r="C112" s="226"/>
      <c r="D112" s="227" t="s">
        <v>170</v>
      </c>
      <c r="E112" s="228" t="s">
        <v>20</v>
      </c>
      <c r="F112" s="229" t="s">
        <v>234</v>
      </c>
      <c r="G112" s="226"/>
      <c r="H112" s="230">
        <v>42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170</v>
      </c>
      <c r="AU112" s="236" t="s">
        <v>82</v>
      </c>
      <c r="AV112" s="12" t="s">
        <v>82</v>
      </c>
      <c r="AW112" s="12" t="s">
        <v>36</v>
      </c>
      <c r="AX112" s="12" t="s">
        <v>73</v>
      </c>
      <c r="AY112" s="236" t="s">
        <v>163</v>
      </c>
    </row>
    <row r="113" s="12" customFormat="1">
      <c r="B113" s="225"/>
      <c r="C113" s="226"/>
      <c r="D113" s="227" t="s">
        <v>170</v>
      </c>
      <c r="E113" s="228" t="s">
        <v>20</v>
      </c>
      <c r="F113" s="229" t="s">
        <v>838</v>
      </c>
      <c r="G113" s="226"/>
      <c r="H113" s="230">
        <v>36.414000000000001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170</v>
      </c>
      <c r="AU113" s="236" t="s">
        <v>82</v>
      </c>
      <c r="AV113" s="12" t="s">
        <v>82</v>
      </c>
      <c r="AW113" s="12" t="s">
        <v>36</v>
      </c>
      <c r="AX113" s="12" t="s">
        <v>73</v>
      </c>
      <c r="AY113" s="236" t="s">
        <v>163</v>
      </c>
    </row>
    <row r="114" s="12" customFormat="1">
      <c r="B114" s="225"/>
      <c r="C114" s="226"/>
      <c r="D114" s="227" t="s">
        <v>170</v>
      </c>
      <c r="E114" s="228" t="s">
        <v>20</v>
      </c>
      <c r="F114" s="229" t="s">
        <v>839</v>
      </c>
      <c r="G114" s="226"/>
      <c r="H114" s="230">
        <v>75.263999999999996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170</v>
      </c>
      <c r="AU114" s="236" t="s">
        <v>82</v>
      </c>
      <c r="AV114" s="12" t="s">
        <v>82</v>
      </c>
      <c r="AW114" s="12" t="s">
        <v>36</v>
      </c>
      <c r="AX114" s="12" t="s">
        <v>73</v>
      </c>
      <c r="AY114" s="236" t="s">
        <v>163</v>
      </c>
    </row>
    <row r="115" s="12" customFormat="1">
      <c r="B115" s="225"/>
      <c r="C115" s="226"/>
      <c r="D115" s="227" t="s">
        <v>170</v>
      </c>
      <c r="E115" s="228" t="s">
        <v>20</v>
      </c>
      <c r="F115" s="229" t="s">
        <v>840</v>
      </c>
      <c r="G115" s="226"/>
      <c r="H115" s="230">
        <v>515.46000000000004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AT115" s="236" t="s">
        <v>170</v>
      </c>
      <c r="AU115" s="236" t="s">
        <v>82</v>
      </c>
      <c r="AV115" s="12" t="s">
        <v>82</v>
      </c>
      <c r="AW115" s="12" t="s">
        <v>36</v>
      </c>
      <c r="AX115" s="12" t="s">
        <v>73</v>
      </c>
      <c r="AY115" s="236" t="s">
        <v>163</v>
      </c>
    </row>
    <row r="116" s="12" customFormat="1">
      <c r="B116" s="225"/>
      <c r="C116" s="226"/>
      <c r="D116" s="227" t="s">
        <v>170</v>
      </c>
      <c r="E116" s="228" t="s">
        <v>20</v>
      </c>
      <c r="F116" s="229" t="s">
        <v>841</v>
      </c>
      <c r="G116" s="226"/>
      <c r="H116" s="230">
        <v>443.72000000000003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170</v>
      </c>
      <c r="AU116" s="236" t="s">
        <v>82</v>
      </c>
      <c r="AV116" s="12" t="s">
        <v>82</v>
      </c>
      <c r="AW116" s="12" t="s">
        <v>36</v>
      </c>
      <c r="AX116" s="12" t="s">
        <v>73</v>
      </c>
      <c r="AY116" s="236" t="s">
        <v>163</v>
      </c>
    </row>
    <row r="117" s="12" customFormat="1">
      <c r="B117" s="225"/>
      <c r="C117" s="226"/>
      <c r="D117" s="227" t="s">
        <v>170</v>
      </c>
      <c r="E117" s="228" t="s">
        <v>20</v>
      </c>
      <c r="F117" s="229" t="s">
        <v>842</v>
      </c>
      <c r="G117" s="226"/>
      <c r="H117" s="230">
        <v>659.69399999999996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AT117" s="236" t="s">
        <v>170</v>
      </c>
      <c r="AU117" s="236" t="s">
        <v>82</v>
      </c>
      <c r="AV117" s="12" t="s">
        <v>82</v>
      </c>
      <c r="AW117" s="12" t="s">
        <v>36</v>
      </c>
      <c r="AX117" s="12" t="s">
        <v>73</v>
      </c>
      <c r="AY117" s="236" t="s">
        <v>163</v>
      </c>
    </row>
    <row r="118" s="13" customFormat="1">
      <c r="B118" s="237"/>
      <c r="C118" s="238"/>
      <c r="D118" s="227" t="s">
        <v>170</v>
      </c>
      <c r="E118" s="239" t="s">
        <v>493</v>
      </c>
      <c r="F118" s="240" t="s">
        <v>184</v>
      </c>
      <c r="G118" s="238"/>
      <c r="H118" s="241">
        <v>1772.5519999999999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AT118" s="247" t="s">
        <v>170</v>
      </c>
      <c r="AU118" s="247" t="s">
        <v>82</v>
      </c>
      <c r="AV118" s="13" t="s">
        <v>168</v>
      </c>
      <c r="AW118" s="13" t="s">
        <v>36</v>
      </c>
      <c r="AX118" s="13" t="s">
        <v>22</v>
      </c>
      <c r="AY118" s="247" t="s">
        <v>163</v>
      </c>
    </row>
    <row r="119" s="1" customFormat="1" ht="24" customHeight="1">
      <c r="B119" s="38"/>
      <c r="C119" s="212" t="s">
        <v>216</v>
      </c>
      <c r="D119" s="212" t="s">
        <v>165</v>
      </c>
      <c r="E119" s="213" t="s">
        <v>239</v>
      </c>
      <c r="F119" s="214" t="s">
        <v>240</v>
      </c>
      <c r="G119" s="215" t="s">
        <v>101</v>
      </c>
      <c r="H119" s="216">
        <v>178.32599999999999</v>
      </c>
      <c r="I119" s="217"/>
      <c r="J119" s="218">
        <f>ROUND(I119*H119,2)</f>
        <v>0</v>
      </c>
      <c r="K119" s="214" t="s">
        <v>175</v>
      </c>
      <c r="L119" s="43"/>
      <c r="M119" s="219" t="s">
        <v>20</v>
      </c>
      <c r="N119" s="220" t="s">
        <v>44</v>
      </c>
      <c r="O119" s="83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AR119" s="223" t="s">
        <v>168</v>
      </c>
      <c r="AT119" s="223" t="s">
        <v>165</v>
      </c>
      <c r="AU119" s="223" t="s">
        <v>82</v>
      </c>
      <c r="AY119" s="17" t="s">
        <v>163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22</v>
      </c>
      <c r="BK119" s="224">
        <f>ROUND(I119*H119,2)</f>
        <v>0</v>
      </c>
      <c r="BL119" s="17" t="s">
        <v>168</v>
      </c>
      <c r="BM119" s="223" t="s">
        <v>843</v>
      </c>
    </row>
    <row r="120" s="12" customFormat="1">
      <c r="B120" s="225"/>
      <c r="C120" s="226"/>
      <c r="D120" s="227" t="s">
        <v>170</v>
      </c>
      <c r="E120" s="228" t="s">
        <v>20</v>
      </c>
      <c r="F120" s="229" t="s">
        <v>242</v>
      </c>
      <c r="G120" s="226"/>
      <c r="H120" s="230">
        <v>9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170</v>
      </c>
      <c r="AU120" s="236" t="s">
        <v>82</v>
      </c>
      <c r="AV120" s="12" t="s">
        <v>82</v>
      </c>
      <c r="AW120" s="12" t="s">
        <v>36</v>
      </c>
      <c r="AX120" s="12" t="s">
        <v>73</v>
      </c>
      <c r="AY120" s="236" t="s">
        <v>163</v>
      </c>
    </row>
    <row r="121" s="12" customFormat="1">
      <c r="B121" s="225"/>
      <c r="C121" s="226"/>
      <c r="D121" s="227" t="s">
        <v>170</v>
      </c>
      <c r="E121" s="228" t="s">
        <v>20</v>
      </c>
      <c r="F121" s="229" t="s">
        <v>496</v>
      </c>
      <c r="G121" s="226"/>
      <c r="H121" s="230">
        <v>20.16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170</v>
      </c>
      <c r="AU121" s="236" t="s">
        <v>82</v>
      </c>
      <c r="AV121" s="12" t="s">
        <v>82</v>
      </c>
      <c r="AW121" s="12" t="s">
        <v>36</v>
      </c>
      <c r="AX121" s="12" t="s">
        <v>73</v>
      </c>
      <c r="AY121" s="236" t="s">
        <v>163</v>
      </c>
    </row>
    <row r="122" s="12" customFormat="1">
      <c r="B122" s="225"/>
      <c r="C122" s="226"/>
      <c r="D122" s="227" t="s">
        <v>170</v>
      </c>
      <c r="E122" s="228" t="s">
        <v>20</v>
      </c>
      <c r="F122" s="229" t="s">
        <v>497</v>
      </c>
      <c r="G122" s="226"/>
      <c r="H122" s="230">
        <v>7.8029999999999999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170</v>
      </c>
      <c r="AU122" s="236" t="s">
        <v>82</v>
      </c>
      <c r="AV122" s="12" t="s">
        <v>82</v>
      </c>
      <c r="AW122" s="12" t="s">
        <v>36</v>
      </c>
      <c r="AX122" s="12" t="s">
        <v>73</v>
      </c>
      <c r="AY122" s="236" t="s">
        <v>163</v>
      </c>
    </row>
    <row r="123" s="12" customFormat="1">
      <c r="B123" s="225"/>
      <c r="C123" s="226"/>
      <c r="D123" s="227" t="s">
        <v>170</v>
      </c>
      <c r="E123" s="228" t="s">
        <v>20</v>
      </c>
      <c r="F123" s="229" t="s">
        <v>844</v>
      </c>
      <c r="G123" s="226"/>
      <c r="H123" s="230">
        <v>141.363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170</v>
      </c>
      <c r="AU123" s="236" t="s">
        <v>82</v>
      </c>
      <c r="AV123" s="12" t="s">
        <v>82</v>
      </c>
      <c r="AW123" s="12" t="s">
        <v>36</v>
      </c>
      <c r="AX123" s="12" t="s">
        <v>73</v>
      </c>
      <c r="AY123" s="236" t="s">
        <v>163</v>
      </c>
    </row>
    <row r="124" s="13" customFormat="1">
      <c r="B124" s="237"/>
      <c r="C124" s="238"/>
      <c r="D124" s="227" t="s">
        <v>170</v>
      </c>
      <c r="E124" s="239" t="s">
        <v>464</v>
      </c>
      <c r="F124" s="240" t="s">
        <v>184</v>
      </c>
      <c r="G124" s="238"/>
      <c r="H124" s="241">
        <v>178.32599999999999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AT124" s="247" t="s">
        <v>170</v>
      </c>
      <c r="AU124" s="247" t="s">
        <v>82</v>
      </c>
      <c r="AV124" s="13" t="s">
        <v>168</v>
      </c>
      <c r="AW124" s="13" t="s">
        <v>36</v>
      </c>
      <c r="AX124" s="13" t="s">
        <v>22</v>
      </c>
      <c r="AY124" s="247" t="s">
        <v>163</v>
      </c>
    </row>
    <row r="125" s="1" customFormat="1" ht="36" customHeight="1">
      <c r="B125" s="38"/>
      <c r="C125" s="212" t="s">
        <v>221</v>
      </c>
      <c r="D125" s="212" t="s">
        <v>165</v>
      </c>
      <c r="E125" s="213" t="s">
        <v>250</v>
      </c>
      <c r="F125" s="214" t="s">
        <v>251</v>
      </c>
      <c r="G125" s="215" t="s">
        <v>101</v>
      </c>
      <c r="H125" s="216">
        <v>1783.26</v>
      </c>
      <c r="I125" s="217"/>
      <c r="J125" s="218">
        <f>ROUND(I125*H125,2)</f>
        <v>0</v>
      </c>
      <c r="K125" s="214" t="s">
        <v>175</v>
      </c>
      <c r="L125" s="43"/>
      <c r="M125" s="219" t="s">
        <v>20</v>
      </c>
      <c r="N125" s="220" t="s">
        <v>44</v>
      </c>
      <c r="O125" s="83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AR125" s="223" t="s">
        <v>168</v>
      </c>
      <c r="AT125" s="223" t="s">
        <v>165</v>
      </c>
      <c r="AU125" s="223" t="s">
        <v>82</v>
      </c>
      <c r="AY125" s="17" t="s">
        <v>163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22</v>
      </c>
      <c r="BK125" s="224">
        <f>ROUND(I125*H125,2)</f>
        <v>0</v>
      </c>
      <c r="BL125" s="17" t="s">
        <v>168</v>
      </c>
      <c r="BM125" s="223" t="s">
        <v>845</v>
      </c>
    </row>
    <row r="126" s="12" customFormat="1">
      <c r="B126" s="225"/>
      <c r="C126" s="226"/>
      <c r="D126" s="227" t="s">
        <v>170</v>
      </c>
      <c r="E126" s="228" t="s">
        <v>20</v>
      </c>
      <c r="F126" s="229" t="s">
        <v>500</v>
      </c>
      <c r="G126" s="226"/>
      <c r="H126" s="230">
        <v>1783.26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170</v>
      </c>
      <c r="AU126" s="236" t="s">
        <v>82</v>
      </c>
      <c r="AV126" s="12" t="s">
        <v>82</v>
      </c>
      <c r="AW126" s="12" t="s">
        <v>36</v>
      </c>
      <c r="AX126" s="12" t="s">
        <v>22</v>
      </c>
      <c r="AY126" s="236" t="s">
        <v>163</v>
      </c>
    </row>
    <row r="127" s="1" customFormat="1" ht="24" customHeight="1">
      <c r="B127" s="38"/>
      <c r="C127" s="212" t="s">
        <v>225</v>
      </c>
      <c r="D127" s="212" t="s">
        <v>165</v>
      </c>
      <c r="E127" s="213" t="s">
        <v>255</v>
      </c>
      <c r="F127" s="214" t="s">
        <v>256</v>
      </c>
      <c r="G127" s="215" t="s">
        <v>101</v>
      </c>
      <c r="H127" s="216">
        <v>602.70699999999999</v>
      </c>
      <c r="I127" s="217"/>
      <c r="J127" s="218">
        <f>ROUND(I127*H127,2)</f>
        <v>0</v>
      </c>
      <c r="K127" s="214" t="s">
        <v>175</v>
      </c>
      <c r="L127" s="43"/>
      <c r="M127" s="219" t="s">
        <v>20</v>
      </c>
      <c r="N127" s="220" t="s">
        <v>44</v>
      </c>
      <c r="O127" s="83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AR127" s="223" t="s">
        <v>168</v>
      </c>
      <c r="AT127" s="223" t="s">
        <v>165</v>
      </c>
      <c r="AU127" s="223" t="s">
        <v>82</v>
      </c>
      <c r="AY127" s="17" t="s">
        <v>163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22</v>
      </c>
      <c r="BK127" s="224">
        <f>ROUND(I127*H127,2)</f>
        <v>0</v>
      </c>
      <c r="BL127" s="17" t="s">
        <v>168</v>
      </c>
      <c r="BM127" s="223" t="s">
        <v>846</v>
      </c>
    </row>
    <row r="128" s="12" customFormat="1">
      <c r="B128" s="225"/>
      <c r="C128" s="226"/>
      <c r="D128" s="227" t="s">
        <v>170</v>
      </c>
      <c r="E128" s="228" t="s">
        <v>20</v>
      </c>
      <c r="F128" s="229" t="s">
        <v>847</v>
      </c>
      <c r="G128" s="226"/>
      <c r="H128" s="230">
        <v>21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170</v>
      </c>
      <c r="AU128" s="236" t="s">
        <v>82</v>
      </c>
      <c r="AV128" s="12" t="s">
        <v>82</v>
      </c>
      <c r="AW128" s="12" t="s">
        <v>36</v>
      </c>
      <c r="AX128" s="12" t="s">
        <v>73</v>
      </c>
      <c r="AY128" s="236" t="s">
        <v>163</v>
      </c>
    </row>
    <row r="129" s="12" customFormat="1">
      <c r="B129" s="225"/>
      <c r="C129" s="226"/>
      <c r="D129" s="227" t="s">
        <v>170</v>
      </c>
      <c r="E129" s="228" t="s">
        <v>20</v>
      </c>
      <c r="F129" s="229" t="s">
        <v>848</v>
      </c>
      <c r="G129" s="226"/>
      <c r="H129" s="230">
        <v>30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170</v>
      </c>
      <c r="AU129" s="236" t="s">
        <v>82</v>
      </c>
      <c r="AV129" s="12" t="s">
        <v>82</v>
      </c>
      <c r="AW129" s="12" t="s">
        <v>36</v>
      </c>
      <c r="AX129" s="12" t="s">
        <v>73</v>
      </c>
      <c r="AY129" s="236" t="s">
        <v>163</v>
      </c>
    </row>
    <row r="130" s="12" customFormat="1">
      <c r="B130" s="225"/>
      <c r="C130" s="226"/>
      <c r="D130" s="227" t="s">
        <v>170</v>
      </c>
      <c r="E130" s="228" t="s">
        <v>20</v>
      </c>
      <c r="F130" s="229" t="s">
        <v>849</v>
      </c>
      <c r="G130" s="226"/>
      <c r="H130" s="230">
        <v>329.84699999999998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170</v>
      </c>
      <c r="AU130" s="236" t="s">
        <v>82</v>
      </c>
      <c r="AV130" s="12" t="s">
        <v>82</v>
      </c>
      <c r="AW130" s="12" t="s">
        <v>36</v>
      </c>
      <c r="AX130" s="12" t="s">
        <v>73</v>
      </c>
      <c r="AY130" s="236" t="s">
        <v>163</v>
      </c>
    </row>
    <row r="131" s="12" customFormat="1">
      <c r="B131" s="225"/>
      <c r="C131" s="226"/>
      <c r="D131" s="227" t="s">
        <v>170</v>
      </c>
      <c r="E131" s="228" t="s">
        <v>20</v>
      </c>
      <c r="F131" s="229" t="s">
        <v>606</v>
      </c>
      <c r="G131" s="226"/>
      <c r="H131" s="230">
        <v>221.86000000000001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170</v>
      </c>
      <c r="AU131" s="236" t="s">
        <v>82</v>
      </c>
      <c r="AV131" s="12" t="s">
        <v>82</v>
      </c>
      <c r="AW131" s="12" t="s">
        <v>36</v>
      </c>
      <c r="AX131" s="12" t="s">
        <v>73</v>
      </c>
      <c r="AY131" s="236" t="s">
        <v>163</v>
      </c>
    </row>
    <row r="132" s="13" customFormat="1">
      <c r="B132" s="237"/>
      <c r="C132" s="238"/>
      <c r="D132" s="227" t="s">
        <v>170</v>
      </c>
      <c r="E132" s="239" t="s">
        <v>20</v>
      </c>
      <c r="F132" s="240" t="s">
        <v>184</v>
      </c>
      <c r="G132" s="238"/>
      <c r="H132" s="241">
        <v>602.70699999999999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AT132" s="247" t="s">
        <v>170</v>
      </c>
      <c r="AU132" s="247" t="s">
        <v>82</v>
      </c>
      <c r="AV132" s="13" t="s">
        <v>168</v>
      </c>
      <c r="AW132" s="13" t="s">
        <v>36</v>
      </c>
      <c r="AX132" s="13" t="s">
        <v>22</v>
      </c>
      <c r="AY132" s="247" t="s">
        <v>163</v>
      </c>
    </row>
    <row r="133" s="1" customFormat="1" ht="16.5" customHeight="1">
      <c r="B133" s="38"/>
      <c r="C133" s="212" t="s">
        <v>230</v>
      </c>
      <c r="D133" s="212" t="s">
        <v>165</v>
      </c>
      <c r="E133" s="213" t="s">
        <v>263</v>
      </c>
      <c r="F133" s="214" t="s">
        <v>264</v>
      </c>
      <c r="G133" s="215" t="s">
        <v>101</v>
      </c>
      <c r="H133" s="216">
        <v>655.96299999999997</v>
      </c>
      <c r="I133" s="217"/>
      <c r="J133" s="218">
        <f>ROUND(I133*H133,2)</f>
        <v>0</v>
      </c>
      <c r="K133" s="214" t="s">
        <v>20</v>
      </c>
      <c r="L133" s="43"/>
      <c r="M133" s="219" t="s">
        <v>20</v>
      </c>
      <c r="N133" s="220" t="s">
        <v>44</v>
      </c>
      <c r="O133" s="83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AR133" s="223" t="s">
        <v>168</v>
      </c>
      <c r="AT133" s="223" t="s">
        <v>165</v>
      </c>
      <c r="AU133" s="223" t="s">
        <v>82</v>
      </c>
      <c r="AY133" s="17" t="s">
        <v>163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22</v>
      </c>
      <c r="BK133" s="224">
        <f>ROUND(I133*H133,2)</f>
        <v>0</v>
      </c>
      <c r="BL133" s="17" t="s">
        <v>168</v>
      </c>
      <c r="BM133" s="223" t="s">
        <v>850</v>
      </c>
    </row>
    <row r="134" s="12" customFormat="1">
      <c r="B134" s="225"/>
      <c r="C134" s="226"/>
      <c r="D134" s="227" t="s">
        <v>170</v>
      </c>
      <c r="E134" s="228" t="s">
        <v>20</v>
      </c>
      <c r="F134" s="229" t="s">
        <v>242</v>
      </c>
      <c r="G134" s="226"/>
      <c r="H134" s="230">
        <v>9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170</v>
      </c>
      <c r="AU134" s="236" t="s">
        <v>82</v>
      </c>
      <c r="AV134" s="12" t="s">
        <v>82</v>
      </c>
      <c r="AW134" s="12" t="s">
        <v>36</v>
      </c>
      <c r="AX134" s="12" t="s">
        <v>73</v>
      </c>
      <c r="AY134" s="236" t="s">
        <v>163</v>
      </c>
    </row>
    <row r="135" s="12" customFormat="1">
      <c r="B135" s="225"/>
      <c r="C135" s="226"/>
      <c r="D135" s="227" t="s">
        <v>170</v>
      </c>
      <c r="E135" s="228" t="s">
        <v>20</v>
      </c>
      <c r="F135" s="229" t="s">
        <v>99</v>
      </c>
      <c r="G135" s="226"/>
      <c r="H135" s="230">
        <v>257.73000000000002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170</v>
      </c>
      <c r="AU135" s="236" t="s">
        <v>82</v>
      </c>
      <c r="AV135" s="12" t="s">
        <v>82</v>
      </c>
      <c r="AW135" s="12" t="s">
        <v>36</v>
      </c>
      <c r="AX135" s="12" t="s">
        <v>73</v>
      </c>
      <c r="AY135" s="236" t="s">
        <v>163</v>
      </c>
    </row>
    <row r="136" s="12" customFormat="1">
      <c r="B136" s="225"/>
      <c r="C136" s="226"/>
      <c r="D136" s="227" t="s">
        <v>170</v>
      </c>
      <c r="E136" s="228" t="s">
        <v>20</v>
      </c>
      <c r="F136" s="229" t="s">
        <v>851</v>
      </c>
      <c r="G136" s="226"/>
      <c r="H136" s="230">
        <v>26.010000000000002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170</v>
      </c>
      <c r="AU136" s="236" t="s">
        <v>82</v>
      </c>
      <c r="AV136" s="12" t="s">
        <v>82</v>
      </c>
      <c r="AW136" s="12" t="s">
        <v>36</v>
      </c>
      <c r="AX136" s="12" t="s">
        <v>73</v>
      </c>
      <c r="AY136" s="236" t="s">
        <v>163</v>
      </c>
    </row>
    <row r="137" s="12" customFormat="1">
      <c r="B137" s="225"/>
      <c r="C137" s="226"/>
      <c r="D137" s="227" t="s">
        <v>170</v>
      </c>
      <c r="E137" s="228" t="s">
        <v>20</v>
      </c>
      <c r="F137" s="229" t="s">
        <v>852</v>
      </c>
      <c r="G137" s="226"/>
      <c r="H137" s="230">
        <v>141.363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170</v>
      </c>
      <c r="AU137" s="236" t="s">
        <v>82</v>
      </c>
      <c r="AV137" s="12" t="s">
        <v>82</v>
      </c>
      <c r="AW137" s="12" t="s">
        <v>36</v>
      </c>
      <c r="AX137" s="12" t="s">
        <v>73</v>
      </c>
      <c r="AY137" s="236" t="s">
        <v>163</v>
      </c>
    </row>
    <row r="138" s="12" customFormat="1">
      <c r="B138" s="225"/>
      <c r="C138" s="226"/>
      <c r="D138" s="227" t="s">
        <v>170</v>
      </c>
      <c r="E138" s="228" t="s">
        <v>20</v>
      </c>
      <c r="F138" s="229" t="s">
        <v>606</v>
      </c>
      <c r="G138" s="226"/>
      <c r="H138" s="230">
        <v>221.86000000000001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170</v>
      </c>
      <c r="AU138" s="236" t="s">
        <v>82</v>
      </c>
      <c r="AV138" s="12" t="s">
        <v>82</v>
      </c>
      <c r="AW138" s="12" t="s">
        <v>36</v>
      </c>
      <c r="AX138" s="12" t="s">
        <v>73</v>
      </c>
      <c r="AY138" s="236" t="s">
        <v>163</v>
      </c>
    </row>
    <row r="139" s="13" customFormat="1">
      <c r="B139" s="237"/>
      <c r="C139" s="238"/>
      <c r="D139" s="227" t="s">
        <v>170</v>
      </c>
      <c r="E139" s="239" t="s">
        <v>509</v>
      </c>
      <c r="F139" s="240" t="s">
        <v>184</v>
      </c>
      <c r="G139" s="238"/>
      <c r="H139" s="241">
        <v>655.96299999999997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170</v>
      </c>
      <c r="AU139" s="247" t="s">
        <v>82</v>
      </c>
      <c r="AV139" s="13" t="s">
        <v>168</v>
      </c>
      <c r="AW139" s="13" t="s">
        <v>36</v>
      </c>
      <c r="AX139" s="13" t="s">
        <v>22</v>
      </c>
      <c r="AY139" s="247" t="s">
        <v>163</v>
      </c>
    </row>
    <row r="140" s="1" customFormat="1" ht="16.5" customHeight="1">
      <c r="B140" s="38"/>
      <c r="C140" s="212" t="s">
        <v>8</v>
      </c>
      <c r="D140" s="212" t="s">
        <v>165</v>
      </c>
      <c r="E140" s="213" t="s">
        <v>267</v>
      </c>
      <c r="F140" s="214" t="s">
        <v>268</v>
      </c>
      <c r="G140" s="215" t="s">
        <v>269</v>
      </c>
      <c r="H140" s="216">
        <v>405.65800000000002</v>
      </c>
      <c r="I140" s="217"/>
      <c r="J140" s="218">
        <f>ROUND(I140*H140,2)</f>
        <v>0</v>
      </c>
      <c r="K140" s="214" t="s">
        <v>20</v>
      </c>
      <c r="L140" s="43"/>
      <c r="M140" s="219" t="s">
        <v>20</v>
      </c>
      <c r="N140" s="220" t="s">
        <v>44</v>
      </c>
      <c r="O140" s="83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AR140" s="223" t="s">
        <v>168</v>
      </c>
      <c r="AT140" s="223" t="s">
        <v>165</v>
      </c>
      <c r="AU140" s="223" t="s">
        <v>82</v>
      </c>
      <c r="AY140" s="17" t="s">
        <v>163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22</v>
      </c>
      <c r="BK140" s="224">
        <f>ROUND(I140*H140,2)</f>
        <v>0</v>
      </c>
      <c r="BL140" s="17" t="s">
        <v>168</v>
      </c>
      <c r="BM140" s="223" t="s">
        <v>853</v>
      </c>
    </row>
    <row r="141" s="12" customFormat="1">
      <c r="B141" s="225"/>
      <c r="C141" s="226"/>
      <c r="D141" s="227" t="s">
        <v>170</v>
      </c>
      <c r="E141" s="228" t="s">
        <v>20</v>
      </c>
      <c r="F141" s="229" t="s">
        <v>656</v>
      </c>
      <c r="G141" s="226"/>
      <c r="H141" s="230">
        <v>59.823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170</v>
      </c>
      <c r="AU141" s="236" t="s">
        <v>82</v>
      </c>
      <c r="AV141" s="12" t="s">
        <v>82</v>
      </c>
      <c r="AW141" s="12" t="s">
        <v>36</v>
      </c>
      <c r="AX141" s="12" t="s">
        <v>73</v>
      </c>
      <c r="AY141" s="236" t="s">
        <v>163</v>
      </c>
    </row>
    <row r="142" s="12" customFormat="1">
      <c r="B142" s="225"/>
      <c r="C142" s="226"/>
      <c r="D142" s="227" t="s">
        <v>170</v>
      </c>
      <c r="E142" s="228" t="s">
        <v>20</v>
      </c>
      <c r="F142" s="229" t="s">
        <v>854</v>
      </c>
      <c r="G142" s="226"/>
      <c r="H142" s="230">
        <v>325.13499999999999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170</v>
      </c>
      <c r="AU142" s="236" t="s">
        <v>82</v>
      </c>
      <c r="AV142" s="12" t="s">
        <v>82</v>
      </c>
      <c r="AW142" s="12" t="s">
        <v>36</v>
      </c>
      <c r="AX142" s="12" t="s">
        <v>73</v>
      </c>
      <c r="AY142" s="236" t="s">
        <v>163</v>
      </c>
    </row>
    <row r="143" s="12" customFormat="1">
      <c r="B143" s="225"/>
      <c r="C143" s="226"/>
      <c r="D143" s="227" t="s">
        <v>170</v>
      </c>
      <c r="E143" s="228" t="s">
        <v>20</v>
      </c>
      <c r="F143" s="229" t="s">
        <v>855</v>
      </c>
      <c r="G143" s="226"/>
      <c r="H143" s="230">
        <v>20.699999999999999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170</v>
      </c>
      <c r="AU143" s="236" t="s">
        <v>82</v>
      </c>
      <c r="AV143" s="12" t="s">
        <v>82</v>
      </c>
      <c r="AW143" s="12" t="s">
        <v>36</v>
      </c>
      <c r="AX143" s="12" t="s">
        <v>73</v>
      </c>
      <c r="AY143" s="236" t="s">
        <v>163</v>
      </c>
    </row>
    <row r="144" s="13" customFormat="1">
      <c r="B144" s="237"/>
      <c r="C144" s="238"/>
      <c r="D144" s="227" t="s">
        <v>170</v>
      </c>
      <c r="E144" s="239" t="s">
        <v>20</v>
      </c>
      <c r="F144" s="240" t="s">
        <v>184</v>
      </c>
      <c r="G144" s="238"/>
      <c r="H144" s="241">
        <v>405.65800000000002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170</v>
      </c>
      <c r="AU144" s="247" t="s">
        <v>82</v>
      </c>
      <c r="AV144" s="13" t="s">
        <v>168</v>
      </c>
      <c r="AW144" s="13" t="s">
        <v>36</v>
      </c>
      <c r="AX144" s="13" t="s">
        <v>22</v>
      </c>
      <c r="AY144" s="247" t="s">
        <v>163</v>
      </c>
    </row>
    <row r="145" s="1" customFormat="1" ht="24" customHeight="1">
      <c r="B145" s="38"/>
      <c r="C145" s="212" t="s">
        <v>249</v>
      </c>
      <c r="D145" s="212" t="s">
        <v>165</v>
      </c>
      <c r="E145" s="213" t="s">
        <v>276</v>
      </c>
      <c r="F145" s="214" t="s">
        <v>277</v>
      </c>
      <c r="G145" s="215" t="s">
        <v>101</v>
      </c>
      <c r="H145" s="216">
        <v>3</v>
      </c>
      <c r="I145" s="217"/>
      <c r="J145" s="218">
        <f>ROUND(I145*H145,2)</f>
        <v>0</v>
      </c>
      <c r="K145" s="214" t="s">
        <v>175</v>
      </c>
      <c r="L145" s="43"/>
      <c r="M145" s="219" t="s">
        <v>20</v>
      </c>
      <c r="N145" s="220" t="s">
        <v>44</v>
      </c>
      <c r="O145" s="83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AR145" s="223" t="s">
        <v>168</v>
      </c>
      <c r="AT145" s="223" t="s">
        <v>165</v>
      </c>
      <c r="AU145" s="223" t="s">
        <v>82</v>
      </c>
      <c r="AY145" s="17" t="s">
        <v>163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22</v>
      </c>
      <c r="BK145" s="224">
        <f>ROUND(I145*H145,2)</f>
        <v>0</v>
      </c>
      <c r="BL145" s="17" t="s">
        <v>168</v>
      </c>
      <c r="BM145" s="223" t="s">
        <v>856</v>
      </c>
    </row>
    <row r="146" s="12" customFormat="1">
      <c r="B146" s="225"/>
      <c r="C146" s="226"/>
      <c r="D146" s="227" t="s">
        <v>170</v>
      </c>
      <c r="E146" s="228" t="s">
        <v>20</v>
      </c>
      <c r="F146" s="229" t="s">
        <v>279</v>
      </c>
      <c r="G146" s="226"/>
      <c r="H146" s="230">
        <v>3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170</v>
      </c>
      <c r="AU146" s="236" t="s">
        <v>82</v>
      </c>
      <c r="AV146" s="12" t="s">
        <v>82</v>
      </c>
      <c r="AW146" s="12" t="s">
        <v>36</v>
      </c>
      <c r="AX146" s="12" t="s">
        <v>22</v>
      </c>
      <c r="AY146" s="236" t="s">
        <v>163</v>
      </c>
    </row>
    <row r="147" s="1" customFormat="1" ht="16.5" customHeight="1">
      <c r="B147" s="38"/>
      <c r="C147" s="212" t="s">
        <v>254</v>
      </c>
      <c r="D147" s="212" t="s">
        <v>165</v>
      </c>
      <c r="E147" s="213" t="s">
        <v>857</v>
      </c>
      <c r="F147" s="214" t="s">
        <v>858</v>
      </c>
      <c r="G147" s="215" t="s">
        <v>174</v>
      </c>
      <c r="H147" s="216">
        <v>65</v>
      </c>
      <c r="I147" s="217"/>
      <c r="J147" s="218">
        <f>ROUND(I147*H147,2)</f>
        <v>0</v>
      </c>
      <c r="K147" s="214" t="s">
        <v>329</v>
      </c>
      <c r="L147" s="43"/>
      <c r="M147" s="219" t="s">
        <v>20</v>
      </c>
      <c r="N147" s="220" t="s">
        <v>44</v>
      </c>
      <c r="O147" s="83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AR147" s="223" t="s">
        <v>168</v>
      </c>
      <c r="AT147" s="223" t="s">
        <v>165</v>
      </c>
      <c r="AU147" s="223" t="s">
        <v>82</v>
      </c>
      <c r="AY147" s="17" t="s">
        <v>163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22</v>
      </c>
      <c r="BK147" s="224">
        <f>ROUND(I147*H147,2)</f>
        <v>0</v>
      </c>
      <c r="BL147" s="17" t="s">
        <v>168</v>
      </c>
      <c r="BM147" s="223" t="s">
        <v>859</v>
      </c>
    </row>
    <row r="148" s="1" customFormat="1" ht="24" customHeight="1">
      <c r="B148" s="38"/>
      <c r="C148" s="212" t="s">
        <v>262</v>
      </c>
      <c r="D148" s="212" t="s">
        <v>165</v>
      </c>
      <c r="E148" s="213" t="s">
        <v>860</v>
      </c>
      <c r="F148" s="214" t="s">
        <v>861</v>
      </c>
      <c r="G148" s="215" t="s">
        <v>174</v>
      </c>
      <c r="H148" s="216">
        <v>65</v>
      </c>
      <c r="I148" s="217"/>
      <c r="J148" s="218">
        <f>ROUND(I148*H148,2)</f>
        <v>0</v>
      </c>
      <c r="K148" s="214" t="s">
        <v>20</v>
      </c>
      <c r="L148" s="43"/>
      <c r="M148" s="219" t="s">
        <v>20</v>
      </c>
      <c r="N148" s="220" t="s">
        <v>44</v>
      </c>
      <c r="O148" s="83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AR148" s="223" t="s">
        <v>168</v>
      </c>
      <c r="AT148" s="223" t="s">
        <v>165</v>
      </c>
      <c r="AU148" s="223" t="s">
        <v>82</v>
      </c>
      <c r="AY148" s="17" t="s">
        <v>163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22</v>
      </c>
      <c r="BK148" s="224">
        <f>ROUND(I148*H148,2)</f>
        <v>0</v>
      </c>
      <c r="BL148" s="17" t="s">
        <v>168</v>
      </c>
      <c r="BM148" s="223" t="s">
        <v>862</v>
      </c>
    </row>
    <row r="149" s="1" customFormat="1">
      <c r="B149" s="38"/>
      <c r="C149" s="39"/>
      <c r="D149" s="227" t="s">
        <v>863</v>
      </c>
      <c r="E149" s="39"/>
      <c r="F149" s="277" t="s">
        <v>864</v>
      </c>
      <c r="G149" s="39"/>
      <c r="H149" s="39"/>
      <c r="I149" s="136"/>
      <c r="J149" s="39"/>
      <c r="K149" s="39"/>
      <c r="L149" s="43"/>
      <c r="M149" s="278"/>
      <c r="N149" s="83"/>
      <c r="O149" s="83"/>
      <c r="P149" s="83"/>
      <c r="Q149" s="83"/>
      <c r="R149" s="83"/>
      <c r="S149" s="83"/>
      <c r="T149" s="84"/>
      <c r="AT149" s="17" t="s">
        <v>863</v>
      </c>
      <c r="AU149" s="17" t="s">
        <v>82</v>
      </c>
    </row>
    <row r="150" s="1" customFormat="1" ht="16.5" customHeight="1">
      <c r="B150" s="38"/>
      <c r="C150" s="212" t="s">
        <v>266</v>
      </c>
      <c r="D150" s="212" t="s">
        <v>165</v>
      </c>
      <c r="E150" s="213" t="s">
        <v>865</v>
      </c>
      <c r="F150" s="214" t="s">
        <v>866</v>
      </c>
      <c r="G150" s="215" t="s">
        <v>174</v>
      </c>
      <c r="H150" s="216">
        <v>65</v>
      </c>
      <c r="I150" s="217"/>
      <c r="J150" s="218">
        <f>ROUND(I150*H150,2)</f>
        <v>0</v>
      </c>
      <c r="K150" s="214" t="s">
        <v>867</v>
      </c>
      <c r="L150" s="43"/>
      <c r="M150" s="219" t="s">
        <v>20</v>
      </c>
      <c r="N150" s="220" t="s">
        <v>44</v>
      </c>
      <c r="O150" s="83"/>
      <c r="P150" s="221">
        <f>O150*H150</f>
        <v>0</v>
      </c>
      <c r="Q150" s="221">
        <v>5.0000000000000002E-05</v>
      </c>
      <c r="R150" s="221">
        <f>Q150*H150</f>
        <v>0.0032500000000000003</v>
      </c>
      <c r="S150" s="221">
        <v>0</v>
      </c>
      <c r="T150" s="222">
        <f>S150*H150</f>
        <v>0</v>
      </c>
      <c r="AR150" s="223" t="s">
        <v>168</v>
      </c>
      <c r="AT150" s="223" t="s">
        <v>165</v>
      </c>
      <c r="AU150" s="223" t="s">
        <v>82</v>
      </c>
      <c r="AY150" s="17" t="s">
        <v>163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22</v>
      </c>
      <c r="BK150" s="224">
        <f>ROUND(I150*H150,2)</f>
        <v>0</v>
      </c>
      <c r="BL150" s="17" t="s">
        <v>168</v>
      </c>
      <c r="BM150" s="223" t="s">
        <v>868</v>
      </c>
    </row>
    <row r="151" s="1" customFormat="1">
      <c r="B151" s="38"/>
      <c r="C151" s="39"/>
      <c r="D151" s="227" t="s">
        <v>863</v>
      </c>
      <c r="E151" s="39"/>
      <c r="F151" s="277" t="s">
        <v>869</v>
      </c>
      <c r="G151" s="39"/>
      <c r="H151" s="39"/>
      <c r="I151" s="136"/>
      <c r="J151" s="39"/>
      <c r="K151" s="39"/>
      <c r="L151" s="43"/>
      <c r="M151" s="278"/>
      <c r="N151" s="83"/>
      <c r="O151" s="83"/>
      <c r="P151" s="83"/>
      <c r="Q151" s="83"/>
      <c r="R151" s="83"/>
      <c r="S151" s="83"/>
      <c r="T151" s="84"/>
      <c r="AT151" s="17" t="s">
        <v>863</v>
      </c>
      <c r="AU151" s="17" t="s">
        <v>82</v>
      </c>
    </row>
    <row r="152" s="1" customFormat="1" ht="16.5" customHeight="1">
      <c r="B152" s="38"/>
      <c r="C152" s="259" t="s">
        <v>272</v>
      </c>
      <c r="D152" s="259" t="s">
        <v>313</v>
      </c>
      <c r="E152" s="260" t="s">
        <v>870</v>
      </c>
      <c r="F152" s="261" t="s">
        <v>871</v>
      </c>
      <c r="G152" s="262" t="s">
        <v>174</v>
      </c>
      <c r="H152" s="263">
        <v>65</v>
      </c>
      <c r="I152" s="264"/>
      <c r="J152" s="265">
        <f>ROUND(I152*H152,2)</f>
        <v>0</v>
      </c>
      <c r="K152" s="261" t="s">
        <v>20</v>
      </c>
      <c r="L152" s="266"/>
      <c r="M152" s="267" t="s">
        <v>20</v>
      </c>
      <c r="N152" s="268" t="s">
        <v>44</v>
      </c>
      <c r="O152" s="83"/>
      <c r="P152" s="221">
        <f>O152*H152</f>
        <v>0</v>
      </c>
      <c r="Q152" s="221">
        <v>0.023</v>
      </c>
      <c r="R152" s="221">
        <f>Q152*H152</f>
        <v>1.4949999999999999</v>
      </c>
      <c r="S152" s="221">
        <v>0</v>
      </c>
      <c r="T152" s="222">
        <f>S152*H152</f>
        <v>0</v>
      </c>
      <c r="AR152" s="223" t="s">
        <v>202</v>
      </c>
      <c r="AT152" s="223" t="s">
        <v>313</v>
      </c>
      <c r="AU152" s="223" t="s">
        <v>82</v>
      </c>
      <c r="AY152" s="17" t="s">
        <v>163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22</v>
      </c>
      <c r="BK152" s="224">
        <f>ROUND(I152*H152,2)</f>
        <v>0</v>
      </c>
      <c r="BL152" s="17" t="s">
        <v>168</v>
      </c>
      <c r="BM152" s="223" t="s">
        <v>872</v>
      </c>
    </row>
    <row r="153" s="1" customFormat="1" ht="16.5" customHeight="1">
      <c r="B153" s="38"/>
      <c r="C153" s="212" t="s">
        <v>7</v>
      </c>
      <c r="D153" s="212" t="s">
        <v>165</v>
      </c>
      <c r="E153" s="213" t="s">
        <v>873</v>
      </c>
      <c r="F153" s="214" t="s">
        <v>874</v>
      </c>
      <c r="G153" s="215" t="s">
        <v>174</v>
      </c>
      <c r="H153" s="216">
        <v>65</v>
      </c>
      <c r="I153" s="217"/>
      <c r="J153" s="218">
        <f>ROUND(I153*H153,2)</f>
        <v>0</v>
      </c>
      <c r="K153" s="214" t="s">
        <v>329</v>
      </c>
      <c r="L153" s="43"/>
      <c r="M153" s="219" t="s">
        <v>20</v>
      </c>
      <c r="N153" s="220" t="s">
        <v>44</v>
      </c>
      <c r="O153" s="83"/>
      <c r="P153" s="221">
        <f>O153*H153</f>
        <v>0</v>
      </c>
      <c r="Q153" s="221">
        <v>0.0020799999999999998</v>
      </c>
      <c r="R153" s="221">
        <f>Q153*H153</f>
        <v>0.13519999999999999</v>
      </c>
      <c r="S153" s="221">
        <v>0</v>
      </c>
      <c r="T153" s="222">
        <f>S153*H153</f>
        <v>0</v>
      </c>
      <c r="AR153" s="223" t="s">
        <v>168</v>
      </c>
      <c r="AT153" s="223" t="s">
        <v>165</v>
      </c>
      <c r="AU153" s="223" t="s">
        <v>82</v>
      </c>
      <c r="AY153" s="17" t="s">
        <v>163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22</v>
      </c>
      <c r="BK153" s="224">
        <f>ROUND(I153*H153,2)</f>
        <v>0</v>
      </c>
      <c r="BL153" s="17" t="s">
        <v>168</v>
      </c>
      <c r="BM153" s="223" t="s">
        <v>875</v>
      </c>
    </row>
    <row r="154" s="1" customFormat="1" ht="16.5" customHeight="1">
      <c r="B154" s="38"/>
      <c r="C154" s="212" t="s">
        <v>280</v>
      </c>
      <c r="D154" s="212" t="s">
        <v>165</v>
      </c>
      <c r="E154" s="213" t="s">
        <v>281</v>
      </c>
      <c r="F154" s="214" t="s">
        <v>282</v>
      </c>
      <c r="G154" s="215" t="s">
        <v>97</v>
      </c>
      <c r="H154" s="216">
        <v>70.5</v>
      </c>
      <c r="I154" s="217"/>
      <c r="J154" s="218">
        <f>ROUND(I154*H154,2)</f>
        <v>0</v>
      </c>
      <c r="K154" s="214" t="s">
        <v>175</v>
      </c>
      <c r="L154" s="43"/>
      <c r="M154" s="219" t="s">
        <v>20</v>
      </c>
      <c r="N154" s="220" t="s">
        <v>44</v>
      </c>
      <c r="O154" s="83"/>
      <c r="P154" s="221">
        <f>O154*H154</f>
        <v>0</v>
      </c>
      <c r="Q154" s="221">
        <v>0.0094000000000000004</v>
      </c>
      <c r="R154" s="221">
        <f>Q154*H154</f>
        <v>0.66270000000000007</v>
      </c>
      <c r="S154" s="221">
        <v>0</v>
      </c>
      <c r="T154" s="222">
        <f>S154*H154</f>
        <v>0</v>
      </c>
      <c r="AR154" s="223" t="s">
        <v>168</v>
      </c>
      <c r="AT154" s="223" t="s">
        <v>165</v>
      </c>
      <c r="AU154" s="223" t="s">
        <v>82</v>
      </c>
      <c r="AY154" s="17" t="s">
        <v>163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22</v>
      </c>
      <c r="BK154" s="224">
        <f>ROUND(I154*H154,2)</f>
        <v>0</v>
      </c>
      <c r="BL154" s="17" t="s">
        <v>168</v>
      </c>
      <c r="BM154" s="223" t="s">
        <v>876</v>
      </c>
    </row>
    <row r="155" s="12" customFormat="1">
      <c r="B155" s="225"/>
      <c r="C155" s="226"/>
      <c r="D155" s="227" t="s">
        <v>170</v>
      </c>
      <c r="E155" s="228" t="s">
        <v>589</v>
      </c>
      <c r="F155" s="229" t="s">
        <v>877</v>
      </c>
      <c r="G155" s="226"/>
      <c r="H155" s="230">
        <v>70.5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170</v>
      </c>
      <c r="AU155" s="236" t="s">
        <v>82</v>
      </c>
      <c r="AV155" s="12" t="s">
        <v>82</v>
      </c>
      <c r="AW155" s="12" t="s">
        <v>36</v>
      </c>
      <c r="AX155" s="12" t="s">
        <v>22</v>
      </c>
      <c r="AY155" s="236" t="s">
        <v>163</v>
      </c>
    </row>
    <row r="156" s="1" customFormat="1" ht="16.5" customHeight="1">
      <c r="B156" s="38"/>
      <c r="C156" s="212" t="s">
        <v>284</v>
      </c>
      <c r="D156" s="212" t="s">
        <v>165</v>
      </c>
      <c r="E156" s="213" t="s">
        <v>285</v>
      </c>
      <c r="F156" s="214" t="s">
        <v>286</v>
      </c>
      <c r="G156" s="215" t="s">
        <v>97</v>
      </c>
      <c r="H156" s="216">
        <v>70.5</v>
      </c>
      <c r="I156" s="217"/>
      <c r="J156" s="218">
        <f>ROUND(I156*H156,2)</f>
        <v>0</v>
      </c>
      <c r="K156" s="214" t="s">
        <v>175</v>
      </c>
      <c r="L156" s="43"/>
      <c r="M156" s="219" t="s">
        <v>20</v>
      </c>
      <c r="N156" s="220" t="s">
        <v>44</v>
      </c>
      <c r="O156" s="83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AR156" s="223" t="s">
        <v>168</v>
      </c>
      <c r="AT156" s="223" t="s">
        <v>165</v>
      </c>
      <c r="AU156" s="223" t="s">
        <v>82</v>
      </c>
      <c r="AY156" s="17" t="s">
        <v>163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22</v>
      </c>
      <c r="BK156" s="224">
        <f>ROUND(I156*H156,2)</f>
        <v>0</v>
      </c>
      <c r="BL156" s="17" t="s">
        <v>168</v>
      </c>
      <c r="BM156" s="223" t="s">
        <v>878</v>
      </c>
    </row>
    <row r="157" s="12" customFormat="1">
      <c r="B157" s="225"/>
      <c r="C157" s="226"/>
      <c r="D157" s="227" t="s">
        <v>170</v>
      </c>
      <c r="E157" s="228" t="s">
        <v>20</v>
      </c>
      <c r="F157" s="229" t="s">
        <v>589</v>
      </c>
      <c r="G157" s="226"/>
      <c r="H157" s="230">
        <v>70.5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170</v>
      </c>
      <c r="AU157" s="236" t="s">
        <v>82</v>
      </c>
      <c r="AV157" s="12" t="s">
        <v>82</v>
      </c>
      <c r="AW157" s="12" t="s">
        <v>36</v>
      </c>
      <c r="AX157" s="12" t="s">
        <v>22</v>
      </c>
      <c r="AY157" s="236" t="s">
        <v>163</v>
      </c>
    </row>
    <row r="158" s="11" customFormat="1" ht="22.8" customHeight="1">
      <c r="B158" s="196"/>
      <c r="C158" s="197"/>
      <c r="D158" s="198" t="s">
        <v>72</v>
      </c>
      <c r="E158" s="210" t="s">
        <v>168</v>
      </c>
      <c r="F158" s="210" t="s">
        <v>302</v>
      </c>
      <c r="G158" s="197"/>
      <c r="H158" s="197"/>
      <c r="I158" s="200"/>
      <c r="J158" s="211">
        <f>BK158</f>
        <v>0</v>
      </c>
      <c r="K158" s="197"/>
      <c r="L158" s="202"/>
      <c r="M158" s="203"/>
      <c r="N158" s="204"/>
      <c r="O158" s="204"/>
      <c r="P158" s="205">
        <f>SUM(P159:P170)</f>
        <v>0</v>
      </c>
      <c r="Q158" s="204"/>
      <c r="R158" s="205">
        <f>SUM(R159:R170)</f>
        <v>995.52256699999998</v>
      </c>
      <c r="S158" s="204"/>
      <c r="T158" s="206">
        <f>SUM(T159:T170)</f>
        <v>0</v>
      </c>
      <c r="AR158" s="207" t="s">
        <v>22</v>
      </c>
      <c r="AT158" s="208" t="s">
        <v>72</v>
      </c>
      <c r="AU158" s="208" t="s">
        <v>22</v>
      </c>
      <c r="AY158" s="207" t="s">
        <v>163</v>
      </c>
      <c r="BK158" s="209">
        <f>SUM(BK159:BK170)</f>
        <v>0</v>
      </c>
    </row>
    <row r="159" s="1" customFormat="1" ht="16.5" customHeight="1">
      <c r="B159" s="38"/>
      <c r="C159" s="212" t="s">
        <v>289</v>
      </c>
      <c r="D159" s="212" t="s">
        <v>165</v>
      </c>
      <c r="E159" s="213" t="s">
        <v>527</v>
      </c>
      <c r="F159" s="214" t="s">
        <v>305</v>
      </c>
      <c r="G159" s="215" t="s">
        <v>97</v>
      </c>
      <c r="H159" s="216">
        <v>30</v>
      </c>
      <c r="I159" s="217"/>
      <c r="J159" s="218">
        <f>ROUND(I159*H159,2)</f>
        <v>0</v>
      </c>
      <c r="K159" s="214" t="s">
        <v>175</v>
      </c>
      <c r="L159" s="43"/>
      <c r="M159" s="219" t="s">
        <v>20</v>
      </c>
      <c r="N159" s="220" t="s">
        <v>44</v>
      </c>
      <c r="O159" s="83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AR159" s="223" t="s">
        <v>168</v>
      </c>
      <c r="AT159" s="223" t="s">
        <v>165</v>
      </c>
      <c r="AU159" s="223" t="s">
        <v>82</v>
      </c>
      <c r="AY159" s="17" t="s">
        <v>163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22</v>
      </c>
      <c r="BK159" s="224">
        <f>ROUND(I159*H159,2)</f>
        <v>0</v>
      </c>
      <c r="BL159" s="17" t="s">
        <v>168</v>
      </c>
      <c r="BM159" s="223" t="s">
        <v>879</v>
      </c>
    </row>
    <row r="160" s="12" customFormat="1">
      <c r="B160" s="225"/>
      <c r="C160" s="226"/>
      <c r="D160" s="227" t="s">
        <v>170</v>
      </c>
      <c r="E160" s="228" t="s">
        <v>20</v>
      </c>
      <c r="F160" s="229" t="s">
        <v>880</v>
      </c>
      <c r="G160" s="226"/>
      <c r="H160" s="230">
        <v>30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170</v>
      </c>
      <c r="AU160" s="236" t="s">
        <v>82</v>
      </c>
      <c r="AV160" s="12" t="s">
        <v>82</v>
      </c>
      <c r="AW160" s="12" t="s">
        <v>36</v>
      </c>
      <c r="AX160" s="12" t="s">
        <v>22</v>
      </c>
      <c r="AY160" s="236" t="s">
        <v>163</v>
      </c>
    </row>
    <row r="161" s="1" customFormat="1" ht="24" customHeight="1">
      <c r="B161" s="38"/>
      <c r="C161" s="212" t="s">
        <v>296</v>
      </c>
      <c r="D161" s="212" t="s">
        <v>165</v>
      </c>
      <c r="E161" s="213" t="s">
        <v>545</v>
      </c>
      <c r="F161" s="214" t="s">
        <v>546</v>
      </c>
      <c r="G161" s="215" t="s">
        <v>97</v>
      </c>
      <c r="H161" s="216">
        <v>30</v>
      </c>
      <c r="I161" s="217"/>
      <c r="J161" s="218">
        <f>ROUND(I161*H161,2)</f>
        <v>0</v>
      </c>
      <c r="K161" s="214" t="s">
        <v>20</v>
      </c>
      <c r="L161" s="43"/>
      <c r="M161" s="219" t="s">
        <v>20</v>
      </c>
      <c r="N161" s="220" t="s">
        <v>44</v>
      </c>
      <c r="O161" s="83"/>
      <c r="P161" s="221">
        <f>O161*H161</f>
        <v>0</v>
      </c>
      <c r="Q161" s="221">
        <v>1.1297900000000001</v>
      </c>
      <c r="R161" s="221">
        <f>Q161*H161</f>
        <v>33.893700000000003</v>
      </c>
      <c r="S161" s="221">
        <v>0</v>
      </c>
      <c r="T161" s="222">
        <f>S161*H161</f>
        <v>0</v>
      </c>
      <c r="AR161" s="223" t="s">
        <v>168</v>
      </c>
      <c r="AT161" s="223" t="s">
        <v>165</v>
      </c>
      <c r="AU161" s="223" t="s">
        <v>82</v>
      </c>
      <c r="AY161" s="17" t="s">
        <v>163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22</v>
      </c>
      <c r="BK161" s="224">
        <f>ROUND(I161*H161,2)</f>
        <v>0</v>
      </c>
      <c r="BL161" s="17" t="s">
        <v>168</v>
      </c>
      <c r="BM161" s="223" t="s">
        <v>881</v>
      </c>
    </row>
    <row r="162" s="1" customFormat="1" ht="24" customHeight="1">
      <c r="B162" s="38"/>
      <c r="C162" s="212" t="s">
        <v>303</v>
      </c>
      <c r="D162" s="212" t="s">
        <v>165</v>
      </c>
      <c r="E162" s="213" t="s">
        <v>705</v>
      </c>
      <c r="F162" s="214" t="s">
        <v>706</v>
      </c>
      <c r="G162" s="215" t="s">
        <v>101</v>
      </c>
      <c r="H162" s="216">
        <v>221.86000000000001</v>
      </c>
      <c r="I162" s="217"/>
      <c r="J162" s="218">
        <f>ROUND(I162*H162,2)</f>
        <v>0</v>
      </c>
      <c r="K162" s="214" t="s">
        <v>175</v>
      </c>
      <c r="L162" s="43"/>
      <c r="M162" s="219" t="s">
        <v>20</v>
      </c>
      <c r="N162" s="220" t="s">
        <v>44</v>
      </c>
      <c r="O162" s="83"/>
      <c r="P162" s="221">
        <f>O162*H162</f>
        <v>0</v>
      </c>
      <c r="Q162" s="221">
        <v>2.79989</v>
      </c>
      <c r="R162" s="221">
        <f>Q162*H162</f>
        <v>621.18359540000006</v>
      </c>
      <c r="S162" s="221">
        <v>0</v>
      </c>
      <c r="T162" s="222">
        <f>S162*H162</f>
        <v>0</v>
      </c>
      <c r="AR162" s="223" t="s">
        <v>168</v>
      </c>
      <c r="AT162" s="223" t="s">
        <v>165</v>
      </c>
      <c r="AU162" s="223" t="s">
        <v>82</v>
      </c>
      <c r="AY162" s="17" t="s">
        <v>163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22</v>
      </c>
      <c r="BK162" s="224">
        <f>ROUND(I162*H162,2)</f>
        <v>0</v>
      </c>
      <c r="BL162" s="17" t="s">
        <v>168</v>
      </c>
      <c r="BM162" s="223" t="s">
        <v>882</v>
      </c>
    </row>
    <row r="163" s="12" customFormat="1">
      <c r="B163" s="225"/>
      <c r="C163" s="226"/>
      <c r="D163" s="227" t="s">
        <v>170</v>
      </c>
      <c r="E163" s="228" t="s">
        <v>20</v>
      </c>
      <c r="F163" s="229" t="s">
        <v>883</v>
      </c>
      <c r="G163" s="226"/>
      <c r="H163" s="230">
        <v>221.86000000000001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AT163" s="236" t="s">
        <v>170</v>
      </c>
      <c r="AU163" s="236" t="s">
        <v>82</v>
      </c>
      <c r="AV163" s="12" t="s">
        <v>82</v>
      </c>
      <c r="AW163" s="12" t="s">
        <v>36</v>
      </c>
      <c r="AX163" s="12" t="s">
        <v>22</v>
      </c>
      <c r="AY163" s="236" t="s">
        <v>163</v>
      </c>
    </row>
    <row r="164" s="1" customFormat="1" ht="24" customHeight="1">
      <c r="B164" s="38"/>
      <c r="C164" s="212" t="s">
        <v>307</v>
      </c>
      <c r="D164" s="212" t="s">
        <v>165</v>
      </c>
      <c r="E164" s="213" t="s">
        <v>322</v>
      </c>
      <c r="F164" s="214" t="s">
        <v>323</v>
      </c>
      <c r="G164" s="215" t="s">
        <v>97</v>
      </c>
      <c r="H164" s="216">
        <v>312.48000000000002</v>
      </c>
      <c r="I164" s="217"/>
      <c r="J164" s="218">
        <f>ROUND(I164*H164,2)</f>
        <v>0</v>
      </c>
      <c r="K164" s="214" t="s">
        <v>175</v>
      </c>
      <c r="L164" s="43"/>
      <c r="M164" s="219" t="s">
        <v>20</v>
      </c>
      <c r="N164" s="220" t="s">
        <v>44</v>
      </c>
      <c r="O164" s="83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AR164" s="223" t="s">
        <v>168</v>
      </c>
      <c r="AT164" s="223" t="s">
        <v>165</v>
      </c>
      <c r="AU164" s="223" t="s">
        <v>82</v>
      </c>
      <c r="AY164" s="17" t="s">
        <v>163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22</v>
      </c>
      <c r="BK164" s="224">
        <f>ROUND(I164*H164,2)</f>
        <v>0</v>
      </c>
      <c r="BL164" s="17" t="s">
        <v>168</v>
      </c>
      <c r="BM164" s="223" t="s">
        <v>884</v>
      </c>
    </row>
    <row r="165" s="1" customFormat="1" ht="24" customHeight="1">
      <c r="B165" s="38"/>
      <c r="C165" s="212" t="s">
        <v>312</v>
      </c>
      <c r="D165" s="212" t="s">
        <v>165</v>
      </c>
      <c r="E165" s="213" t="s">
        <v>539</v>
      </c>
      <c r="F165" s="214" t="s">
        <v>540</v>
      </c>
      <c r="G165" s="215" t="s">
        <v>101</v>
      </c>
      <c r="H165" s="216">
        <v>141.012</v>
      </c>
      <c r="I165" s="217"/>
      <c r="J165" s="218">
        <f>ROUND(I165*H165,2)</f>
        <v>0</v>
      </c>
      <c r="K165" s="214" t="s">
        <v>175</v>
      </c>
      <c r="L165" s="43"/>
      <c r="M165" s="219" t="s">
        <v>20</v>
      </c>
      <c r="N165" s="220" t="s">
        <v>44</v>
      </c>
      <c r="O165" s="83"/>
      <c r="P165" s="221">
        <f>O165*H165</f>
        <v>0</v>
      </c>
      <c r="Q165" s="221">
        <v>2.4142999999999999</v>
      </c>
      <c r="R165" s="221">
        <f>Q165*H165</f>
        <v>340.44527160000001</v>
      </c>
      <c r="S165" s="221">
        <v>0</v>
      </c>
      <c r="T165" s="222">
        <f>S165*H165</f>
        <v>0</v>
      </c>
      <c r="AR165" s="223" t="s">
        <v>168</v>
      </c>
      <c r="AT165" s="223" t="s">
        <v>165</v>
      </c>
      <c r="AU165" s="223" t="s">
        <v>82</v>
      </c>
      <c r="AY165" s="17" t="s">
        <v>163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22</v>
      </c>
      <c r="BK165" s="224">
        <f>ROUND(I165*H165,2)</f>
        <v>0</v>
      </c>
      <c r="BL165" s="17" t="s">
        <v>168</v>
      </c>
      <c r="BM165" s="223" t="s">
        <v>885</v>
      </c>
    </row>
    <row r="166" s="12" customFormat="1">
      <c r="B166" s="225"/>
      <c r="C166" s="226"/>
      <c r="D166" s="227" t="s">
        <v>170</v>
      </c>
      <c r="E166" s="228" t="s">
        <v>20</v>
      </c>
      <c r="F166" s="229" t="s">
        <v>886</v>
      </c>
      <c r="G166" s="226"/>
      <c r="H166" s="230">
        <v>120.852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170</v>
      </c>
      <c r="AU166" s="236" t="s">
        <v>82</v>
      </c>
      <c r="AV166" s="12" t="s">
        <v>82</v>
      </c>
      <c r="AW166" s="12" t="s">
        <v>36</v>
      </c>
      <c r="AX166" s="12" t="s">
        <v>73</v>
      </c>
      <c r="AY166" s="236" t="s">
        <v>163</v>
      </c>
    </row>
    <row r="167" s="12" customFormat="1">
      <c r="B167" s="225"/>
      <c r="C167" s="226"/>
      <c r="D167" s="227" t="s">
        <v>170</v>
      </c>
      <c r="E167" s="228" t="s">
        <v>20</v>
      </c>
      <c r="F167" s="229" t="s">
        <v>887</v>
      </c>
      <c r="G167" s="226"/>
      <c r="H167" s="230">
        <v>20.16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AT167" s="236" t="s">
        <v>170</v>
      </c>
      <c r="AU167" s="236" t="s">
        <v>82</v>
      </c>
      <c r="AV167" s="12" t="s">
        <v>82</v>
      </c>
      <c r="AW167" s="12" t="s">
        <v>36</v>
      </c>
      <c r="AX167" s="12" t="s">
        <v>73</v>
      </c>
      <c r="AY167" s="236" t="s">
        <v>163</v>
      </c>
    </row>
    <row r="168" s="13" customFormat="1">
      <c r="B168" s="237"/>
      <c r="C168" s="238"/>
      <c r="D168" s="227" t="s">
        <v>170</v>
      </c>
      <c r="E168" s="239" t="s">
        <v>20</v>
      </c>
      <c r="F168" s="240" t="s">
        <v>184</v>
      </c>
      <c r="G168" s="238"/>
      <c r="H168" s="241">
        <v>141.012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AT168" s="247" t="s">
        <v>170</v>
      </c>
      <c r="AU168" s="247" t="s">
        <v>82</v>
      </c>
      <c r="AV168" s="13" t="s">
        <v>168</v>
      </c>
      <c r="AW168" s="13" t="s">
        <v>36</v>
      </c>
      <c r="AX168" s="13" t="s">
        <v>22</v>
      </c>
      <c r="AY168" s="247" t="s">
        <v>163</v>
      </c>
    </row>
    <row r="169" s="1" customFormat="1" ht="16.5" customHeight="1">
      <c r="B169" s="38"/>
      <c r="C169" s="212" t="s">
        <v>317</v>
      </c>
      <c r="D169" s="212" t="s">
        <v>165</v>
      </c>
      <c r="E169" s="213" t="s">
        <v>333</v>
      </c>
      <c r="F169" s="214" t="s">
        <v>334</v>
      </c>
      <c r="G169" s="215" t="s">
        <v>97</v>
      </c>
      <c r="H169" s="216">
        <v>746</v>
      </c>
      <c r="I169" s="217"/>
      <c r="J169" s="218">
        <f>ROUND(I169*H169,2)</f>
        <v>0</v>
      </c>
      <c r="K169" s="214" t="s">
        <v>175</v>
      </c>
      <c r="L169" s="43"/>
      <c r="M169" s="219" t="s">
        <v>20</v>
      </c>
      <c r="N169" s="220" t="s">
        <v>44</v>
      </c>
      <c r="O169" s="83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AR169" s="223" t="s">
        <v>168</v>
      </c>
      <c r="AT169" s="223" t="s">
        <v>165</v>
      </c>
      <c r="AU169" s="223" t="s">
        <v>82</v>
      </c>
      <c r="AY169" s="17" t="s">
        <v>163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22</v>
      </c>
      <c r="BK169" s="224">
        <f>ROUND(I169*H169,2)</f>
        <v>0</v>
      </c>
      <c r="BL169" s="17" t="s">
        <v>168</v>
      </c>
      <c r="BM169" s="223" t="s">
        <v>888</v>
      </c>
    </row>
    <row r="170" s="12" customFormat="1">
      <c r="B170" s="225"/>
      <c r="C170" s="226"/>
      <c r="D170" s="227" t="s">
        <v>170</v>
      </c>
      <c r="E170" s="228" t="s">
        <v>20</v>
      </c>
      <c r="F170" s="229" t="s">
        <v>889</v>
      </c>
      <c r="G170" s="226"/>
      <c r="H170" s="230">
        <v>746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170</v>
      </c>
      <c r="AU170" s="236" t="s">
        <v>82</v>
      </c>
      <c r="AV170" s="12" t="s">
        <v>82</v>
      </c>
      <c r="AW170" s="12" t="s">
        <v>36</v>
      </c>
      <c r="AX170" s="12" t="s">
        <v>22</v>
      </c>
      <c r="AY170" s="236" t="s">
        <v>163</v>
      </c>
    </row>
    <row r="171" s="11" customFormat="1" ht="22.8" customHeight="1">
      <c r="B171" s="196"/>
      <c r="C171" s="197"/>
      <c r="D171" s="198" t="s">
        <v>72</v>
      </c>
      <c r="E171" s="210" t="s">
        <v>189</v>
      </c>
      <c r="F171" s="210" t="s">
        <v>347</v>
      </c>
      <c r="G171" s="197"/>
      <c r="H171" s="197"/>
      <c r="I171" s="200"/>
      <c r="J171" s="211">
        <f>BK171</f>
        <v>0</v>
      </c>
      <c r="K171" s="197"/>
      <c r="L171" s="202"/>
      <c r="M171" s="203"/>
      <c r="N171" s="204"/>
      <c r="O171" s="204"/>
      <c r="P171" s="205">
        <f>SUM(P172:P184)</f>
        <v>0</v>
      </c>
      <c r="Q171" s="204"/>
      <c r="R171" s="205">
        <f>SUM(R172:R184)</f>
        <v>0.14713999999999999</v>
      </c>
      <c r="S171" s="204"/>
      <c r="T171" s="206">
        <f>SUM(T172:T184)</f>
        <v>87.239999999999995</v>
      </c>
      <c r="AR171" s="207" t="s">
        <v>22</v>
      </c>
      <c r="AT171" s="208" t="s">
        <v>72</v>
      </c>
      <c r="AU171" s="208" t="s">
        <v>22</v>
      </c>
      <c r="AY171" s="207" t="s">
        <v>163</v>
      </c>
      <c r="BK171" s="209">
        <f>SUM(BK172:BK184)</f>
        <v>0</v>
      </c>
    </row>
    <row r="172" s="1" customFormat="1" ht="24" customHeight="1">
      <c r="B172" s="38"/>
      <c r="C172" s="212" t="s">
        <v>133</v>
      </c>
      <c r="D172" s="212" t="s">
        <v>165</v>
      </c>
      <c r="E172" s="213" t="s">
        <v>349</v>
      </c>
      <c r="F172" s="214" t="s">
        <v>350</v>
      </c>
      <c r="G172" s="215" t="s">
        <v>101</v>
      </c>
      <c r="H172" s="216">
        <v>108</v>
      </c>
      <c r="I172" s="217"/>
      <c r="J172" s="218">
        <f>ROUND(I172*H172,2)</f>
        <v>0</v>
      </c>
      <c r="K172" s="214" t="s">
        <v>175</v>
      </c>
      <c r="L172" s="43"/>
      <c r="M172" s="219" t="s">
        <v>20</v>
      </c>
      <c r="N172" s="220" t="s">
        <v>44</v>
      </c>
      <c r="O172" s="83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AR172" s="223" t="s">
        <v>168</v>
      </c>
      <c r="AT172" s="223" t="s">
        <v>165</v>
      </c>
      <c r="AU172" s="223" t="s">
        <v>82</v>
      </c>
      <c r="AY172" s="17" t="s">
        <v>163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22</v>
      </c>
      <c r="BK172" s="224">
        <f>ROUND(I172*H172,2)</f>
        <v>0</v>
      </c>
      <c r="BL172" s="17" t="s">
        <v>168</v>
      </c>
      <c r="BM172" s="223" t="s">
        <v>890</v>
      </c>
    </row>
    <row r="173" s="12" customFormat="1">
      <c r="B173" s="225"/>
      <c r="C173" s="226"/>
      <c r="D173" s="227" t="s">
        <v>170</v>
      </c>
      <c r="E173" s="228" t="s">
        <v>592</v>
      </c>
      <c r="F173" s="229" t="s">
        <v>891</v>
      </c>
      <c r="G173" s="226"/>
      <c r="H173" s="230">
        <v>108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170</v>
      </c>
      <c r="AU173" s="236" t="s">
        <v>82</v>
      </c>
      <c r="AV173" s="12" t="s">
        <v>82</v>
      </c>
      <c r="AW173" s="12" t="s">
        <v>36</v>
      </c>
      <c r="AX173" s="12" t="s">
        <v>22</v>
      </c>
      <c r="AY173" s="236" t="s">
        <v>163</v>
      </c>
    </row>
    <row r="174" s="1" customFormat="1" ht="16.5" customHeight="1">
      <c r="B174" s="38"/>
      <c r="C174" s="212" t="s">
        <v>326</v>
      </c>
      <c r="D174" s="212" t="s">
        <v>165</v>
      </c>
      <c r="E174" s="213" t="s">
        <v>552</v>
      </c>
      <c r="F174" s="214" t="s">
        <v>355</v>
      </c>
      <c r="G174" s="215" t="s">
        <v>97</v>
      </c>
      <c r="H174" s="216">
        <v>300</v>
      </c>
      <c r="I174" s="217"/>
      <c r="J174" s="218">
        <f>ROUND(I174*H174,2)</f>
        <v>0</v>
      </c>
      <c r="K174" s="214" t="s">
        <v>20</v>
      </c>
      <c r="L174" s="43"/>
      <c r="M174" s="219" t="s">
        <v>20</v>
      </c>
      <c r="N174" s="220" t="s">
        <v>44</v>
      </c>
      <c r="O174" s="83"/>
      <c r="P174" s="221">
        <f>O174*H174</f>
        <v>0</v>
      </c>
      <c r="Q174" s="221">
        <v>0.00046999999999999999</v>
      </c>
      <c r="R174" s="221">
        <f>Q174*H174</f>
        <v>0.14099999999999999</v>
      </c>
      <c r="S174" s="221">
        <v>0</v>
      </c>
      <c r="T174" s="222">
        <f>S174*H174</f>
        <v>0</v>
      </c>
      <c r="AR174" s="223" t="s">
        <v>168</v>
      </c>
      <c r="AT174" s="223" t="s">
        <v>165</v>
      </c>
      <c r="AU174" s="223" t="s">
        <v>82</v>
      </c>
      <c r="AY174" s="17" t="s">
        <v>163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22</v>
      </c>
      <c r="BK174" s="224">
        <f>ROUND(I174*H174,2)</f>
        <v>0</v>
      </c>
      <c r="BL174" s="17" t="s">
        <v>168</v>
      </c>
      <c r="BM174" s="223" t="s">
        <v>892</v>
      </c>
    </row>
    <row r="175" s="12" customFormat="1">
      <c r="B175" s="225"/>
      <c r="C175" s="226"/>
      <c r="D175" s="227" t="s">
        <v>170</v>
      </c>
      <c r="E175" s="228" t="s">
        <v>20</v>
      </c>
      <c r="F175" s="229" t="s">
        <v>893</v>
      </c>
      <c r="G175" s="226"/>
      <c r="H175" s="230">
        <v>300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170</v>
      </c>
      <c r="AU175" s="236" t="s">
        <v>82</v>
      </c>
      <c r="AV175" s="12" t="s">
        <v>82</v>
      </c>
      <c r="AW175" s="12" t="s">
        <v>36</v>
      </c>
      <c r="AX175" s="12" t="s">
        <v>22</v>
      </c>
      <c r="AY175" s="236" t="s">
        <v>163</v>
      </c>
    </row>
    <row r="176" s="1" customFormat="1" ht="24" customHeight="1">
      <c r="B176" s="38"/>
      <c r="C176" s="212" t="s">
        <v>332</v>
      </c>
      <c r="D176" s="212" t="s">
        <v>165</v>
      </c>
      <c r="E176" s="213" t="s">
        <v>358</v>
      </c>
      <c r="F176" s="214" t="s">
        <v>359</v>
      </c>
      <c r="G176" s="215" t="s">
        <v>97</v>
      </c>
      <c r="H176" s="216">
        <v>300</v>
      </c>
      <c r="I176" s="217"/>
      <c r="J176" s="218">
        <f>ROUND(I176*H176,2)</f>
        <v>0</v>
      </c>
      <c r="K176" s="214" t="s">
        <v>329</v>
      </c>
      <c r="L176" s="43"/>
      <c r="M176" s="219" t="s">
        <v>20</v>
      </c>
      <c r="N176" s="220" t="s">
        <v>44</v>
      </c>
      <c r="O176" s="83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AR176" s="223" t="s">
        <v>168</v>
      </c>
      <c r="AT176" s="223" t="s">
        <v>165</v>
      </c>
      <c r="AU176" s="223" t="s">
        <v>82</v>
      </c>
      <c r="AY176" s="17" t="s">
        <v>163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22</v>
      </c>
      <c r="BK176" s="224">
        <f>ROUND(I176*H176,2)</f>
        <v>0</v>
      </c>
      <c r="BL176" s="17" t="s">
        <v>168</v>
      </c>
      <c r="BM176" s="223" t="s">
        <v>894</v>
      </c>
    </row>
    <row r="177" s="12" customFormat="1">
      <c r="B177" s="225"/>
      <c r="C177" s="226"/>
      <c r="D177" s="227" t="s">
        <v>170</v>
      </c>
      <c r="E177" s="228" t="s">
        <v>20</v>
      </c>
      <c r="F177" s="229" t="s">
        <v>895</v>
      </c>
      <c r="G177" s="226"/>
      <c r="H177" s="230">
        <v>300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170</v>
      </c>
      <c r="AU177" s="236" t="s">
        <v>82</v>
      </c>
      <c r="AV177" s="12" t="s">
        <v>82</v>
      </c>
      <c r="AW177" s="12" t="s">
        <v>36</v>
      </c>
      <c r="AX177" s="12" t="s">
        <v>22</v>
      </c>
      <c r="AY177" s="236" t="s">
        <v>163</v>
      </c>
    </row>
    <row r="178" s="1" customFormat="1" ht="24" customHeight="1">
      <c r="B178" s="38"/>
      <c r="C178" s="212" t="s">
        <v>336</v>
      </c>
      <c r="D178" s="212" t="s">
        <v>165</v>
      </c>
      <c r="E178" s="213" t="s">
        <v>365</v>
      </c>
      <c r="F178" s="214" t="s">
        <v>366</v>
      </c>
      <c r="G178" s="215" t="s">
        <v>97</v>
      </c>
      <c r="H178" s="216">
        <v>300</v>
      </c>
      <c r="I178" s="217"/>
      <c r="J178" s="218">
        <f>ROUND(I178*H178,2)</f>
        <v>0</v>
      </c>
      <c r="K178" s="214" t="s">
        <v>175</v>
      </c>
      <c r="L178" s="43"/>
      <c r="M178" s="219" t="s">
        <v>20</v>
      </c>
      <c r="N178" s="220" t="s">
        <v>44</v>
      </c>
      <c r="O178" s="83"/>
      <c r="P178" s="221">
        <f>O178*H178</f>
        <v>0</v>
      </c>
      <c r="Q178" s="221">
        <v>0</v>
      </c>
      <c r="R178" s="221">
        <f>Q178*H178</f>
        <v>0</v>
      </c>
      <c r="S178" s="221">
        <v>0.00080000000000000004</v>
      </c>
      <c r="T178" s="222">
        <f>S178*H178</f>
        <v>0.24000000000000002</v>
      </c>
      <c r="AR178" s="223" t="s">
        <v>168</v>
      </c>
      <c r="AT178" s="223" t="s">
        <v>165</v>
      </c>
      <c r="AU178" s="223" t="s">
        <v>82</v>
      </c>
      <c r="AY178" s="17" t="s">
        <v>163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22</v>
      </c>
      <c r="BK178" s="224">
        <f>ROUND(I178*H178,2)</f>
        <v>0</v>
      </c>
      <c r="BL178" s="17" t="s">
        <v>168</v>
      </c>
      <c r="BM178" s="223" t="s">
        <v>896</v>
      </c>
    </row>
    <row r="179" s="1" customFormat="1" ht="36" customHeight="1">
      <c r="B179" s="38"/>
      <c r="C179" s="212" t="s">
        <v>341</v>
      </c>
      <c r="D179" s="212" t="s">
        <v>165</v>
      </c>
      <c r="E179" s="213" t="s">
        <v>362</v>
      </c>
      <c r="F179" s="214" t="s">
        <v>363</v>
      </c>
      <c r="G179" s="215" t="s">
        <v>97</v>
      </c>
      <c r="H179" s="216">
        <v>300</v>
      </c>
      <c r="I179" s="217"/>
      <c r="J179" s="218">
        <f>ROUND(I179*H179,2)</f>
        <v>0</v>
      </c>
      <c r="K179" s="214" t="s">
        <v>329</v>
      </c>
      <c r="L179" s="43"/>
      <c r="M179" s="219" t="s">
        <v>20</v>
      </c>
      <c r="N179" s="220" t="s">
        <v>44</v>
      </c>
      <c r="O179" s="83"/>
      <c r="P179" s="221">
        <f>O179*H179</f>
        <v>0</v>
      </c>
      <c r="Q179" s="221">
        <v>0</v>
      </c>
      <c r="R179" s="221">
        <f>Q179*H179</f>
        <v>0</v>
      </c>
      <c r="S179" s="221">
        <v>0.28999999999999998</v>
      </c>
      <c r="T179" s="222">
        <f>S179*H179</f>
        <v>87</v>
      </c>
      <c r="AR179" s="223" t="s">
        <v>168</v>
      </c>
      <c r="AT179" s="223" t="s">
        <v>165</v>
      </c>
      <c r="AU179" s="223" t="s">
        <v>82</v>
      </c>
      <c r="AY179" s="17" t="s">
        <v>163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22</v>
      </c>
      <c r="BK179" s="224">
        <f>ROUND(I179*H179,2)</f>
        <v>0</v>
      </c>
      <c r="BL179" s="17" t="s">
        <v>168</v>
      </c>
      <c r="BM179" s="223" t="s">
        <v>897</v>
      </c>
    </row>
    <row r="180" s="1" customFormat="1" ht="24" customHeight="1">
      <c r="B180" s="38"/>
      <c r="C180" s="212" t="s">
        <v>348</v>
      </c>
      <c r="D180" s="212" t="s">
        <v>165</v>
      </c>
      <c r="E180" s="213" t="s">
        <v>369</v>
      </c>
      <c r="F180" s="214" t="s">
        <v>370</v>
      </c>
      <c r="G180" s="215" t="s">
        <v>97</v>
      </c>
      <c r="H180" s="216">
        <v>360</v>
      </c>
      <c r="I180" s="217"/>
      <c r="J180" s="218">
        <f>ROUND(I180*H180,2)</f>
        <v>0</v>
      </c>
      <c r="K180" s="214" t="s">
        <v>175</v>
      </c>
      <c r="L180" s="43"/>
      <c r="M180" s="219" t="s">
        <v>20</v>
      </c>
      <c r="N180" s="220" t="s">
        <v>44</v>
      </c>
      <c r="O180" s="83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AR180" s="223" t="s">
        <v>168</v>
      </c>
      <c r="AT180" s="223" t="s">
        <v>165</v>
      </c>
      <c r="AU180" s="223" t="s">
        <v>82</v>
      </c>
      <c r="AY180" s="17" t="s">
        <v>163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22</v>
      </c>
      <c r="BK180" s="224">
        <f>ROUND(I180*H180,2)</f>
        <v>0</v>
      </c>
      <c r="BL180" s="17" t="s">
        <v>168</v>
      </c>
      <c r="BM180" s="223" t="s">
        <v>898</v>
      </c>
    </row>
    <row r="181" s="12" customFormat="1">
      <c r="B181" s="225"/>
      <c r="C181" s="226"/>
      <c r="D181" s="227" t="s">
        <v>170</v>
      </c>
      <c r="E181" s="228" t="s">
        <v>20</v>
      </c>
      <c r="F181" s="229" t="s">
        <v>899</v>
      </c>
      <c r="G181" s="226"/>
      <c r="H181" s="230">
        <v>360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170</v>
      </c>
      <c r="AU181" s="236" t="s">
        <v>82</v>
      </c>
      <c r="AV181" s="12" t="s">
        <v>82</v>
      </c>
      <c r="AW181" s="12" t="s">
        <v>36</v>
      </c>
      <c r="AX181" s="12" t="s">
        <v>22</v>
      </c>
      <c r="AY181" s="236" t="s">
        <v>163</v>
      </c>
    </row>
    <row r="182" s="1" customFormat="1" ht="24" customHeight="1">
      <c r="B182" s="38"/>
      <c r="C182" s="212" t="s">
        <v>353</v>
      </c>
      <c r="D182" s="212" t="s">
        <v>165</v>
      </c>
      <c r="E182" s="213" t="s">
        <v>373</v>
      </c>
      <c r="F182" s="214" t="s">
        <v>374</v>
      </c>
      <c r="G182" s="215" t="s">
        <v>97</v>
      </c>
      <c r="H182" s="216">
        <v>360</v>
      </c>
      <c r="I182" s="217"/>
      <c r="J182" s="218">
        <f>ROUND(I182*H182,2)</f>
        <v>0</v>
      </c>
      <c r="K182" s="214" t="s">
        <v>175</v>
      </c>
      <c r="L182" s="43"/>
      <c r="M182" s="219" t="s">
        <v>20</v>
      </c>
      <c r="N182" s="220" t="s">
        <v>44</v>
      </c>
      <c r="O182" s="83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AR182" s="223" t="s">
        <v>168</v>
      </c>
      <c r="AT182" s="223" t="s">
        <v>165</v>
      </c>
      <c r="AU182" s="223" t="s">
        <v>82</v>
      </c>
      <c r="AY182" s="17" t="s">
        <v>163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22</v>
      </c>
      <c r="BK182" s="224">
        <f>ROUND(I182*H182,2)</f>
        <v>0</v>
      </c>
      <c r="BL182" s="17" t="s">
        <v>168</v>
      </c>
      <c r="BM182" s="223" t="s">
        <v>900</v>
      </c>
    </row>
    <row r="183" s="12" customFormat="1">
      <c r="B183" s="225"/>
      <c r="C183" s="226"/>
      <c r="D183" s="227" t="s">
        <v>170</v>
      </c>
      <c r="E183" s="228" t="s">
        <v>20</v>
      </c>
      <c r="F183" s="229" t="s">
        <v>901</v>
      </c>
      <c r="G183" s="226"/>
      <c r="H183" s="230">
        <v>360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170</v>
      </c>
      <c r="AU183" s="236" t="s">
        <v>82</v>
      </c>
      <c r="AV183" s="12" t="s">
        <v>82</v>
      </c>
      <c r="AW183" s="12" t="s">
        <v>36</v>
      </c>
      <c r="AX183" s="12" t="s">
        <v>22</v>
      </c>
      <c r="AY183" s="236" t="s">
        <v>163</v>
      </c>
    </row>
    <row r="184" s="1" customFormat="1" ht="16.5" customHeight="1">
      <c r="B184" s="38"/>
      <c r="C184" s="259" t="s">
        <v>357</v>
      </c>
      <c r="D184" s="259" t="s">
        <v>313</v>
      </c>
      <c r="E184" s="260" t="s">
        <v>561</v>
      </c>
      <c r="F184" s="261" t="s">
        <v>562</v>
      </c>
      <c r="G184" s="262" t="s">
        <v>379</v>
      </c>
      <c r="H184" s="263">
        <v>6.1399999999999997</v>
      </c>
      <c r="I184" s="264"/>
      <c r="J184" s="265">
        <f>ROUND(I184*H184,2)</f>
        <v>0</v>
      </c>
      <c r="K184" s="261" t="s">
        <v>175</v>
      </c>
      <c r="L184" s="266"/>
      <c r="M184" s="267" t="s">
        <v>20</v>
      </c>
      <c r="N184" s="268" t="s">
        <v>44</v>
      </c>
      <c r="O184" s="83"/>
      <c r="P184" s="221">
        <f>O184*H184</f>
        <v>0</v>
      </c>
      <c r="Q184" s="221">
        <v>0.001</v>
      </c>
      <c r="R184" s="221">
        <f>Q184*H184</f>
        <v>0.0061399999999999996</v>
      </c>
      <c r="S184" s="221">
        <v>0</v>
      </c>
      <c r="T184" s="222">
        <f>S184*H184</f>
        <v>0</v>
      </c>
      <c r="AR184" s="223" t="s">
        <v>202</v>
      </c>
      <c r="AT184" s="223" t="s">
        <v>313</v>
      </c>
      <c r="AU184" s="223" t="s">
        <v>82</v>
      </c>
      <c r="AY184" s="17" t="s">
        <v>163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22</v>
      </c>
      <c r="BK184" s="224">
        <f>ROUND(I184*H184,2)</f>
        <v>0</v>
      </c>
      <c r="BL184" s="17" t="s">
        <v>168</v>
      </c>
      <c r="BM184" s="223" t="s">
        <v>902</v>
      </c>
    </row>
    <row r="185" s="11" customFormat="1" ht="22.8" customHeight="1">
      <c r="B185" s="196"/>
      <c r="C185" s="197"/>
      <c r="D185" s="198" t="s">
        <v>72</v>
      </c>
      <c r="E185" s="210" t="s">
        <v>194</v>
      </c>
      <c r="F185" s="210" t="s">
        <v>382</v>
      </c>
      <c r="G185" s="197"/>
      <c r="H185" s="197"/>
      <c r="I185" s="200"/>
      <c r="J185" s="211">
        <f>BK185</f>
        <v>0</v>
      </c>
      <c r="K185" s="197"/>
      <c r="L185" s="202"/>
      <c r="M185" s="203"/>
      <c r="N185" s="204"/>
      <c r="O185" s="204"/>
      <c r="P185" s="205">
        <f>SUM(P186:P191)</f>
        <v>0</v>
      </c>
      <c r="Q185" s="204"/>
      <c r="R185" s="205">
        <f>SUM(R186:R191)</f>
        <v>10.852</v>
      </c>
      <c r="S185" s="204"/>
      <c r="T185" s="206">
        <f>SUM(T186:T191)</f>
        <v>0</v>
      </c>
      <c r="AR185" s="207" t="s">
        <v>22</v>
      </c>
      <c r="AT185" s="208" t="s">
        <v>72</v>
      </c>
      <c r="AU185" s="208" t="s">
        <v>22</v>
      </c>
      <c r="AY185" s="207" t="s">
        <v>163</v>
      </c>
      <c r="BK185" s="209">
        <f>SUM(BK186:BK191)</f>
        <v>0</v>
      </c>
    </row>
    <row r="186" s="1" customFormat="1" ht="24" customHeight="1">
      <c r="B186" s="38"/>
      <c r="C186" s="212" t="s">
        <v>361</v>
      </c>
      <c r="D186" s="212" t="s">
        <v>165</v>
      </c>
      <c r="E186" s="213" t="s">
        <v>384</v>
      </c>
      <c r="F186" s="214" t="s">
        <v>385</v>
      </c>
      <c r="G186" s="215" t="s">
        <v>97</v>
      </c>
      <c r="H186" s="216">
        <v>200</v>
      </c>
      <c r="I186" s="217"/>
      <c r="J186" s="218">
        <f>ROUND(I186*H186,2)</f>
        <v>0</v>
      </c>
      <c r="K186" s="214" t="s">
        <v>20</v>
      </c>
      <c r="L186" s="43"/>
      <c r="M186" s="219" t="s">
        <v>20</v>
      </c>
      <c r="N186" s="220" t="s">
        <v>44</v>
      </c>
      <c r="O186" s="83"/>
      <c r="P186" s="221">
        <f>O186*H186</f>
        <v>0</v>
      </c>
      <c r="Q186" s="221">
        <v>0.00025999999999999998</v>
      </c>
      <c r="R186" s="221">
        <f>Q186*H186</f>
        <v>0.051999999999999998</v>
      </c>
      <c r="S186" s="221">
        <v>0</v>
      </c>
      <c r="T186" s="222">
        <f>S186*H186</f>
        <v>0</v>
      </c>
      <c r="AR186" s="223" t="s">
        <v>168</v>
      </c>
      <c r="AT186" s="223" t="s">
        <v>165</v>
      </c>
      <c r="AU186" s="223" t="s">
        <v>82</v>
      </c>
      <c r="AY186" s="17" t="s">
        <v>163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22</v>
      </c>
      <c r="BK186" s="224">
        <f>ROUND(I186*H186,2)</f>
        <v>0</v>
      </c>
      <c r="BL186" s="17" t="s">
        <v>168</v>
      </c>
      <c r="BM186" s="223" t="s">
        <v>903</v>
      </c>
    </row>
    <row r="187" s="12" customFormat="1">
      <c r="B187" s="225"/>
      <c r="C187" s="226"/>
      <c r="D187" s="227" t="s">
        <v>170</v>
      </c>
      <c r="E187" s="228" t="s">
        <v>20</v>
      </c>
      <c r="F187" s="229" t="s">
        <v>904</v>
      </c>
      <c r="G187" s="226"/>
      <c r="H187" s="230">
        <v>200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AT187" s="236" t="s">
        <v>170</v>
      </c>
      <c r="AU187" s="236" t="s">
        <v>82</v>
      </c>
      <c r="AV187" s="12" t="s">
        <v>82</v>
      </c>
      <c r="AW187" s="12" t="s">
        <v>36</v>
      </c>
      <c r="AX187" s="12" t="s">
        <v>73</v>
      </c>
      <c r="AY187" s="236" t="s">
        <v>163</v>
      </c>
    </row>
    <row r="188" s="13" customFormat="1">
      <c r="B188" s="237"/>
      <c r="C188" s="238"/>
      <c r="D188" s="227" t="s">
        <v>170</v>
      </c>
      <c r="E188" s="239" t="s">
        <v>20</v>
      </c>
      <c r="F188" s="240" t="s">
        <v>184</v>
      </c>
      <c r="G188" s="238"/>
      <c r="H188" s="241">
        <v>200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AT188" s="247" t="s">
        <v>170</v>
      </c>
      <c r="AU188" s="247" t="s">
        <v>82</v>
      </c>
      <c r="AV188" s="13" t="s">
        <v>168</v>
      </c>
      <c r="AW188" s="13" t="s">
        <v>36</v>
      </c>
      <c r="AX188" s="13" t="s">
        <v>22</v>
      </c>
      <c r="AY188" s="247" t="s">
        <v>163</v>
      </c>
    </row>
    <row r="189" s="1" customFormat="1" ht="24" customHeight="1">
      <c r="B189" s="38"/>
      <c r="C189" s="212" t="s">
        <v>118</v>
      </c>
      <c r="D189" s="212" t="s">
        <v>165</v>
      </c>
      <c r="E189" s="213" t="s">
        <v>391</v>
      </c>
      <c r="F189" s="214" t="s">
        <v>392</v>
      </c>
      <c r="G189" s="215" t="s">
        <v>97</v>
      </c>
      <c r="H189" s="216">
        <v>200</v>
      </c>
      <c r="I189" s="217"/>
      <c r="J189" s="218">
        <f>ROUND(I189*H189,2)</f>
        <v>0</v>
      </c>
      <c r="K189" s="214" t="s">
        <v>175</v>
      </c>
      <c r="L189" s="43"/>
      <c r="M189" s="219" t="s">
        <v>20</v>
      </c>
      <c r="N189" s="220" t="s">
        <v>44</v>
      </c>
      <c r="O189" s="83"/>
      <c r="P189" s="221">
        <f>O189*H189</f>
        <v>0</v>
      </c>
      <c r="Q189" s="221">
        <v>0.053999999999999999</v>
      </c>
      <c r="R189" s="221">
        <f>Q189*H189</f>
        <v>10.800000000000001</v>
      </c>
      <c r="S189" s="221">
        <v>0</v>
      </c>
      <c r="T189" s="222">
        <f>S189*H189</f>
        <v>0</v>
      </c>
      <c r="AR189" s="223" t="s">
        <v>168</v>
      </c>
      <c r="AT189" s="223" t="s">
        <v>165</v>
      </c>
      <c r="AU189" s="223" t="s">
        <v>82</v>
      </c>
      <c r="AY189" s="17" t="s">
        <v>163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22</v>
      </c>
      <c r="BK189" s="224">
        <f>ROUND(I189*H189,2)</f>
        <v>0</v>
      </c>
      <c r="BL189" s="17" t="s">
        <v>168</v>
      </c>
      <c r="BM189" s="223" t="s">
        <v>905</v>
      </c>
    </row>
    <row r="190" s="12" customFormat="1">
      <c r="B190" s="225"/>
      <c r="C190" s="226"/>
      <c r="D190" s="227" t="s">
        <v>170</v>
      </c>
      <c r="E190" s="228" t="s">
        <v>20</v>
      </c>
      <c r="F190" s="229" t="s">
        <v>906</v>
      </c>
      <c r="G190" s="226"/>
      <c r="H190" s="230">
        <v>200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170</v>
      </c>
      <c r="AU190" s="236" t="s">
        <v>82</v>
      </c>
      <c r="AV190" s="12" t="s">
        <v>82</v>
      </c>
      <c r="AW190" s="12" t="s">
        <v>36</v>
      </c>
      <c r="AX190" s="12" t="s">
        <v>73</v>
      </c>
      <c r="AY190" s="236" t="s">
        <v>163</v>
      </c>
    </row>
    <row r="191" s="13" customFormat="1">
      <c r="B191" s="237"/>
      <c r="C191" s="238"/>
      <c r="D191" s="227" t="s">
        <v>170</v>
      </c>
      <c r="E191" s="239" t="s">
        <v>20</v>
      </c>
      <c r="F191" s="240" t="s">
        <v>184</v>
      </c>
      <c r="G191" s="238"/>
      <c r="H191" s="241">
        <v>200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AT191" s="247" t="s">
        <v>170</v>
      </c>
      <c r="AU191" s="247" t="s">
        <v>82</v>
      </c>
      <c r="AV191" s="13" t="s">
        <v>168</v>
      </c>
      <c r="AW191" s="13" t="s">
        <v>36</v>
      </c>
      <c r="AX191" s="13" t="s">
        <v>22</v>
      </c>
      <c r="AY191" s="247" t="s">
        <v>163</v>
      </c>
    </row>
    <row r="192" s="11" customFormat="1" ht="22.8" customHeight="1">
      <c r="B192" s="196"/>
      <c r="C192" s="197"/>
      <c r="D192" s="198" t="s">
        <v>72</v>
      </c>
      <c r="E192" s="210" t="s">
        <v>207</v>
      </c>
      <c r="F192" s="210" t="s">
        <v>396</v>
      </c>
      <c r="G192" s="197"/>
      <c r="H192" s="197"/>
      <c r="I192" s="200"/>
      <c r="J192" s="211">
        <f>BK192</f>
        <v>0</v>
      </c>
      <c r="K192" s="197"/>
      <c r="L192" s="202"/>
      <c r="M192" s="203"/>
      <c r="N192" s="204"/>
      <c r="O192" s="204"/>
      <c r="P192" s="205">
        <f>SUM(P193:P203)</f>
        <v>0</v>
      </c>
      <c r="Q192" s="204"/>
      <c r="R192" s="205">
        <f>SUM(R193:R203)</f>
        <v>0</v>
      </c>
      <c r="S192" s="204"/>
      <c r="T192" s="206">
        <f>SUM(T193:T203)</f>
        <v>68.926500000000004</v>
      </c>
      <c r="AR192" s="207" t="s">
        <v>22</v>
      </c>
      <c r="AT192" s="208" t="s">
        <v>72</v>
      </c>
      <c r="AU192" s="208" t="s">
        <v>22</v>
      </c>
      <c r="AY192" s="207" t="s">
        <v>163</v>
      </c>
      <c r="BK192" s="209">
        <f>SUM(BK193:BK203)</f>
        <v>0</v>
      </c>
    </row>
    <row r="193" s="1" customFormat="1" ht="24" customHeight="1">
      <c r="B193" s="38"/>
      <c r="C193" s="212" t="s">
        <v>368</v>
      </c>
      <c r="D193" s="212" t="s">
        <v>165</v>
      </c>
      <c r="E193" s="213" t="s">
        <v>398</v>
      </c>
      <c r="F193" s="214" t="s">
        <v>399</v>
      </c>
      <c r="G193" s="215" t="s">
        <v>101</v>
      </c>
      <c r="H193" s="216">
        <v>26.010000000000002</v>
      </c>
      <c r="I193" s="217"/>
      <c r="J193" s="218">
        <f>ROUND(I193*H193,2)</f>
        <v>0</v>
      </c>
      <c r="K193" s="214" t="s">
        <v>20</v>
      </c>
      <c r="L193" s="43"/>
      <c r="M193" s="219" t="s">
        <v>20</v>
      </c>
      <c r="N193" s="220" t="s">
        <v>44</v>
      </c>
      <c r="O193" s="83"/>
      <c r="P193" s="221">
        <f>O193*H193</f>
        <v>0</v>
      </c>
      <c r="Q193" s="221">
        <v>0</v>
      </c>
      <c r="R193" s="221">
        <f>Q193*H193</f>
        <v>0</v>
      </c>
      <c r="S193" s="221">
        <v>2.6499999999999999</v>
      </c>
      <c r="T193" s="222">
        <f>S193*H193</f>
        <v>68.926500000000004</v>
      </c>
      <c r="AR193" s="223" t="s">
        <v>168</v>
      </c>
      <c r="AT193" s="223" t="s">
        <v>165</v>
      </c>
      <c r="AU193" s="223" t="s">
        <v>82</v>
      </c>
      <c r="AY193" s="17" t="s">
        <v>163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22</v>
      </c>
      <c r="BK193" s="224">
        <f>ROUND(I193*H193,2)</f>
        <v>0</v>
      </c>
      <c r="BL193" s="17" t="s">
        <v>168</v>
      </c>
      <c r="BM193" s="223" t="s">
        <v>907</v>
      </c>
    </row>
    <row r="194" s="12" customFormat="1">
      <c r="B194" s="225"/>
      <c r="C194" s="226"/>
      <c r="D194" s="227" t="s">
        <v>170</v>
      </c>
      <c r="E194" s="228" t="s">
        <v>20</v>
      </c>
      <c r="F194" s="229" t="s">
        <v>908</v>
      </c>
      <c r="G194" s="226"/>
      <c r="H194" s="230">
        <v>12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170</v>
      </c>
      <c r="AU194" s="236" t="s">
        <v>82</v>
      </c>
      <c r="AV194" s="12" t="s">
        <v>82</v>
      </c>
      <c r="AW194" s="12" t="s">
        <v>36</v>
      </c>
      <c r="AX194" s="12" t="s">
        <v>73</v>
      </c>
      <c r="AY194" s="236" t="s">
        <v>163</v>
      </c>
    </row>
    <row r="195" s="12" customFormat="1">
      <c r="B195" s="225"/>
      <c r="C195" s="226"/>
      <c r="D195" s="227" t="s">
        <v>170</v>
      </c>
      <c r="E195" s="228" t="s">
        <v>20</v>
      </c>
      <c r="F195" s="229" t="s">
        <v>909</v>
      </c>
      <c r="G195" s="226"/>
      <c r="H195" s="230">
        <v>14.01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170</v>
      </c>
      <c r="AU195" s="236" t="s">
        <v>82</v>
      </c>
      <c r="AV195" s="12" t="s">
        <v>82</v>
      </c>
      <c r="AW195" s="12" t="s">
        <v>36</v>
      </c>
      <c r="AX195" s="12" t="s">
        <v>73</v>
      </c>
      <c r="AY195" s="236" t="s">
        <v>163</v>
      </c>
    </row>
    <row r="196" s="13" customFormat="1">
      <c r="B196" s="237"/>
      <c r="C196" s="238"/>
      <c r="D196" s="227" t="s">
        <v>170</v>
      </c>
      <c r="E196" s="239" t="s">
        <v>125</v>
      </c>
      <c r="F196" s="240" t="s">
        <v>184</v>
      </c>
      <c r="G196" s="238"/>
      <c r="H196" s="241">
        <v>26.010000000000002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170</v>
      </c>
      <c r="AU196" s="247" t="s">
        <v>82</v>
      </c>
      <c r="AV196" s="13" t="s">
        <v>168</v>
      </c>
      <c r="AW196" s="13" t="s">
        <v>36</v>
      </c>
      <c r="AX196" s="13" t="s">
        <v>22</v>
      </c>
      <c r="AY196" s="247" t="s">
        <v>163</v>
      </c>
    </row>
    <row r="197" s="1" customFormat="1" ht="16.5" customHeight="1">
      <c r="B197" s="38"/>
      <c r="C197" s="212" t="s">
        <v>372</v>
      </c>
      <c r="D197" s="212" t="s">
        <v>165</v>
      </c>
      <c r="E197" s="213" t="s">
        <v>406</v>
      </c>
      <c r="F197" s="214" t="s">
        <v>407</v>
      </c>
      <c r="G197" s="215" t="s">
        <v>97</v>
      </c>
      <c r="H197" s="216">
        <v>200</v>
      </c>
      <c r="I197" s="217"/>
      <c r="J197" s="218">
        <f>ROUND(I197*H197,2)</f>
        <v>0</v>
      </c>
      <c r="K197" s="214" t="s">
        <v>20</v>
      </c>
      <c r="L197" s="43"/>
      <c r="M197" s="219" t="s">
        <v>20</v>
      </c>
      <c r="N197" s="220" t="s">
        <v>44</v>
      </c>
      <c r="O197" s="83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AR197" s="223" t="s">
        <v>168</v>
      </c>
      <c r="AT197" s="223" t="s">
        <v>165</v>
      </c>
      <c r="AU197" s="223" t="s">
        <v>82</v>
      </c>
      <c r="AY197" s="17" t="s">
        <v>163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22</v>
      </c>
      <c r="BK197" s="224">
        <f>ROUND(I197*H197,2)</f>
        <v>0</v>
      </c>
      <c r="BL197" s="17" t="s">
        <v>168</v>
      </c>
      <c r="BM197" s="223" t="s">
        <v>910</v>
      </c>
    </row>
    <row r="198" s="12" customFormat="1">
      <c r="B198" s="225"/>
      <c r="C198" s="226"/>
      <c r="D198" s="227" t="s">
        <v>170</v>
      </c>
      <c r="E198" s="228" t="s">
        <v>20</v>
      </c>
      <c r="F198" s="229" t="s">
        <v>911</v>
      </c>
      <c r="G198" s="226"/>
      <c r="H198" s="230">
        <v>200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170</v>
      </c>
      <c r="AU198" s="236" t="s">
        <v>82</v>
      </c>
      <c r="AV198" s="12" t="s">
        <v>82</v>
      </c>
      <c r="AW198" s="12" t="s">
        <v>36</v>
      </c>
      <c r="AX198" s="12" t="s">
        <v>73</v>
      </c>
      <c r="AY198" s="236" t="s">
        <v>163</v>
      </c>
    </row>
    <row r="199" s="13" customFormat="1">
      <c r="B199" s="237"/>
      <c r="C199" s="238"/>
      <c r="D199" s="227" t="s">
        <v>170</v>
      </c>
      <c r="E199" s="239" t="s">
        <v>20</v>
      </c>
      <c r="F199" s="240" t="s">
        <v>184</v>
      </c>
      <c r="G199" s="238"/>
      <c r="H199" s="241">
        <v>200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AT199" s="247" t="s">
        <v>170</v>
      </c>
      <c r="AU199" s="247" t="s">
        <v>82</v>
      </c>
      <c r="AV199" s="13" t="s">
        <v>168</v>
      </c>
      <c r="AW199" s="13" t="s">
        <v>36</v>
      </c>
      <c r="AX199" s="13" t="s">
        <v>22</v>
      </c>
      <c r="AY199" s="247" t="s">
        <v>163</v>
      </c>
    </row>
    <row r="200" s="1" customFormat="1" ht="16.5" customHeight="1">
      <c r="B200" s="38"/>
      <c r="C200" s="212" t="s">
        <v>376</v>
      </c>
      <c r="D200" s="212" t="s">
        <v>165</v>
      </c>
      <c r="E200" s="213" t="s">
        <v>412</v>
      </c>
      <c r="F200" s="214" t="s">
        <v>413</v>
      </c>
      <c r="G200" s="215" t="s">
        <v>414</v>
      </c>
      <c r="H200" s="216">
        <v>1</v>
      </c>
      <c r="I200" s="217"/>
      <c r="J200" s="218">
        <f>ROUND(I200*H200,2)</f>
        <v>0</v>
      </c>
      <c r="K200" s="214" t="s">
        <v>20</v>
      </c>
      <c r="L200" s="43"/>
      <c r="M200" s="219" t="s">
        <v>20</v>
      </c>
      <c r="N200" s="220" t="s">
        <v>44</v>
      </c>
      <c r="O200" s="83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AR200" s="223" t="s">
        <v>168</v>
      </c>
      <c r="AT200" s="223" t="s">
        <v>165</v>
      </c>
      <c r="AU200" s="223" t="s">
        <v>82</v>
      </c>
      <c r="AY200" s="17" t="s">
        <v>163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22</v>
      </c>
      <c r="BK200" s="224">
        <f>ROUND(I200*H200,2)</f>
        <v>0</v>
      </c>
      <c r="BL200" s="17" t="s">
        <v>168</v>
      </c>
      <c r="BM200" s="223" t="s">
        <v>912</v>
      </c>
    </row>
    <row r="201" s="1" customFormat="1" ht="16.5" customHeight="1">
      <c r="B201" s="38"/>
      <c r="C201" s="212" t="s">
        <v>383</v>
      </c>
      <c r="D201" s="212" t="s">
        <v>165</v>
      </c>
      <c r="E201" s="213" t="s">
        <v>417</v>
      </c>
      <c r="F201" s="214" t="s">
        <v>418</v>
      </c>
      <c r="G201" s="215" t="s">
        <v>414</v>
      </c>
      <c r="H201" s="216">
        <v>1</v>
      </c>
      <c r="I201" s="217"/>
      <c r="J201" s="218">
        <f>ROUND(I201*H201,2)</f>
        <v>0</v>
      </c>
      <c r="K201" s="214" t="s">
        <v>20</v>
      </c>
      <c r="L201" s="43"/>
      <c r="M201" s="219" t="s">
        <v>20</v>
      </c>
      <c r="N201" s="220" t="s">
        <v>44</v>
      </c>
      <c r="O201" s="83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AR201" s="223" t="s">
        <v>168</v>
      </c>
      <c r="AT201" s="223" t="s">
        <v>165</v>
      </c>
      <c r="AU201" s="223" t="s">
        <v>82</v>
      </c>
      <c r="AY201" s="17" t="s">
        <v>163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22</v>
      </c>
      <c r="BK201" s="224">
        <f>ROUND(I201*H201,2)</f>
        <v>0</v>
      </c>
      <c r="BL201" s="17" t="s">
        <v>168</v>
      </c>
      <c r="BM201" s="223" t="s">
        <v>913</v>
      </c>
    </row>
    <row r="202" s="1" customFormat="1" ht="16.5" customHeight="1">
      <c r="B202" s="38"/>
      <c r="C202" s="212" t="s">
        <v>390</v>
      </c>
      <c r="D202" s="212" t="s">
        <v>165</v>
      </c>
      <c r="E202" s="213" t="s">
        <v>421</v>
      </c>
      <c r="F202" s="214" t="s">
        <v>914</v>
      </c>
      <c r="G202" s="215" t="s">
        <v>414</v>
      </c>
      <c r="H202" s="216">
        <v>1</v>
      </c>
      <c r="I202" s="217"/>
      <c r="J202" s="218">
        <f>ROUND(I202*H202,2)</f>
        <v>0</v>
      </c>
      <c r="K202" s="214" t="s">
        <v>20</v>
      </c>
      <c r="L202" s="43"/>
      <c r="M202" s="219" t="s">
        <v>20</v>
      </c>
      <c r="N202" s="220" t="s">
        <v>44</v>
      </c>
      <c r="O202" s="83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AR202" s="223" t="s">
        <v>168</v>
      </c>
      <c r="AT202" s="223" t="s">
        <v>165</v>
      </c>
      <c r="AU202" s="223" t="s">
        <v>82</v>
      </c>
      <c r="AY202" s="17" t="s">
        <v>163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22</v>
      </c>
      <c r="BK202" s="224">
        <f>ROUND(I202*H202,2)</f>
        <v>0</v>
      </c>
      <c r="BL202" s="17" t="s">
        <v>168</v>
      </c>
      <c r="BM202" s="223" t="s">
        <v>915</v>
      </c>
    </row>
    <row r="203" s="1" customFormat="1" ht="16.5" customHeight="1">
      <c r="B203" s="38"/>
      <c r="C203" s="212" t="s">
        <v>397</v>
      </c>
      <c r="D203" s="212" t="s">
        <v>165</v>
      </c>
      <c r="E203" s="213" t="s">
        <v>425</v>
      </c>
      <c r="F203" s="214" t="s">
        <v>426</v>
      </c>
      <c r="G203" s="215" t="s">
        <v>414</v>
      </c>
      <c r="H203" s="216">
        <v>1</v>
      </c>
      <c r="I203" s="217"/>
      <c r="J203" s="218">
        <f>ROUND(I203*H203,2)</f>
        <v>0</v>
      </c>
      <c r="K203" s="214" t="s">
        <v>20</v>
      </c>
      <c r="L203" s="43"/>
      <c r="M203" s="219" t="s">
        <v>20</v>
      </c>
      <c r="N203" s="220" t="s">
        <v>44</v>
      </c>
      <c r="O203" s="83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AR203" s="223" t="s">
        <v>168</v>
      </c>
      <c r="AT203" s="223" t="s">
        <v>165</v>
      </c>
      <c r="AU203" s="223" t="s">
        <v>82</v>
      </c>
      <c r="AY203" s="17" t="s">
        <v>163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22</v>
      </c>
      <c r="BK203" s="224">
        <f>ROUND(I203*H203,2)</f>
        <v>0</v>
      </c>
      <c r="BL203" s="17" t="s">
        <v>168</v>
      </c>
      <c r="BM203" s="223" t="s">
        <v>916</v>
      </c>
    </row>
    <row r="204" s="11" customFormat="1" ht="22.8" customHeight="1">
      <c r="B204" s="196"/>
      <c r="C204" s="197"/>
      <c r="D204" s="198" t="s">
        <v>72</v>
      </c>
      <c r="E204" s="210" t="s">
        <v>428</v>
      </c>
      <c r="F204" s="210" t="s">
        <v>429</v>
      </c>
      <c r="G204" s="197"/>
      <c r="H204" s="197"/>
      <c r="I204" s="200"/>
      <c r="J204" s="211">
        <f>BK204</f>
        <v>0</v>
      </c>
      <c r="K204" s="197"/>
      <c r="L204" s="202"/>
      <c r="M204" s="203"/>
      <c r="N204" s="204"/>
      <c r="O204" s="204"/>
      <c r="P204" s="205">
        <f>SUM(P205:P210)</f>
        <v>0</v>
      </c>
      <c r="Q204" s="204"/>
      <c r="R204" s="205">
        <f>SUM(R205:R210)</f>
        <v>0</v>
      </c>
      <c r="S204" s="204"/>
      <c r="T204" s="206">
        <f>SUM(T205:T210)</f>
        <v>0</v>
      </c>
      <c r="AR204" s="207" t="s">
        <v>22</v>
      </c>
      <c r="AT204" s="208" t="s">
        <v>72</v>
      </c>
      <c r="AU204" s="208" t="s">
        <v>22</v>
      </c>
      <c r="AY204" s="207" t="s">
        <v>163</v>
      </c>
      <c r="BK204" s="209">
        <f>SUM(BK205:BK210)</f>
        <v>0</v>
      </c>
    </row>
    <row r="205" s="1" customFormat="1" ht="24" customHeight="1">
      <c r="B205" s="38"/>
      <c r="C205" s="212" t="s">
        <v>405</v>
      </c>
      <c r="D205" s="212" t="s">
        <v>165</v>
      </c>
      <c r="E205" s="213" t="s">
        <v>431</v>
      </c>
      <c r="F205" s="214" t="s">
        <v>432</v>
      </c>
      <c r="G205" s="215" t="s">
        <v>269</v>
      </c>
      <c r="H205" s="216">
        <v>59.823</v>
      </c>
      <c r="I205" s="217"/>
      <c r="J205" s="218">
        <f>ROUND(I205*H205,2)</f>
        <v>0</v>
      </c>
      <c r="K205" s="214" t="s">
        <v>175</v>
      </c>
      <c r="L205" s="43"/>
      <c r="M205" s="219" t="s">
        <v>20</v>
      </c>
      <c r="N205" s="220" t="s">
        <v>44</v>
      </c>
      <c r="O205" s="83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AR205" s="223" t="s">
        <v>168</v>
      </c>
      <c r="AT205" s="223" t="s">
        <v>165</v>
      </c>
      <c r="AU205" s="223" t="s">
        <v>82</v>
      </c>
      <c r="AY205" s="17" t="s">
        <v>163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22</v>
      </c>
      <c r="BK205" s="224">
        <f>ROUND(I205*H205,2)</f>
        <v>0</v>
      </c>
      <c r="BL205" s="17" t="s">
        <v>168</v>
      </c>
      <c r="BM205" s="223" t="s">
        <v>917</v>
      </c>
    </row>
    <row r="206" s="12" customFormat="1">
      <c r="B206" s="225"/>
      <c r="C206" s="226"/>
      <c r="D206" s="227" t="s">
        <v>170</v>
      </c>
      <c r="E206" s="228" t="s">
        <v>20</v>
      </c>
      <c r="F206" s="229" t="s">
        <v>656</v>
      </c>
      <c r="G206" s="226"/>
      <c r="H206" s="230">
        <v>59.823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AT206" s="236" t="s">
        <v>170</v>
      </c>
      <c r="AU206" s="236" t="s">
        <v>82</v>
      </c>
      <c r="AV206" s="12" t="s">
        <v>82</v>
      </c>
      <c r="AW206" s="12" t="s">
        <v>36</v>
      </c>
      <c r="AX206" s="12" t="s">
        <v>22</v>
      </c>
      <c r="AY206" s="236" t="s">
        <v>163</v>
      </c>
    </row>
    <row r="207" s="1" customFormat="1" ht="24" customHeight="1">
      <c r="B207" s="38"/>
      <c r="C207" s="212" t="s">
        <v>411</v>
      </c>
      <c r="D207" s="212" t="s">
        <v>165</v>
      </c>
      <c r="E207" s="213" t="s">
        <v>440</v>
      </c>
      <c r="F207" s="214" t="s">
        <v>441</v>
      </c>
      <c r="G207" s="215" t="s">
        <v>269</v>
      </c>
      <c r="H207" s="216">
        <v>59.823</v>
      </c>
      <c r="I207" s="217"/>
      <c r="J207" s="218">
        <f>ROUND(I207*H207,2)</f>
        <v>0</v>
      </c>
      <c r="K207" s="214" t="s">
        <v>175</v>
      </c>
      <c r="L207" s="43"/>
      <c r="M207" s="219" t="s">
        <v>20</v>
      </c>
      <c r="N207" s="220" t="s">
        <v>44</v>
      </c>
      <c r="O207" s="83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AR207" s="223" t="s">
        <v>168</v>
      </c>
      <c r="AT207" s="223" t="s">
        <v>165</v>
      </c>
      <c r="AU207" s="223" t="s">
        <v>82</v>
      </c>
      <c r="AY207" s="17" t="s">
        <v>163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22</v>
      </c>
      <c r="BK207" s="224">
        <f>ROUND(I207*H207,2)</f>
        <v>0</v>
      </c>
      <c r="BL207" s="17" t="s">
        <v>168</v>
      </c>
      <c r="BM207" s="223" t="s">
        <v>918</v>
      </c>
    </row>
    <row r="208" s="12" customFormat="1">
      <c r="B208" s="225"/>
      <c r="C208" s="226"/>
      <c r="D208" s="227" t="s">
        <v>170</v>
      </c>
      <c r="E208" s="228" t="s">
        <v>20</v>
      </c>
      <c r="F208" s="229" t="s">
        <v>656</v>
      </c>
      <c r="G208" s="226"/>
      <c r="H208" s="230">
        <v>59.823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AT208" s="236" t="s">
        <v>170</v>
      </c>
      <c r="AU208" s="236" t="s">
        <v>82</v>
      </c>
      <c r="AV208" s="12" t="s">
        <v>82</v>
      </c>
      <c r="AW208" s="12" t="s">
        <v>36</v>
      </c>
      <c r="AX208" s="12" t="s">
        <v>22</v>
      </c>
      <c r="AY208" s="236" t="s">
        <v>163</v>
      </c>
    </row>
    <row r="209" s="1" customFormat="1" ht="24" customHeight="1">
      <c r="B209" s="38"/>
      <c r="C209" s="212" t="s">
        <v>416</v>
      </c>
      <c r="D209" s="212" t="s">
        <v>165</v>
      </c>
      <c r="E209" s="213" t="s">
        <v>444</v>
      </c>
      <c r="F209" s="214" t="s">
        <v>445</v>
      </c>
      <c r="G209" s="215" t="s">
        <v>269</v>
      </c>
      <c r="H209" s="216">
        <v>598.23000000000002</v>
      </c>
      <c r="I209" s="217"/>
      <c r="J209" s="218">
        <f>ROUND(I209*H209,2)</f>
        <v>0</v>
      </c>
      <c r="K209" s="214" t="s">
        <v>175</v>
      </c>
      <c r="L209" s="43"/>
      <c r="M209" s="219" t="s">
        <v>20</v>
      </c>
      <c r="N209" s="220" t="s">
        <v>44</v>
      </c>
      <c r="O209" s="83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AR209" s="223" t="s">
        <v>168</v>
      </c>
      <c r="AT209" s="223" t="s">
        <v>165</v>
      </c>
      <c r="AU209" s="223" t="s">
        <v>82</v>
      </c>
      <c r="AY209" s="17" t="s">
        <v>163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22</v>
      </c>
      <c r="BK209" s="224">
        <f>ROUND(I209*H209,2)</f>
        <v>0</v>
      </c>
      <c r="BL209" s="17" t="s">
        <v>168</v>
      </c>
      <c r="BM209" s="223" t="s">
        <v>919</v>
      </c>
    </row>
    <row r="210" s="12" customFormat="1">
      <c r="B210" s="225"/>
      <c r="C210" s="226"/>
      <c r="D210" s="227" t="s">
        <v>170</v>
      </c>
      <c r="E210" s="228" t="s">
        <v>20</v>
      </c>
      <c r="F210" s="229" t="s">
        <v>920</v>
      </c>
      <c r="G210" s="226"/>
      <c r="H210" s="230">
        <v>598.23000000000002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170</v>
      </c>
      <c r="AU210" s="236" t="s">
        <v>82</v>
      </c>
      <c r="AV210" s="12" t="s">
        <v>82</v>
      </c>
      <c r="AW210" s="12" t="s">
        <v>36</v>
      </c>
      <c r="AX210" s="12" t="s">
        <v>22</v>
      </c>
      <c r="AY210" s="236" t="s">
        <v>163</v>
      </c>
    </row>
    <row r="211" s="11" customFormat="1" ht="22.8" customHeight="1">
      <c r="B211" s="196"/>
      <c r="C211" s="197"/>
      <c r="D211" s="198" t="s">
        <v>72</v>
      </c>
      <c r="E211" s="210" t="s">
        <v>448</v>
      </c>
      <c r="F211" s="210" t="s">
        <v>449</v>
      </c>
      <c r="G211" s="197"/>
      <c r="H211" s="197"/>
      <c r="I211" s="200"/>
      <c r="J211" s="211">
        <f>BK211</f>
        <v>0</v>
      </c>
      <c r="K211" s="197"/>
      <c r="L211" s="202"/>
      <c r="M211" s="203"/>
      <c r="N211" s="204"/>
      <c r="O211" s="204"/>
      <c r="P211" s="205">
        <f>P212</f>
        <v>0</v>
      </c>
      <c r="Q211" s="204"/>
      <c r="R211" s="205">
        <f>R212</f>
        <v>0</v>
      </c>
      <c r="S211" s="204"/>
      <c r="T211" s="206">
        <f>T212</f>
        <v>0</v>
      </c>
      <c r="AR211" s="207" t="s">
        <v>22</v>
      </c>
      <c r="AT211" s="208" t="s">
        <v>72</v>
      </c>
      <c r="AU211" s="208" t="s">
        <v>22</v>
      </c>
      <c r="AY211" s="207" t="s">
        <v>163</v>
      </c>
      <c r="BK211" s="209">
        <f>BK212</f>
        <v>0</v>
      </c>
    </row>
    <row r="212" s="1" customFormat="1" ht="16.5" customHeight="1">
      <c r="B212" s="38"/>
      <c r="C212" s="212" t="s">
        <v>420</v>
      </c>
      <c r="D212" s="212" t="s">
        <v>165</v>
      </c>
      <c r="E212" s="213" t="s">
        <v>451</v>
      </c>
      <c r="F212" s="214" t="s">
        <v>452</v>
      </c>
      <c r="G212" s="215" t="s">
        <v>269</v>
      </c>
      <c r="H212" s="216">
        <v>1008.821</v>
      </c>
      <c r="I212" s="217"/>
      <c r="J212" s="218">
        <f>ROUND(I212*H212,2)</f>
        <v>0</v>
      </c>
      <c r="K212" s="214" t="s">
        <v>175</v>
      </c>
      <c r="L212" s="43"/>
      <c r="M212" s="269" t="s">
        <v>20</v>
      </c>
      <c r="N212" s="270" t="s">
        <v>44</v>
      </c>
      <c r="O212" s="271"/>
      <c r="P212" s="272">
        <f>O212*H212</f>
        <v>0</v>
      </c>
      <c r="Q212" s="272">
        <v>0</v>
      </c>
      <c r="R212" s="272">
        <f>Q212*H212</f>
        <v>0</v>
      </c>
      <c r="S212" s="272">
        <v>0</v>
      </c>
      <c r="T212" s="273">
        <f>S212*H212</f>
        <v>0</v>
      </c>
      <c r="AR212" s="223" t="s">
        <v>168</v>
      </c>
      <c r="AT212" s="223" t="s">
        <v>165</v>
      </c>
      <c r="AU212" s="223" t="s">
        <v>82</v>
      </c>
      <c r="AY212" s="17" t="s">
        <v>163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22</v>
      </c>
      <c r="BK212" s="224">
        <f>ROUND(I212*H212,2)</f>
        <v>0</v>
      </c>
      <c r="BL212" s="17" t="s">
        <v>168</v>
      </c>
      <c r="BM212" s="223" t="s">
        <v>921</v>
      </c>
    </row>
    <row r="213" s="1" customFormat="1" ht="6.96" customHeight="1">
      <c r="B213" s="58"/>
      <c r="C213" s="59"/>
      <c r="D213" s="59"/>
      <c r="E213" s="59"/>
      <c r="F213" s="59"/>
      <c r="G213" s="59"/>
      <c r="H213" s="59"/>
      <c r="I213" s="162"/>
      <c r="J213" s="59"/>
      <c r="K213" s="59"/>
      <c r="L213" s="43"/>
    </row>
  </sheetData>
  <sheetProtection sheet="1" autoFilter="0" formatColumns="0" formatRows="0" objects="1" scenarios="1" spinCount="100000" saltValue="1/hY7JQufILoEwX1uE/QI3F3e3cbXtTGNwMbge42A1+XSzKECZ7kcffFjk3FQTjSg4ngvG/Vu2JX4LXb9uy/8A==" hashValue="oFezza6ynirduFBFwXY1SnVHb6jvuxW8YLCaj1HB8pEJRpu5maaoNK3CzbyK1NGpezlAmKUDp+t0eIJ6oAPyWg==" algorithmName="SHA-512" password="CC35"/>
  <autoFilter ref="C86:K21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94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82</v>
      </c>
    </row>
    <row r="4" ht="24.96" customHeight="1">
      <c r="B4" s="20"/>
      <c r="D4" s="132" t="s">
        <v>103</v>
      </c>
      <c r="L4" s="20"/>
      <c r="M4" s="133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4" t="s">
        <v>16</v>
      </c>
      <c r="L6" s="20"/>
    </row>
    <row r="7" ht="16.5" customHeight="1">
      <c r="B7" s="20"/>
      <c r="E7" s="135" t="str">
        <f>'Rekapitulace stavby'!K6</f>
        <v>Juhyně - oprava příčných objektů, Komárno, km 18,300 - 19,340</v>
      </c>
      <c r="F7" s="134"/>
      <c r="G7" s="134"/>
      <c r="H7" s="134"/>
      <c r="L7" s="20"/>
    </row>
    <row r="8" s="1" customFormat="1" ht="12" customHeight="1">
      <c r="B8" s="43"/>
      <c r="D8" s="134" t="s">
        <v>115</v>
      </c>
      <c r="I8" s="136"/>
      <c r="L8" s="43"/>
    </row>
    <row r="9" s="1" customFormat="1" ht="36.96" customHeight="1">
      <c r="B9" s="43"/>
      <c r="E9" s="137" t="s">
        <v>922</v>
      </c>
      <c r="F9" s="1"/>
      <c r="G9" s="1"/>
      <c r="H9" s="1"/>
      <c r="I9" s="136"/>
      <c r="L9" s="43"/>
    </row>
    <row r="10" s="1" customFormat="1">
      <c r="B10" s="43"/>
      <c r="I10" s="136"/>
      <c r="L10" s="43"/>
    </row>
    <row r="11" s="1" customFormat="1" ht="12" customHeight="1">
      <c r="B11" s="43"/>
      <c r="D11" s="134" t="s">
        <v>19</v>
      </c>
      <c r="F11" s="138" t="s">
        <v>20</v>
      </c>
      <c r="I11" s="139" t="s">
        <v>21</v>
      </c>
      <c r="J11" s="138" t="s">
        <v>20</v>
      </c>
      <c r="L11" s="43"/>
    </row>
    <row r="12" s="1" customFormat="1" ht="12" customHeight="1">
      <c r="B12" s="43"/>
      <c r="D12" s="134" t="s">
        <v>23</v>
      </c>
      <c r="F12" s="138" t="s">
        <v>24</v>
      </c>
      <c r="I12" s="139" t="s">
        <v>25</v>
      </c>
      <c r="J12" s="140" t="str">
        <f>'Rekapitulace stavby'!AN8</f>
        <v>14. 11. 2016</v>
      </c>
      <c r="L12" s="43"/>
    </row>
    <row r="13" s="1" customFormat="1" ht="10.8" customHeight="1">
      <c r="B13" s="43"/>
      <c r="I13" s="136"/>
      <c r="L13" s="43"/>
    </row>
    <row r="14" s="1" customFormat="1" ht="12" customHeight="1">
      <c r="B14" s="43"/>
      <c r="D14" s="134" t="s">
        <v>29</v>
      </c>
      <c r="I14" s="139" t="s">
        <v>30</v>
      </c>
      <c r="J14" s="138" t="s">
        <v>20</v>
      </c>
      <c r="L14" s="43"/>
    </row>
    <row r="15" s="1" customFormat="1" ht="18" customHeight="1">
      <c r="B15" s="43"/>
      <c r="E15" s="138" t="s">
        <v>31</v>
      </c>
      <c r="I15" s="139" t="s">
        <v>32</v>
      </c>
      <c r="J15" s="138" t="s">
        <v>20</v>
      </c>
      <c r="L15" s="43"/>
    </row>
    <row r="16" s="1" customFormat="1" ht="6.96" customHeight="1">
      <c r="B16" s="43"/>
      <c r="I16" s="136"/>
      <c r="L16" s="43"/>
    </row>
    <row r="17" s="1" customFormat="1" ht="12" customHeight="1">
      <c r="B17" s="43"/>
      <c r="D17" s="134" t="s">
        <v>33</v>
      </c>
      <c r="I17" s="139" t="s">
        <v>30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8"/>
      <c r="G18" s="138"/>
      <c r="H18" s="138"/>
      <c r="I18" s="139" t="s">
        <v>32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6"/>
      <c r="L19" s="43"/>
    </row>
    <row r="20" s="1" customFormat="1" ht="12" customHeight="1">
      <c r="B20" s="43"/>
      <c r="D20" s="134" t="s">
        <v>35</v>
      </c>
      <c r="I20" s="139" t="s">
        <v>30</v>
      </c>
      <c r="J20" s="138" t="s">
        <v>20</v>
      </c>
      <c r="L20" s="43"/>
    </row>
    <row r="21" s="1" customFormat="1" ht="18" customHeight="1">
      <c r="B21" s="43"/>
      <c r="E21" s="138" t="s">
        <v>24</v>
      </c>
      <c r="I21" s="139" t="s">
        <v>32</v>
      </c>
      <c r="J21" s="138" t="s">
        <v>20</v>
      </c>
      <c r="L21" s="43"/>
    </row>
    <row r="22" s="1" customFormat="1" ht="6.96" customHeight="1">
      <c r="B22" s="43"/>
      <c r="I22" s="136"/>
      <c r="L22" s="43"/>
    </row>
    <row r="23" s="1" customFormat="1" ht="12" customHeight="1">
      <c r="B23" s="43"/>
      <c r="D23" s="134" t="s">
        <v>37</v>
      </c>
      <c r="I23" s="139" t="s">
        <v>30</v>
      </c>
      <c r="J23" s="138" t="str">
        <f>IF('Rekapitulace stavby'!AN19="","",'Rekapitulace stavby'!AN19)</f>
        <v/>
      </c>
      <c r="L23" s="43"/>
    </row>
    <row r="24" s="1" customFormat="1" ht="18" customHeight="1">
      <c r="B24" s="43"/>
      <c r="E24" s="138" t="str">
        <f>IF('Rekapitulace stavby'!E20="","",'Rekapitulace stavby'!E20)</f>
        <v xml:space="preserve"> </v>
      </c>
      <c r="I24" s="139" t="s">
        <v>32</v>
      </c>
      <c r="J24" s="138" t="str">
        <f>IF('Rekapitulace stavby'!AN20="","",'Rekapitulace stavby'!AN20)</f>
        <v/>
      </c>
      <c r="L24" s="43"/>
    </row>
    <row r="25" s="1" customFormat="1" ht="6.96" customHeight="1">
      <c r="B25" s="43"/>
      <c r="I25" s="136"/>
      <c r="L25" s="43"/>
    </row>
    <row r="26" s="1" customFormat="1" ht="12" customHeight="1">
      <c r="B26" s="43"/>
      <c r="D26" s="134" t="s">
        <v>38</v>
      </c>
      <c r="I26" s="136"/>
      <c r="L26" s="43"/>
    </row>
    <row r="27" s="7" customFormat="1" ht="16.5" customHeight="1">
      <c r="B27" s="141"/>
      <c r="E27" s="142" t="s">
        <v>20</v>
      </c>
      <c r="F27" s="142"/>
      <c r="G27" s="142"/>
      <c r="H27" s="142"/>
      <c r="I27" s="143"/>
      <c r="L27" s="141"/>
    </row>
    <row r="28" s="1" customFormat="1" ht="6.96" customHeight="1">
      <c r="B28" s="43"/>
      <c r="I28" s="136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44"/>
      <c r="J29" s="75"/>
      <c r="K29" s="75"/>
      <c r="L29" s="43"/>
    </row>
    <row r="30" s="1" customFormat="1" ht="25.44" customHeight="1">
      <c r="B30" s="43"/>
      <c r="D30" s="145" t="s">
        <v>39</v>
      </c>
      <c r="I30" s="136"/>
      <c r="J30" s="146">
        <f>ROUND(J82,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4"/>
      <c r="J31" s="75"/>
      <c r="K31" s="75"/>
      <c r="L31" s="43"/>
    </row>
    <row r="32" s="1" customFormat="1" ht="14.4" customHeight="1">
      <c r="B32" s="43"/>
      <c r="F32" s="147" t="s">
        <v>41</v>
      </c>
      <c r="I32" s="148" t="s">
        <v>40</v>
      </c>
      <c r="J32" s="147" t="s">
        <v>42</v>
      </c>
      <c r="L32" s="43"/>
    </row>
    <row r="33" s="1" customFormat="1" ht="14.4" customHeight="1">
      <c r="B33" s="43"/>
      <c r="D33" s="149" t="s">
        <v>43</v>
      </c>
      <c r="E33" s="134" t="s">
        <v>44</v>
      </c>
      <c r="F33" s="150">
        <f>ROUND((SUM(BE82:BE95)),  2)</f>
        <v>0</v>
      </c>
      <c r="I33" s="151">
        <v>0.20999999999999999</v>
      </c>
      <c r="J33" s="150">
        <f>ROUND(((SUM(BE82:BE95))*I33),  2)</f>
        <v>0</v>
      </c>
      <c r="L33" s="43"/>
    </row>
    <row r="34" s="1" customFormat="1" ht="14.4" customHeight="1">
      <c r="B34" s="43"/>
      <c r="E34" s="134" t="s">
        <v>45</v>
      </c>
      <c r="F34" s="150">
        <f>ROUND((SUM(BF82:BF95)),  2)</f>
        <v>0</v>
      </c>
      <c r="I34" s="151">
        <v>0.14999999999999999</v>
      </c>
      <c r="J34" s="150">
        <f>ROUND(((SUM(BF82:BF95))*I34),  2)</f>
        <v>0</v>
      </c>
      <c r="L34" s="43"/>
    </row>
    <row r="35" hidden="1" s="1" customFormat="1" ht="14.4" customHeight="1">
      <c r="B35" s="43"/>
      <c r="E35" s="134" t="s">
        <v>46</v>
      </c>
      <c r="F35" s="150">
        <f>ROUND((SUM(BG82:BG95)),  2)</f>
        <v>0</v>
      </c>
      <c r="I35" s="151">
        <v>0.20999999999999999</v>
      </c>
      <c r="J35" s="150">
        <f>0</f>
        <v>0</v>
      </c>
      <c r="L35" s="43"/>
    </row>
    <row r="36" hidden="1" s="1" customFormat="1" ht="14.4" customHeight="1">
      <c r="B36" s="43"/>
      <c r="E36" s="134" t="s">
        <v>47</v>
      </c>
      <c r="F36" s="150">
        <f>ROUND((SUM(BH82:BH95)),  2)</f>
        <v>0</v>
      </c>
      <c r="I36" s="151">
        <v>0.14999999999999999</v>
      </c>
      <c r="J36" s="150">
        <f>0</f>
        <v>0</v>
      </c>
      <c r="L36" s="43"/>
    </row>
    <row r="37" hidden="1" s="1" customFormat="1" ht="14.4" customHeight="1">
      <c r="B37" s="43"/>
      <c r="E37" s="134" t="s">
        <v>48</v>
      </c>
      <c r="F37" s="150">
        <f>ROUND((SUM(BI82:BI95)),  2)</f>
        <v>0</v>
      </c>
      <c r="I37" s="151">
        <v>0</v>
      </c>
      <c r="J37" s="150">
        <f>0</f>
        <v>0</v>
      </c>
      <c r="L37" s="43"/>
    </row>
    <row r="38" s="1" customFormat="1" ht="6.96" customHeight="1">
      <c r="B38" s="43"/>
      <c r="I38" s="136"/>
      <c r="L38" s="43"/>
    </row>
    <row r="39" s="1" customFormat="1" ht="25.44" customHeight="1">
      <c r="B39" s="43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7"/>
      <c r="J39" s="158">
        <f>SUM(J30:J37)</f>
        <v>0</v>
      </c>
      <c r="K39" s="159"/>
      <c r="L39" s="43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3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3"/>
    </row>
    <row r="45" s="1" customFormat="1" ht="24.96" customHeight="1">
      <c r="B45" s="38"/>
      <c r="C45" s="23" t="s">
        <v>134</v>
      </c>
      <c r="D45" s="39"/>
      <c r="E45" s="39"/>
      <c r="F45" s="39"/>
      <c r="G45" s="39"/>
      <c r="H45" s="39"/>
      <c r="I45" s="136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6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36"/>
      <c r="J47" s="39"/>
      <c r="K47" s="39"/>
      <c r="L47" s="43"/>
    </row>
    <row r="48" s="1" customFormat="1" ht="16.5" customHeight="1">
      <c r="B48" s="38"/>
      <c r="C48" s="39"/>
      <c r="D48" s="39"/>
      <c r="E48" s="166" t="str">
        <f>E7</f>
        <v>Juhyně - oprava příčných objektů, Komárno, km 18,300 - 19,340</v>
      </c>
      <c r="F48" s="32"/>
      <c r="G48" s="32"/>
      <c r="H48" s="32"/>
      <c r="I48" s="136"/>
      <c r="J48" s="39"/>
      <c r="K48" s="39"/>
      <c r="L48" s="43"/>
    </row>
    <row r="49" s="1" customFormat="1" ht="12" customHeight="1">
      <c r="B49" s="38"/>
      <c r="C49" s="32" t="s">
        <v>115</v>
      </c>
      <c r="D49" s="39"/>
      <c r="E49" s="39"/>
      <c r="F49" s="39"/>
      <c r="G49" s="39"/>
      <c r="H49" s="39"/>
      <c r="I49" s="136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 xml:space="preserve">SO 99 VRN - Juhyně </v>
      </c>
      <c r="F50" s="39"/>
      <c r="G50" s="39"/>
      <c r="H50" s="39"/>
      <c r="I50" s="136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6"/>
      <c r="J51" s="39"/>
      <c r="K51" s="39"/>
      <c r="L51" s="43"/>
    </row>
    <row r="52" s="1" customFormat="1" ht="12" customHeight="1">
      <c r="B52" s="38"/>
      <c r="C52" s="32" t="s">
        <v>23</v>
      </c>
      <c r="D52" s="39"/>
      <c r="E52" s="39"/>
      <c r="F52" s="27" t="str">
        <f>F12</f>
        <v xml:space="preserve"> </v>
      </c>
      <c r="G52" s="39"/>
      <c r="H52" s="39"/>
      <c r="I52" s="139" t="s">
        <v>25</v>
      </c>
      <c r="J52" s="71" t="str">
        <f>IF(J12="","",J12)</f>
        <v>14. 11. 2016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6"/>
      <c r="J53" s="39"/>
      <c r="K53" s="39"/>
      <c r="L53" s="43"/>
    </row>
    <row r="54" s="1" customFormat="1" ht="15.15" customHeight="1">
      <c r="B54" s="38"/>
      <c r="C54" s="32" t="s">
        <v>29</v>
      </c>
      <c r="D54" s="39"/>
      <c r="E54" s="39"/>
      <c r="F54" s="27" t="str">
        <f>E15</f>
        <v>Povodí Moravy s.p.</v>
      </c>
      <c r="G54" s="39"/>
      <c r="H54" s="39"/>
      <c r="I54" s="139" t="s">
        <v>35</v>
      </c>
      <c r="J54" s="36" t="str">
        <f>E21</f>
        <v xml:space="preserve"> </v>
      </c>
      <c r="K54" s="39"/>
      <c r="L54" s="43"/>
    </row>
    <row r="55" s="1" customFormat="1" ht="15.15" customHeight="1">
      <c r="B55" s="38"/>
      <c r="C55" s="32" t="s">
        <v>33</v>
      </c>
      <c r="D55" s="39"/>
      <c r="E55" s="39"/>
      <c r="F55" s="27" t="str">
        <f>IF(E18="","",E18)</f>
        <v>Vyplň údaj</v>
      </c>
      <c r="G55" s="39"/>
      <c r="H55" s="39"/>
      <c r="I55" s="139" t="s">
        <v>37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6"/>
      <c r="J56" s="39"/>
      <c r="K56" s="39"/>
      <c r="L56" s="43"/>
    </row>
    <row r="57" s="1" customFormat="1" ht="29.28" customHeight="1">
      <c r="B57" s="38"/>
      <c r="C57" s="167" t="s">
        <v>135</v>
      </c>
      <c r="D57" s="168"/>
      <c r="E57" s="168"/>
      <c r="F57" s="168"/>
      <c r="G57" s="168"/>
      <c r="H57" s="168"/>
      <c r="I57" s="169"/>
      <c r="J57" s="170" t="s">
        <v>136</v>
      </c>
      <c r="K57" s="168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6"/>
      <c r="J58" s="39"/>
      <c r="K58" s="39"/>
      <c r="L58" s="43"/>
    </row>
    <row r="59" s="1" customFormat="1" ht="22.8" customHeight="1">
      <c r="B59" s="38"/>
      <c r="C59" s="171" t="s">
        <v>71</v>
      </c>
      <c r="D59" s="39"/>
      <c r="E59" s="39"/>
      <c r="F59" s="39"/>
      <c r="G59" s="39"/>
      <c r="H59" s="39"/>
      <c r="I59" s="136"/>
      <c r="J59" s="101">
        <f>J82</f>
        <v>0</v>
      </c>
      <c r="K59" s="39"/>
      <c r="L59" s="43"/>
      <c r="AU59" s="17" t="s">
        <v>137</v>
      </c>
    </row>
    <row r="60" s="8" customFormat="1" ht="24.96" customHeight="1">
      <c r="B60" s="172"/>
      <c r="C60" s="173"/>
      <c r="D60" s="174" t="s">
        <v>923</v>
      </c>
      <c r="E60" s="175"/>
      <c r="F60" s="175"/>
      <c r="G60" s="175"/>
      <c r="H60" s="175"/>
      <c r="I60" s="176"/>
      <c r="J60" s="177">
        <f>J83</f>
        <v>0</v>
      </c>
      <c r="K60" s="173"/>
      <c r="L60" s="178"/>
    </row>
    <row r="61" s="9" customFormat="1" ht="19.92" customHeight="1">
      <c r="B61" s="179"/>
      <c r="C61" s="180"/>
      <c r="D61" s="181" t="s">
        <v>924</v>
      </c>
      <c r="E61" s="182"/>
      <c r="F61" s="182"/>
      <c r="G61" s="182"/>
      <c r="H61" s="182"/>
      <c r="I61" s="183"/>
      <c r="J61" s="184">
        <f>J84</f>
        <v>0</v>
      </c>
      <c r="K61" s="180"/>
      <c r="L61" s="185"/>
    </row>
    <row r="62" s="9" customFormat="1" ht="19.92" customHeight="1">
      <c r="B62" s="179"/>
      <c r="C62" s="180"/>
      <c r="D62" s="181" t="s">
        <v>925</v>
      </c>
      <c r="E62" s="182"/>
      <c r="F62" s="182"/>
      <c r="G62" s="182"/>
      <c r="H62" s="182"/>
      <c r="I62" s="183"/>
      <c r="J62" s="184">
        <f>J89</f>
        <v>0</v>
      </c>
      <c r="K62" s="180"/>
      <c r="L62" s="185"/>
    </row>
    <row r="63" s="1" customFormat="1" ht="21.84" customHeight="1">
      <c r="B63" s="38"/>
      <c r="C63" s="39"/>
      <c r="D63" s="39"/>
      <c r="E63" s="39"/>
      <c r="F63" s="39"/>
      <c r="G63" s="39"/>
      <c r="H63" s="39"/>
      <c r="I63" s="136"/>
      <c r="J63" s="39"/>
      <c r="K63" s="39"/>
      <c r="L63" s="43"/>
    </row>
    <row r="64" s="1" customFormat="1" ht="6.96" customHeight="1">
      <c r="B64" s="58"/>
      <c r="C64" s="59"/>
      <c r="D64" s="59"/>
      <c r="E64" s="59"/>
      <c r="F64" s="59"/>
      <c r="G64" s="59"/>
      <c r="H64" s="59"/>
      <c r="I64" s="162"/>
      <c r="J64" s="59"/>
      <c r="K64" s="59"/>
      <c r="L64" s="43"/>
    </row>
    <row r="68" s="1" customFormat="1" ht="6.96" customHeight="1">
      <c r="B68" s="60"/>
      <c r="C68" s="61"/>
      <c r="D68" s="61"/>
      <c r="E68" s="61"/>
      <c r="F68" s="61"/>
      <c r="G68" s="61"/>
      <c r="H68" s="61"/>
      <c r="I68" s="165"/>
      <c r="J68" s="61"/>
      <c r="K68" s="61"/>
      <c r="L68" s="43"/>
    </row>
    <row r="69" s="1" customFormat="1" ht="24.96" customHeight="1">
      <c r="B69" s="38"/>
      <c r="C69" s="23" t="s">
        <v>148</v>
      </c>
      <c r="D69" s="39"/>
      <c r="E69" s="39"/>
      <c r="F69" s="39"/>
      <c r="G69" s="39"/>
      <c r="H69" s="39"/>
      <c r="I69" s="136"/>
      <c r="J69" s="39"/>
      <c r="K69" s="39"/>
      <c r="L69" s="43"/>
    </row>
    <row r="70" s="1" customFormat="1" ht="6.96" customHeight="1">
      <c r="B70" s="38"/>
      <c r="C70" s="39"/>
      <c r="D70" s="39"/>
      <c r="E70" s="39"/>
      <c r="F70" s="39"/>
      <c r="G70" s="39"/>
      <c r="H70" s="39"/>
      <c r="I70" s="136"/>
      <c r="J70" s="39"/>
      <c r="K70" s="39"/>
      <c r="L70" s="43"/>
    </row>
    <row r="71" s="1" customFormat="1" ht="12" customHeight="1">
      <c r="B71" s="38"/>
      <c r="C71" s="32" t="s">
        <v>16</v>
      </c>
      <c r="D71" s="39"/>
      <c r="E71" s="39"/>
      <c r="F71" s="39"/>
      <c r="G71" s="39"/>
      <c r="H71" s="39"/>
      <c r="I71" s="136"/>
      <c r="J71" s="39"/>
      <c r="K71" s="39"/>
      <c r="L71" s="43"/>
    </row>
    <row r="72" s="1" customFormat="1" ht="16.5" customHeight="1">
      <c r="B72" s="38"/>
      <c r="C72" s="39"/>
      <c r="D72" s="39"/>
      <c r="E72" s="166" t="str">
        <f>E7</f>
        <v>Juhyně - oprava příčných objektů, Komárno, km 18,300 - 19,340</v>
      </c>
      <c r="F72" s="32"/>
      <c r="G72" s="32"/>
      <c r="H72" s="32"/>
      <c r="I72" s="136"/>
      <c r="J72" s="39"/>
      <c r="K72" s="39"/>
      <c r="L72" s="43"/>
    </row>
    <row r="73" s="1" customFormat="1" ht="12" customHeight="1">
      <c r="B73" s="38"/>
      <c r="C73" s="32" t="s">
        <v>115</v>
      </c>
      <c r="D73" s="39"/>
      <c r="E73" s="39"/>
      <c r="F73" s="39"/>
      <c r="G73" s="39"/>
      <c r="H73" s="39"/>
      <c r="I73" s="136"/>
      <c r="J73" s="39"/>
      <c r="K73" s="39"/>
      <c r="L73" s="43"/>
    </row>
    <row r="74" s="1" customFormat="1" ht="16.5" customHeight="1">
      <c r="B74" s="38"/>
      <c r="C74" s="39"/>
      <c r="D74" s="39"/>
      <c r="E74" s="68" t="str">
        <f>E9</f>
        <v xml:space="preserve">SO 99 VRN - Juhyně </v>
      </c>
      <c r="F74" s="39"/>
      <c r="G74" s="39"/>
      <c r="H74" s="39"/>
      <c r="I74" s="136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36"/>
      <c r="J75" s="39"/>
      <c r="K75" s="39"/>
      <c r="L75" s="43"/>
    </row>
    <row r="76" s="1" customFormat="1" ht="12" customHeight="1">
      <c r="B76" s="38"/>
      <c r="C76" s="32" t="s">
        <v>23</v>
      </c>
      <c r="D76" s="39"/>
      <c r="E76" s="39"/>
      <c r="F76" s="27" t="str">
        <f>F12</f>
        <v xml:space="preserve"> </v>
      </c>
      <c r="G76" s="39"/>
      <c r="H76" s="39"/>
      <c r="I76" s="139" t="s">
        <v>25</v>
      </c>
      <c r="J76" s="71" t="str">
        <f>IF(J12="","",J12)</f>
        <v>14. 11. 2016</v>
      </c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36"/>
      <c r="J77" s="39"/>
      <c r="K77" s="39"/>
      <c r="L77" s="43"/>
    </row>
    <row r="78" s="1" customFormat="1" ht="15.15" customHeight="1">
      <c r="B78" s="38"/>
      <c r="C78" s="32" t="s">
        <v>29</v>
      </c>
      <c r="D78" s="39"/>
      <c r="E78" s="39"/>
      <c r="F78" s="27" t="str">
        <f>E15</f>
        <v>Povodí Moravy s.p.</v>
      </c>
      <c r="G78" s="39"/>
      <c r="H78" s="39"/>
      <c r="I78" s="139" t="s">
        <v>35</v>
      </c>
      <c r="J78" s="36" t="str">
        <f>E21</f>
        <v xml:space="preserve"> </v>
      </c>
      <c r="K78" s="39"/>
      <c r="L78" s="43"/>
    </row>
    <row r="79" s="1" customFormat="1" ht="15.15" customHeight="1">
      <c r="B79" s="38"/>
      <c r="C79" s="32" t="s">
        <v>33</v>
      </c>
      <c r="D79" s="39"/>
      <c r="E79" s="39"/>
      <c r="F79" s="27" t="str">
        <f>IF(E18="","",E18)</f>
        <v>Vyplň údaj</v>
      </c>
      <c r="G79" s="39"/>
      <c r="H79" s="39"/>
      <c r="I79" s="139" t="s">
        <v>37</v>
      </c>
      <c r="J79" s="36" t="str">
        <f>E24</f>
        <v xml:space="preserve"> </v>
      </c>
      <c r="K79" s="39"/>
      <c r="L79" s="43"/>
    </row>
    <row r="80" s="1" customFormat="1" ht="10.32" customHeight="1">
      <c r="B80" s="38"/>
      <c r="C80" s="39"/>
      <c r="D80" s="39"/>
      <c r="E80" s="39"/>
      <c r="F80" s="39"/>
      <c r="G80" s="39"/>
      <c r="H80" s="39"/>
      <c r="I80" s="136"/>
      <c r="J80" s="39"/>
      <c r="K80" s="39"/>
      <c r="L80" s="43"/>
    </row>
    <row r="81" s="10" customFormat="1" ht="29.28" customHeight="1">
      <c r="B81" s="186"/>
      <c r="C81" s="187" t="s">
        <v>149</v>
      </c>
      <c r="D81" s="188" t="s">
        <v>58</v>
      </c>
      <c r="E81" s="188" t="s">
        <v>54</v>
      </c>
      <c r="F81" s="188" t="s">
        <v>55</v>
      </c>
      <c r="G81" s="188" t="s">
        <v>150</v>
      </c>
      <c r="H81" s="188" t="s">
        <v>151</v>
      </c>
      <c r="I81" s="189" t="s">
        <v>152</v>
      </c>
      <c r="J81" s="188" t="s">
        <v>136</v>
      </c>
      <c r="K81" s="190" t="s">
        <v>153</v>
      </c>
      <c r="L81" s="191"/>
      <c r="M81" s="91" t="s">
        <v>20</v>
      </c>
      <c r="N81" s="92" t="s">
        <v>43</v>
      </c>
      <c r="O81" s="92" t="s">
        <v>154</v>
      </c>
      <c r="P81" s="92" t="s">
        <v>155</v>
      </c>
      <c r="Q81" s="92" t="s">
        <v>156</v>
      </c>
      <c r="R81" s="92" t="s">
        <v>157</v>
      </c>
      <c r="S81" s="92" t="s">
        <v>158</v>
      </c>
      <c r="T81" s="93" t="s">
        <v>159</v>
      </c>
    </row>
    <row r="82" s="1" customFormat="1" ht="22.8" customHeight="1">
      <c r="B82" s="38"/>
      <c r="C82" s="98" t="s">
        <v>160</v>
      </c>
      <c r="D82" s="39"/>
      <c r="E82" s="39"/>
      <c r="F82" s="39"/>
      <c r="G82" s="39"/>
      <c r="H82" s="39"/>
      <c r="I82" s="136"/>
      <c r="J82" s="192">
        <f>BK82</f>
        <v>0</v>
      </c>
      <c r="K82" s="39"/>
      <c r="L82" s="43"/>
      <c r="M82" s="94"/>
      <c r="N82" s="95"/>
      <c r="O82" s="95"/>
      <c r="P82" s="193">
        <f>P83</f>
        <v>0</v>
      </c>
      <c r="Q82" s="95"/>
      <c r="R82" s="193">
        <f>R83</f>
        <v>0</v>
      </c>
      <c r="S82" s="95"/>
      <c r="T82" s="194">
        <f>T83</f>
        <v>0</v>
      </c>
      <c r="AT82" s="17" t="s">
        <v>72</v>
      </c>
      <c r="AU82" s="17" t="s">
        <v>137</v>
      </c>
      <c r="BK82" s="195">
        <f>BK83</f>
        <v>0</v>
      </c>
    </row>
    <row r="83" s="11" customFormat="1" ht="25.92" customHeight="1">
      <c r="B83" s="196"/>
      <c r="C83" s="197"/>
      <c r="D83" s="198" t="s">
        <v>72</v>
      </c>
      <c r="E83" s="199" t="s">
        <v>926</v>
      </c>
      <c r="F83" s="199" t="s">
        <v>927</v>
      </c>
      <c r="G83" s="197"/>
      <c r="H83" s="197"/>
      <c r="I83" s="200"/>
      <c r="J83" s="201">
        <f>BK83</f>
        <v>0</v>
      </c>
      <c r="K83" s="197"/>
      <c r="L83" s="202"/>
      <c r="M83" s="203"/>
      <c r="N83" s="204"/>
      <c r="O83" s="204"/>
      <c r="P83" s="205">
        <f>P84+P89</f>
        <v>0</v>
      </c>
      <c r="Q83" s="204"/>
      <c r="R83" s="205">
        <f>R84+R89</f>
        <v>0</v>
      </c>
      <c r="S83" s="204"/>
      <c r="T83" s="206">
        <f>T84+T89</f>
        <v>0</v>
      </c>
      <c r="AR83" s="207" t="s">
        <v>189</v>
      </c>
      <c r="AT83" s="208" t="s">
        <v>72</v>
      </c>
      <c r="AU83" s="208" t="s">
        <v>73</v>
      </c>
      <c r="AY83" s="207" t="s">
        <v>163</v>
      </c>
      <c r="BK83" s="209">
        <f>BK84+BK89</f>
        <v>0</v>
      </c>
    </row>
    <row r="84" s="11" customFormat="1" ht="22.8" customHeight="1">
      <c r="B84" s="196"/>
      <c r="C84" s="197"/>
      <c r="D84" s="198" t="s">
        <v>72</v>
      </c>
      <c r="E84" s="210" t="s">
        <v>928</v>
      </c>
      <c r="F84" s="210" t="s">
        <v>929</v>
      </c>
      <c r="G84" s="197"/>
      <c r="H84" s="197"/>
      <c r="I84" s="200"/>
      <c r="J84" s="211">
        <f>BK84</f>
        <v>0</v>
      </c>
      <c r="K84" s="197"/>
      <c r="L84" s="202"/>
      <c r="M84" s="203"/>
      <c r="N84" s="204"/>
      <c r="O84" s="204"/>
      <c r="P84" s="205">
        <f>SUM(P85:P88)</f>
        <v>0</v>
      </c>
      <c r="Q84" s="204"/>
      <c r="R84" s="205">
        <f>SUM(R85:R88)</f>
        <v>0</v>
      </c>
      <c r="S84" s="204"/>
      <c r="T84" s="206">
        <f>SUM(T85:T88)</f>
        <v>0</v>
      </c>
      <c r="AR84" s="207" t="s">
        <v>189</v>
      </c>
      <c r="AT84" s="208" t="s">
        <v>72</v>
      </c>
      <c r="AU84" s="208" t="s">
        <v>22</v>
      </c>
      <c r="AY84" s="207" t="s">
        <v>163</v>
      </c>
      <c r="BK84" s="209">
        <f>SUM(BK85:BK88)</f>
        <v>0</v>
      </c>
    </row>
    <row r="85" s="1" customFormat="1" ht="24" customHeight="1">
      <c r="B85" s="38"/>
      <c r="C85" s="212" t="s">
        <v>22</v>
      </c>
      <c r="D85" s="212" t="s">
        <v>165</v>
      </c>
      <c r="E85" s="213" t="s">
        <v>930</v>
      </c>
      <c r="F85" s="214" t="s">
        <v>931</v>
      </c>
      <c r="G85" s="215" t="s">
        <v>414</v>
      </c>
      <c r="H85" s="216">
        <v>1</v>
      </c>
      <c r="I85" s="217"/>
      <c r="J85" s="218">
        <f>ROUND(I85*H85,2)</f>
        <v>0</v>
      </c>
      <c r="K85" s="214" t="s">
        <v>175</v>
      </c>
      <c r="L85" s="43"/>
      <c r="M85" s="219" t="s">
        <v>20</v>
      </c>
      <c r="N85" s="220" t="s">
        <v>44</v>
      </c>
      <c r="O85" s="83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AR85" s="223" t="s">
        <v>932</v>
      </c>
      <c r="AT85" s="223" t="s">
        <v>165</v>
      </c>
      <c r="AU85" s="223" t="s">
        <v>82</v>
      </c>
      <c r="AY85" s="17" t="s">
        <v>163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7" t="s">
        <v>22</v>
      </c>
      <c r="BK85" s="224">
        <f>ROUND(I85*H85,2)</f>
        <v>0</v>
      </c>
      <c r="BL85" s="17" t="s">
        <v>932</v>
      </c>
      <c r="BM85" s="223" t="s">
        <v>933</v>
      </c>
    </row>
    <row r="86" s="1" customFormat="1" ht="16.5" customHeight="1">
      <c r="B86" s="38"/>
      <c r="C86" s="212" t="s">
        <v>82</v>
      </c>
      <c r="D86" s="212" t="s">
        <v>165</v>
      </c>
      <c r="E86" s="213" t="s">
        <v>934</v>
      </c>
      <c r="F86" s="214" t="s">
        <v>935</v>
      </c>
      <c r="G86" s="215" t="s">
        <v>414</v>
      </c>
      <c r="H86" s="216">
        <v>1</v>
      </c>
      <c r="I86" s="217"/>
      <c r="J86" s="218">
        <f>ROUND(I86*H86,2)</f>
        <v>0</v>
      </c>
      <c r="K86" s="214" t="s">
        <v>20</v>
      </c>
      <c r="L86" s="43"/>
      <c r="M86" s="219" t="s">
        <v>20</v>
      </c>
      <c r="N86" s="220" t="s">
        <v>44</v>
      </c>
      <c r="O86" s="83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AR86" s="223" t="s">
        <v>932</v>
      </c>
      <c r="AT86" s="223" t="s">
        <v>165</v>
      </c>
      <c r="AU86" s="223" t="s">
        <v>82</v>
      </c>
      <c r="AY86" s="17" t="s">
        <v>163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7" t="s">
        <v>22</v>
      </c>
      <c r="BK86" s="224">
        <f>ROUND(I86*H86,2)</f>
        <v>0</v>
      </c>
      <c r="BL86" s="17" t="s">
        <v>932</v>
      </c>
      <c r="BM86" s="223" t="s">
        <v>936</v>
      </c>
    </row>
    <row r="87" s="1" customFormat="1" ht="16.5" customHeight="1">
      <c r="B87" s="38"/>
      <c r="C87" s="212" t="s">
        <v>177</v>
      </c>
      <c r="D87" s="212" t="s">
        <v>165</v>
      </c>
      <c r="E87" s="213" t="s">
        <v>937</v>
      </c>
      <c r="F87" s="214" t="s">
        <v>938</v>
      </c>
      <c r="G87" s="215" t="s">
        <v>414</v>
      </c>
      <c r="H87" s="216">
        <v>1</v>
      </c>
      <c r="I87" s="217"/>
      <c r="J87" s="218">
        <f>ROUND(I87*H87,2)</f>
        <v>0</v>
      </c>
      <c r="K87" s="214" t="s">
        <v>20</v>
      </c>
      <c r="L87" s="43"/>
      <c r="M87" s="219" t="s">
        <v>20</v>
      </c>
      <c r="N87" s="220" t="s">
        <v>44</v>
      </c>
      <c r="O87" s="83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AR87" s="223" t="s">
        <v>932</v>
      </c>
      <c r="AT87" s="223" t="s">
        <v>165</v>
      </c>
      <c r="AU87" s="223" t="s">
        <v>82</v>
      </c>
      <c r="AY87" s="17" t="s">
        <v>163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7" t="s">
        <v>22</v>
      </c>
      <c r="BK87" s="224">
        <f>ROUND(I87*H87,2)</f>
        <v>0</v>
      </c>
      <c r="BL87" s="17" t="s">
        <v>932</v>
      </c>
      <c r="BM87" s="223" t="s">
        <v>939</v>
      </c>
    </row>
    <row r="88" s="1" customFormat="1" ht="16.5" customHeight="1">
      <c r="B88" s="38"/>
      <c r="C88" s="212" t="s">
        <v>168</v>
      </c>
      <c r="D88" s="212" t="s">
        <v>165</v>
      </c>
      <c r="E88" s="213" t="s">
        <v>940</v>
      </c>
      <c r="F88" s="214" t="s">
        <v>941</v>
      </c>
      <c r="G88" s="215" t="s">
        <v>414</v>
      </c>
      <c r="H88" s="216">
        <v>1</v>
      </c>
      <c r="I88" s="217"/>
      <c r="J88" s="218">
        <f>ROUND(I88*H88,2)</f>
        <v>0</v>
      </c>
      <c r="K88" s="214" t="s">
        <v>20</v>
      </c>
      <c r="L88" s="43"/>
      <c r="M88" s="219" t="s">
        <v>20</v>
      </c>
      <c r="N88" s="220" t="s">
        <v>44</v>
      </c>
      <c r="O88" s="83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AR88" s="223" t="s">
        <v>932</v>
      </c>
      <c r="AT88" s="223" t="s">
        <v>165</v>
      </c>
      <c r="AU88" s="223" t="s">
        <v>82</v>
      </c>
      <c r="AY88" s="17" t="s">
        <v>163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22</v>
      </c>
      <c r="BK88" s="224">
        <f>ROUND(I88*H88,2)</f>
        <v>0</v>
      </c>
      <c r="BL88" s="17" t="s">
        <v>932</v>
      </c>
      <c r="BM88" s="223" t="s">
        <v>942</v>
      </c>
    </row>
    <row r="89" s="11" customFormat="1" ht="22.8" customHeight="1">
      <c r="B89" s="196"/>
      <c r="C89" s="197"/>
      <c r="D89" s="198" t="s">
        <v>72</v>
      </c>
      <c r="E89" s="210" t="s">
        <v>943</v>
      </c>
      <c r="F89" s="210" t="s">
        <v>944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SUM(P90:P95)</f>
        <v>0</v>
      </c>
      <c r="Q89" s="204"/>
      <c r="R89" s="205">
        <f>SUM(R90:R95)</f>
        <v>0</v>
      </c>
      <c r="S89" s="204"/>
      <c r="T89" s="206">
        <f>SUM(T90:T95)</f>
        <v>0</v>
      </c>
      <c r="AR89" s="207" t="s">
        <v>189</v>
      </c>
      <c r="AT89" s="208" t="s">
        <v>72</v>
      </c>
      <c r="AU89" s="208" t="s">
        <v>22</v>
      </c>
      <c r="AY89" s="207" t="s">
        <v>163</v>
      </c>
      <c r="BK89" s="209">
        <f>SUM(BK90:BK95)</f>
        <v>0</v>
      </c>
    </row>
    <row r="90" s="1" customFormat="1" ht="16.5" customHeight="1">
      <c r="B90" s="38"/>
      <c r="C90" s="212" t="s">
        <v>189</v>
      </c>
      <c r="D90" s="212" t="s">
        <v>165</v>
      </c>
      <c r="E90" s="213" t="s">
        <v>945</v>
      </c>
      <c r="F90" s="214" t="s">
        <v>946</v>
      </c>
      <c r="G90" s="215" t="s">
        <v>414</v>
      </c>
      <c r="H90" s="216">
        <v>1</v>
      </c>
      <c r="I90" s="217"/>
      <c r="J90" s="218">
        <f>ROUND(I90*H90,2)</f>
        <v>0</v>
      </c>
      <c r="K90" s="214" t="s">
        <v>175</v>
      </c>
      <c r="L90" s="43"/>
      <c r="M90" s="219" t="s">
        <v>20</v>
      </c>
      <c r="N90" s="220" t="s">
        <v>44</v>
      </c>
      <c r="O90" s="83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AR90" s="223" t="s">
        <v>932</v>
      </c>
      <c r="AT90" s="223" t="s">
        <v>165</v>
      </c>
      <c r="AU90" s="223" t="s">
        <v>82</v>
      </c>
      <c r="AY90" s="17" t="s">
        <v>163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22</v>
      </c>
      <c r="BK90" s="224">
        <f>ROUND(I90*H90,2)</f>
        <v>0</v>
      </c>
      <c r="BL90" s="17" t="s">
        <v>932</v>
      </c>
      <c r="BM90" s="223" t="s">
        <v>947</v>
      </c>
    </row>
    <row r="91" s="1" customFormat="1" ht="16.5" customHeight="1">
      <c r="B91" s="38"/>
      <c r="C91" s="212" t="s">
        <v>194</v>
      </c>
      <c r="D91" s="212" t="s">
        <v>165</v>
      </c>
      <c r="E91" s="213" t="s">
        <v>948</v>
      </c>
      <c r="F91" s="214" t="s">
        <v>949</v>
      </c>
      <c r="G91" s="215" t="s">
        <v>414</v>
      </c>
      <c r="H91" s="216">
        <v>1</v>
      </c>
      <c r="I91" s="217"/>
      <c r="J91" s="218">
        <f>ROUND(I91*H91,2)</f>
        <v>0</v>
      </c>
      <c r="K91" s="214" t="s">
        <v>175</v>
      </c>
      <c r="L91" s="43"/>
      <c r="M91" s="219" t="s">
        <v>20</v>
      </c>
      <c r="N91" s="220" t="s">
        <v>44</v>
      </c>
      <c r="O91" s="83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AR91" s="223" t="s">
        <v>932</v>
      </c>
      <c r="AT91" s="223" t="s">
        <v>165</v>
      </c>
      <c r="AU91" s="223" t="s">
        <v>82</v>
      </c>
      <c r="AY91" s="17" t="s">
        <v>163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22</v>
      </c>
      <c r="BK91" s="224">
        <f>ROUND(I91*H91,2)</f>
        <v>0</v>
      </c>
      <c r="BL91" s="17" t="s">
        <v>932</v>
      </c>
      <c r="BM91" s="223" t="s">
        <v>950</v>
      </c>
    </row>
    <row r="92" s="1" customFormat="1" ht="16.5" customHeight="1">
      <c r="B92" s="38"/>
      <c r="C92" s="212" t="s">
        <v>102</v>
      </c>
      <c r="D92" s="212" t="s">
        <v>165</v>
      </c>
      <c r="E92" s="213" t="s">
        <v>951</v>
      </c>
      <c r="F92" s="214" t="s">
        <v>952</v>
      </c>
      <c r="G92" s="215" t="s">
        <v>414</v>
      </c>
      <c r="H92" s="216">
        <v>1</v>
      </c>
      <c r="I92" s="217"/>
      <c r="J92" s="218">
        <f>ROUND(I92*H92,2)</f>
        <v>0</v>
      </c>
      <c r="K92" s="214" t="s">
        <v>175</v>
      </c>
      <c r="L92" s="43"/>
      <c r="M92" s="219" t="s">
        <v>20</v>
      </c>
      <c r="N92" s="220" t="s">
        <v>44</v>
      </c>
      <c r="O92" s="83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AR92" s="223" t="s">
        <v>932</v>
      </c>
      <c r="AT92" s="223" t="s">
        <v>165</v>
      </c>
      <c r="AU92" s="223" t="s">
        <v>82</v>
      </c>
      <c r="AY92" s="17" t="s">
        <v>163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22</v>
      </c>
      <c r="BK92" s="224">
        <f>ROUND(I92*H92,2)</f>
        <v>0</v>
      </c>
      <c r="BL92" s="17" t="s">
        <v>932</v>
      </c>
      <c r="BM92" s="223" t="s">
        <v>953</v>
      </c>
    </row>
    <row r="93" s="1" customFormat="1">
      <c r="B93" s="38"/>
      <c r="C93" s="39"/>
      <c r="D93" s="227" t="s">
        <v>863</v>
      </c>
      <c r="E93" s="39"/>
      <c r="F93" s="277" t="s">
        <v>954</v>
      </c>
      <c r="G93" s="39"/>
      <c r="H93" s="39"/>
      <c r="I93" s="136"/>
      <c r="J93" s="39"/>
      <c r="K93" s="39"/>
      <c r="L93" s="43"/>
      <c r="M93" s="278"/>
      <c r="N93" s="83"/>
      <c r="O93" s="83"/>
      <c r="P93" s="83"/>
      <c r="Q93" s="83"/>
      <c r="R93" s="83"/>
      <c r="S93" s="83"/>
      <c r="T93" s="84"/>
      <c r="AT93" s="17" t="s">
        <v>863</v>
      </c>
      <c r="AU93" s="17" t="s">
        <v>82</v>
      </c>
    </row>
    <row r="94" s="1" customFormat="1" ht="16.5" customHeight="1">
      <c r="B94" s="38"/>
      <c r="C94" s="212" t="s">
        <v>202</v>
      </c>
      <c r="D94" s="212" t="s">
        <v>165</v>
      </c>
      <c r="E94" s="213" t="s">
        <v>955</v>
      </c>
      <c r="F94" s="214" t="s">
        <v>956</v>
      </c>
      <c r="G94" s="215" t="s">
        <v>414</v>
      </c>
      <c r="H94" s="216">
        <v>1</v>
      </c>
      <c r="I94" s="217"/>
      <c r="J94" s="218">
        <f>ROUND(I94*H94,2)</f>
        <v>0</v>
      </c>
      <c r="K94" s="214" t="s">
        <v>175</v>
      </c>
      <c r="L94" s="43"/>
      <c r="M94" s="219" t="s">
        <v>20</v>
      </c>
      <c r="N94" s="220" t="s">
        <v>44</v>
      </c>
      <c r="O94" s="83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AR94" s="223" t="s">
        <v>932</v>
      </c>
      <c r="AT94" s="223" t="s">
        <v>165</v>
      </c>
      <c r="AU94" s="223" t="s">
        <v>82</v>
      </c>
      <c r="AY94" s="17" t="s">
        <v>163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22</v>
      </c>
      <c r="BK94" s="224">
        <f>ROUND(I94*H94,2)</f>
        <v>0</v>
      </c>
      <c r="BL94" s="17" t="s">
        <v>932</v>
      </c>
      <c r="BM94" s="223" t="s">
        <v>957</v>
      </c>
    </row>
    <row r="95" s="1" customFormat="1" ht="16.5" customHeight="1">
      <c r="B95" s="38"/>
      <c r="C95" s="212" t="s">
        <v>207</v>
      </c>
      <c r="D95" s="212" t="s">
        <v>165</v>
      </c>
      <c r="E95" s="213" t="s">
        <v>958</v>
      </c>
      <c r="F95" s="214" t="s">
        <v>959</v>
      </c>
      <c r="G95" s="215" t="s">
        <v>414</v>
      </c>
      <c r="H95" s="216">
        <v>1</v>
      </c>
      <c r="I95" s="217"/>
      <c r="J95" s="218">
        <f>ROUND(I95*H95,2)</f>
        <v>0</v>
      </c>
      <c r="K95" s="214" t="s">
        <v>175</v>
      </c>
      <c r="L95" s="43"/>
      <c r="M95" s="269" t="s">
        <v>20</v>
      </c>
      <c r="N95" s="270" t="s">
        <v>44</v>
      </c>
      <c r="O95" s="271"/>
      <c r="P95" s="272">
        <f>O95*H95</f>
        <v>0</v>
      </c>
      <c r="Q95" s="272">
        <v>0</v>
      </c>
      <c r="R95" s="272">
        <f>Q95*H95</f>
        <v>0</v>
      </c>
      <c r="S95" s="272">
        <v>0</v>
      </c>
      <c r="T95" s="273">
        <f>S95*H95</f>
        <v>0</v>
      </c>
      <c r="AR95" s="223" t="s">
        <v>932</v>
      </c>
      <c r="AT95" s="223" t="s">
        <v>165</v>
      </c>
      <c r="AU95" s="223" t="s">
        <v>82</v>
      </c>
      <c r="AY95" s="17" t="s">
        <v>163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22</v>
      </c>
      <c r="BK95" s="224">
        <f>ROUND(I95*H95,2)</f>
        <v>0</v>
      </c>
      <c r="BL95" s="17" t="s">
        <v>932</v>
      </c>
      <c r="BM95" s="223" t="s">
        <v>960</v>
      </c>
    </row>
    <row r="96" s="1" customFormat="1" ht="6.96" customHeight="1">
      <c r="B96" s="58"/>
      <c r="C96" s="59"/>
      <c r="D96" s="59"/>
      <c r="E96" s="59"/>
      <c r="F96" s="59"/>
      <c r="G96" s="59"/>
      <c r="H96" s="59"/>
      <c r="I96" s="162"/>
      <c r="J96" s="59"/>
      <c r="K96" s="59"/>
      <c r="L96" s="43"/>
    </row>
  </sheetData>
  <sheetProtection sheet="1" autoFilter="0" formatColumns="0" formatRows="0" objects="1" scenarios="1" spinCount="100000" saltValue="ZH8YZwZcH+8u0TIzw+6YTYazYuMuqNya2j76X2/Pr7e+2ta5fRCbNGQFkmSQCyXFCTvzPyg8e3OvbY9yc3Aw+A==" hashValue="/b/qIxALZj5S7Y0g6MenZCap/ozYHrGFWA+UrxT2aLEeef9ct3VydEAivm0eKCE8scqGqjtDUGuVXkW8Otc+IA==" algorithmName="SHA-512" password="CC35"/>
  <autoFilter ref="C81:K9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79" customWidth="1"/>
    <col min="2" max="2" width="1.664063" style="279" customWidth="1"/>
    <col min="3" max="4" width="5" style="279" customWidth="1"/>
    <col min="5" max="5" width="11.67" style="279" customWidth="1"/>
    <col min="6" max="6" width="9.17" style="279" customWidth="1"/>
    <col min="7" max="7" width="5" style="279" customWidth="1"/>
    <col min="8" max="8" width="77.83" style="279" customWidth="1"/>
    <col min="9" max="10" width="20" style="279" customWidth="1"/>
    <col min="11" max="11" width="1.664063" style="279" customWidth="1"/>
  </cols>
  <sheetData>
    <row r="1" ht="37.5" customHeight="1"/>
    <row r="2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5" customFormat="1" ht="45" customHeight="1">
      <c r="B3" s="283"/>
      <c r="C3" s="284" t="s">
        <v>961</v>
      </c>
      <c r="D3" s="284"/>
      <c r="E3" s="284"/>
      <c r="F3" s="284"/>
      <c r="G3" s="284"/>
      <c r="H3" s="284"/>
      <c r="I3" s="284"/>
      <c r="J3" s="284"/>
      <c r="K3" s="285"/>
    </row>
    <row r="4" ht="25.5" customHeight="1">
      <c r="B4" s="286"/>
      <c r="C4" s="287" t="s">
        <v>962</v>
      </c>
      <c r="D4" s="287"/>
      <c r="E4" s="287"/>
      <c r="F4" s="287"/>
      <c r="G4" s="287"/>
      <c r="H4" s="287"/>
      <c r="I4" s="287"/>
      <c r="J4" s="287"/>
      <c r="K4" s="288"/>
    </row>
    <row r="5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ht="15" customHeight="1">
      <c r="B6" s="286"/>
      <c r="C6" s="290" t="s">
        <v>963</v>
      </c>
      <c r="D6" s="290"/>
      <c r="E6" s="290"/>
      <c r="F6" s="290"/>
      <c r="G6" s="290"/>
      <c r="H6" s="290"/>
      <c r="I6" s="290"/>
      <c r="J6" s="290"/>
      <c r="K6" s="288"/>
    </row>
    <row r="7" ht="15" customHeight="1">
      <c r="B7" s="291"/>
      <c r="C7" s="290" t="s">
        <v>964</v>
      </c>
      <c r="D7" s="290"/>
      <c r="E7" s="290"/>
      <c r="F7" s="290"/>
      <c r="G7" s="290"/>
      <c r="H7" s="290"/>
      <c r="I7" s="290"/>
      <c r="J7" s="290"/>
      <c r="K7" s="288"/>
    </row>
    <row r="8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ht="15" customHeight="1">
      <c r="B9" s="291"/>
      <c r="C9" s="290" t="s">
        <v>965</v>
      </c>
      <c r="D9" s="290"/>
      <c r="E9" s="290"/>
      <c r="F9" s="290"/>
      <c r="G9" s="290"/>
      <c r="H9" s="290"/>
      <c r="I9" s="290"/>
      <c r="J9" s="290"/>
      <c r="K9" s="288"/>
    </row>
    <row r="10" ht="15" customHeight="1">
      <c r="B10" s="291"/>
      <c r="C10" s="290"/>
      <c r="D10" s="290" t="s">
        <v>966</v>
      </c>
      <c r="E10" s="290"/>
      <c r="F10" s="290"/>
      <c r="G10" s="290"/>
      <c r="H10" s="290"/>
      <c r="I10" s="290"/>
      <c r="J10" s="290"/>
      <c r="K10" s="288"/>
    </row>
    <row r="11" ht="15" customHeight="1">
      <c r="B11" s="291"/>
      <c r="C11" s="292"/>
      <c r="D11" s="290" t="s">
        <v>967</v>
      </c>
      <c r="E11" s="290"/>
      <c r="F11" s="290"/>
      <c r="G11" s="290"/>
      <c r="H11" s="290"/>
      <c r="I11" s="290"/>
      <c r="J11" s="290"/>
      <c r="K11" s="288"/>
    </row>
    <row r="12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ht="15" customHeight="1">
      <c r="B13" s="291"/>
      <c r="C13" s="292"/>
      <c r="D13" s="293" t="s">
        <v>968</v>
      </c>
      <c r="E13" s="290"/>
      <c r="F13" s="290"/>
      <c r="G13" s="290"/>
      <c r="H13" s="290"/>
      <c r="I13" s="290"/>
      <c r="J13" s="290"/>
      <c r="K13" s="288"/>
    </row>
    <row r="14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ht="15" customHeight="1">
      <c r="B15" s="291"/>
      <c r="C15" s="292"/>
      <c r="D15" s="290" t="s">
        <v>969</v>
      </c>
      <c r="E15" s="290"/>
      <c r="F15" s="290"/>
      <c r="G15" s="290"/>
      <c r="H15" s="290"/>
      <c r="I15" s="290"/>
      <c r="J15" s="290"/>
      <c r="K15" s="288"/>
    </row>
    <row r="16" ht="15" customHeight="1">
      <c r="B16" s="291"/>
      <c r="C16" s="292"/>
      <c r="D16" s="290" t="s">
        <v>970</v>
      </c>
      <c r="E16" s="290"/>
      <c r="F16" s="290"/>
      <c r="G16" s="290"/>
      <c r="H16" s="290"/>
      <c r="I16" s="290"/>
      <c r="J16" s="290"/>
      <c r="K16" s="288"/>
    </row>
    <row r="17" ht="15" customHeight="1">
      <c r="B17" s="291"/>
      <c r="C17" s="292"/>
      <c r="D17" s="290" t="s">
        <v>971</v>
      </c>
      <c r="E17" s="290"/>
      <c r="F17" s="290"/>
      <c r="G17" s="290"/>
      <c r="H17" s="290"/>
      <c r="I17" s="290"/>
      <c r="J17" s="290"/>
      <c r="K17" s="288"/>
    </row>
    <row r="18" ht="15" customHeight="1">
      <c r="B18" s="291"/>
      <c r="C18" s="292"/>
      <c r="D18" s="292"/>
      <c r="E18" s="294" t="s">
        <v>80</v>
      </c>
      <c r="F18" s="290" t="s">
        <v>972</v>
      </c>
      <c r="G18" s="290"/>
      <c r="H18" s="290"/>
      <c r="I18" s="290"/>
      <c r="J18" s="290"/>
      <c r="K18" s="288"/>
    </row>
    <row r="19" ht="15" customHeight="1">
      <c r="B19" s="291"/>
      <c r="C19" s="292"/>
      <c r="D19" s="292"/>
      <c r="E19" s="294" t="s">
        <v>973</v>
      </c>
      <c r="F19" s="290" t="s">
        <v>974</v>
      </c>
      <c r="G19" s="290"/>
      <c r="H19" s="290"/>
      <c r="I19" s="290"/>
      <c r="J19" s="290"/>
      <c r="K19" s="288"/>
    </row>
    <row r="20" ht="15" customHeight="1">
      <c r="B20" s="291"/>
      <c r="C20" s="292"/>
      <c r="D20" s="292"/>
      <c r="E20" s="294" t="s">
        <v>975</v>
      </c>
      <c r="F20" s="290" t="s">
        <v>976</v>
      </c>
      <c r="G20" s="290"/>
      <c r="H20" s="290"/>
      <c r="I20" s="290"/>
      <c r="J20" s="290"/>
      <c r="K20" s="288"/>
    </row>
    <row r="21" ht="15" customHeight="1">
      <c r="B21" s="291"/>
      <c r="C21" s="292"/>
      <c r="D21" s="292"/>
      <c r="E21" s="294" t="s">
        <v>977</v>
      </c>
      <c r="F21" s="290" t="s">
        <v>978</v>
      </c>
      <c r="G21" s="290"/>
      <c r="H21" s="290"/>
      <c r="I21" s="290"/>
      <c r="J21" s="290"/>
      <c r="K21" s="288"/>
    </row>
    <row r="22" ht="15" customHeight="1">
      <c r="B22" s="291"/>
      <c r="C22" s="292"/>
      <c r="D22" s="292"/>
      <c r="E22" s="294" t="s">
        <v>979</v>
      </c>
      <c r="F22" s="290" t="s">
        <v>980</v>
      </c>
      <c r="G22" s="290"/>
      <c r="H22" s="290"/>
      <c r="I22" s="290"/>
      <c r="J22" s="290"/>
      <c r="K22" s="288"/>
    </row>
    <row r="23" ht="15" customHeight="1">
      <c r="B23" s="291"/>
      <c r="C23" s="292"/>
      <c r="D23" s="292"/>
      <c r="E23" s="294" t="s">
        <v>981</v>
      </c>
      <c r="F23" s="290" t="s">
        <v>982</v>
      </c>
      <c r="G23" s="290"/>
      <c r="H23" s="290"/>
      <c r="I23" s="290"/>
      <c r="J23" s="290"/>
      <c r="K23" s="288"/>
    </row>
    <row r="24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ht="15" customHeight="1">
      <c r="B25" s="291"/>
      <c r="C25" s="290" t="s">
        <v>983</v>
      </c>
      <c r="D25" s="290"/>
      <c r="E25" s="290"/>
      <c r="F25" s="290"/>
      <c r="G25" s="290"/>
      <c r="H25" s="290"/>
      <c r="I25" s="290"/>
      <c r="J25" s="290"/>
      <c r="K25" s="288"/>
    </row>
    <row r="26" ht="15" customHeight="1">
      <c r="B26" s="291"/>
      <c r="C26" s="290" t="s">
        <v>984</v>
      </c>
      <c r="D26" s="290"/>
      <c r="E26" s="290"/>
      <c r="F26" s="290"/>
      <c r="G26" s="290"/>
      <c r="H26" s="290"/>
      <c r="I26" s="290"/>
      <c r="J26" s="290"/>
      <c r="K26" s="288"/>
    </row>
    <row r="27" ht="15" customHeight="1">
      <c r="B27" s="291"/>
      <c r="C27" s="290"/>
      <c r="D27" s="290" t="s">
        <v>985</v>
      </c>
      <c r="E27" s="290"/>
      <c r="F27" s="290"/>
      <c r="G27" s="290"/>
      <c r="H27" s="290"/>
      <c r="I27" s="290"/>
      <c r="J27" s="290"/>
      <c r="K27" s="288"/>
    </row>
    <row r="28" ht="15" customHeight="1">
      <c r="B28" s="291"/>
      <c r="C28" s="292"/>
      <c r="D28" s="290" t="s">
        <v>986</v>
      </c>
      <c r="E28" s="290"/>
      <c r="F28" s="290"/>
      <c r="G28" s="290"/>
      <c r="H28" s="290"/>
      <c r="I28" s="290"/>
      <c r="J28" s="290"/>
      <c r="K28" s="288"/>
    </row>
    <row r="29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ht="15" customHeight="1">
      <c r="B30" s="291"/>
      <c r="C30" s="292"/>
      <c r="D30" s="290" t="s">
        <v>987</v>
      </c>
      <c r="E30" s="290"/>
      <c r="F30" s="290"/>
      <c r="G30" s="290"/>
      <c r="H30" s="290"/>
      <c r="I30" s="290"/>
      <c r="J30" s="290"/>
      <c r="K30" s="288"/>
    </row>
    <row r="31" ht="15" customHeight="1">
      <c r="B31" s="291"/>
      <c r="C31" s="292"/>
      <c r="D31" s="290" t="s">
        <v>988</v>
      </c>
      <c r="E31" s="290"/>
      <c r="F31" s="290"/>
      <c r="G31" s="290"/>
      <c r="H31" s="290"/>
      <c r="I31" s="290"/>
      <c r="J31" s="290"/>
      <c r="K31" s="288"/>
    </row>
    <row r="32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ht="15" customHeight="1">
      <c r="B33" s="291"/>
      <c r="C33" s="292"/>
      <c r="D33" s="290" t="s">
        <v>989</v>
      </c>
      <c r="E33" s="290"/>
      <c r="F33" s="290"/>
      <c r="G33" s="290"/>
      <c r="H33" s="290"/>
      <c r="I33" s="290"/>
      <c r="J33" s="290"/>
      <c r="K33" s="288"/>
    </row>
    <row r="34" ht="15" customHeight="1">
      <c r="B34" s="291"/>
      <c r="C34" s="292"/>
      <c r="D34" s="290" t="s">
        <v>990</v>
      </c>
      <c r="E34" s="290"/>
      <c r="F34" s="290"/>
      <c r="G34" s="290"/>
      <c r="H34" s="290"/>
      <c r="I34" s="290"/>
      <c r="J34" s="290"/>
      <c r="K34" s="288"/>
    </row>
    <row r="35" ht="15" customHeight="1">
      <c r="B35" s="291"/>
      <c r="C35" s="292"/>
      <c r="D35" s="290" t="s">
        <v>991</v>
      </c>
      <c r="E35" s="290"/>
      <c r="F35" s="290"/>
      <c r="G35" s="290"/>
      <c r="H35" s="290"/>
      <c r="I35" s="290"/>
      <c r="J35" s="290"/>
      <c r="K35" s="288"/>
    </row>
    <row r="36" ht="15" customHeight="1">
      <c r="B36" s="291"/>
      <c r="C36" s="292"/>
      <c r="D36" s="290"/>
      <c r="E36" s="293" t="s">
        <v>149</v>
      </c>
      <c r="F36" s="290"/>
      <c r="G36" s="290" t="s">
        <v>992</v>
      </c>
      <c r="H36" s="290"/>
      <c r="I36" s="290"/>
      <c r="J36" s="290"/>
      <c r="K36" s="288"/>
    </row>
    <row r="37" ht="30.75" customHeight="1">
      <c r="B37" s="291"/>
      <c r="C37" s="292"/>
      <c r="D37" s="290"/>
      <c r="E37" s="293" t="s">
        <v>993</v>
      </c>
      <c r="F37" s="290"/>
      <c r="G37" s="290" t="s">
        <v>994</v>
      </c>
      <c r="H37" s="290"/>
      <c r="I37" s="290"/>
      <c r="J37" s="290"/>
      <c r="K37" s="288"/>
    </row>
    <row r="38" ht="15" customHeight="1">
      <c r="B38" s="291"/>
      <c r="C38" s="292"/>
      <c r="D38" s="290"/>
      <c r="E38" s="293" t="s">
        <v>54</v>
      </c>
      <c r="F38" s="290"/>
      <c r="G38" s="290" t="s">
        <v>995</v>
      </c>
      <c r="H38" s="290"/>
      <c r="I38" s="290"/>
      <c r="J38" s="290"/>
      <c r="K38" s="288"/>
    </row>
    <row r="39" ht="15" customHeight="1">
      <c r="B39" s="291"/>
      <c r="C39" s="292"/>
      <c r="D39" s="290"/>
      <c r="E39" s="293" t="s">
        <v>55</v>
      </c>
      <c r="F39" s="290"/>
      <c r="G39" s="290" t="s">
        <v>996</v>
      </c>
      <c r="H39" s="290"/>
      <c r="I39" s="290"/>
      <c r="J39" s="290"/>
      <c r="K39" s="288"/>
    </row>
    <row r="40" ht="15" customHeight="1">
      <c r="B40" s="291"/>
      <c r="C40" s="292"/>
      <c r="D40" s="290"/>
      <c r="E40" s="293" t="s">
        <v>150</v>
      </c>
      <c r="F40" s="290"/>
      <c r="G40" s="290" t="s">
        <v>997</v>
      </c>
      <c r="H40" s="290"/>
      <c r="I40" s="290"/>
      <c r="J40" s="290"/>
      <c r="K40" s="288"/>
    </row>
    <row r="41" ht="15" customHeight="1">
      <c r="B41" s="291"/>
      <c r="C41" s="292"/>
      <c r="D41" s="290"/>
      <c r="E41" s="293" t="s">
        <v>151</v>
      </c>
      <c r="F41" s="290"/>
      <c r="G41" s="290" t="s">
        <v>998</v>
      </c>
      <c r="H41" s="290"/>
      <c r="I41" s="290"/>
      <c r="J41" s="290"/>
      <c r="K41" s="288"/>
    </row>
    <row r="42" ht="15" customHeight="1">
      <c r="B42" s="291"/>
      <c r="C42" s="292"/>
      <c r="D42" s="290"/>
      <c r="E42" s="293" t="s">
        <v>999</v>
      </c>
      <c r="F42" s="290"/>
      <c r="G42" s="290" t="s">
        <v>1000</v>
      </c>
      <c r="H42" s="290"/>
      <c r="I42" s="290"/>
      <c r="J42" s="290"/>
      <c r="K42" s="288"/>
    </row>
    <row r="43" ht="15" customHeight="1">
      <c r="B43" s="291"/>
      <c r="C43" s="292"/>
      <c r="D43" s="290"/>
      <c r="E43" s="293"/>
      <c r="F43" s="290"/>
      <c r="G43" s="290" t="s">
        <v>1001</v>
      </c>
      <c r="H43" s="290"/>
      <c r="I43" s="290"/>
      <c r="J43" s="290"/>
      <c r="K43" s="288"/>
    </row>
    <row r="44" ht="15" customHeight="1">
      <c r="B44" s="291"/>
      <c r="C44" s="292"/>
      <c r="D44" s="290"/>
      <c r="E44" s="293" t="s">
        <v>1002</v>
      </c>
      <c r="F44" s="290"/>
      <c r="G44" s="290" t="s">
        <v>1003</v>
      </c>
      <c r="H44" s="290"/>
      <c r="I44" s="290"/>
      <c r="J44" s="290"/>
      <c r="K44" s="288"/>
    </row>
    <row r="45" ht="15" customHeight="1">
      <c r="B45" s="291"/>
      <c r="C45" s="292"/>
      <c r="D45" s="290"/>
      <c r="E45" s="293" t="s">
        <v>153</v>
      </c>
      <c r="F45" s="290"/>
      <c r="G45" s="290" t="s">
        <v>1004</v>
      </c>
      <c r="H45" s="290"/>
      <c r="I45" s="290"/>
      <c r="J45" s="290"/>
      <c r="K45" s="288"/>
    </row>
    <row r="46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ht="15" customHeight="1">
      <c r="B47" s="291"/>
      <c r="C47" s="292"/>
      <c r="D47" s="290" t="s">
        <v>1005</v>
      </c>
      <c r="E47" s="290"/>
      <c r="F47" s="290"/>
      <c r="G47" s="290"/>
      <c r="H47" s="290"/>
      <c r="I47" s="290"/>
      <c r="J47" s="290"/>
      <c r="K47" s="288"/>
    </row>
    <row r="48" ht="15" customHeight="1">
      <c r="B48" s="291"/>
      <c r="C48" s="292"/>
      <c r="D48" s="292"/>
      <c r="E48" s="290" t="s">
        <v>1006</v>
      </c>
      <c r="F48" s="290"/>
      <c r="G48" s="290"/>
      <c r="H48" s="290"/>
      <c r="I48" s="290"/>
      <c r="J48" s="290"/>
      <c r="K48" s="288"/>
    </row>
    <row r="49" ht="15" customHeight="1">
      <c r="B49" s="291"/>
      <c r="C49" s="292"/>
      <c r="D49" s="292"/>
      <c r="E49" s="290" t="s">
        <v>1007</v>
      </c>
      <c r="F49" s="290"/>
      <c r="G49" s="290"/>
      <c r="H49" s="290"/>
      <c r="I49" s="290"/>
      <c r="J49" s="290"/>
      <c r="K49" s="288"/>
    </row>
    <row r="50" ht="15" customHeight="1">
      <c r="B50" s="291"/>
      <c r="C50" s="292"/>
      <c r="D50" s="292"/>
      <c r="E50" s="290" t="s">
        <v>1008</v>
      </c>
      <c r="F50" s="290"/>
      <c r="G50" s="290"/>
      <c r="H50" s="290"/>
      <c r="I50" s="290"/>
      <c r="J50" s="290"/>
      <c r="K50" s="288"/>
    </row>
    <row r="51" ht="15" customHeight="1">
      <c r="B51" s="291"/>
      <c r="C51" s="292"/>
      <c r="D51" s="290" t="s">
        <v>1009</v>
      </c>
      <c r="E51" s="290"/>
      <c r="F51" s="290"/>
      <c r="G51" s="290"/>
      <c r="H51" s="290"/>
      <c r="I51" s="290"/>
      <c r="J51" s="290"/>
      <c r="K51" s="288"/>
    </row>
    <row r="52" ht="25.5" customHeight="1">
      <c r="B52" s="286"/>
      <c r="C52" s="287" t="s">
        <v>1010</v>
      </c>
      <c r="D52" s="287"/>
      <c r="E52" s="287"/>
      <c r="F52" s="287"/>
      <c r="G52" s="287"/>
      <c r="H52" s="287"/>
      <c r="I52" s="287"/>
      <c r="J52" s="287"/>
      <c r="K52" s="288"/>
    </row>
    <row r="53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ht="15" customHeight="1">
      <c r="B54" s="286"/>
      <c r="C54" s="290" t="s">
        <v>1011</v>
      </c>
      <c r="D54" s="290"/>
      <c r="E54" s="290"/>
      <c r="F54" s="290"/>
      <c r="G54" s="290"/>
      <c r="H54" s="290"/>
      <c r="I54" s="290"/>
      <c r="J54" s="290"/>
      <c r="K54" s="288"/>
    </row>
    <row r="55" ht="15" customHeight="1">
      <c r="B55" s="286"/>
      <c r="C55" s="290" t="s">
        <v>1012</v>
      </c>
      <c r="D55" s="290"/>
      <c r="E55" s="290"/>
      <c r="F55" s="290"/>
      <c r="G55" s="290"/>
      <c r="H55" s="290"/>
      <c r="I55" s="290"/>
      <c r="J55" s="290"/>
      <c r="K55" s="288"/>
    </row>
    <row r="56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ht="15" customHeight="1">
      <c r="B57" s="286"/>
      <c r="C57" s="290" t="s">
        <v>1013</v>
      </c>
      <c r="D57" s="290"/>
      <c r="E57" s="290"/>
      <c r="F57" s="290"/>
      <c r="G57" s="290"/>
      <c r="H57" s="290"/>
      <c r="I57" s="290"/>
      <c r="J57" s="290"/>
      <c r="K57" s="288"/>
    </row>
    <row r="58" ht="15" customHeight="1">
      <c r="B58" s="286"/>
      <c r="C58" s="292"/>
      <c r="D58" s="290" t="s">
        <v>1014</v>
      </c>
      <c r="E58" s="290"/>
      <c r="F58" s="290"/>
      <c r="G58" s="290"/>
      <c r="H58" s="290"/>
      <c r="I58" s="290"/>
      <c r="J58" s="290"/>
      <c r="K58" s="288"/>
    </row>
    <row r="59" ht="15" customHeight="1">
      <c r="B59" s="286"/>
      <c r="C59" s="292"/>
      <c r="D59" s="290" t="s">
        <v>1015</v>
      </c>
      <c r="E59" s="290"/>
      <c r="F59" s="290"/>
      <c r="G59" s="290"/>
      <c r="H59" s="290"/>
      <c r="I59" s="290"/>
      <c r="J59" s="290"/>
      <c r="K59" s="288"/>
    </row>
    <row r="60" ht="15" customHeight="1">
      <c r="B60" s="286"/>
      <c r="C60" s="292"/>
      <c r="D60" s="290" t="s">
        <v>1016</v>
      </c>
      <c r="E60" s="290"/>
      <c r="F60" s="290"/>
      <c r="G60" s="290"/>
      <c r="H60" s="290"/>
      <c r="I60" s="290"/>
      <c r="J60" s="290"/>
      <c r="K60" s="288"/>
    </row>
    <row r="61" ht="15" customHeight="1">
      <c r="B61" s="286"/>
      <c r="C61" s="292"/>
      <c r="D61" s="290" t="s">
        <v>1017</v>
      </c>
      <c r="E61" s="290"/>
      <c r="F61" s="290"/>
      <c r="G61" s="290"/>
      <c r="H61" s="290"/>
      <c r="I61" s="290"/>
      <c r="J61" s="290"/>
      <c r="K61" s="288"/>
    </row>
    <row r="62" ht="15" customHeight="1">
      <c r="B62" s="286"/>
      <c r="C62" s="292"/>
      <c r="D62" s="295" t="s">
        <v>1018</v>
      </c>
      <c r="E62" s="295"/>
      <c r="F62" s="295"/>
      <c r="G62" s="295"/>
      <c r="H62" s="295"/>
      <c r="I62" s="295"/>
      <c r="J62" s="295"/>
      <c r="K62" s="288"/>
    </row>
    <row r="63" ht="15" customHeight="1">
      <c r="B63" s="286"/>
      <c r="C63" s="292"/>
      <c r="D63" s="290" t="s">
        <v>1019</v>
      </c>
      <c r="E63" s="290"/>
      <c r="F63" s="290"/>
      <c r="G63" s="290"/>
      <c r="H63" s="290"/>
      <c r="I63" s="290"/>
      <c r="J63" s="290"/>
      <c r="K63" s="288"/>
    </row>
    <row r="64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ht="15" customHeight="1">
      <c r="B65" s="286"/>
      <c r="C65" s="292"/>
      <c r="D65" s="290" t="s">
        <v>1020</v>
      </c>
      <c r="E65" s="290"/>
      <c r="F65" s="290"/>
      <c r="G65" s="290"/>
      <c r="H65" s="290"/>
      <c r="I65" s="290"/>
      <c r="J65" s="290"/>
      <c r="K65" s="288"/>
    </row>
    <row r="66" ht="15" customHeight="1">
      <c r="B66" s="286"/>
      <c r="C66" s="292"/>
      <c r="D66" s="295" t="s">
        <v>1021</v>
      </c>
      <c r="E66" s="295"/>
      <c r="F66" s="295"/>
      <c r="G66" s="295"/>
      <c r="H66" s="295"/>
      <c r="I66" s="295"/>
      <c r="J66" s="295"/>
      <c r="K66" s="288"/>
    </row>
    <row r="67" ht="15" customHeight="1">
      <c r="B67" s="286"/>
      <c r="C67" s="292"/>
      <c r="D67" s="290" t="s">
        <v>1022</v>
      </c>
      <c r="E67" s="290"/>
      <c r="F67" s="290"/>
      <c r="G67" s="290"/>
      <c r="H67" s="290"/>
      <c r="I67" s="290"/>
      <c r="J67" s="290"/>
      <c r="K67" s="288"/>
    </row>
    <row r="68" ht="15" customHeight="1">
      <c r="B68" s="286"/>
      <c r="C68" s="292"/>
      <c r="D68" s="290" t="s">
        <v>1023</v>
      </c>
      <c r="E68" s="290"/>
      <c r="F68" s="290"/>
      <c r="G68" s="290"/>
      <c r="H68" s="290"/>
      <c r="I68" s="290"/>
      <c r="J68" s="290"/>
      <c r="K68" s="288"/>
    </row>
    <row r="69" ht="15" customHeight="1">
      <c r="B69" s="286"/>
      <c r="C69" s="292"/>
      <c r="D69" s="290" t="s">
        <v>1024</v>
      </c>
      <c r="E69" s="290"/>
      <c r="F69" s="290"/>
      <c r="G69" s="290"/>
      <c r="H69" s="290"/>
      <c r="I69" s="290"/>
      <c r="J69" s="290"/>
      <c r="K69" s="288"/>
    </row>
    <row r="70" ht="15" customHeight="1">
      <c r="B70" s="286"/>
      <c r="C70" s="292"/>
      <c r="D70" s="290" t="s">
        <v>1025</v>
      </c>
      <c r="E70" s="290"/>
      <c r="F70" s="290"/>
      <c r="G70" s="290"/>
      <c r="H70" s="290"/>
      <c r="I70" s="290"/>
      <c r="J70" s="290"/>
      <c r="K70" s="288"/>
    </row>
    <row r="7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ht="45" customHeight="1">
      <c r="B75" s="305"/>
      <c r="C75" s="306" t="s">
        <v>1026</v>
      </c>
      <c r="D75" s="306"/>
      <c r="E75" s="306"/>
      <c r="F75" s="306"/>
      <c r="G75" s="306"/>
      <c r="H75" s="306"/>
      <c r="I75" s="306"/>
      <c r="J75" s="306"/>
      <c r="K75" s="307"/>
    </row>
    <row r="76" ht="17.25" customHeight="1">
      <c r="B76" s="305"/>
      <c r="C76" s="308" t="s">
        <v>1027</v>
      </c>
      <c r="D76" s="308"/>
      <c r="E76" s="308"/>
      <c r="F76" s="308" t="s">
        <v>1028</v>
      </c>
      <c r="G76" s="309"/>
      <c r="H76" s="308" t="s">
        <v>55</v>
      </c>
      <c r="I76" s="308" t="s">
        <v>58</v>
      </c>
      <c r="J76" s="308" t="s">
        <v>1029</v>
      </c>
      <c r="K76" s="307"/>
    </row>
    <row r="77" ht="17.25" customHeight="1">
      <c r="B77" s="305"/>
      <c r="C77" s="310" t="s">
        <v>1030</v>
      </c>
      <c r="D77" s="310"/>
      <c r="E77" s="310"/>
      <c r="F77" s="311" t="s">
        <v>1031</v>
      </c>
      <c r="G77" s="312"/>
      <c r="H77" s="310"/>
      <c r="I77" s="310"/>
      <c r="J77" s="310" t="s">
        <v>1032</v>
      </c>
      <c r="K77" s="307"/>
    </row>
    <row r="78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ht="15" customHeight="1">
      <c r="B79" s="305"/>
      <c r="C79" s="293" t="s">
        <v>54</v>
      </c>
      <c r="D79" s="313"/>
      <c r="E79" s="313"/>
      <c r="F79" s="315" t="s">
        <v>1033</v>
      </c>
      <c r="G79" s="314"/>
      <c r="H79" s="293" t="s">
        <v>1034</v>
      </c>
      <c r="I79" s="293" t="s">
        <v>1035</v>
      </c>
      <c r="J79" s="293">
        <v>20</v>
      </c>
      <c r="K79" s="307"/>
    </row>
    <row r="80" ht="15" customHeight="1">
      <c r="B80" s="305"/>
      <c r="C80" s="293" t="s">
        <v>1036</v>
      </c>
      <c r="D80" s="293"/>
      <c r="E80" s="293"/>
      <c r="F80" s="315" t="s">
        <v>1033</v>
      </c>
      <c r="G80" s="314"/>
      <c r="H80" s="293" t="s">
        <v>1037</v>
      </c>
      <c r="I80" s="293" t="s">
        <v>1035</v>
      </c>
      <c r="J80" s="293">
        <v>120</v>
      </c>
      <c r="K80" s="307"/>
    </row>
    <row r="81" ht="15" customHeight="1">
      <c r="B81" s="316"/>
      <c r="C81" s="293" t="s">
        <v>1038</v>
      </c>
      <c r="D81" s="293"/>
      <c r="E81" s="293"/>
      <c r="F81" s="315" t="s">
        <v>1039</v>
      </c>
      <c r="G81" s="314"/>
      <c r="H81" s="293" t="s">
        <v>1040</v>
      </c>
      <c r="I81" s="293" t="s">
        <v>1035</v>
      </c>
      <c r="J81" s="293">
        <v>50</v>
      </c>
      <c r="K81" s="307"/>
    </row>
    <row r="82" ht="15" customHeight="1">
      <c r="B82" s="316"/>
      <c r="C82" s="293" t="s">
        <v>1041</v>
      </c>
      <c r="D82" s="293"/>
      <c r="E82" s="293"/>
      <c r="F82" s="315" t="s">
        <v>1033</v>
      </c>
      <c r="G82" s="314"/>
      <c r="H82" s="293" t="s">
        <v>1042</v>
      </c>
      <c r="I82" s="293" t="s">
        <v>1043</v>
      </c>
      <c r="J82" s="293"/>
      <c r="K82" s="307"/>
    </row>
    <row r="83" ht="15" customHeight="1">
      <c r="B83" s="316"/>
      <c r="C83" s="317" t="s">
        <v>1044</v>
      </c>
      <c r="D83" s="317"/>
      <c r="E83" s="317"/>
      <c r="F83" s="318" t="s">
        <v>1039</v>
      </c>
      <c r="G83" s="317"/>
      <c r="H83" s="317" t="s">
        <v>1045</v>
      </c>
      <c r="I83" s="317" t="s">
        <v>1035</v>
      </c>
      <c r="J83" s="317">
        <v>15</v>
      </c>
      <c r="K83" s="307"/>
    </row>
    <row r="84" ht="15" customHeight="1">
      <c r="B84" s="316"/>
      <c r="C84" s="317" t="s">
        <v>1046</v>
      </c>
      <c r="D84" s="317"/>
      <c r="E84" s="317"/>
      <c r="F84" s="318" t="s">
        <v>1039</v>
      </c>
      <c r="G84" s="317"/>
      <c r="H84" s="317" t="s">
        <v>1047</v>
      </c>
      <c r="I84" s="317" t="s">
        <v>1035</v>
      </c>
      <c r="J84" s="317">
        <v>15</v>
      </c>
      <c r="K84" s="307"/>
    </row>
    <row r="85" ht="15" customHeight="1">
      <c r="B85" s="316"/>
      <c r="C85" s="317" t="s">
        <v>1048</v>
      </c>
      <c r="D85" s="317"/>
      <c r="E85" s="317"/>
      <c r="F85" s="318" t="s">
        <v>1039</v>
      </c>
      <c r="G85" s="317"/>
      <c r="H85" s="317" t="s">
        <v>1049</v>
      </c>
      <c r="I85" s="317" t="s">
        <v>1035</v>
      </c>
      <c r="J85" s="317">
        <v>20</v>
      </c>
      <c r="K85" s="307"/>
    </row>
    <row r="86" ht="15" customHeight="1">
      <c r="B86" s="316"/>
      <c r="C86" s="317" t="s">
        <v>1050</v>
      </c>
      <c r="D86" s="317"/>
      <c r="E86" s="317"/>
      <c r="F86" s="318" t="s">
        <v>1039</v>
      </c>
      <c r="G86" s="317"/>
      <c r="H86" s="317" t="s">
        <v>1051</v>
      </c>
      <c r="I86" s="317" t="s">
        <v>1035</v>
      </c>
      <c r="J86" s="317">
        <v>20</v>
      </c>
      <c r="K86" s="307"/>
    </row>
    <row r="87" ht="15" customHeight="1">
      <c r="B87" s="316"/>
      <c r="C87" s="293" t="s">
        <v>1052</v>
      </c>
      <c r="D87" s="293"/>
      <c r="E87" s="293"/>
      <c r="F87" s="315" t="s">
        <v>1039</v>
      </c>
      <c r="G87" s="314"/>
      <c r="H87" s="293" t="s">
        <v>1053</v>
      </c>
      <c r="I87" s="293" t="s">
        <v>1035</v>
      </c>
      <c r="J87" s="293">
        <v>50</v>
      </c>
      <c r="K87" s="307"/>
    </row>
    <row r="88" ht="15" customHeight="1">
      <c r="B88" s="316"/>
      <c r="C88" s="293" t="s">
        <v>1054</v>
      </c>
      <c r="D88" s="293"/>
      <c r="E88" s="293"/>
      <c r="F88" s="315" t="s">
        <v>1039</v>
      </c>
      <c r="G88" s="314"/>
      <c r="H88" s="293" t="s">
        <v>1055</v>
      </c>
      <c r="I88" s="293" t="s">
        <v>1035</v>
      </c>
      <c r="J88" s="293">
        <v>20</v>
      </c>
      <c r="K88" s="307"/>
    </row>
    <row r="89" ht="15" customHeight="1">
      <c r="B89" s="316"/>
      <c r="C89" s="293" t="s">
        <v>1056</v>
      </c>
      <c r="D89" s="293"/>
      <c r="E89" s="293"/>
      <c r="F89" s="315" t="s">
        <v>1039</v>
      </c>
      <c r="G89" s="314"/>
      <c r="H89" s="293" t="s">
        <v>1057</v>
      </c>
      <c r="I89" s="293" t="s">
        <v>1035</v>
      </c>
      <c r="J89" s="293">
        <v>20</v>
      </c>
      <c r="K89" s="307"/>
    </row>
    <row r="90" ht="15" customHeight="1">
      <c r="B90" s="316"/>
      <c r="C90" s="293" t="s">
        <v>1058</v>
      </c>
      <c r="D90" s="293"/>
      <c r="E90" s="293"/>
      <c r="F90" s="315" t="s">
        <v>1039</v>
      </c>
      <c r="G90" s="314"/>
      <c r="H90" s="293" t="s">
        <v>1059</v>
      </c>
      <c r="I90" s="293" t="s">
        <v>1035</v>
      </c>
      <c r="J90" s="293">
        <v>50</v>
      </c>
      <c r="K90" s="307"/>
    </row>
    <row r="91" ht="15" customHeight="1">
      <c r="B91" s="316"/>
      <c r="C91" s="293" t="s">
        <v>1060</v>
      </c>
      <c r="D91" s="293"/>
      <c r="E91" s="293"/>
      <c r="F91" s="315" t="s">
        <v>1039</v>
      </c>
      <c r="G91" s="314"/>
      <c r="H91" s="293" t="s">
        <v>1060</v>
      </c>
      <c r="I91" s="293" t="s">
        <v>1035</v>
      </c>
      <c r="J91" s="293">
        <v>50</v>
      </c>
      <c r="K91" s="307"/>
    </row>
    <row r="92" ht="15" customHeight="1">
      <c r="B92" s="316"/>
      <c r="C92" s="293" t="s">
        <v>1061</v>
      </c>
      <c r="D92" s="293"/>
      <c r="E92" s="293"/>
      <c r="F92" s="315" t="s">
        <v>1039</v>
      </c>
      <c r="G92" s="314"/>
      <c r="H92" s="293" t="s">
        <v>1062</v>
      </c>
      <c r="I92" s="293" t="s">
        <v>1035</v>
      </c>
      <c r="J92" s="293">
        <v>255</v>
      </c>
      <c r="K92" s="307"/>
    </row>
    <row r="93" ht="15" customHeight="1">
      <c r="B93" s="316"/>
      <c r="C93" s="293" t="s">
        <v>1063</v>
      </c>
      <c r="D93" s="293"/>
      <c r="E93" s="293"/>
      <c r="F93" s="315" t="s">
        <v>1033</v>
      </c>
      <c r="G93" s="314"/>
      <c r="H93" s="293" t="s">
        <v>1064</v>
      </c>
      <c r="I93" s="293" t="s">
        <v>1065</v>
      </c>
      <c r="J93" s="293"/>
      <c r="K93" s="307"/>
    </row>
    <row r="94" ht="15" customHeight="1">
      <c r="B94" s="316"/>
      <c r="C94" s="293" t="s">
        <v>1066</v>
      </c>
      <c r="D94" s="293"/>
      <c r="E94" s="293"/>
      <c r="F94" s="315" t="s">
        <v>1033</v>
      </c>
      <c r="G94" s="314"/>
      <c r="H94" s="293" t="s">
        <v>1067</v>
      </c>
      <c r="I94" s="293" t="s">
        <v>1068</v>
      </c>
      <c r="J94" s="293"/>
      <c r="K94" s="307"/>
    </row>
    <row r="95" ht="15" customHeight="1">
      <c r="B95" s="316"/>
      <c r="C95" s="293" t="s">
        <v>1069</v>
      </c>
      <c r="D95" s="293"/>
      <c r="E95" s="293"/>
      <c r="F95" s="315" t="s">
        <v>1033</v>
      </c>
      <c r="G95" s="314"/>
      <c r="H95" s="293" t="s">
        <v>1069</v>
      </c>
      <c r="I95" s="293" t="s">
        <v>1068</v>
      </c>
      <c r="J95" s="293"/>
      <c r="K95" s="307"/>
    </row>
    <row r="96" ht="15" customHeight="1">
      <c r="B96" s="316"/>
      <c r="C96" s="293" t="s">
        <v>39</v>
      </c>
      <c r="D96" s="293"/>
      <c r="E96" s="293"/>
      <c r="F96" s="315" t="s">
        <v>1033</v>
      </c>
      <c r="G96" s="314"/>
      <c r="H96" s="293" t="s">
        <v>1070</v>
      </c>
      <c r="I96" s="293" t="s">
        <v>1068</v>
      </c>
      <c r="J96" s="293"/>
      <c r="K96" s="307"/>
    </row>
    <row r="97" ht="15" customHeight="1">
      <c r="B97" s="316"/>
      <c r="C97" s="293" t="s">
        <v>49</v>
      </c>
      <c r="D97" s="293"/>
      <c r="E97" s="293"/>
      <c r="F97" s="315" t="s">
        <v>1033</v>
      </c>
      <c r="G97" s="314"/>
      <c r="H97" s="293" t="s">
        <v>1071</v>
      </c>
      <c r="I97" s="293" t="s">
        <v>1068</v>
      </c>
      <c r="J97" s="293"/>
      <c r="K97" s="307"/>
    </row>
    <row r="98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ht="45" customHeight="1">
      <c r="B102" s="305"/>
      <c r="C102" s="306" t="s">
        <v>1072</v>
      </c>
      <c r="D102" s="306"/>
      <c r="E102" s="306"/>
      <c r="F102" s="306"/>
      <c r="G102" s="306"/>
      <c r="H102" s="306"/>
      <c r="I102" s="306"/>
      <c r="J102" s="306"/>
      <c r="K102" s="307"/>
    </row>
    <row r="103" ht="17.25" customHeight="1">
      <c r="B103" s="305"/>
      <c r="C103" s="308" t="s">
        <v>1027</v>
      </c>
      <c r="D103" s="308"/>
      <c r="E103" s="308"/>
      <c r="F103" s="308" t="s">
        <v>1028</v>
      </c>
      <c r="G103" s="309"/>
      <c r="H103" s="308" t="s">
        <v>55</v>
      </c>
      <c r="I103" s="308" t="s">
        <v>58</v>
      </c>
      <c r="J103" s="308" t="s">
        <v>1029</v>
      </c>
      <c r="K103" s="307"/>
    </row>
    <row r="104" ht="17.25" customHeight="1">
      <c r="B104" s="305"/>
      <c r="C104" s="310" t="s">
        <v>1030</v>
      </c>
      <c r="D104" s="310"/>
      <c r="E104" s="310"/>
      <c r="F104" s="311" t="s">
        <v>1031</v>
      </c>
      <c r="G104" s="312"/>
      <c r="H104" s="310"/>
      <c r="I104" s="310"/>
      <c r="J104" s="310" t="s">
        <v>1032</v>
      </c>
      <c r="K104" s="307"/>
    </row>
    <row r="105" ht="5.25" customHeight="1">
      <c r="B105" s="305"/>
      <c r="C105" s="308"/>
      <c r="D105" s="308"/>
      <c r="E105" s="308"/>
      <c r="F105" s="308"/>
      <c r="G105" s="324"/>
      <c r="H105" s="308"/>
      <c r="I105" s="308"/>
      <c r="J105" s="308"/>
      <c r="K105" s="307"/>
    </row>
    <row r="106" ht="15" customHeight="1">
      <c r="B106" s="305"/>
      <c r="C106" s="293" t="s">
        <v>54</v>
      </c>
      <c r="D106" s="313"/>
      <c r="E106" s="313"/>
      <c r="F106" s="315" t="s">
        <v>1033</v>
      </c>
      <c r="G106" s="324"/>
      <c r="H106" s="293" t="s">
        <v>1073</v>
      </c>
      <c r="I106" s="293" t="s">
        <v>1035</v>
      </c>
      <c r="J106" s="293">
        <v>20</v>
      </c>
      <c r="K106" s="307"/>
    </row>
    <row r="107" ht="15" customHeight="1">
      <c r="B107" s="305"/>
      <c r="C107" s="293" t="s">
        <v>1036</v>
      </c>
      <c r="D107" s="293"/>
      <c r="E107" s="293"/>
      <c r="F107" s="315" t="s">
        <v>1033</v>
      </c>
      <c r="G107" s="293"/>
      <c r="H107" s="293" t="s">
        <v>1073</v>
      </c>
      <c r="I107" s="293" t="s">
        <v>1035</v>
      </c>
      <c r="J107" s="293">
        <v>120</v>
      </c>
      <c r="K107" s="307"/>
    </row>
    <row r="108" ht="15" customHeight="1">
      <c r="B108" s="316"/>
      <c r="C108" s="293" t="s">
        <v>1038</v>
      </c>
      <c r="D108" s="293"/>
      <c r="E108" s="293"/>
      <c r="F108" s="315" t="s">
        <v>1039</v>
      </c>
      <c r="G108" s="293"/>
      <c r="H108" s="293" t="s">
        <v>1073</v>
      </c>
      <c r="I108" s="293" t="s">
        <v>1035</v>
      </c>
      <c r="J108" s="293">
        <v>50</v>
      </c>
      <c r="K108" s="307"/>
    </row>
    <row r="109" ht="15" customHeight="1">
      <c r="B109" s="316"/>
      <c r="C109" s="293" t="s">
        <v>1041</v>
      </c>
      <c r="D109" s="293"/>
      <c r="E109" s="293"/>
      <c r="F109" s="315" t="s">
        <v>1033</v>
      </c>
      <c r="G109" s="293"/>
      <c r="H109" s="293" t="s">
        <v>1073</v>
      </c>
      <c r="I109" s="293" t="s">
        <v>1043</v>
      </c>
      <c r="J109" s="293"/>
      <c r="K109" s="307"/>
    </row>
    <row r="110" ht="15" customHeight="1">
      <c r="B110" s="316"/>
      <c r="C110" s="293" t="s">
        <v>1052</v>
      </c>
      <c r="D110" s="293"/>
      <c r="E110" s="293"/>
      <c r="F110" s="315" t="s">
        <v>1039</v>
      </c>
      <c r="G110" s="293"/>
      <c r="H110" s="293" t="s">
        <v>1073</v>
      </c>
      <c r="I110" s="293" t="s">
        <v>1035</v>
      </c>
      <c r="J110" s="293">
        <v>50</v>
      </c>
      <c r="K110" s="307"/>
    </row>
    <row r="111" ht="15" customHeight="1">
      <c r="B111" s="316"/>
      <c r="C111" s="293" t="s">
        <v>1060</v>
      </c>
      <c r="D111" s="293"/>
      <c r="E111" s="293"/>
      <c r="F111" s="315" t="s">
        <v>1039</v>
      </c>
      <c r="G111" s="293"/>
      <c r="H111" s="293" t="s">
        <v>1073</v>
      </c>
      <c r="I111" s="293" t="s">
        <v>1035</v>
      </c>
      <c r="J111" s="293">
        <v>50</v>
      </c>
      <c r="K111" s="307"/>
    </row>
    <row r="112" ht="15" customHeight="1">
      <c r="B112" s="316"/>
      <c r="C112" s="293" t="s">
        <v>1058</v>
      </c>
      <c r="D112" s="293"/>
      <c r="E112" s="293"/>
      <c r="F112" s="315" t="s">
        <v>1039</v>
      </c>
      <c r="G112" s="293"/>
      <c r="H112" s="293" t="s">
        <v>1073</v>
      </c>
      <c r="I112" s="293" t="s">
        <v>1035</v>
      </c>
      <c r="J112" s="293">
        <v>50</v>
      </c>
      <c r="K112" s="307"/>
    </row>
    <row r="113" ht="15" customHeight="1">
      <c r="B113" s="316"/>
      <c r="C113" s="293" t="s">
        <v>54</v>
      </c>
      <c r="D113" s="293"/>
      <c r="E113" s="293"/>
      <c r="F113" s="315" t="s">
        <v>1033</v>
      </c>
      <c r="G113" s="293"/>
      <c r="H113" s="293" t="s">
        <v>1074</v>
      </c>
      <c r="I113" s="293" t="s">
        <v>1035</v>
      </c>
      <c r="J113" s="293">
        <v>20</v>
      </c>
      <c r="K113" s="307"/>
    </row>
    <row r="114" ht="15" customHeight="1">
      <c r="B114" s="316"/>
      <c r="C114" s="293" t="s">
        <v>1075</v>
      </c>
      <c r="D114" s="293"/>
      <c r="E114" s="293"/>
      <c r="F114" s="315" t="s">
        <v>1033</v>
      </c>
      <c r="G114" s="293"/>
      <c r="H114" s="293" t="s">
        <v>1076</v>
      </c>
      <c r="I114" s="293" t="s">
        <v>1035</v>
      </c>
      <c r="J114" s="293">
        <v>120</v>
      </c>
      <c r="K114" s="307"/>
    </row>
    <row r="115" ht="15" customHeight="1">
      <c r="B115" s="316"/>
      <c r="C115" s="293" t="s">
        <v>39</v>
      </c>
      <c r="D115" s="293"/>
      <c r="E115" s="293"/>
      <c r="F115" s="315" t="s">
        <v>1033</v>
      </c>
      <c r="G115" s="293"/>
      <c r="H115" s="293" t="s">
        <v>1077</v>
      </c>
      <c r="I115" s="293" t="s">
        <v>1068</v>
      </c>
      <c r="J115" s="293"/>
      <c r="K115" s="307"/>
    </row>
    <row r="116" ht="15" customHeight="1">
      <c r="B116" s="316"/>
      <c r="C116" s="293" t="s">
        <v>49</v>
      </c>
      <c r="D116" s="293"/>
      <c r="E116" s="293"/>
      <c r="F116" s="315" t="s">
        <v>1033</v>
      </c>
      <c r="G116" s="293"/>
      <c r="H116" s="293" t="s">
        <v>1078</v>
      </c>
      <c r="I116" s="293" t="s">
        <v>1068</v>
      </c>
      <c r="J116" s="293"/>
      <c r="K116" s="307"/>
    </row>
    <row r="117" ht="15" customHeight="1">
      <c r="B117" s="316"/>
      <c r="C117" s="293" t="s">
        <v>58</v>
      </c>
      <c r="D117" s="293"/>
      <c r="E117" s="293"/>
      <c r="F117" s="315" t="s">
        <v>1033</v>
      </c>
      <c r="G117" s="293"/>
      <c r="H117" s="293" t="s">
        <v>1079</v>
      </c>
      <c r="I117" s="293" t="s">
        <v>1080</v>
      </c>
      <c r="J117" s="293"/>
      <c r="K117" s="307"/>
    </row>
    <row r="118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ht="18.75" customHeight="1">
      <c r="B119" s="326"/>
      <c r="C119" s="290"/>
      <c r="D119" s="290"/>
      <c r="E119" s="290"/>
      <c r="F119" s="327"/>
      <c r="G119" s="290"/>
      <c r="H119" s="290"/>
      <c r="I119" s="290"/>
      <c r="J119" s="290"/>
      <c r="K119" s="326"/>
    </row>
    <row r="120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ht="45" customHeight="1">
      <c r="B122" s="331"/>
      <c r="C122" s="284" t="s">
        <v>1081</v>
      </c>
      <c r="D122" s="284"/>
      <c r="E122" s="284"/>
      <c r="F122" s="284"/>
      <c r="G122" s="284"/>
      <c r="H122" s="284"/>
      <c r="I122" s="284"/>
      <c r="J122" s="284"/>
      <c r="K122" s="332"/>
    </row>
    <row r="123" ht="17.25" customHeight="1">
      <c r="B123" s="333"/>
      <c r="C123" s="308" t="s">
        <v>1027</v>
      </c>
      <c r="D123" s="308"/>
      <c r="E123" s="308"/>
      <c r="F123" s="308" t="s">
        <v>1028</v>
      </c>
      <c r="G123" s="309"/>
      <c r="H123" s="308" t="s">
        <v>55</v>
      </c>
      <c r="I123" s="308" t="s">
        <v>58</v>
      </c>
      <c r="J123" s="308" t="s">
        <v>1029</v>
      </c>
      <c r="K123" s="334"/>
    </row>
    <row r="124" ht="17.25" customHeight="1">
      <c r="B124" s="333"/>
      <c r="C124" s="310" t="s">
        <v>1030</v>
      </c>
      <c r="D124" s="310"/>
      <c r="E124" s="310"/>
      <c r="F124" s="311" t="s">
        <v>1031</v>
      </c>
      <c r="G124" s="312"/>
      <c r="H124" s="310"/>
      <c r="I124" s="310"/>
      <c r="J124" s="310" t="s">
        <v>1032</v>
      </c>
      <c r="K124" s="334"/>
    </row>
    <row r="125" ht="5.25" customHeight="1">
      <c r="B125" s="335"/>
      <c r="C125" s="313"/>
      <c r="D125" s="313"/>
      <c r="E125" s="313"/>
      <c r="F125" s="313"/>
      <c r="G125" s="293"/>
      <c r="H125" s="313"/>
      <c r="I125" s="313"/>
      <c r="J125" s="313"/>
      <c r="K125" s="336"/>
    </row>
    <row r="126" ht="15" customHeight="1">
      <c r="B126" s="335"/>
      <c r="C126" s="293" t="s">
        <v>1036</v>
      </c>
      <c r="D126" s="313"/>
      <c r="E126" s="313"/>
      <c r="F126" s="315" t="s">
        <v>1033</v>
      </c>
      <c r="G126" s="293"/>
      <c r="H126" s="293" t="s">
        <v>1073</v>
      </c>
      <c r="I126" s="293" t="s">
        <v>1035</v>
      </c>
      <c r="J126" s="293">
        <v>120</v>
      </c>
      <c r="K126" s="337"/>
    </row>
    <row r="127" ht="15" customHeight="1">
      <c r="B127" s="335"/>
      <c r="C127" s="293" t="s">
        <v>1082</v>
      </c>
      <c r="D127" s="293"/>
      <c r="E127" s="293"/>
      <c r="F127" s="315" t="s">
        <v>1033</v>
      </c>
      <c r="G127" s="293"/>
      <c r="H127" s="293" t="s">
        <v>1083</v>
      </c>
      <c r="I127" s="293" t="s">
        <v>1035</v>
      </c>
      <c r="J127" s="293" t="s">
        <v>1084</v>
      </c>
      <c r="K127" s="337"/>
    </row>
    <row r="128" ht="15" customHeight="1">
      <c r="B128" s="335"/>
      <c r="C128" s="293" t="s">
        <v>981</v>
      </c>
      <c r="D128" s="293"/>
      <c r="E128" s="293"/>
      <c r="F128" s="315" t="s">
        <v>1033</v>
      </c>
      <c r="G128" s="293"/>
      <c r="H128" s="293" t="s">
        <v>1085</v>
      </c>
      <c r="I128" s="293" t="s">
        <v>1035</v>
      </c>
      <c r="J128" s="293" t="s">
        <v>1084</v>
      </c>
      <c r="K128" s="337"/>
    </row>
    <row r="129" ht="15" customHeight="1">
      <c r="B129" s="335"/>
      <c r="C129" s="293" t="s">
        <v>1044</v>
      </c>
      <c r="D129" s="293"/>
      <c r="E129" s="293"/>
      <c r="F129" s="315" t="s">
        <v>1039</v>
      </c>
      <c r="G129" s="293"/>
      <c r="H129" s="293" t="s">
        <v>1045</v>
      </c>
      <c r="I129" s="293" t="s">
        <v>1035</v>
      </c>
      <c r="J129" s="293">
        <v>15</v>
      </c>
      <c r="K129" s="337"/>
    </row>
    <row r="130" ht="15" customHeight="1">
      <c r="B130" s="335"/>
      <c r="C130" s="317" t="s">
        <v>1046</v>
      </c>
      <c r="D130" s="317"/>
      <c r="E130" s="317"/>
      <c r="F130" s="318" t="s">
        <v>1039</v>
      </c>
      <c r="G130" s="317"/>
      <c r="H130" s="317" t="s">
        <v>1047</v>
      </c>
      <c r="I130" s="317" t="s">
        <v>1035</v>
      </c>
      <c r="J130" s="317">
        <v>15</v>
      </c>
      <c r="K130" s="337"/>
    </row>
    <row r="131" ht="15" customHeight="1">
      <c r="B131" s="335"/>
      <c r="C131" s="317" t="s">
        <v>1048</v>
      </c>
      <c r="D131" s="317"/>
      <c r="E131" s="317"/>
      <c r="F131" s="318" t="s">
        <v>1039</v>
      </c>
      <c r="G131" s="317"/>
      <c r="H131" s="317" t="s">
        <v>1049</v>
      </c>
      <c r="I131" s="317" t="s">
        <v>1035</v>
      </c>
      <c r="J131" s="317">
        <v>20</v>
      </c>
      <c r="K131" s="337"/>
    </row>
    <row r="132" ht="15" customHeight="1">
      <c r="B132" s="335"/>
      <c r="C132" s="317" t="s">
        <v>1050</v>
      </c>
      <c r="D132" s="317"/>
      <c r="E132" s="317"/>
      <c r="F132" s="318" t="s">
        <v>1039</v>
      </c>
      <c r="G132" s="317"/>
      <c r="H132" s="317" t="s">
        <v>1051</v>
      </c>
      <c r="I132" s="317" t="s">
        <v>1035</v>
      </c>
      <c r="J132" s="317">
        <v>20</v>
      </c>
      <c r="K132" s="337"/>
    </row>
    <row r="133" ht="15" customHeight="1">
      <c r="B133" s="335"/>
      <c r="C133" s="293" t="s">
        <v>1038</v>
      </c>
      <c r="D133" s="293"/>
      <c r="E133" s="293"/>
      <c r="F133" s="315" t="s">
        <v>1039</v>
      </c>
      <c r="G133" s="293"/>
      <c r="H133" s="293" t="s">
        <v>1073</v>
      </c>
      <c r="I133" s="293" t="s">
        <v>1035</v>
      </c>
      <c r="J133" s="293">
        <v>50</v>
      </c>
      <c r="K133" s="337"/>
    </row>
    <row r="134" ht="15" customHeight="1">
      <c r="B134" s="335"/>
      <c r="C134" s="293" t="s">
        <v>1052</v>
      </c>
      <c r="D134" s="293"/>
      <c r="E134" s="293"/>
      <c r="F134" s="315" t="s">
        <v>1039</v>
      </c>
      <c r="G134" s="293"/>
      <c r="H134" s="293" t="s">
        <v>1073</v>
      </c>
      <c r="I134" s="293" t="s">
        <v>1035</v>
      </c>
      <c r="J134" s="293">
        <v>50</v>
      </c>
      <c r="K134" s="337"/>
    </row>
    <row r="135" ht="15" customHeight="1">
      <c r="B135" s="335"/>
      <c r="C135" s="293" t="s">
        <v>1058</v>
      </c>
      <c r="D135" s="293"/>
      <c r="E135" s="293"/>
      <c r="F135" s="315" t="s">
        <v>1039</v>
      </c>
      <c r="G135" s="293"/>
      <c r="H135" s="293" t="s">
        <v>1073</v>
      </c>
      <c r="I135" s="293" t="s">
        <v>1035</v>
      </c>
      <c r="J135" s="293">
        <v>50</v>
      </c>
      <c r="K135" s="337"/>
    </row>
    <row r="136" ht="15" customHeight="1">
      <c r="B136" s="335"/>
      <c r="C136" s="293" t="s">
        <v>1060</v>
      </c>
      <c r="D136" s="293"/>
      <c r="E136" s="293"/>
      <c r="F136" s="315" t="s">
        <v>1039</v>
      </c>
      <c r="G136" s="293"/>
      <c r="H136" s="293" t="s">
        <v>1073</v>
      </c>
      <c r="I136" s="293" t="s">
        <v>1035</v>
      </c>
      <c r="J136" s="293">
        <v>50</v>
      </c>
      <c r="K136" s="337"/>
    </row>
    <row r="137" ht="15" customHeight="1">
      <c r="B137" s="335"/>
      <c r="C137" s="293" t="s">
        <v>1061</v>
      </c>
      <c r="D137" s="293"/>
      <c r="E137" s="293"/>
      <c r="F137" s="315" t="s">
        <v>1039</v>
      </c>
      <c r="G137" s="293"/>
      <c r="H137" s="293" t="s">
        <v>1086</v>
      </c>
      <c r="I137" s="293" t="s">
        <v>1035</v>
      </c>
      <c r="J137" s="293">
        <v>255</v>
      </c>
      <c r="K137" s="337"/>
    </row>
    <row r="138" ht="15" customHeight="1">
      <c r="B138" s="335"/>
      <c r="C138" s="293" t="s">
        <v>1063</v>
      </c>
      <c r="D138" s="293"/>
      <c r="E138" s="293"/>
      <c r="F138" s="315" t="s">
        <v>1033</v>
      </c>
      <c r="G138" s="293"/>
      <c r="H138" s="293" t="s">
        <v>1087</v>
      </c>
      <c r="I138" s="293" t="s">
        <v>1065</v>
      </c>
      <c r="J138" s="293"/>
      <c r="K138" s="337"/>
    </row>
    <row r="139" ht="15" customHeight="1">
      <c r="B139" s="335"/>
      <c r="C139" s="293" t="s">
        <v>1066</v>
      </c>
      <c r="D139" s="293"/>
      <c r="E139" s="293"/>
      <c r="F139" s="315" t="s">
        <v>1033</v>
      </c>
      <c r="G139" s="293"/>
      <c r="H139" s="293" t="s">
        <v>1088</v>
      </c>
      <c r="I139" s="293" t="s">
        <v>1068</v>
      </c>
      <c r="J139" s="293"/>
      <c r="K139" s="337"/>
    </row>
    <row r="140" ht="15" customHeight="1">
      <c r="B140" s="335"/>
      <c r="C140" s="293" t="s">
        <v>1069</v>
      </c>
      <c r="D140" s="293"/>
      <c r="E140" s="293"/>
      <c r="F140" s="315" t="s">
        <v>1033</v>
      </c>
      <c r="G140" s="293"/>
      <c r="H140" s="293" t="s">
        <v>1069</v>
      </c>
      <c r="I140" s="293" t="s">
        <v>1068</v>
      </c>
      <c r="J140" s="293"/>
      <c r="K140" s="337"/>
    </row>
    <row r="141" ht="15" customHeight="1">
      <c r="B141" s="335"/>
      <c r="C141" s="293" t="s">
        <v>39</v>
      </c>
      <c r="D141" s="293"/>
      <c r="E141" s="293"/>
      <c r="F141" s="315" t="s">
        <v>1033</v>
      </c>
      <c r="G141" s="293"/>
      <c r="H141" s="293" t="s">
        <v>1089</v>
      </c>
      <c r="I141" s="293" t="s">
        <v>1068</v>
      </c>
      <c r="J141" s="293"/>
      <c r="K141" s="337"/>
    </row>
    <row r="142" ht="15" customHeight="1">
      <c r="B142" s="335"/>
      <c r="C142" s="293" t="s">
        <v>1090</v>
      </c>
      <c r="D142" s="293"/>
      <c r="E142" s="293"/>
      <c r="F142" s="315" t="s">
        <v>1033</v>
      </c>
      <c r="G142" s="293"/>
      <c r="H142" s="293" t="s">
        <v>1091</v>
      </c>
      <c r="I142" s="293" t="s">
        <v>1068</v>
      </c>
      <c r="J142" s="293"/>
      <c r="K142" s="337"/>
    </row>
    <row r="143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ht="18.75" customHeight="1">
      <c r="B144" s="290"/>
      <c r="C144" s="290"/>
      <c r="D144" s="290"/>
      <c r="E144" s="290"/>
      <c r="F144" s="327"/>
      <c r="G144" s="290"/>
      <c r="H144" s="290"/>
      <c r="I144" s="290"/>
      <c r="J144" s="290"/>
      <c r="K144" s="290"/>
    </row>
    <row r="145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ht="45" customHeight="1">
      <c r="B147" s="305"/>
      <c r="C147" s="306" t="s">
        <v>1092</v>
      </c>
      <c r="D147" s="306"/>
      <c r="E147" s="306"/>
      <c r="F147" s="306"/>
      <c r="G147" s="306"/>
      <c r="H147" s="306"/>
      <c r="I147" s="306"/>
      <c r="J147" s="306"/>
      <c r="K147" s="307"/>
    </row>
    <row r="148" ht="17.25" customHeight="1">
      <c r="B148" s="305"/>
      <c r="C148" s="308" t="s">
        <v>1027</v>
      </c>
      <c r="D148" s="308"/>
      <c r="E148" s="308"/>
      <c r="F148" s="308" t="s">
        <v>1028</v>
      </c>
      <c r="G148" s="309"/>
      <c r="H148" s="308" t="s">
        <v>55</v>
      </c>
      <c r="I148" s="308" t="s">
        <v>58</v>
      </c>
      <c r="J148" s="308" t="s">
        <v>1029</v>
      </c>
      <c r="K148" s="307"/>
    </row>
    <row r="149" ht="17.25" customHeight="1">
      <c r="B149" s="305"/>
      <c r="C149" s="310" t="s">
        <v>1030</v>
      </c>
      <c r="D149" s="310"/>
      <c r="E149" s="310"/>
      <c r="F149" s="311" t="s">
        <v>1031</v>
      </c>
      <c r="G149" s="312"/>
      <c r="H149" s="310"/>
      <c r="I149" s="310"/>
      <c r="J149" s="310" t="s">
        <v>1032</v>
      </c>
      <c r="K149" s="307"/>
    </row>
    <row r="150" ht="5.25" customHeight="1">
      <c r="B150" s="316"/>
      <c r="C150" s="313"/>
      <c r="D150" s="313"/>
      <c r="E150" s="313"/>
      <c r="F150" s="313"/>
      <c r="G150" s="314"/>
      <c r="H150" s="313"/>
      <c r="I150" s="313"/>
      <c r="J150" s="313"/>
      <c r="K150" s="337"/>
    </row>
    <row r="151" ht="15" customHeight="1">
      <c r="B151" s="316"/>
      <c r="C151" s="341" t="s">
        <v>1036</v>
      </c>
      <c r="D151" s="293"/>
      <c r="E151" s="293"/>
      <c r="F151" s="342" t="s">
        <v>1033</v>
      </c>
      <c r="G151" s="293"/>
      <c r="H151" s="341" t="s">
        <v>1073</v>
      </c>
      <c r="I151" s="341" t="s">
        <v>1035</v>
      </c>
      <c r="J151" s="341">
        <v>120</v>
      </c>
      <c r="K151" s="337"/>
    </row>
    <row r="152" ht="15" customHeight="1">
      <c r="B152" s="316"/>
      <c r="C152" s="341" t="s">
        <v>1082</v>
      </c>
      <c r="D152" s="293"/>
      <c r="E152" s="293"/>
      <c r="F152" s="342" t="s">
        <v>1033</v>
      </c>
      <c r="G152" s="293"/>
      <c r="H152" s="341" t="s">
        <v>1093</v>
      </c>
      <c r="I152" s="341" t="s">
        <v>1035</v>
      </c>
      <c r="J152" s="341" t="s">
        <v>1084</v>
      </c>
      <c r="K152" s="337"/>
    </row>
    <row r="153" ht="15" customHeight="1">
      <c r="B153" s="316"/>
      <c r="C153" s="341" t="s">
        <v>981</v>
      </c>
      <c r="D153" s="293"/>
      <c r="E153" s="293"/>
      <c r="F153" s="342" t="s">
        <v>1033</v>
      </c>
      <c r="G153" s="293"/>
      <c r="H153" s="341" t="s">
        <v>1094</v>
      </c>
      <c r="I153" s="341" t="s">
        <v>1035</v>
      </c>
      <c r="J153" s="341" t="s">
        <v>1084</v>
      </c>
      <c r="K153" s="337"/>
    </row>
    <row r="154" ht="15" customHeight="1">
      <c r="B154" s="316"/>
      <c r="C154" s="341" t="s">
        <v>1038</v>
      </c>
      <c r="D154" s="293"/>
      <c r="E154" s="293"/>
      <c r="F154" s="342" t="s">
        <v>1039</v>
      </c>
      <c r="G154" s="293"/>
      <c r="H154" s="341" t="s">
        <v>1073</v>
      </c>
      <c r="I154" s="341" t="s">
        <v>1035</v>
      </c>
      <c r="J154" s="341">
        <v>50</v>
      </c>
      <c r="K154" s="337"/>
    </row>
    <row r="155" ht="15" customHeight="1">
      <c r="B155" s="316"/>
      <c r="C155" s="341" t="s">
        <v>1041</v>
      </c>
      <c r="D155" s="293"/>
      <c r="E155" s="293"/>
      <c r="F155" s="342" t="s">
        <v>1033</v>
      </c>
      <c r="G155" s="293"/>
      <c r="H155" s="341" t="s">
        <v>1073</v>
      </c>
      <c r="I155" s="341" t="s">
        <v>1043</v>
      </c>
      <c r="J155" s="341"/>
      <c r="K155" s="337"/>
    </row>
    <row r="156" ht="15" customHeight="1">
      <c r="B156" s="316"/>
      <c r="C156" s="341" t="s">
        <v>1052</v>
      </c>
      <c r="D156" s="293"/>
      <c r="E156" s="293"/>
      <c r="F156" s="342" t="s">
        <v>1039</v>
      </c>
      <c r="G156" s="293"/>
      <c r="H156" s="341" t="s">
        <v>1073</v>
      </c>
      <c r="I156" s="341" t="s">
        <v>1035</v>
      </c>
      <c r="J156" s="341">
        <v>50</v>
      </c>
      <c r="K156" s="337"/>
    </row>
    <row r="157" ht="15" customHeight="1">
      <c r="B157" s="316"/>
      <c r="C157" s="341" t="s">
        <v>1060</v>
      </c>
      <c r="D157" s="293"/>
      <c r="E157" s="293"/>
      <c r="F157" s="342" t="s">
        <v>1039</v>
      </c>
      <c r="G157" s="293"/>
      <c r="H157" s="341" t="s">
        <v>1073</v>
      </c>
      <c r="I157" s="341" t="s">
        <v>1035</v>
      </c>
      <c r="J157" s="341">
        <v>50</v>
      </c>
      <c r="K157" s="337"/>
    </row>
    <row r="158" ht="15" customHeight="1">
      <c r="B158" s="316"/>
      <c r="C158" s="341" t="s">
        <v>1058</v>
      </c>
      <c r="D158" s="293"/>
      <c r="E158" s="293"/>
      <c r="F158" s="342" t="s">
        <v>1039</v>
      </c>
      <c r="G158" s="293"/>
      <c r="H158" s="341" t="s">
        <v>1073</v>
      </c>
      <c r="I158" s="341" t="s">
        <v>1035</v>
      </c>
      <c r="J158" s="341">
        <v>50</v>
      </c>
      <c r="K158" s="337"/>
    </row>
    <row r="159" ht="15" customHeight="1">
      <c r="B159" s="316"/>
      <c r="C159" s="341" t="s">
        <v>135</v>
      </c>
      <c r="D159" s="293"/>
      <c r="E159" s="293"/>
      <c r="F159" s="342" t="s">
        <v>1033</v>
      </c>
      <c r="G159" s="293"/>
      <c r="H159" s="341" t="s">
        <v>1095</v>
      </c>
      <c r="I159" s="341" t="s">
        <v>1035</v>
      </c>
      <c r="J159" s="341" t="s">
        <v>1096</v>
      </c>
      <c r="K159" s="337"/>
    </row>
    <row r="160" ht="15" customHeight="1">
      <c r="B160" s="316"/>
      <c r="C160" s="341" t="s">
        <v>1097</v>
      </c>
      <c r="D160" s="293"/>
      <c r="E160" s="293"/>
      <c r="F160" s="342" t="s">
        <v>1033</v>
      </c>
      <c r="G160" s="293"/>
      <c r="H160" s="341" t="s">
        <v>1098</v>
      </c>
      <c r="I160" s="341" t="s">
        <v>1068</v>
      </c>
      <c r="J160" s="341"/>
      <c r="K160" s="337"/>
    </row>
    <row r="161" ht="15" customHeight="1">
      <c r="B161" s="343"/>
      <c r="C161" s="325"/>
      <c r="D161" s="325"/>
      <c r="E161" s="325"/>
      <c r="F161" s="325"/>
      <c r="G161" s="325"/>
      <c r="H161" s="325"/>
      <c r="I161" s="325"/>
      <c r="J161" s="325"/>
      <c r="K161" s="344"/>
    </row>
    <row r="162" ht="18.75" customHeight="1">
      <c r="B162" s="290"/>
      <c r="C162" s="293"/>
      <c r="D162" s="293"/>
      <c r="E162" s="293"/>
      <c r="F162" s="315"/>
      <c r="G162" s="293"/>
      <c r="H162" s="293"/>
      <c r="I162" s="293"/>
      <c r="J162" s="293"/>
      <c r="K162" s="290"/>
    </row>
    <row r="163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ht="45" customHeight="1">
      <c r="B165" s="283"/>
      <c r="C165" s="284" t="s">
        <v>1099</v>
      </c>
      <c r="D165" s="284"/>
      <c r="E165" s="284"/>
      <c r="F165" s="284"/>
      <c r="G165" s="284"/>
      <c r="H165" s="284"/>
      <c r="I165" s="284"/>
      <c r="J165" s="284"/>
      <c r="K165" s="285"/>
    </row>
    <row r="166" ht="17.25" customHeight="1">
      <c r="B166" s="283"/>
      <c r="C166" s="308" t="s">
        <v>1027</v>
      </c>
      <c r="D166" s="308"/>
      <c r="E166" s="308"/>
      <c r="F166" s="308" t="s">
        <v>1028</v>
      </c>
      <c r="G166" s="345"/>
      <c r="H166" s="346" t="s">
        <v>55</v>
      </c>
      <c r="I166" s="346" t="s">
        <v>58</v>
      </c>
      <c r="J166" s="308" t="s">
        <v>1029</v>
      </c>
      <c r="K166" s="285"/>
    </row>
    <row r="167" ht="17.25" customHeight="1">
      <c r="B167" s="286"/>
      <c r="C167" s="310" t="s">
        <v>1030</v>
      </c>
      <c r="D167" s="310"/>
      <c r="E167" s="310"/>
      <c r="F167" s="311" t="s">
        <v>1031</v>
      </c>
      <c r="G167" s="347"/>
      <c r="H167" s="348"/>
      <c r="I167" s="348"/>
      <c r="J167" s="310" t="s">
        <v>1032</v>
      </c>
      <c r="K167" s="288"/>
    </row>
    <row r="168" ht="5.25" customHeight="1">
      <c r="B168" s="316"/>
      <c r="C168" s="313"/>
      <c r="D168" s="313"/>
      <c r="E168" s="313"/>
      <c r="F168" s="313"/>
      <c r="G168" s="314"/>
      <c r="H168" s="313"/>
      <c r="I168" s="313"/>
      <c r="J168" s="313"/>
      <c r="K168" s="337"/>
    </row>
    <row r="169" ht="15" customHeight="1">
      <c r="B169" s="316"/>
      <c r="C169" s="293" t="s">
        <v>1036</v>
      </c>
      <c r="D169" s="293"/>
      <c r="E169" s="293"/>
      <c r="F169" s="315" t="s">
        <v>1033</v>
      </c>
      <c r="G169" s="293"/>
      <c r="H169" s="293" t="s">
        <v>1073</v>
      </c>
      <c r="I169" s="293" t="s">
        <v>1035</v>
      </c>
      <c r="J169" s="293">
        <v>120</v>
      </c>
      <c r="K169" s="337"/>
    </row>
    <row r="170" ht="15" customHeight="1">
      <c r="B170" s="316"/>
      <c r="C170" s="293" t="s">
        <v>1082</v>
      </c>
      <c r="D170" s="293"/>
      <c r="E170" s="293"/>
      <c r="F170" s="315" t="s">
        <v>1033</v>
      </c>
      <c r="G170" s="293"/>
      <c r="H170" s="293" t="s">
        <v>1083</v>
      </c>
      <c r="I170" s="293" t="s">
        <v>1035</v>
      </c>
      <c r="J170" s="293" t="s">
        <v>1084</v>
      </c>
      <c r="K170" s="337"/>
    </row>
    <row r="171" ht="15" customHeight="1">
      <c r="B171" s="316"/>
      <c r="C171" s="293" t="s">
        <v>981</v>
      </c>
      <c r="D171" s="293"/>
      <c r="E171" s="293"/>
      <c r="F171" s="315" t="s">
        <v>1033</v>
      </c>
      <c r="G171" s="293"/>
      <c r="H171" s="293" t="s">
        <v>1100</v>
      </c>
      <c r="I171" s="293" t="s">
        <v>1035</v>
      </c>
      <c r="J171" s="293" t="s">
        <v>1084</v>
      </c>
      <c r="K171" s="337"/>
    </row>
    <row r="172" ht="15" customHeight="1">
      <c r="B172" s="316"/>
      <c r="C172" s="293" t="s">
        <v>1038</v>
      </c>
      <c r="D172" s="293"/>
      <c r="E172" s="293"/>
      <c r="F172" s="315" t="s">
        <v>1039</v>
      </c>
      <c r="G172" s="293"/>
      <c r="H172" s="293" t="s">
        <v>1100</v>
      </c>
      <c r="I172" s="293" t="s">
        <v>1035</v>
      </c>
      <c r="J172" s="293">
        <v>50</v>
      </c>
      <c r="K172" s="337"/>
    </row>
    <row r="173" ht="15" customHeight="1">
      <c r="B173" s="316"/>
      <c r="C173" s="293" t="s">
        <v>1041</v>
      </c>
      <c r="D173" s="293"/>
      <c r="E173" s="293"/>
      <c r="F173" s="315" t="s">
        <v>1033</v>
      </c>
      <c r="G173" s="293"/>
      <c r="H173" s="293" t="s">
        <v>1100</v>
      </c>
      <c r="I173" s="293" t="s">
        <v>1043</v>
      </c>
      <c r="J173" s="293"/>
      <c r="K173" s="337"/>
    </row>
    <row r="174" ht="15" customHeight="1">
      <c r="B174" s="316"/>
      <c r="C174" s="293" t="s">
        <v>1052</v>
      </c>
      <c r="D174" s="293"/>
      <c r="E174" s="293"/>
      <c r="F174" s="315" t="s">
        <v>1039</v>
      </c>
      <c r="G174" s="293"/>
      <c r="H174" s="293" t="s">
        <v>1100</v>
      </c>
      <c r="I174" s="293" t="s">
        <v>1035</v>
      </c>
      <c r="J174" s="293">
        <v>50</v>
      </c>
      <c r="K174" s="337"/>
    </row>
    <row r="175" ht="15" customHeight="1">
      <c r="B175" s="316"/>
      <c r="C175" s="293" t="s">
        <v>1060</v>
      </c>
      <c r="D175" s="293"/>
      <c r="E175" s="293"/>
      <c r="F175" s="315" t="s">
        <v>1039</v>
      </c>
      <c r="G175" s="293"/>
      <c r="H175" s="293" t="s">
        <v>1100</v>
      </c>
      <c r="I175" s="293" t="s">
        <v>1035</v>
      </c>
      <c r="J175" s="293">
        <v>50</v>
      </c>
      <c r="K175" s="337"/>
    </row>
    <row r="176" ht="15" customHeight="1">
      <c r="B176" s="316"/>
      <c r="C176" s="293" t="s">
        <v>1058</v>
      </c>
      <c r="D176" s="293"/>
      <c r="E176" s="293"/>
      <c r="F176" s="315" t="s">
        <v>1039</v>
      </c>
      <c r="G176" s="293"/>
      <c r="H176" s="293" t="s">
        <v>1100</v>
      </c>
      <c r="I176" s="293" t="s">
        <v>1035</v>
      </c>
      <c r="J176" s="293">
        <v>50</v>
      </c>
      <c r="K176" s="337"/>
    </row>
    <row r="177" ht="15" customHeight="1">
      <c r="B177" s="316"/>
      <c r="C177" s="293" t="s">
        <v>149</v>
      </c>
      <c r="D177" s="293"/>
      <c r="E177" s="293"/>
      <c r="F177" s="315" t="s">
        <v>1033</v>
      </c>
      <c r="G177" s="293"/>
      <c r="H177" s="293" t="s">
        <v>1101</v>
      </c>
      <c r="I177" s="293" t="s">
        <v>1102</v>
      </c>
      <c r="J177" s="293"/>
      <c r="K177" s="337"/>
    </row>
    <row r="178" ht="15" customHeight="1">
      <c r="B178" s="316"/>
      <c r="C178" s="293" t="s">
        <v>58</v>
      </c>
      <c r="D178" s="293"/>
      <c r="E178" s="293"/>
      <c r="F178" s="315" t="s">
        <v>1033</v>
      </c>
      <c r="G178" s="293"/>
      <c r="H178" s="293" t="s">
        <v>1103</v>
      </c>
      <c r="I178" s="293" t="s">
        <v>1104</v>
      </c>
      <c r="J178" s="293">
        <v>1</v>
      </c>
      <c r="K178" s="337"/>
    </row>
    <row r="179" ht="15" customHeight="1">
      <c r="B179" s="316"/>
      <c r="C179" s="293" t="s">
        <v>54</v>
      </c>
      <c r="D179" s="293"/>
      <c r="E179" s="293"/>
      <c r="F179" s="315" t="s">
        <v>1033</v>
      </c>
      <c r="G179" s="293"/>
      <c r="H179" s="293" t="s">
        <v>1105</v>
      </c>
      <c r="I179" s="293" t="s">
        <v>1035</v>
      </c>
      <c r="J179" s="293">
        <v>20</v>
      </c>
      <c r="K179" s="337"/>
    </row>
    <row r="180" ht="15" customHeight="1">
      <c r="B180" s="316"/>
      <c r="C180" s="293" t="s">
        <v>55</v>
      </c>
      <c r="D180" s="293"/>
      <c r="E180" s="293"/>
      <c r="F180" s="315" t="s">
        <v>1033</v>
      </c>
      <c r="G180" s="293"/>
      <c r="H180" s="293" t="s">
        <v>1106</v>
      </c>
      <c r="I180" s="293" t="s">
        <v>1035</v>
      </c>
      <c r="J180" s="293">
        <v>255</v>
      </c>
      <c r="K180" s="337"/>
    </row>
    <row r="181" ht="15" customHeight="1">
      <c r="B181" s="316"/>
      <c r="C181" s="293" t="s">
        <v>150</v>
      </c>
      <c r="D181" s="293"/>
      <c r="E181" s="293"/>
      <c r="F181" s="315" t="s">
        <v>1033</v>
      </c>
      <c r="G181" s="293"/>
      <c r="H181" s="293" t="s">
        <v>997</v>
      </c>
      <c r="I181" s="293" t="s">
        <v>1035</v>
      </c>
      <c r="J181" s="293">
        <v>10</v>
      </c>
      <c r="K181" s="337"/>
    </row>
    <row r="182" ht="15" customHeight="1">
      <c r="B182" s="316"/>
      <c r="C182" s="293" t="s">
        <v>151</v>
      </c>
      <c r="D182" s="293"/>
      <c r="E182" s="293"/>
      <c r="F182" s="315" t="s">
        <v>1033</v>
      </c>
      <c r="G182" s="293"/>
      <c r="H182" s="293" t="s">
        <v>1107</v>
      </c>
      <c r="I182" s="293" t="s">
        <v>1068</v>
      </c>
      <c r="J182" s="293"/>
      <c r="K182" s="337"/>
    </row>
    <row r="183" ht="15" customHeight="1">
      <c r="B183" s="316"/>
      <c r="C183" s="293" t="s">
        <v>1108</v>
      </c>
      <c r="D183" s="293"/>
      <c r="E183" s="293"/>
      <c r="F183" s="315" t="s">
        <v>1033</v>
      </c>
      <c r="G183" s="293"/>
      <c r="H183" s="293" t="s">
        <v>1109</v>
      </c>
      <c r="I183" s="293" t="s">
        <v>1068</v>
      </c>
      <c r="J183" s="293"/>
      <c r="K183" s="337"/>
    </row>
    <row r="184" ht="15" customHeight="1">
      <c r="B184" s="316"/>
      <c r="C184" s="293" t="s">
        <v>1097</v>
      </c>
      <c r="D184" s="293"/>
      <c r="E184" s="293"/>
      <c r="F184" s="315" t="s">
        <v>1033</v>
      </c>
      <c r="G184" s="293"/>
      <c r="H184" s="293" t="s">
        <v>1110</v>
      </c>
      <c r="I184" s="293" t="s">
        <v>1068</v>
      </c>
      <c r="J184" s="293"/>
      <c r="K184" s="337"/>
    </row>
    <row r="185" ht="15" customHeight="1">
      <c r="B185" s="316"/>
      <c r="C185" s="293" t="s">
        <v>153</v>
      </c>
      <c r="D185" s="293"/>
      <c r="E185" s="293"/>
      <c r="F185" s="315" t="s">
        <v>1039</v>
      </c>
      <c r="G185" s="293"/>
      <c r="H185" s="293" t="s">
        <v>1111</v>
      </c>
      <c r="I185" s="293" t="s">
        <v>1035</v>
      </c>
      <c r="J185" s="293">
        <v>50</v>
      </c>
      <c r="K185" s="337"/>
    </row>
    <row r="186" ht="15" customHeight="1">
      <c r="B186" s="316"/>
      <c r="C186" s="293" t="s">
        <v>1112</v>
      </c>
      <c r="D186" s="293"/>
      <c r="E186" s="293"/>
      <c r="F186" s="315" t="s">
        <v>1039</v>
      </c>
      <c r="G186" s="293"/>
      <c r="H186" s="293" t="s">
        <v>1113</v>
      </c>
      <c r="I186" s="293" t="s">
        <v>1114</v>
      </c>
      <c r="J186" s="293"/>
      <c r="K186" s="337"/>
    </row>
    <row r="187" ht="15" customHeight="1">
      <c r="B187" s="316"/>
      <c r="C187" s="293" t="s">
        <v>1115</v>
      </c>
      <c r="D187" s="293"/>
      <c r="E187" s="293"/>
      <c r="F187" s="315" t="s">
        <v>1039</v>
      </c>
      <c r="G187" s="293"/>
      <c r="H187" s="293" t="s">
        <v>1116</v>
      </c>
      <c r="I187" s="293" t="s">
        <v>1114</v>
      </c>
      <c r="J187" s="293"/>
      <c r="K187" s="337"/>
    </row>
    <row r="188" ht="15" customHeight="1">
      <c r="B188" s="316"/>
      <c r="C188" s="293" t="s">
        <v>1117</v>
      </c>
      <c r="D188" s="293"/>
      <c r="E188" s="293"/>
      <c r="F188" s="315" t="s">
        <v>1039</v>
      </c>
      <c r="G188" s="293"/>
      <c r="H188" s="293" t="s">
        <v>1118</v>
      </c>
      <c r="I188" s="293" t="s">
        <v>1114</v>
      </c>
      <c r="J188" s="293"/>
      <c r="K188" s="337"/>
    </row>
    <row r="189" ht="15" customHeight="1">
      <c r="B189" s="316"/>
      <c r="C189" s="349" t="s">
        <v>1119</v>
      </c>
      <c r="D189" s="293"/>
      <c r="E189" s="293"/>
      <c r="F189" s="315" t="s">
        <v>1039</v>
      </c>
      <c r="G189" s="293"/>
      <c r="H189" s="293" t="s">
        <v>1120</v>
      </c>
      <c r="I189" s="293" t="s">
        <v>1121</v>
      </c>
      <c r="J189" s="350" t="s">
        <v>1122</v>
      </c>
      <c r="K189" s="337"/>
    </row>
    <row r="190" ht="15" customHeight="1">
      <c r="B190" s="316"/>
      <c r="C190" s="300" t="s">
        <v>43</v>
      </c>
      <c r="D190" s="293"/>
      <c r="E190" s="293"/>
      <c r="F190" s="315" t="s">
        <v>1033</v>
      </c>
      <c r="G190" s="293"/>
      <c r="H190" s="290" t="s">
        <v>1123</v>
      </c>
      <c r="I190" s="293" t="s">
        <v>1124</v>
      </c>
      <c r="J190" s="293"/>
      <c r="K190" s="337"/>
    </row>
    <row r="191" ht="15" customHeight="1">
      <c r="B191" s="316"/>
      <c r="C191" s="300" t="s">
        <v>1125</v>
      </c>
      <c r="D191" s="293"/>
      <c r="E191" s="293"/>
      <c r="F191" s="315" t="s">
        <v>1033</v>
      </c>
      <c r="G191" s="293"/>
      <c r="H191" s="293" t="s">
        <v>1126</v>
      </c>
      <c r="I191" s="293" t="s">
        <v>1068</v>
      </c>
      <c r="J191" s="293"/>
      <c r="K191" s="337"/>
    </row>
    <row r="192" ht="15" customHeight="1">
      <c r="B192" s="316"/>
      <c r="C192" s="300" t="s">
        <v>1127</v>
      </c>
      <c r="D192" s="293"/>
      <c r="E192" s="293"/>
      <c r="F192" s="315" t="s">
        <v>1033</v>
      </c>
      <c r="G192" s="293"/>
      <c r="H192" s="293" t="s">
        <v>1128</v>
      </c>
      <c r="I192" s="293" t="s">
        <v>1068</v>
      </c>
      <c r="J192" s="293"/>
      <c r="K192" s="337"/>
    </row>
    <row r="193" ht="15" customHeight="1">
      <c r="B193" s="316"/>
      <c r="C193" s="300" t="s">
        <v>1129</v>
      </c>
      <c r="D193" s="293"/>
      <c r="E193" s="293"/>
      <c r="F193" s="315" t="s">
        <v>1039</v>
      </c>
      <c r="G193" s="293"/>
      <c r="H193" s="293" t="s">
        <v>1130</v>
      </c>
      <c r="I193" s="293" t="s">
        <v>1068</v>
      </c>
      <c r="J193" s="293"/>
      <c r="K193" s="337"/>
    </row>
    <row r="194" ht="15" customHeight="1">
      <c r="B194" s="343"/>
      <c r="C194" s="351"/>
      <c r="D194" s="325"/>
      <c r="E194" s="325"/>
      <c r="F194" s="325"/>
      <c r="G194" s="325"/>
      <c r="H194" s="325"/>
      <c r="I194" s="325"/>
      <c r="J194" s="325"/>
      <c r="K194" s="344"/>
    </row>
    <row r="195" ht="18.75" customHeight="1">
      <c r="B195" s="290"/>
      <c r="C195" s="293"/>
      <c r="D195" s="293"/>
      <c r="E195" s="293"/>
      <c r="F195" s="315"/>
      <c r="G195" s="293"/>
      <c r="H195" s="293"/>
      <c r="I195" s="293"/>
      <c r="J195" s="293"/>
      <c r="K195" s="290"/>
    </row>
    <row r="196" ht="18.75" customHeight="1">
      <c r="B196" s="290"/>
      <c r="C196" s="293"/>
      <c r="D196" s="293"/>
      <c r="E196" s="293"/>
      <c r="F196" s="315"/>
      <c r="G196" s="293"/>
      <c r="H196" s="293"/>
      <c r="I196" s="293"/>
      <c r="J196" s="293"/>
      <c r="K196" s="290"/>
    </row>
    <row r="197" ht="18.75" customHeight="1">
      <c r="B197" s="301"/>
      <c r="C197" s="301"/>
      <c r="D197" s="301"/>
      <c r="E197" s="301"/>
      <c r="F197" s="301"/>
      <c r="G197" s="301"/>
      <c r="H197" s="301"/>
      <c r="I197" s="301"/>
      <c r="J197" s="301"/>
      <c r="K197" s="301"/>
    </row>
    <row r="198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ht="21">
      <c r="B199" s="283"/>
      <c r="C199" s="284" t="s">
        <v>1131</v>
      </c>
      <c r="D199" s="284"/>
      <c r="E199" s="284"/>
      <c r="F199" s="284"/>
      <c r="G199" s="284"/>
      <c r="H199" s="284"/>
      <c r="I199" s="284"/>
      <c r="J199" s="284"/>
      <c r="K199" s="285"/>
    </row>
    <row r="200" ht="25.5" customHeight="1">
      <c r="B200" s="283"/>
      <c r="C200" s="352" t="s">
        <v>1132</v>
      </c>
      <c r="D200" s="352"/>
      <c r="E200" s="352"/>
      <c r="F200" s="352" t="s">
        <v>1133</v>
      </c>
      <c r="G200" s="353"/>
      <c r="H200" s="352" t="s">
        <v>1134</v>
      </c>
      <c r="I200" s="352"/>
      <c r="J200" s="352"/>
      <c r="K200" s="285"/>
    </row>
    <row r="201" ht="5.25" customHeight="1">
      <c r="B201" s="316"/>
      <c r="C201" s="313"/>
      <c r="D201" s="313"/>
      <c r="E201" s="313"/>
      <c r="F201" s="313"/>
      <c r="G201" s="293"/>
      <c r="H201" s="313"/>
      <c r="I201" s="313"/>
      <c r="J201" s="313"/>
      <c r="K201" s="337"/>
    </row>
    <row r="202" ht="15" customHeight="1">
      <c r="B202" s="316"/>
      <c r="C202" s="293" t="s">
        <v>1124</v>
      </c>
      <c r="D202" s="293"/>
      <c r="E202" s="293"/>
      <c r="F202" s="315" t="s">
        <v>44</v>
      </c>
      <c r="G202" s="293"/>
      <c r="H202" s="293" t="s">
        <v>1135</v>
      </c>
      <c r="I202" s="293"/>
      <c r="J202" s="293"/>
      <c r="K202" s="337"/>
    </row>
    <row r="203" ht="15" customHeight="1">
      <c r="B203" s="316"/>
      <c r="C203" s="322"/>
      <c r="D203" s="293"/>
      <c r="E203" s="293"/>
      <c r="F203" s="315" t="s">
        <v>45</v>
      </c>
      <c r="G203" s="293"/>
      <c r="H203" s="293" t="s">
        <v>1136</v>
      </c>
      <c r="I203" s="293"/>
      <c r="J203" s="293"/>
      <c r="K203" s="337"/>
    </row>
    <row r="204" ht="15" customHeight="1">
      <c r="B204" s="316"/>
      <c r="C204" s="322"/>
      <c r="D204" s="293"/>
      <c r="E204" s="293"/>
      <c r="F204" s="315" t="s">
        <v>48</v>
      </c>
      <c r="G204" s="293"/>
      <c r="H204" s="293" t="s">
        <v>1137</v>
      </c>
      <c r="I204" s="293"/>
      <c r="J204" s="293"/>
      <c r="K204" s="337"/>
    </row>
    <row r="205" ht="15" customHeight="1">
      <c r="B205" s="316"/>
      <c r="C205" s="293"/>
      <c r="D205" s="293"/>
      <c r="E205" s="293"/>
      <c r="F205" s="315" t="s">
        <v>46</v>
      </c>
      <c r="G205" s="293"/>
      <c r="H205" s="293" t="s">
        <v>1138</v>
      </c>
      <c r="I205" s="293"/>
      <c r="J205" s="293"/>
      <c r="K205" s="337"/>
    </row>
    <row r="206" ht="15" customHeight="1">
      <c r="B206" s="316"/>
      <c r="C206" s="293"/>
      <c r="D206" s="293"/>
      <c r="E206" s="293"/>
      <c r="F206" s="315" t="s">
        <v>47</v>
      </c>
      <c r="G206" s="293"/>
      <c r="H206" s="293" t="s">
        <v>1139</v>
      </c>
      <c r="I206" s="293"/>
      <c r="J206" s="293"/>
      <c r="K206" s="337"/>
    </row>
    <row r="207" ht="15" customHeight="1">
      <c r="B207" s="316"/>
      <c r="C207" s="293"/>
      <c r="D207" s="293"/>
      <c r="E207" s="293"/>
      <c r="F207" s="315"/>
      <c r="G207" s="293"/>
      <c r="H207" s="293"/>
      <c r="I207" s="293"/>
      <c r="J207" s="293"/>
      <c r="K207" s="337"/>
    </row>
    <row r="208" ht="15" customHeight="1">
      <c r="B208" s="316"/>
      <c r="C208" s="293" t="s">
        <v>1080</v>
      </c>
      <c r="D208" s="293"/>
      <c r="E208" s="293"/>
      <c r="F208" s="315" t="s">
        <v>80</v>
      </c>
      <c r="G208" s="293"/>
      <c r="H208" s="293" t="s">
        <v>1140</v>
      </c>
      <c r="I208" s="293"/>
      <c r="J208" s="293"/>
      <c r="K208" s="337"/>
    </row>
    <row r="209" ht="15" customHeight="1">
      <c r="B209" s="316"/>
      <c r="C209" s="322"/>
      <c r="D209" s="293"/>
      <c r="E209" s="293"/>
      <c r="F209" s="315" t="s">
        <v>975</v>
      </c>
      <c r="G209" s="293"/>
      <c r="H209" s="293" t="s">
        <v>976</v>
      </c>
      <c r="I209" s="293"/>
      <c r="J209" s="293"/>
      <c r="K209" s="337"/>
    </row>
    <row r="210" ht="15" customHeight="1">
      <c r="B210" s="316"/>
      <c r="C210" s="293"/>
      <c r="D210" s="293"/>
      <c r="E210" s="293"/>
      <c r="F210" s="315" t="s">
        <v>973</v>
      </c>
      <c r="G210" s="293"/>
      <c r="H210" s="293" t="s">
        <v>1141</v>
      </c>
      <c r="I210" s="293"/>
      <c r="J210" s="293"/>
      <c r="K210" s="337"/>
    </row>
    <row r="211" ht="15" customHeight="1">
      <c r="B211" s="354"/>
      <c r="C211" s="322"/>
      <c r="D211" s="322"/>
      <c r="E211" s="322"/>
      <c r="F211" s="315" t="s">
        <v>977</v>
      </c>
      <c r="G211" s="300"/>
      <c r="H211" s="341" t="s">
        <v>978</v>
      </c>
      <c r="I211" s="341"/>
      <c r="J211" s="341"/>
      <c r="K211" s="355"/>
    </row>
    <row r="212" ht="15" customHeight="1">
      <c r="B212" s="354"/>
      <c r="C212" s="322"/>
      <c r="D212" s="322"/>
      <c r="E212" s="322"/>
      <c r="F212" s="315" t="s">
        <v>979</v>
      </c>
      <c r="G212" s="300"/>
      <c r="H212" s="341" t="s">
        <v>1142</v>
      </c>
      <c r="I212" s="341"/>
      <c r="J212" s="341"/>
      <c r="K212" s="355"/>
    </row>
    <row r="213" ht="15" customHeight="1">
      <c r="B213" s="354"/>
      <c r="C213" s="322"/>
      <c r="D213" s="322"/>
      <c r="E213" s="322"/>
      <c r="F213" s="356"/>
      <c r="G213" s="300"/>
      <c r="H213" s="357"/>
      <c r="I213" s="357"/>
      <c r="J213" s="357"/>
      <c r="K213" s="355"/>
    </row>
    <row r="214" ht="15" customHeight="1">
      <c r="B214" s="354"/>
      <c r="C214" s="293" t="s">
        <v>1104</v>
      </c>
      <c r="D214" s="322"/>
      <c r="E214" s="322"/>
      <c r="F214" s="315">
        <v>1</v>
      </c>
      <c r="G214" s="300"/>
      <c r="H214" s="341" t="s">
        <v>1143</v>
      </c>
      <c r="I214" s="341"/>
      <c r="J214" s="341"/>
      <c r="K214" s="355"/>
    </row>
    <row r="215" ht="15" customHeight="1">
      <c r="B215" s="354"/>
      <c r="C215" s="322"/>
      <c r="D215" s="322"/>
      <c r="E215" s="322"/>
      <c r="F215" s="315">
        <v>2</v>
      </c>
      <c r="G215" s="300"/>
      <c r="H215" s="341" t="s">
        <v>1144</v>
      </c>
      <c r="I215" s="341"/>
      <c r="J215" s="341"/>
      <c r="K215" s="355"/>
    </row>
    <row r="216" ht="15" customHeight="1">
      <c r="B216" s="354"/>
      <c r="C216" s="322"/>
      <c r="D216" s="322"/>
      <c r="E216" s="322"/>
      <c r="F216" s="315">
        <v>3</v>
      </c>
      <c r="G216" s="300"/>
      <c r="H216" s="341" t="s">
        <v>1145</v>
      </c>
      <c r="I216" s="341"/>
      <c r="J216" s="341"/>
      <c r="K216" s="355"/>
    </row>
    <row r="217" ht="15" customHeight="1">
      <c r="B217" s="354"/>
      <c r="C217" s="322"/>
      <c r="D217" s="322"/>
      <c r="E217" s="322"/>
      <c r="F217" s="315">
        <v>4</v>
      </c>
      <c r="G217" s="300"/>
      <c r="H217" s="341" t="s">
        <v>1146</v>
      </c>
      <c r="I217" s="341"/>
      <c r="J217" s="341"/>
      <c r="K217" s="355"/>
    </row>
    <row r="218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2020-03-09T09:10:12Z</dcterms:created>
  <dcterms:modified xsi:type="dcterms:W3CDTF">2020-03-09T09:10:26Z</dcterms:modified>
</cp:coreProperties>
</file>