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5105" tabRatio="835" activeTab="3"/>
  </bookViews>
  <sheets>
    <sheet name="Rostliny" sheetId="1" r:id="rId1"/>
    <sheet name="Bilance ploch" sheetId="2" r:id="rId2"/>
    <sheet name="založení cena" sheetId="3" r:id="rId3"/>
    <sheet name="následná péče 3 roky" sheetId="4" r:id="rId4"/>
    <sheet name="Rekapitulace" sheetId="5" r:id="rId5"/>
  </sheets>
  <externalReferences>
    <externalReference r:id="rId8"/>
  </externalReferences>
  <definedNames>
    <definedName name="_xlnm.Print_Area" localSheetId="2">'založení cena'!$A$1:$F$60</definedName>
  </definedNames>
  <calcPr fullCalcOnLoad="1"/>
</workbook>
</file>

<file path=xl/sharedStrings.xml><?xml version="1.0" encoding="utf-8"?>
<sst xmlns="http://schemas.openxmlformats.org/spreadsheetml/2006/main" count="220" uniqueCount="108">
  <si>
    <t>ks</t>
  </si>
  <si>
    <t>Stromy listnaté</t>
  </si>
  <si>
    <t>ztratné 5%</t>
  </si>
  <si>
    <t>m2</t>
  </si>
  <si>
    <t>Celkem</t>
  </si>
  <si>
    <t>Celková plocha</t>
  </si>
  <si>
    <t>z toho</t>
  </si>
  <si>
    <t>celkem</t>
  </si>
  <si>
    <t>Rozpočet  - Založení kultur</t>
  </si>
  <si>
    <t>p.č.</t>
  </si>
  <si>
    <t>název položky</t>
  </si>
  <si>
    <t>m.j.</t>
  </si>
  <si>
    <t>množ.</t>
  </si>
  <si>
    <t>cena/m.j.</t>
  </si>
  <si>
    <t>Přípravné práce</t>
  </si>
  <si>
    <t>další práce</t>
  </si>
  <si>
    <t>dovoz vody pro zálivku do 6km</t>
  </si>
  <si>
    <t>m3</t>
  </si>
  <si>
    <t>m</t>
  </si>
  <si>
    <t>Přesun hmot pro SÚ</t>
  </si>
  <si>
    <t>t</t>
  </si>
  <si>
    <t>ostatní materiály</t>
  </si>
  <si>
    <t>lt</t>
  </si>
  <si>
    <t>kg</t>
  </si>
  <si>
    <t xml:space="preserve">Celkem </t>
  </si>
  <si>
    <t>CELKEM S DPH</t>
  </si>
  <si>
    <t>Zemědělské obdělání půdy oráním a rotavátorováním plošně</t>
  </si>
  <si>
    <t xml:space="preserve">Obdělání půdy vláčením a smykováním </t>
  </si>
  <si>
    <t>Bilance ploch</t>
  </si>
  <si>
    <t>Bilance rostlinného materiálu</t>
  </si>
  <si>
    <t>Geodetické zaměření a vytýčení pozemků pro úpravy v terénu</t>
  </si>
  <si>
    <t>Přihnojení trávníku po založení plným hnojivem</t>
  </si>
  <si>
    <t xml:space="preserve">přihnojení rostlin pomalurozpustným tabletovým hnojivem </t>
  </si>
  <si>
    <t>Obdělání půdy válením v rovině</t>
  </si>
  <si>
    <t>Ošetření trávníku po založení včetně selektivního herbicidního potřiku proti ruderálním dvouděložným plevelům</t>
  </si>
  <si>
    <t>ha</t>
  </si>
  <si>
    <t>Totální herbicid pro celoplošnou přípravu</t>
  </si>
  <si>
    <t>selektivní herbicid proti dvouděložným ruderálním plevelům</t>
  </si>
  <si>
    <t>Tabletové pomalurozpustné hnojivo pro rostliny</t>
  </si>
  <si>
    <t>Plné granulované hnojivo pro trávníky</t>
  </si>
  <si>
    <t>Úvazek bavlněný</t>
  </si>
  <si>
    <t>1.rok</t>
  </si>
  <si>
    <t>2.rok</t>
  </si>
  <si>
    <t xml:space="preserve">CELKEM   </t>
  </si>
  <si>
    <t>Ožínání vysazených dřevin 2x</t>
  </si>
  <si>
    <t>Přesun hmot, doprava</t>
  </si>
  <si>
    <t>Chránička proti okusu PE</t>
  </si>
  <si>
    <t>DPH20%</t>
  </si>
  <si>
    <t>DPH 20%</t>
  </si>
  <si>
    <t>ROZPOČET - REKAPITULACE</t>
  </si>
  <si>
    <t>Přípravné práce a terénní úpravy</t>
  </si>
  <si>
    <t>Výsadby dřevin</t>
  </si>
  <si>
    <t>Trávníky a ostatní práce</t>
  </si>
  <si>
    <t>Lokální biokoridor Dobřeň</t>
  </si>
  <si>
    <t>LBK 23</t>
  </si>
  <si>
    <t>p.č.1427/4</t>
  </si>
  <si>
    <t>p.č.1422</t>
  </si>
  <si>
    <t>Luční trávník stávající</t>
  </si>
  <si>
    <t>Luční trávník zakládaný</t>
  </si>
  <si>
    <t>Ovocné stromy v sadu</t>
  </si>
  <si>
    <t>Chemické odplevelení před založením kultury -  celoplošně</t>
  </si>
  <si>
    <t>hloubení jamek bez výměny půdy v rovině do 0,4 m3</t>
  </si>
  <si>
    <t>výsadba stromů s balem do 60 cm nebo prostokořenných, se zalitím v rovině</t>
  </si>
  <si>
    <t>ukotvení dřevin dvěma kůly s uvázáním, délka kůlů do 2 m</t>
  </si>
  <si>
    <t>zřízení jutové bandáže kmene proti transpiraci a slunečnímu úpalu</t>
  </si>
  <si>
    <t>Osazení chrániček proti okusu</t>
  </si>
  <si>
    <t>zalití stromů při výsadbě</t>
  </si>
  <si>
    <t xml:space="preserve">založení trávníku lučního výsevem </t>
  </si>
  <si>
    <t>Jutová bandáž</t>
  </si>
  <si>
    <t>Selektivní herbicid pro udržení černého úhoru</t>
  </si>
  <si>
    <t>Travní směs luční</t>
  </si>
  <si>
    <t>ošetření a řez ovocných stromů po výsadbě</t>
  </si>
  <si>
    <t>Kůly pro kůlování výsadeb do 2,5 m</t>
  </si>
  <si>
    <t>Následná pěstební péče 3 roky</t>
  </si>
  <si>
    <t>Rozpočet  - Následná dokončovací a rozvojová péče 3 roky</t>
  </si>
  <si>
    <t>Plošné pokosení lučního porostu 2x</t>
  </si>
  <si>
    <t>Ošetření a řez dřevin soliterních 1x</t>
  </si>
  <si>
    <t>Oprava kotvení stromů 10%</t>
  </si>
  <si>
    <t>Vylepšení stromů včetně dodávky - ztratné do 5%</t>
  </si>
  <si>
    <t>Hnízdové odplevelení vysazených rostlin selektivním herbicidem 1x</t>
  </si>
  <si>
    <t>Dodávka selektivního herbicidu</t>
  </si>
  <si>
    <t>3.rok</t>
  </si>
  <si>
    <t>Jabloň Šampion VK, P,  12/14</t>
  </si>
  <si>
    <t>Jabloň Melodie VK, P, 12/14</t>
  </si>
  <si>
    <t>Jabloň Meteor VK, P,   12/14</t>
  </si>
  <si>
    <t>Jabloň Panenské České  VK, P, 12/14</t>
  </si>
  <si>
    <t>A</t>
  </si>
  <si>
    <t>B</t>
  </si>
  <si>
    <t>C</t>
  </si>
  <si>
    <t>D</t>
  </si>
  <si>
    <t>E</t>
  </si>
  <si>
    <t>Hrušeň Konference VK, P, 12/14</t>
  </si>
  <si>
    <t>F</t>
  </si>
  <si>
    <t>G</t>
  </si>
  <si>
    <t>H</t>
  </si>
  <si>
    <t>I</t>
  </si>
  <si>
    <t>Třešeň Kaštánka VK, P, 12/14</t>
  </si>
  <si>
    <t>Třešeň Van VK, P,  12/14</t>
  </si>
  <si>
    <t>Třešeň Burlat VK, P,  12/14</t>
  </si>
  <si>
    <t>Třešeň Napoleonova VK, P,  12/14</t>
  </si>
  <si>
    <t>Stromy listnaté ovocné</t>
  </si>
  <si>
    <t>Černý úhor - kořenová mísa</t>
  </si>
  <si>
    <t>výsadba ovocných stromů vysokokmenných</t>
  </si>
  <si>
    <t>hnízdová aplikace selektivního herbicidu pro zajištění černého úhoru</t>
  </si>
  <si>
    <t>Namulčování výsadbe drcenou borkou</t>
  </si>
  <si>
    <t>Drcená borka mulčovací</t>
  </si>
  <si>
    <t xml:space="preserve">Oprava kotvení stromů 10%, uvolněníí </t>
  </si>
  <si>
    <t>Uvolnění nebo odstranění kotvení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</si>
</sst>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_ ;\-#,##0.00\ "/>
    <numFmt numFmtId="169" formatCode="[$€-2]\ #\ ##,000_);[Red]\([$€-2]\ #\ ##,000\)"/>
    <numFmt numFmtId="170" formatCode="0.00000"/>
    <numFmt numFmtId="171" formatCode="0.0000"/>
    <numFmt numFmtId="172" formatCode="0.000"/>
    <numFmt numFmtId="173" formatCode="[$¥€-2]\ #\ ##,000_);[Red]\([$€-2]\ #\ ##,000\)"/>
  </numFmts>
  <fonts count="52">
    <font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48" applyFont="1" applyBorder="1" applyAlignment="1">
      <alignment horizontal="left"/>
      <protection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wrapText="1"/>
    </xf>
    <xf numFmtId="44" fontId="3" fillId="0" borderId="0" xfId="39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10" xfId="48" applyFont="1" applyBorder="1" applyAlignment="1">
      <alignment vertical="center"/>
      <protection/>
    </xf>
    <xf numFmtId="0" fontId="3" fillId="0" borderId="10" xfId="48" applyFont="1" applyBorder="1" applyAlignment="1">
      <alignment horizontal="center" vertical="center"/>
      <protection/>
    </xf>
    <xf numFmtId="2" fontId="3" fillId="0" borderId="10" xfId="48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44" fontId="1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68" fontId="3" fillId="0" borderId="10" xfId="39" applyNumberFormat="1" applyFont="1" applyBorder="1" applyAlignment="1">
      <alignment vertical="center" wrapText="1"/>
    </xf>
    <xf numFmtId="44" fontId="3" fillId="0" borderId="0" xfId="39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10" xfId="48" applyFont="1" applyBorder="1">
      <alignment/>
      <protection/>
    </xf>
    <xf numFmtId="0" fontId="9" fillId="0" borderId="10" xfId="0" applyFont="1" applyBorder="1" applyAlignment="1">
      <alignment/>
    </xf>
    <xf numFmtId="0" fontId="9" fillId="0" borderId="10" xfId="48" applyFont="1" applyBorder="1" applyAlignment="1">
      <alignment horizontal="center"/>
      <protection/>
    </xf>
    <xf numFmtId="0" fontId="6" fillId="0" borderId="10" xfId="48" applyFont="1" applyBorder="1" applyAlignment="1">
      <alignment horizontal="center"/>
      <protection/>
    </xf>
    <xf numFmtId="0" fontId="9" fillId="0" borderId="10" xfId="48" applyFont="1" applyBorder="1">
      <alignment/>
      <protection/>
    </xf>
    <xf numFmtId="0" fontId="3" fillId="0" borderId="10" xfId="48" applyFont="1" applyFill="1" applyBorder="1" applyAlignment="1">
      <alignment horizontal="center"/>
      <protection/>
    </xf>
    <xf numFmtId="0" fontId="50" fillId="0" borderId="10" xfId="0" applyFont="1" applyBorder="1" applyAlignment="1">
      <alignment/>
    </xf>
    <xf numFmtId="0" fontId="9" fillId="0" borderId="10" xfId="48" applyFont="1" applyFill="1" applyBorder="1" applyAlignment="1">
      <alignment horizontal="center"/>
      <protection/>
    </xf>
    <xf numFmtId="0" fontId="6" fillId="0" borderId="1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/>
      <protection/>
    </xf>
    <xf numFmtId="0" fontId="50" fillId="0" borderId="10" xfId="0" applyFont="1" applyBorder="1" applyAlignment="1">
      <alignment/>
    </xf>
    <xf numFmtId="0" fontId="9" fillId="0" borderId="10" xfId="48" applyFont="1" applyBorder="1" applyAlignment="1">
      <alignment vertical="center"/>
      <protection/>
    </xf>
    <xf numFmtId="0" fontId="6" fillId="0" borderId="10" xfId="48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6" fillId="0" borderId="10" xfId="48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2" fontId="6" fillId="0" borderId="10" xfId="48" applyNumberFormat="1" applyFont="1" applyBorder="1" applyAlignment="1">
      <alignment horizontal="center"/>
      <protection/>
    </xf>
    <xf numFmtId="2" fontId="6" fillId="0" borderId="10" xfId="48" applyNumberFormat="1" applyFont="1" applyFill="1" applyBorder="1" applyAlignment="1">
      <alignment horizontal="center"/>
      <protection/>
    </xf>
    <xf numFmtId="2" fontId="9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2" fontId="6" fillId="0" borderId="17" xfId="48" applyNumberFormat="1" applyFont="1" applyBorder="1" applyAlignment="1">
      <alignment horizontal="center"/>
      <protection/>
    </xf>
    <xf numFmtId="2" fontId="6" fillId="0" borderId="18" xfId="48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44" fontId="9" fillId="0" borderId="0" xfId="0" applyNumberFormat="1" applyFont="1" applyAlignment="1">
      <alignment vertical="center"/>
    </xf>
    <xf numFmtId="44" fontId="4" fillId="0" borderId="12" xfId="39" applyFont="1" applyBorder="1" applyAlignment="1">
      <alignment horizontal="center" vertical="center"/>
    </xf>
    <xf numFmtId="44" fontId="4" fillId="0" borderId="19" xfId="39" applyFont="1" applyBorder="1" applyAlignment="1">
      <alignment horizontal="center" vertical="center"/>
    </xf>
    <xf numFmtId="44" fontId="4" fillId="0" borderId="0" xfId="39" applyFont="1" applyBorder="1" applyAlignment="1">
      <alignment horizontal="center" vertical="center"/>
    </xf>
    <xf numFmtId="44" fontId="4" fillId="0" borderId="20" xfId="39" applyFont="1" applyBorder="1" applyAlignment="1">
      <alignment horizontal="center" vertical="center"/>
    </xf>
    <xf numFmtId="44" fontId="4" fillId="0" borderId="15" xfId="39" applyFont="1" applyBorder="1" applyAlignment="1">
      <alignment horizontal="center" vertical="center"/>
    </xf>
    <xf numFmtId="44" fontId="4" fillId="0" borderId="21" xfId="39" applyFont="1" applyBorder="1" applyAlignment="1">
      <alignment horizontal="center" vertical="center"/>
    </xf>
    <xf numFmtId="44" fontId="3" fillId="0" borderId="10" xfId="39" applyFont="1" applyBorder="1" applyAlignment="1">
      <alignment horizontal="right" vertical="center" wrapText="1"/>
    </xf>
    <xf numFmtId="44" fontId="4" fillId="0" borderId="12" xfId="39" applyFont="1" applyBorder="1" applyAlignment="1">
      <alignment horizontal="center" wrapText="1"/>
    </xf>
    <xf numFmtId="44" fontId="4" fillId="0" borderId="19" xfId="39" applyFont="1" applyBorder="1" applyAlignment="1">
      <alignment horizontal="center" wrapText="1"/>
    </xf>
    <xf numFmtId="44" fontId="4" fillId="0" borderId="0" xfId="39" applyFont="1" applyBorder="1" applyAlignment="1">
      <alignment horizontal="center" wrapText="1"/>
    </xf>
    <xf numFmtId="44" fontId="4" fillId="0" borderId="20" xfId="39" applyFont="1" applyBorder="1" applyAlignment="1">
      <alignment horizontal="center" wrapText="1"/>
    </xf>
    <xf numFmtId="44" fontId="4" fillId="0" borderId="15" xfId="39" applyFont="1" applyBorder="1" applyAlignment="1">
      <alignment horizontal="center" wrapText="1"/>
    </xf>
    <xf numFmtId="44" fontId="4" fillId="0" borderId="21" xfId="39" applyFont="1" applyBorder="1" applyAlignment="1">
      <alignment horizontal="center" wrapText="1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6" fillId="0" borderId="12" xfId="39" applyFont="1" applyBorder="1" applyAlignment="1">
      <alignment horizontal="center" vertical="center"/>
    </xf>
    <xf numFmtId="44" fontId="6" fillId="0" borderId="19" xfId="39" applyFont="1" applyBorder="1" applyAlignment="1">
      <alignment horizontal="center" vertical="center"/>
    </xf>
    <xf numFmtId="44" fontId="6" fillId="0" borderId="0" xfId="39" applyFont="1" applyBorder="1" applyAlignment="1">
      <alignment horizontal="center" vertical="center"/>
    </xf>
    <xf numFmtId="44" fontId="6" fillId="0" borderId="20" xfId="39" applyFont="1" applyBorder="1" applyAlignment="1">
      <alignment horizontal="center" vertical="center"/>
    </xf>
    <xf numFmtId="44" fontId="6" fillId="0" borderId="15" xfId="39" applyFont="1" applyBorder="1" applyAlignment="1">
      <alignment horizontal="center" vertical="center"/>
    </xf>
    <xf numFmtId="44" fontId="6" fillId="0" borderId="21" xfId="39" applyFont="1" applyBorder="1" applyAlignment="1">
      <alignment horizontal="center" vertical="center"/>
    </xf>
    <xf numFmtId="44" fontId="1" fillId="0" borderId="0" xfId="39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V%20Dob&#345;e&#328;%20ocen&#283;n&#253;%20var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tliny celkem"/>
      <sheetName val="A"/>
      <sheetName val="B"/>
      <sheetName val="Bilance ploch"/>
      <sheetName val="P A"/>
      <sheetName val="P B"/>
      <sheetName val="založení cena"/>
      <sheetName val="následná péče 3 roky"/>
      <sheetName val="následná 1 rok"/>
      <sheetName val="Rekapitulace"/>
    </sheetNames>
    <sheetDataSet>
      <sheetData sheetId="3">
        <row r="10">
          <cell r="E10">
            <v>1795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4" sqref="D14:D17"/>
    </sheetView>
  </sheetViews>
  <sheetFormatPr defaultColWidth="9.00390625" defaultRowHeight="12.75"/>
  <cols>
    <col min="1" max="1" width="4.25390625" style="3" customWidth="1"/>
    <col min="2" max="2" width="43.625" style="3" bestFit="1" customWidth="1"/>
    <col min="3" max="3" width="11.875" style="3" customWidth="1"/>
    <col min="4" max="4" width="13.125" style="3" customWidth="1"/>
    <col min="5" max="5" width="10.00390625" style="3" bestFit="1" customWidth="1"/>
    <col min="6" max="6" width="10.00390625" style="3" customWidth="1"/>
    <col min="7" max="7" width="11.125" style="2" customWidth="1"/>
    <col min="8" max="8" width="9.125" style="3" customWidth="1"/>
    <col min="9" max="9" width="9.125" style="5" customWidth="1"/>
    <col min="10" max="16384" width="9.125" style="3" customWidth="1"/>
  </cols>
  <sheetData>
    <row r="1" spans="1:9" ht="16.5">
      <c r="A1" s="10" t="s">
        <v>53</v>
      </c>
      <c r="G1" s="3"/>
      <c r="I1" s="3"/>
    </row>
    <row r="2" spans="1:9" ht="16.5">
      <c r="A2" s="10" t="s">
        <v>54</v>
      </c>
      <c r="G2" s="3"/>
      <c r="I2" s="3"/>
    </row>
    <row r="3" spans="7:9" ht="16.5">
      <c r="G3" s="3"/>
      <c r="I3" s="3"/>
    </row>
    <row r="4" spans="1:9" ht="16.5">
      <c r="A4" s="3" t="s">
        <v>29</v>
      </c>
      <c r="C4" s="7"/>
      <c r="D4" s="7"/>
      <c r="G4" s="3"/>
      <c r="I4" s="3"/>
    </row>
    <row r="5" spans="3:9" ht="8.25" customHeight="1">
      <c r="C5" s="7"/>
      <c r="D5" s="7"/>
      <c r="G5" s="3"/>
      <c r="I5" s="3"/>
    </row>
    <row r="6" spans="1:9" ht="16.5">
      <c r="A6" s="120" t="s">
        <v>100</v>
      </c>
      <c r="B6" s="121"/>
      <c r="C6" s="122"/>
      <c r="D6" s="123" t="s">
        <v>55</v>
      </c>
      <c r="F6" s="51"/>
      <c r="G6" s="3"/>
      <c r="I6" s="3"/>
    </row>
    <row r="7" spans="1:6" s="4" customFormat="1" ht="16.5">
      <c r="A7" s="125" t="s">
        <v>86</v>
      </c>
      <c r="B7" s="126" t="s">
        <v>82</v>
      </c>
      <c r="C7" s="127" t="s">
        <v>0</v>
      </c>
      <c r="D7" s="122">
        <v>10</v>
      </c>
      <c r="F7" s="51"/>
    </row>
    <row r="8" spans="1:6" s="4" customFormat="1" ht="16.5">
      <c r="A8" s="125" t="s">
        <v>87</v>
      </c>
      <c r="B8" s="126" t="s">
        <v>83</v>
      </c>
      <c r="C8" s="127" t="s">
        <v>0</v>
      </c>
      <c r="D8" s="122">
        <v>7</v>
      </c>
      <c r="F8" s="51"/>
    </row>
    <row r="9" spans="1:6" s="4" customFormat="1" ht="16.5">
      <c r="A9" s="125" t="s">
        <v>88</v>
      </c>
      <c r="B9" s="126" t="s">
        <v>84</v>
      </c>
      <c r="C9" s="127" t="s">
        <v>0</v>
      </c>
      <c r="D9" s="122">
        <v>6</v>
      </c>
      <c r="F9" s="51"/>
    </row>
    <row r="10" spans="1:6" s="4" customFormat="1" ht="16.5">
      <c r="A10" s="125" t="s">
        <v>89</v>
      </c>
      <c r="B10" s="126" t="s">
        <v>85</v>
      </c>
      <c r="C10" s="127" t="s">
        <v>0</v>
      </c>
      <c r="D10" s="122">
        <v>8</v>
      </c>
      <c r="F10" s="51"/>
    </row>
    <row r="11" spans="1:6" s="4" customFormat="1" ht="16.5">
      <c r="A11" s="125" t="s">
        <v>90</v>
      </c>
      <c r="B11" s="126" t="s">
        <v>91</v>
      </c>
      <c r="C11" s="127" t="s">
        <v>0</v>
      </c>
      <c r="D11" s="122">
        <v>3</v>
      </c>
      <c r="F11" s="51"/>
    </row>
    <row r="12" spans="1:9" ht="3.75" customHeight="1">
      <c r="A12" s="124"/>
      <c r="B12" s="120"/>
      <c r="C12" s="123"/>
      <c r="D12" s="128"/>
      <c r="F12" s="51"/>
      <c r="G12" s="3"/>
      <c r="I12" s="3"/>
    </row>
    <row r="13" spans="1:9" ht="16.5">
      <c r="A13" s="120" t="s">
        <v>100</v>
      </c>
      <c r="B13" s="121"/>
      <c r="C13" s="122"/>
      <c r="D13" s="123" t="s">
        <v>56</v>
      </c>
      <c r="F13" s="51"/>
      <c r="G13" s="3"/>
      <c r="I13" s="3"/>
    </row>
    <row r="14" spans="1:9" ht="16.5">
      <c r="A14" s="129" t="s">
        <v>92</v>
      </c>
      <c r="B14" s="130" t="s">
        <v>96</v>
      </c>
      <c r="C14" s="122" t="s">
        <v>0</v>
      </c>
      <c r="D14" s="122">
        <v>13</v>
      </c>
      <c r="F14" s="52"/>
      <c r="G14" s="3"/>
      <c r="I14" s="3"/>
    </row>
    <row r="15" spans="1:9" ht="16.5">
      <c r="A15" s="129" t="s">
        <v>93</v>
      </c>
      <c r="B15" s="130" t="s">
        <v>97</v>
      </c>
      <c r="C15" s="122" t="s">
        <v>0</v>
      </c>
      <c r="D15" s="122">
        <v>9</v>
      </c>
      <c r="F15" s="5"/>
      <c r="G15" s="3"/>
      <c r="I15" s="3"/>
    </row>
    <row r="16" spans="1:9" ht="16.5">
      <c r="A16" s="129" t="s">
        <v>94</v>
      </c>
      <c r="B16" s="130" t="s">
        <v>98</v>
      </c>
      <c r="C16" s="122" t="s">
        <v>0</v>
      </c>
      <c r="D16" s="122">
        <v>8</v>
      </c>
      <c r="F16" s="5"/>
      <c r="G16" s="3"/>
      <c r="I16" s="3"/>
    </row>
    <row r="17" spans="1:6" s="4" customFormat="1" ht="16.5">
      <c r="A17" s="129" t="s">
        <v>95</v>
      </c>
      <c r="B17" s="130" t="s">
        <v>99</v>
      </c>
      <c r="C17" s="122" t="s">
        <v>0</v>
      </c>
      <c r="D17" s="122">
        <v>4</v>
      </c>
      <c r="F17" s="6"/>
    </row>
    <row r="18" spans="1:6" s="47" customFormat="1" ht="15" customHeight="1">
      <c r="A18" s="131"/>
      <c r="B18" s="132" t="s">
        <v>24</v>
      </c>
      <c r="C18" s="128" t="s">
        <v>0</v>
      </c>
      <c r="D18" s="128">
        <f>SUM(D7:D11,D14:D17)</f>
        <v>68</v>
      </c>
      <c r="F18" s="133"/>
    </row>
    <row r="19" spans="1:6" s="4" customFormat="1" ht="16.5">
      <c r="A19" s="3"/>
      <c r="B19" s="3"/>
      <c r="C19" s="3"/>
      <c r="D19" s="3"/>
      <c r="E19" s="3"/>
      <c r="F19" s="3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7.375" style="3" customWidth="1"/>
    <col min="2" max="2" width="7.25390625" style="3" customWidth="1"/>
    <col min="3" max="3" width="13.25390625" style="3" customWidth="1"/>
    <col min="4" max="4" width="12.375" style="3" customWidth="1"/>
    <col min="5" max="5" width="13.625" style="3" customWidth="1"/>
    <col min="6" max="16384" width="9.125" style="3" customWidth="1"/>
  </cols>
  <sheetData>
    <row r="1" ht="16.5">
      <c r="A1" s="10" t="s">
        <v>53</v>
      </c>
    </row>
    <row r="2" ht="16.5">
      <c r="A2" s="10" t="s">
        <v>54</v>
      </c>
    </row>
    <row r="4" spans="3:4" ht="16.5">
      <c r="C4" s="7"/>
      <c r="D4" s="7"/>
    </row>
    <row r="5" spans="3:4" ht="6.75" customHeight="1">
      <c r="C5" s="7"/>
      <c r="D5" s="7"/>
    </row>
    <row r="6" spans="1:5" ht="16.5">
      <c r="A6" s="144" t="s">
        <v>28</v>
      </c>
      <c r="B6" s="121"/>
      <c r="C6" s="123" t="s">
        <v>55</v>
      </c>
      <c r="D6" s="123" t="s">
        <v>56</v>
      </c>
      <c r="E6" s="134" t="s">
        <v>4</v>
      </c>
    </row>
    <row r="7" spans="1:5" ht="16.5">
      <c r="A7" s="121" t="s">
        <v>5</v>
      </c>
      <c r="B7" s="135" t="s">
        <v>3</v>
      </c>
      <c r="C7" s="136">
        <v>2838</v>
      </c>
      <c r="D7" s="136">
        <v>2179</v>
      </c>
      <c r="E7" s="137">
        <f>SUM(C7:D7)</f>
        <v>5017</v>
      </c>
    </row>
    <row r="8" spans="1:5" ht="20.25" customHeight="1">
      <c r="A8" s="140" t="s">
        <v>6</v>
      </c>
      <c r="B8" s="141"/>
      <c r="C8" s="142"/>
      <c r="D8" s="142"/>
      <c r="E8" s="143"/>
    </row>
    <row r="9" spans="1:7" ht="16.5">
      <c r="A9" s="121" t="s">
        <v>57</v>
      </c>
      <c r="B9" s="135" t="s">
        <v>3</v>
      </c>
      <c r="C9" s="138">
        <v>754</v>
      </c>
      <c r="D9" s="138">
        <v>2179</v>
      </c>
      <c r="E9" s="139">
        <f>SUM(C9:D9)</f>
        <v>2933</v>
      </c>
      <c r="G9" s="46"/>
    </row>
    <row r="10" spans="1:7" ht="16.5">
      <c r="A10" s="121" t="s">
        <v>58</v>
      </c>
      <c r="B10" s="135" t="s">
        <v>3</v>
      </c>
      <c r="C10" s="138">
        <v>1795</v>
      </c>
      <c r="D10" s="138">
        <v>0</v>
      </c>
      <c r="E10" s="139">
        <f>SUM(C10:D10)</f>
        <v>1795</v>
      </c>
      <c r="G10" s="46"/>
    </row>
    <row r="11" spans="1:7" ht="16.5">
      <c r="A11" s="121" t="s">
        <v>101</v>
      </c>
      <c r="B11" s="135" t="s">
        <v>3</v>
      </c>
      <c r="C11" s="138">
        <v>34</v>
      </c>
      <c r="D11" s="138">
        <v>34</v>
      </c>
      <c r="E11" s="139">
        <f>SUM(C11:D11)</f>
        <v>68</v>
      </c>
      <c r="G11" s="46"/>
    </row>
    <row r="22" ht="16.5">
      <c r="E22" s="46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37">
      <selection activeCell="E63" sqref="E63"/>
    </sheetView>
  </sheetViews>
  <sheetFormatPr defaultColWidth="9.00390625" defaultRowHeight="12.75"/>
  <cols>
    <col min="1" max="1" width="4.00390625" style="8" customWidth="1"/>
    <col min="2" max="2" width="51.25390625" style="1" customWidth="1"/>
    <col min="3" max="3" width="4.25390625" style="8" customWidth="1"/>
    <col min="4" max="4" width="8.625" style="1" customWidth="1"/>
    <col min="5" max="5" width="9.125" style="15" customWidth="1"/>
    <col min="6" max="6" width="13.00390625" style="15" customWidth="1"/>
    <col min="7" max="16384" width="9.125" style="1" customWidth="1"/>
  </cols>
  <sheetData>
    <row r="1" s="3" customFormat="1" ht="16.5">
      <c r="A1" s="10" t="s">
        <v>53</v>
      </c>
    </row>
    <row r="2" s="3" customFormat="1" ht="16.5">
      <c r="A2" s="10" t="s">
        <v>54</v>
      </c>
    </row>
    <row r="3" spans="1:6" s="9" customFormat="1" ht="10.5" customHeight="1">
      <c r="A3" s="10"/>
      <c r="C3" s="11"/>
      <c r="E3" s="12"/>
      <c r="F3" s="12"/>
    </row>
    <row r="4" spans="1:6" s="9" customFormat="1" ht="15.75">
      <c r="A4" s="10" t="s">
        <v>8</v>
      </c>
      <c r="C4" s="11"/>
      <c r="E4" s="12"/>
      <c r="F4" s="12"/>
    </row>
    <row r="5" spans="1:6" s="9" customFormat="1" ht="12.75" customHeight="1">
      <c r="A5" s="13"/>
      <c r="B5" s="14"/>
      <c r="C5" s="11"/>
      <c r="E5" s="12"/>
      <c r="F5" s="12"/>
    </row>
    <row r="6" spans="1:6" s="9" customFormat="1" ht="12.75" customHeight="1">
      <c r="A6" s="13"/>
      <c r="B6" s="14"/>
      <c r="C6" s="11"/>
      <c r="E6" s="12"/>
      <c r="F6" s="12"/>
    </row>
    <row r="7" ht="12.75" customHeight="1"/>
    <row r="8" spans="1:6" s="16" customFormat="1" ht="12.75">
      <c r="A8" s="53" t="s">
        <v>9</v>
      </c>
      <c r="B8" s="54" t="s">
        <v>10</v>
      </c>
      <c r="C8" s="53" t="s">
        <v>11</v>
      </c>
      <c r="D8" s="53" t="s">
        <v>12</v>
      </c>
      <c r="E8" s="55" t="s">
        <v>13</v>
      </c>
      <c r="F8" s="55" t="s">
        <v>7</v>
      </c>
    </row>
    <row r="9" spans="1:11" s="17" customFormat="1" ht="12.75">
      <c r="A9" s="56"/>
      <c r="B9" s="57" t="s">
        <v>14</v>
      </c>
      <c r="C9" s="56"/>
      <c r="D9" s="56"/>
      <c r="E9" s="58"/>
      <c r="F9" s="58"/>
      <c r="J9" s="18"/>
      <c r="K9" s="18"/>
    </row>
    <row r="10" spans="1:6" s="18" customFormat="1" ht="12.75">
      <c r="A10" s="59">
        <v>1</v>
      </c>
      <c r="B10" s="60" t="s">
        <v>30</v>
      </c>
      <c r="C10" s="59" t="s">
        <v>35</v>
      </c>
      <c r="D10" s="61">
        <v>0.5</v>
      </c>
      <c r="E10" s="62">
        <v>0</v>
      </c>
      <c r="F10" s="63">
        <f>E10*D10</f>
        <v>0</v>
      </c>
    </row>
    <row r="11" spans="1:6" s="18" customFormat="1" ht="12.75">
      <c r="A11" s="59">
        <v>2</v>
      </c>
      <c r="B11" s="64" t="s">
        <v>60</v>
      </c>
      <c r="C11" s="59" t="s">
        <v>3</v>
      </c>
      <c r="D11" s="61">
        <f>SUM('[1]Bilance ploch'!E10)</f>
        <v>1795</v>
      </c>
      <c r="E11" s="63">
        <v>0</v>
      </c>
      <c r="F11" s="63">
        <f>E11*D11</f>
        <v>0</v>
      </c>
    </row>
    <row r="12" spans="1:6" s="18" customFormat="1" ht="14.25" customHeight="1">
      <c r="A12" s="59">
        <v>3</v>
      </c>
      <c r="B12" s="64" t="s">
        <v>26</v>
      </c>
      <c r="C12" s="59" t="s">
        <v>3</v>
      </c>
      <c r="D12" s="61">
        <f>SUM(D11)</f>
        <v>1795</v>
      </c>
      <c r="E12" s="63">
        <v>0</v>
      </c>
      <c r="F12" s="63">
        <f>E12*D12</f>
        <v>0</v>
      </c>
    </row>
    <row r="13" spans="1:6" s="18" customFormat="1" ht="12.75">
      <c r="A13" s="59">
        <v>4</v>
      </c>
      <c r="B13" s="64" t="s">
        <v>27</v>
      </c>
      <c r="C13" s="59" t="s">
        <v>3</v>
      </c>
      <c r="D13" s="61">
        <f>SUM(D12)</f>
        <v>1795</v>
      </c>
      <c r="E13" s="63">
        <v>0</v>
      </c>
      <c r="F13" s="63">
        <f>E13*D13</f>
        <v>0</v>
      </c>
    </row>
    <row r="14" spans="1:6" s="17" customFormat="1" ht="12.75">
      <c r="A14" s="56"/>
      <c r="B14" s="65" t="s">
        <v>102</v>
      </c>
      <c r="C14" s="56"/>
      <c r="D14" s="61"/>
      <c r="E14" s="63"/>
      <c r="F14" s="63"/>
    </row>
    <row r="15" spans="1:8" s="18" customFormat="1" ht="12.75">
      <c r="A15" s="59">
        <v>1</v>
      </c>
      <c r="B15" s="64" t="s">
        <v>61</v>
      </c>
      <c r="C15" s="59" t="s">
        <v>0</v>
      </c>
      <c r="D15" s="61">
        <f>SUM(Rostliny!D18)</f>
        <v>68</v>
      </c>
      <c r="E15" s="63">
        <v>0</v>
      </c>
      <c r="F15" s="63">
        <f aca="true" t="shared" si="0" ref="F15:F22">E15*D15</f>
        <v>0</v>
      </c>
      <c r="H15" s="30"/>
    </row>
    <row r="16" spans="1:6" s="18" customFormat="1" ht="25.5">
      <c r="A16" s="59">
        <v>2</v>
      </c>
      <c r="B16" s="64" t="s">
        <v>62</v>
      </c>
      <c r="C16" s="59" t="s">
        <v>0</v>
      </c>
      <c r="D16" s="61">
        <f>SUM(D15)</f>
        <v>68</v>
      </c>
      <c r="E16" s="63">
        <v>0</v>
      </c>
      <c r="F16" s="63">
        <f t="shared" si="0"/>
        <v>0</v>
      </c>
    </row>
    <row r="17" spans="1:6" s="18" customFormat="1" ht="12.75">
      <c r="A17" s="59">
        <v>3</v>
      </c>
      <c r="B17" s="64" t="s">
        <v>63</v>
      </c>
      <c r="C17" s="59" t="s">
        <v>0</v>
      </c>
      <c r="D17" s="61">
        <f>SUM(D16)</f>
        <v>68</v>
      </c>
      <c r="E17" s="63">
        <v>0</v>
      </c>
      <c r="F17" s="63">
        <f t="shared" si="0"/>
        <v>0</v>
      </c>
    </row>
    <row r="18" spans="1:6" s="18" customFormat="1" ht="12.75">
      <c r="A18" s="59">
        <v>4</v>
      </c>
      <c r="B18" s="64" t="s">
        <v>64</v>
      </c>
      <c r="C18" s="59" t="s">
        <v>0</v>
      </c>
      <c r="D18" s="61">
        <f>SUM(D17)</f>
        <v>68</v>
      </c>
      <c r="E18" s="63">
        <v>0</v>
      </c>
      <c r="F18" s="63">
        <f t="shared" si="0"/>
        <v>0</v>
      </c>
    </row>
    <row r="19" spans="1:6" s="18" customFormat="1" ht="12.75">
      <c r="A19" s="59">
        <v>5</v>
      </c>
      <c r="B19" s="64" t="s">
        <v>65</v>
      </c>
      <c r="C19" s="59" t="s">
        <v>0</v>
      </c>
      <c r="D19" s="61">
        <f>SUM(D18)</f>
        <v>68</v>
      </c>
      <c r="E19" s="63">
        <v>0</v>
      </c>
      <c r="F19" s="63">
        <f t="shared" si="0"/>
        <v>0</v>
      </c>
    </row>
    <row r="20" spans="1:6" s="18" customFormat="1" ht="12.75">
      <c r="A20" s="59">
        <v>6</v>
      </c>
      <c r="B20" s="64" t="s">
        <v>66</v>
      </c>
      <c r="C20" s="59" t="s">
        <v>17</v>
      </c>
      <c r="D20" s="61">
        <v>3.4</v>
      </c>
      <c r="E20" s="63">
        <v>0</v>
      </c>
      <c r="F20" s="63">
        <f t="shared" si="0"/>
        <v>0</v>
      </c>
    </row>
    <row r="21" spans="1:6" s="18" customFormat="1" ht="12.75">
      <c r="A21" s="59">
        <v>7</v>
      </c>
      <c r="B21" s="64" t="s">
        <v>104</v>
      </c>
      <c r="C21" s="59" t="s">
        <v>3</v>
      </c>
      <c r="D21" s="61">
        <f>SUM(D19)</f>
        <v>68</v>
      </c>
      <c r="E21" s="63">
        <v>0</v>
      </c>
      <c r="F21" s="63">
        <f t="shared" si="0"/>
        <v>0</v>
      </c>
    </row>
    <row r="22" spans="1:6" s="18" customFormat="1" ht="12.75">
      <c r="A22" s="59">
        <v>8</v>
      </c>
      <c r="B22" s="64" t="s">
        <v>32</v>
      </c>
      <c r="C22" s="59" t="s">
        <v>0</v>
      </c>
      <c r="D22" s="61">
        <f>SUM(D16)</f>
        <v>68</v>
      </c>
      <c r="E22" s="63">
        <v>0</v>
      </c>
      <c r="F22" s="63">
        <f t="shared" si="0"/>
        <v>0</v>
      </c>
    </row>
    <row r="23" spans="1:6" s="18" customFormat="1" ht="12.75">
      <c r="A23" s="59"/>
      <c r="B23" s="65" t="s">
        <v>15</v>
      </c>
      <c r="C23" s="59"/>
      <c r="D23" s="61"/>
      <c r="E23" s="63"/>
      <c r="F23" s="63">
        <f aca="true" t="shared" si="1" ref="F23:F31">E23*D23</f>
        <v>0</v>
      </c>
    </row>
    <row r="24" spans="1:6" s="18" customFormat="1" ht="12.75">
      <c r="A24" s="59">
        <v>1</v>
      </c>
      <c r="B24" s="64" t="s">
        <v>71</v>
      </c>
      <c r="C24" s="59" t="s">
        <v>0</v>
      </c>
      <c r="D24" s="61">
        <f>SUM(D15)</f>
        <v>68</v>
      </c>
      <c r="E24" s="63">
        <v>0</v>
      </c>
      <c r="F24" s="63">
        <f t="shared" si="1"/>
        <v>0</v>
      </c>
    </row>
    <row r="25" spans="1:6" s="19" customFormat="1" ht="12.75">
      <c r="A25" s="59">
        <v>3</v>
      </c>
      <c r="B25" s="66" t="s">
        <v>67</v>
      </c>
      <c r="C25" s="67" t="s">
        <v>3</v>
      </c>
      <c r="D25" s="68">
        <f>SUM('[1]Bilance ploch'!E10)</f>
        <v>1795</v>
      </c>
      <c r="E25" s="69">
        <v>0</v>
      </c>
      <c r="F25" s="63">
        <f t="shared" si="1"/>
        <v>0</v>
      </c>
    </row>
    <row r="26" spans="1:6" s="19" customFormat="1" ht="12.75">
      <c r="A26" s="59">
        <v>4</v>
      </c>
      <c r="B26" s="66" t="s">
        <v>31</v>
      </c>
      <c r="C26" s="67" t="s">
        <v>3</v>
      </c>
      <c r="D26" s="68">
        <f>SUM(D25)</f>
        <v>1795</v>
      </c>
      <c r="E26" s="69">
        <v>0</v>
      </c>
      <c r="F26" s="63">
        <f t="shared" si="1"/>
        <v>0</v>
      </c>
    </row>
    <row r="27" spans="1:6" s="19" customFormat="1" ht="12.75">
      <c r="A27" s="59">
        <v>5</v>
      </c>
      <c r="B27" s="66" t="s">
        <v>33</v>
      </c>
      <c r="C27" s="67" t="s">
        <v>3</v>
      </c>
      <c r="D27" s="68">
        <f>SUM(D25:D25)</f>
        <v>1795</v>
      </c>
      <c r="E27" s="69">
        <v>0</v>
      </c>
      <c r="F27" s="63">
        <f t="shared" si="1"/>
        <v>0</v>
      </c>
    </row>
    <row r="28" spans="1:6" s="19" customFormat="1" ht="25.5" customHeight="1">
      <c r="A28" s="59">
        <v>6</v>
      </c>
      <c r="B28" s="66" t="s">
        <v>34</v>
      </c>
      <c r="C28" s="67" t="s">
        <v>3</v>
      </c>
      <c r="D28" s="68">
        <f>SUM(D26)</f>
        <v>1795</v>
      </c>
      <c r="E28" s="69">
        <v>0</v>
      </c>
      <c r="F28" s="63">
        <f t="shared" si="1"/>
        <v>0</v>
      </c>
    </row>
    <row r="29" spans="1:6" s="18" customFormat="1" ht="12.75">
      <c r="A29" s="59">
        <v>7</v>
      </c>
      <c r="B29" s="64" t="s">
        <v>16</v>
      </c>
      <c r="C29" s="59" t="s">
        <v>17</v>
      </c>
      <c r="D29" s="61">
        <f>SUM(D20)</f>
        <v>3.4</v>
      </c>
      <c r="E29" s="63">
        <v>0</v>
      </c>
      <c r="F29" s="63">
        <f t="shared" si="1"/>
        <v>0</v>
      </c>
    </row>
    <row r="30" spans="1:6" s="18" customFormat="1" ht="17.25" customHeight="1">
      <c r="A30" s="59">
        <v>8</v>
      </c>
      <c r="B30" s="64" t="s">
        <v>103</v>
      </c>
      <c r="C30" s="59" t="s">
        <v>3</v>
      </c>
      <c r="D30" s="61">
        <f>SUM(D22)</f>
        <v>68</v>
      </c>
      <c r="E30" s="63">
        <v>0</v>
      </c>
      <c r="F30" s="63">
        <f t="shared" si="1"/>
        <v>0</v>
      </c>
    </row>
    <row r="31" spans="1:10" s="18" customFormat="1" ht="16.5">
      <c r="A31" s="59">
        <v>9</v>
      </c>
      <c r="B31" s="64" t="s">
        <v>19</v>
      </c>
      <c r="C31" s="59" t="s">
        <v>20</v>
      </c>
      <c r="D31" s="61">
        <v>8</v>
      </c>
      <c r="E31" s="63">
        <v>0</v>
      </c>
      <c r="F31" s="63">
        <f t="shared" si="1"/>
        <v>0</v>
      </c>
      <c r="J31" s="52"/>
    </row>
    <row r="32" spans="1:10" s="18" customFormat="1" ht="16.5">
      <c r="A32" s="59"/>
      <c r="B32" s="64"/>
      <c r="C32" s="59"/>
      <c r="D32" s="59"/>
      <c r="E32" s="63"/>
      <c r="F32" s="63">
        <f>SUM(F10:F31)</f>
        <v>0</v>
      </c>
      <c r="J32" s="51"/>
    </row>
    <row r="33" spans="1:10" s="18" customFormat="1" ht="13.5" customHeight="1">
      <c r="A33" s="70" t="s">
        <v>1</v>
      </c>
      <c r="B33" s="64"/>
      <c r="C33" s="59"/>
      <c r="D33" s="59"/>
      <c r="E33" s="63"/>
      <c r="F33" s="63"/>
      <c r="J33" s="51"/>
    </row>
    <row r="34" spans="1:10" s="18" customFormat="1" ht="13.5" customHeight="1">
      <c r="A34" s="71" t="s">
        <v>59</v>
      </c>
      <c r="B34" s="64"/>
      <c r="C34" s="59"/>
      <c r="D34" s="59"/>
      <c r="E34" s="63"/>
      <c r="F34" s="63"/>
      <c r="J34" s="51"/>
    </row>
    <row r="35" spans="1:10" s="18" customFormat="1" ht="12.75">
      <c r="A35" s="59">
        <v>1</v>
      </c>
      <c r="B35" s="145" t="s">
        <v>82</v>
      </c>
      <c r="C35" s="59" t="s">
        <v>0</v>
      </c>
      <c r="D35" s="61">
        <v>10</v>
      </c>
      <c r="E35" s="63">
        <v>0</v>
      </c>
      <c r="F35" s="63">
        <f>PRODUCT(D35:E35)</f>
        <v>0</v>
      </c>
      <c r="J35" s="72"/>
    </row>
    <row r="36" spans="1:10" s="18" customFormat="1" ht="12.75">
      <c r="A36" s="59">
        <v>2</v>
      </c>
      <c r="B36" s="145" t="s">
        <v>83</v>
      </c>
      <c r="C36" s="59" t="s">
        <v>0</v>
      </c>
      <c r="D36" s="61">
        <v>7</v>
      </c>
      <c r="E36" s="63">
        <v>0</v>
      </c>
      <c r="F36" s="63">
        <f aca="true" t="shared" si="2" ref="F36:F43">PRODUCT(D36:E36)</f>
        <v>0</v>
      </c>
      <c r="J36" s="72"/>
    </row>
    <row r="37" spans="1:10" s="18" customFormat="1" ht="12.75">
      <c r="A37" s="59">
        <v>3</v>
      </c>
      <c r="B37" s="145" t="s">
        <v>84</v>
      </c>
      <c r="C37" s="59" t="s">
        <v>0</v>
      </c>
      <c r="D37" s="61">
        <v>6</v>
      </c>
      <c r="E37" s="63">
        <v>0</v>
      </c>
      <c r="F37" s="63">
        <f t="shared" si="2"/>
        <v>0</v>
      </c>
      <c r="J37" s="72"/>
    </row>
    <row r="38" spans="1:10" s="18" customFormat="1" ht="12.75">
      <c r="A38" s="59">
        <v>4</v>
      </c>
      <c r="B38" s="145" t="s">
        <v>85</v>
      </c>
      <c r="C38" s="59" t="s">
        <v>0</v>
      </c>
      <c r="D38" s="61">
        <v>8</v>
      </c>
      <c r="E38" s="63">
        <v>0</v>
      </c>
      <c r="F38" s="63">
        <f t="shared" si="2"/>
        <v>0</v>
      </c>
      <c r="J38" s="72"/>
    </row>
    <row r="39" spans="1:10" s="18" customFormat="1" ht="12.75">
      <c r="A39" s="59">
        <v>5</v>
      </c>
      <c r="B39" s="145" t="s">
        <v>91</v>
      </c>
      <c r="C39" s="59" t="s">
        <v>0</v>
      </c>
      <c r="D39" s="61">
        <v>3</v>
      </c>
      <c r="E39" s="63">
        <v>0</v>
      </c>
      <c r="F39" s="63">
        <f t="shared" si="2"/>
        <v>0</v>
      </c>
      <c r="J39" s="72"/>
    </row>
    <row r="40" spans="1:10" s="18" customFormat="1" ht="12.75">
      <c r="A40" s="59">
        <v>6</v>
      </c>
      <c r="B40" s="146" t="s">
        <v>96</v>
      </c>
      <c r="C40" s="59" t="s">
        <v>0</v>
      </c>
      <c r="D40" s="61">
        <v>13</v>
      </c>
      <c r="E40" s="63">
        <v>0</v>
      </c>
      <c r="F40" s="63">
        <f t="shared" si="2"/>
        <v>0</v>
      </c>
      <c r="J40" s="72"/>
    </row>
    <row r="41" spans="1:10" s="18" customFormat="1" ht="12.75">
      <c r="A41" s="59">
        <v>7</v>
      </c>
      <c r="B41" s="146" t="s">
        <v>97</v>
      </c>
      <c r="C41" s="59" t="s">
        <v>0</v>
      </c>
      <c r="D41" s="61">
        <v>9</v>
      </c>
      <c r="E41" s="63">
        <v>0</v>
      </c>
      <c r="F41" s="63">
        <f t="shared" si="2"/>
        <v>0</v>
      </c>
      <c r="J41" s="72"/>
    </row>
    <row r="42" spans="1:10" s="18" customFormat="1" ht="12.75">
      <c r="A42" s="59">
        <v>8</v>
      </c>
      <c r="B42" s="146" t="s">
        <v>98</v>
      </c>
      <c r="C42" s="59" t="s">
        <v>0</v>
      </c>
      <c r="D42" s="61">
        <v>8</v>
      </c>
      <c r="E42" s="63">
        <v>0</v>
      </c>
      <c r="F42" s="63">
        <f t="shared" si="2"/>
        <v>0</v>
      </c>
      <c r="J42" s="72"/>
    </row>
    <row r="43" spans="1:10" s="18" customFormat="1" ht="12.75">
      <c r="A43" s="59">
        <v>9</v>
      </c>
      <c r="B43" s="146" t="s">
        <v>99</v>
      </c>
      <c r="C43" s="59" t="s">
        <v>0</v>
      </c>
      <c r="D43" s="61">
        <v>4</v>
      </c>
      <c r="E43" s="63">
        <v>0</v>
      </c>
      <c r="F43" s="63">
        <f t="shared" si="2"/>
        <v>0</v>
      </c>
      <c r="J43" s="72"/>
    </row>
    <row r="44" spans="1:10" s="18" customFormat="1" ht="12.75">
      <c r="A44" s="73"/>
      <c r="B44" s="73" t="s">
        <v>2</v>
      </c>
      <c r="C44" s="74" t="s">
        <v>0</v>
      </c>
      <c r="D44" s="75">
        <v>4</v>
      </c>
      <c r="E44" s="63">
        <v>0</v>
      </c>
      <c r="F44" s="63">
        <f>PRODUCT(D44:E44)</f>
        <v>0</v>
      </c>
      <c r="J44" s="72"/>
    </row>
    <row r="45" spans="1:6" s="18" customFormat="1" ht="12.75">
      <c r="A45" s="59"/>
      <c r="B45" s="65" t="s">
        <v>21</v>
      </c>
      <c r="C45" s="59"/>
      <c r="D45" s="59"/>
      <c r="E45" s="63"/>
      <c r="F45" s="63"/>
    </row>
    <row r="46" spans="1:6" s="18" customFormat="1" ht="12.75">
      <c r="A46" s="59">
        <v>1</v>
      </c>
      <c r="B46" s="64" t="s">
        <v>72</v>
      </c>
      <c r="C46" s="59" t="s">
        <v>0</v>
      </c>
      <c r="D46" s="61">
        <v>136</v>
      </c>
      <c r="E46" s="63">
        <v>0</v>
      </c>
      <c r="F46" s="63">
        <f aca="true" t="shared" si="3" ref="F46:F56">PRODUCT(D46:E46)</f>
        <v>0</v>
      </c>
    </row>
    <row r="47" spans="1:6" s="18" customFormat="1" ht="12.75">
      <c r="A47" s="59">
        <v>2</v>
      </c>
      <c r="B47" s="64" t="s">
        <v>46</v>
      </c>
      <c r="C47" s="59" t="s">
        <v>0</v>
      </c>
      <c r="D47" s="61">
        <v>68</v>
      </c>
      <c r="E47" s="63">
        <v>0</v>
      </c>
      <c r="F47" s="63">
        <f t="shared" si="3"/>
        <v>0</v>
      </c>
    </row>
    <row r="48" spans="1:6" s="18" customFormat="1" ht="12.75">
      <c r="A48" s="59">
        <v>3</v>
      </c>
      <c r="B48" s="64" t="s">
        <v>68</v>
      </c>
      <c r="C48" s="59" t="s">
        <v>18</v>
      </c>
      <c r="D48" s="61">
        <f>SUM(D47)</f>
        <v>68</v>
      </c>
      <c r="E48" s="63">
        <v>0</v>
      </c>
      <c r="F48" s="63">
        <f t="shared" si="3"/>
        <v>0</v>
      </c>
    </row>
    <row r="49" spans="1:6" s="18" customFormat="1" ht="12.75">
      <c r="A49" s="59">
        <v>4</v>
      </c>
      <c r="B49" s="64" t="s">
        <v>40</v>
      </c>
      <c r="C49" s="59" t="s">
        <v>0</v>
      </c>
      <c r="D49" s="61">
        <f>SUM(D48)</f>
        <v>68</v>
      </c>
      <c r="E49" s="63">
        <v>0</v>
      </c>
      <c r="F49" s="63">
        <f t="shared" si="3"/>
        <v>0</v>
      </c>
    </row>
    <row r="50" spans="1:6" s="18" customFormat="1" ht="12.75">
      <c r="A50" s="59">
        <v>5</v>
      </c>
      <c r="B50" s="64" t="s">
        <v>105</v>
      </c>
      <c r="C50" s="59" t="s">
        <v>17</v>
      </c>
      <c r="D50" s="61">
        <v>6.8</v>
      </c>
      <c r="E50" s="63">
        <v>0</v>
      </c>
      <c r="F50" s="63">
        <f t="shared" si="3"/>
        <v>0</v>
      </c>
    </row>
    <row r="51" spans="1:6" s="18" customFormat="1" ht="12.75">
      <c r="A51" s="59">
        <v>6</v>
      </c>
      <c r="B51" s="64" t="s">
        <v>36</v>
      </c>
      <c r="C51" s="59" t="s">
        <v>22</v>
      </c>
      <c r="D51" s="61">
        <v>2</v>
      </c>
      <c r="E51" s="63">
        <v>0</v>
      </c>
      <c r="F51" s="63">
        <f t="shared" si="3"/>
        <v>0</v>
      </c>
    </row>
    <row r="52" spans="1:6" s="18" customFormat="1" ht="12.75">
      <c r="A52" s="59">
        <v>7</v>
      </c>
      <c r="B52" s="64" t="s">
        <v>37</v>
      </c>
      <c r="C52" s="59" t="s">
        <v>22</v>
      </c>
      <c r="D52" s="61">
        <v>0.5</v>
      </c>
      <c r="E52" s="63">
        <v>0</v>
      </c>
      <c r="F52" s="63">
        <f t="shared" si="3"/>
        <v>0</v>
      </c>
    </row>
    <row r="53" spans="1:6" s="18" customFormat="1" ht="12.75">
      <c r="A53" s="59">
        <v>8</v>
      </c>
      <c r="B53" s="64" t="s">
        <v>69</v>
      </c>
      <c r="C53" s="59" t="s">
        <v>22</v>
      </c>
      <c r="D53" s="61">
        <v>0.2</v>
      </c>
      <c r="E53" s="63">
        <v>0</v>
      </c>
      <c r="F53" s="63">
        <f t="shared" si="3"/>
        <v>0</v>
      </c>
    </row>
    <row r="54" spans="1:6" s="18" customFormat="1" ht="12.75">
      <c r="A54" s="59">
        <v>9</v>
      </c>
      <c r="B54" s="64" t="s">
        <v>38</v>
      </c>
      <c r="C54" s="59" t="s">
        <v>23</v>
      </c>
      <c r="D54" s="61">
        <v>6.8</v>
      </c>
      <c r="E54" s="63">
        <v>0</v>
      </c>
      <c r="F54" s="63">
        <f t="shared" si="3"/>
        <v>0</v>
      </c>
    </row>
    <row r="55" spans="1:6" s="18" customFormat="1" ht="12.75">
      <c r="A55" s="59">
        <v>10</v>
      </c>
      <c r="B55" s="64" t="s">
        <v>39</v>
      </c>
      <c r="C55" s="59" t="s">
        <v>23</v>
      </c>
      <c r="D55" s="61">
        <v>89</v>
      </c>
      <c r="E55" s="63">
        <v>0</v>
      </c>
      <c r="F55" s="63">
        <f t="shared" si="3"/>
        <v>0</v>
      </c>
    </row>
    <row r="56" spans="1:6" s="20" customFormat="1" ht="12.75">
      <c r="A56" s="59">
        <v>11</v>
      </c>
      <c r="B56" s="76" t="s">
        <v>70</v>
      </c>
      <c r="C56" s="77" t="s">
        <v>23</v>
      </c>
      <c r="D56" s="78">
        <v>45</v>
      </c>
      <c r="E56" s="79">
        <v>0</v>
      </c>
      <c r="F56" s="63">
        <f t="shared" si="3"/>
        <v>0</v>
      </c>
    </row>
    <row r="57" spans="1:6" s="18" customFormat="1" ht="12.75">
      <c r="A57" s="21"/>
      <c r="B57" s="22"/>
      <c r="C57" s="21"/>
      <c r="D57" s="21"/>
      <c r="E57" s="23"/>
      <c r="F57" s="63">
        <f>SUM(F35:F56)</f>
        <v>0</v>
      </c>
    </row>
    <row r="58" spans="1:6" s="18" customFormat="1" ht="12.75">
      <c r="A58" s="80"/>
      <c r="B58" s="81" t="s">
        <v>24</v>
      </c>
      <c r="C58" s="82"/>
      <c r="D58" s="83"/>
      <c r="E58" s="148">
        <f>SUM(F57,F32)</f>
        <v>0</v>
      </c>
      <c r="F58" s="149"/>
    </row>
    <row r="59" spans="1:6" s="18" customFormat="1" ht="12.75">
      <c r="A59" s="84"/>
      <c r="B59" s="26" t="s">
        <v>48</v>
      </c>
      <c r="C59" s="27"/>
      <c r="D59" s="28"/>
      <c r="E59" s="150">
        <f>E58*0.2</f>
        <v>0</v>
      </c>
      <c r="F59" s="151"/>
    </row>
    <row r="60" spans="1:6" s="18" customFormat="1" ht="12.75">
      <c r="A60" s="85"/>
      <c r="B60" s="86" t="s">
        <v>25</v>
      </c>
      <c r="C60" s="87"/>
      <c r="D60" s="88"/>
      <c r="E60" s="152">
        <f>SUM(E58:F59)</f>
        <v>0</v>
      </c>
      <c r="F60" s="153"/>
    </row>
    <row r="61" spans="1:6" s="18" customFormat="1" ht="15.75">
      <c r="A61" s="29"/>
      <c r="B61" s="31"/>
      <c r="C61" s="29"/>
      <c r="E61" s="30"/>
      <c r="F61" s="30"/>
    </row>
    <row r="62" spans="1:6" s="18" customFormat="1" ht="12.75">
      <c r="A62" s="29"/>
      <c r="C62" s="29"/>
      <c r="E62" s="30"/>
      <c r="F62" s="30"/>
    </row>
    <row r="63" spans="1:6" s="18" customFormat="1" ht="12.75">
      <c r="A63" s="29"/>
      <c r="C63" s="29"/>
      <c r="E63" s="30"/>
      <c r="F63" s="30"/>
    </row>
    <row r="64" spans="1:6" s="18" customFormat="1" ht="12.75">
      <c r="A64" s="29"/>
      <c r="C64" s="29"/>
      <c r="E64" s="30"/>
      <c r="F64" s="30"/>
    </row>
    <row r="65" spans="1:6" s="18" customFormat="1" ht="12.75">
      <c r="A65" s="29"/>
      <c r="C65" s="29"/>
      <c r="E65" s="30"/>
      <c r="F65" s="30"/>
    </row>
    <row r="66" spans="1:6" s="18" customFormat="1" ht="12.75">
      <c r="A66" s="29"/>
      <c r="C66" s="29"/>
      <c r="E66" s="30"/>
      <c r="F66" s="30"/>
    </row>
    <row r="67" spans="1:6" s="18" customFormat="1" ht="12.75">
      <c r="A67" s="29"/>
      <c r="C67" s="29"/>
      <c r="E67" s="30"/>
      <c r="F67" s="30"/>
    </row>
    <row r="68" spans="1:6" s="18" customFormat="1" ht="12.75">
      <c r="A68" s="29"/>
      <c r="C68" s="29"/>
      <c r="E68" s="30"/>
      <c r="F68" s="30"/>
    </row>
    <row r="69" spans="1:6" s="18" customFormat="1" ht="12.75">
      <c r="A69" s="29"/>
      <c r="C69" s="29"/>
      <c r="E69" s="30"/>
      <c r="F69" s="30"/>
    </row>
    <row r="70" spans="1:6" s="18" customFormat="1" ht="12.75">
      <c r="A70" s="29"/>
      <c r="C70" s="29"/>
      <c r="E70" s="30"/>
      <c r="F70" s="30"/>
    </row>
  </sheetData>
  <sheetProtection/>
  <mergeCells count="3">
    <mergeCell ref="E58:F58"/>
    <mergeCell ref="E59:F59"/>
    <mergeCell ref="E60:F60"/>
  </mergeCells>
  <printOptions/>
  <pageMargins left="0.7086614173228347" right="0.7086614173228347" top="0.5905511811023623" bottom="0.3937007874015748" header="0.31496062992125984" footer="0.31496062992125984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34" sqref="E34:F34"/>
    </sheetView>
  </sheetViews>
  <sheetFormatPr defaultColWidth="9.00390625" defaultRowHeight="12.75"/>
  <cols>
    <col min="1" max="1" width="4.75390625" style="1" customWidth="1"/>
    <col min="2" max="2" width="48.625" style="1" customWidth="1"/>
    <col min="3" max="3" width="6.375" style="1" customWidth="1"/>
    <col min="4" max="5" width="9.125" style="1" customWidth="1"/>
    <col min="6" max="6" width="11.00390625" style="1" customWidth="1"/>
    <col min="7" max="16384" width="9.125" style="1" customWidth="1"/>
  </cols>
  <sheetData>
    <row r="1" s="3" customFormat="1" ht="16.5">
      <c r="A1" s="10" t="s">
        <v>53</v>
      </c>
    </row>
    <row r="2" s="3" customFormat="1" ht="16.5">
      <c r="A2" s="10" t="s">
        <v>54</v>
      </c>
    </row>
    <row r="3" spans="1:6" s="9" customFormat="1" ht="15.75">
      <c r="A3" s="10"/>
      <c r="C3" s="11"/>
      <c r="E3" s="12"/>
      <c r="F3" s="12"/>
    </row>
    <row r="4" spans="1:6" s="9" customFormat="1" ht="27" customHeight="1">
      <c r="A4" s="10" t="s">
        <v>74</v>
      </c>
      <c r="C4" s="11"/>
      <c r="E4" s="12"/>
      <c r="F4" s="12"/>
    </row>
    <row r="5" spans="1:6" ht="12.75">
      <c r="A5" s="8"/>
      <c r="C5" s="8"/>
      <c r="E5" s="15"/>
      <c r="F5" s="15"/>
    </row>
    <row r="6" spans="1:6" ht="15" customHeight="1">
      <c r="A6" s="99" t="s">
        <v>9</v>
      </c>
      <c r="B6" s="100" t="s">
        <v>10</v>
      </c>
      <c r="C6" s="99" t="s">
        <v>11</v>
      </c>
      <c r="D6" s="99" t="s">
        <v>12</v>
      </c>
      <c r="E6" s="101" t="s">
        <v>13</v>
      </c>
      <c r="F6" s="101" t="s">
        <v>7</v>
      </c>
    </row>
    <row r="7" spans="1:6" s="32" customFormat="1" ht="12.75">
      <c r="A7" s="102" t="s">
        <v>41</v>
      </c>
      <c r="B7" s="103"/>
      <c r="C7" s="104"/>
      <c r="D7" s="103"/>
      <c r="E7" s="105"/>
      <c r="F7" s="105"/>
    </row>
    <row r="8" spans="1:6" s="43" customFormat="1" ht="12.75">
      <c r="A8" s="106">
        <v>1</v>
      </c>
      <c r="B8" s="64" t="s">
        <v>75</v>
      </c>
      <c r="C8" s="106" t="s">
        <v>3</v>
      </c>
      <c r="D8" s="107">
        <f>SUM('Bilance ploch'!E9:E10)</f>
        <v>4728</v>
      </c>
      <c r="E8" s="108">
        <v>0</v>
      </c>
      <c r="F8" s="109">
        <f aca="true" t="shared" si="0" ref="F8:F15">E8*D8</f>
        <v>0</v>
      </c>
    </row>
    <row r="9" spans="1:6" s="43" customFormat="1" ht="12.75">
      <c r="A9" s="106">
        <v>2</v>
      </c>
      <c r="B9" s="64" t="s">
        <v>44</v>
      </c>
      <c r="C9" s="106" t="s">
        <v>0</v>
      </c>
      <c r="D9" s="107">
        <f>SUM(Rostliny!D18)</f>
        <v>68</v>
      </c>
      <c r="E9" s="108">
        <v>0</v>
      </c>
      <c r="F9" s="109">
        <f t="shared" si="0"/>
        <v>0</v>
      </c>
    </row>
    <row r="10" spans="1:6" s="43" customFormat="1" ht="12.75">
      <c r="A10" s="106">
        <v>3</v>
      </c>
      <c r="B10" s="64" t="s">
        <v>76</v>
      </c>
      <c r="C10" s="106" t="s">
        <v>0</v>
      </c>
      <c r="D10" s="107">
        <f>SUM(D9)</f>
        <v>68</v>
      </c>
      <c r="E10" s="108">
        <v>0</v>
      </c>
      <c r="F10" s="109">
        <f t="shared" si="0"/>
        <v>0</v>
      </c>
    </row>
    <row r="11" spans="1:6" s="43" customFormat="1" ht="12.75">
      <c r="A11" s="106">
        <v>4</v>
      </c>
      <c r="B11" s="64" t="s">
        <v>77</v>
      </c>
      <c r="C11" s="106" t="s">
        <v>0</v>
      </c>
      <c r="D11" s="107">
        <v>7</v>
      </c>
      <c r="E11" s="108">
        <v>0</v>
      </c>
      <c r="F11" s="109">
        <f t="shared" si="0"/>
        <v>0</v>
      </c>
    </row>
    <row r="12" spans="1:6" s="43" customFormat="1" ht="12.75">
      <c r="A12" s="106">
        <v>5</v>
      </c>
      <c r="B12" s="64" t="s">
        <v>78</v>
      </c>
      <c r="C12" s="106" t="s">
        <v>0</v>
      </c>
      <c r="D12" s="107">
        <v>4</v>
      </c>
      <c r="E12" s="108">
        <v>0</v>
      </c>
      <c r="F12" s="109">
        <f t="shared" si="0"/>
        <v>0</v>
      </c>
    </row>
    <row r="13" spans="1:6" s="43" customFormat="1" ht="12.75">
      <c r="A13" s="106">
        <v>6</v>
      </c>
      <c r="B13" s="64" t="s">
        <v>79</v>
      </c>
      <c r="C13" s="106" t="s">
        <v>0</v>
      </c>
      <c r="D13" s="107">
        <f>SUM(D10:D10)</f>
        <v>68</v>
      </c>
      <c r="E13" s="108">
        <v>0</v>
      </c>
      <c r="F13" s="109">
        <f t="shared" si="0"/>
        <v>0</v>
      </c>
    </row>
    <row r="14" spans="1:6" s="43" customFormat="1" ht="12.75">
      <c r="A14" s="106">
        <v>7</v>
      </c>
      <c r="B14" s="64" t="s">
        <v>80</v>
      </c>
      <c r="C14" s="106" t="s">
        <v>22</v>
      </c>
      <c r="D14" s="107">
        <v>0.1</v>
      </c>
      <c r="E14" s="108">
        <v>0</v>
      </c>
      <c r="F14" s="109">
        <f t="shared" si="0"/>
        <v>0</v>
      </c>
    </row>
    <row r="15" spans="1:6" s="43" customFormat="1" ht="12.75">
      <c r="A15" s="106">
        <v>8</v>
      </c>
      <c r="B15" s="64" t="s">
        <v>45</v>
      </c>
      <c r="C15" s="106" t="s">
        <v>20</v>
      </c>
      <c r="D15" s="107">
        <v>5</v>
      </c>
      <c r="E15" s="108">
        <v>0</v>
      </c>
      <c r="F15" s="109">
        <f t="shared" si="0"/>
        <v>0</v>
      </c>
    </row>
    <row r="16" spans="1:6" s="43" customFormat="1" ht="12.75">
      <c r="A16" s="44"/>
      <c r="B16" s="45"/>
      <c r="C16" s="44"/>
      <c r="D16" s="45"/>
      <c r="E16" s="154">
        <f>SUM(F8:F15)</f>
        <v>0</v>
      </c>
      <c r="F16" s="154"/>
    </row>
    <row r="17" spans="1:6" s="32" customFormat="1" ht="12.75">
      <c r="A17" s="37" t="s">
        <v>42</v>
      </c>
      <c r="B17" s="36"/>
      <c r="C17" s="35"/>
      <c r="D17" s="36"/>
      <c r="E17" s="38"/>
      <c r="F17" s="39"/>
    </row>
    <row r="18" spans="1:6" s="43" customFormat="1" ht="12.75">
      <c r="A18" s="106">
        <v>1</v>
      </c>
      <c r="B18" s="64" t="s">
        <v>75</v>
      </c>
      <c r="C18" s="106" t="s">
        <v>3</v>
      </c>
      <c r="D18" s="107">
        <f>SUM(D8)</f>
        <v>4728</v>
      </c>
      <c r="E18" s="108">
        <v>0</v>
      </c>
      <c r="F18" s="109">
        <f aca="true" t="shared" si="1" ref="F18:F24">E18*D18</f>
        <v>0</v>
      </c>
    </row>
    <row r="19" spans="1:6" s="43" customFormat="1" ht="12.75">
      <c r="A19" s="106">
        <v>2</v>
      </c>
      <c r="B19" s="64" t="s">
        <v>44</v>
      </c>
      <c r="C19" s="106" t="s">
        <v>0</v>
      </c>
      <c r="D19" s="107">
        <f>SUM(D9)</f>
        <v>68</v>
      </c>
      <c r="E19" s="108">
        <v>0</v>
      </c>
      <c r="F19" s="109">
        <f t="shared" si="1"/>
        <v>0</v>
      </c>
    </row>
    <row r="20" spans="1:6" s="43" customFormat="1" ht="12.75">
      <c r="A20" s="106">
        <v>3</v>
      </c>
      <c r="B20" s="64" t="s">
        <v>76</v>
      </c>
      <c r="C20" s="106" t="s">
        <v>0</v>
      </c>
      <c r="D20" s="107">
        <f>SUM(D10)</f>
        <v>68</v>
      </c>
      <c r="E20" s="108">
        <v>0</v>
      </c>
      <c r="F20" s="109">
        <f t="shared" si="1"/>
        <v>0</v>
      </c>
    </row>
    <row r="21" spans="1:6" s="43" customFormat="1" ht="12.75">
      <c r="A21" s="106">
        <v>4</v>
      </c>
      <c r="B21" s="64" t="s">
        <v>106</v>
      </c>
      <c r="C21" s="106" t="s">
        <v>0</v>
      </c>
      <c r="D21" s="107">
        <v>7</v>
      </c>
      <c r="E21" s="108">
        <v>0</v>
      </c>
      <c r="F21" s="109">
        <f t="shared" si="1"/>
        <v>0</v>
      </c>
    </row>
    <row r="22" spans="1:6" s="43" customFormat="1" ht="12.75">
      <c r="A22" s="106">
        <v>5</v>
      </c>
      <c r="B22" s="64" t="s">
        <v>79</v>
      </c>
      <c r="C22" s="106" t="s">
        <v>0</v>
      </c>
      <c r="D22" s="107">
        <f>SUM(D13)</f>
        <v>68</v>
      </c>
      <c r="E22" s="108">
        <v>0</v>
      </c>
      <c r="F22" s="109">
        <f t="shared" si="1"/>
        <v>0</v>
      </c>
    </row>
    <row r="23" spans="1:6" s="43" customFormat="1" ht="12.75">
      <c r="A23" s="106">
        <v>6</v>
      </c>
      <c r="B23" s="64" t="s">
        <v>80</v>
      </c>
      <c r="C23" s="106" t="s">
        <v>22</v>
      </c>
      <c r="D23" s="107">
        <v>0.1</v>
      </c>
      <c r="E23" s="108">
        <v>0</v>
      </c>
      <c r="F23" s="109">
        <f t="shared" si="1"/>
        <v>0</v>
      </c>
    </row>
    <row r="24" spans="1:6" s="43" customFormat="1" ht="12.75">
      <c r="A24" s="106">
        <v>7</v>
      </c>
      <c r="B24" s="64" t="s">
        <v>45</v>
      </c>
      <c r="C24" s="106" t="s">
        <v>20</v>
      </c>
      <c r="D24" s="107">
        <v>4</v>
      </c>
      <c r="E24" s="108">
        <v>0</v>
      </c>
      <c r="F24" s="109">
        <f t="shared" si="1"/>
        <v>0</v>
      </c>
    </row>
    <row r="25" spans="1:6" s="43" customFormat="1" ht="12.75">
      <c r="A25" s="44"/>
      <c r="B25" s="45"/>
      <c r="C25" s="44"/>
      <c r="D25" s="45"/>
      <c r="E25" s="154">
        <f>SUM(F18:F24)</f>
        <v>0</v>
      </c>
      <c r="F25" s="154"/>
    </row>
    <row r="26" spans="1:6" s="32" customFormat="1" ht="12.75">
      <c r="A26" s="37" t="s">
        <v>81</v>
      </c>
      <c r="B26" s="36"/>
      <c r="C26" s="35"/>
      <c r="D26" s="36"/>
      <c r="E26" s="38"/>
      <c r="F26" s="39"/>
    </row>
    <row r="27" spans="1:6" s="43" customFormat="1" ht="12.75">
      <c r="A27" s="106">
        <v>1</v>
      </c>
      <c r="B27" s="64" t="s">
        <v>75</v>
      </c>
      <c r="C27" s="106" t="s">
        <v>3</v>
      </c>
      <c r="D27" s="107">
        <f>SUM(D18)</f>
        <v>4728</v>
      </c>
      <c r="E27" s="108">
        <v>0</v>
      </c>
      <c r="F27" s="109">
        <f aca="true" t="shared" si="2" ref="F27:F33">E27*D27</f>
        <v>0</v>
      </c>
    </row>
    <row r="28" spans="1:6" s="43" customFormat="1" ht="12.75">
      <c r="A28" s="106">
        <v>2</v>
      </c>
      <c r="B28" s="64" t="s">
        <v>44</v>
      </c>
      <c r="C28" s="106" t="s">
        <v>0</v>
      </c>
      <c r="D28" s="107">
        <f>SUM(D9)</f>
        <v>68</v>
      </c>
      <c r="E28" s="108">
        <v>0</v>
      </c>
      <c r="F28" s="109">
        <f t="shared" si="2"/>
        <v>0</v>
      </c>
    </row>
    <row r="29" spans="1:6" s="43" customFormat="1" ht="12.75">
      <c r="A29" s="106">
        <v>3</v>
      </c>
      <c r="B29" s="64" t="s">
        <v>76</v>
      </c>
      <c r="C29" s="106" t="s">
        <v>0</v>
      </c>
      <c r="D29" s="107">
        <f>SUM(D10)</f>
        <v>68</v>
      </c>
      <c r="E29" s="108">
        <v>0</v>
      </c>
      <c r="F29" s="109">
        <f t="shared" si="2"/>
        <v>0</v>
      </c>
    </row>
    <row r="30" spans="1:6" s="43" customFormat="1" ht="12.75">
      <c r="A30" s="106">
        <v>4</v>
      </c>
      <c r="B30" s="64" t="s">
        <v>107</v>
      </c>
      <c r="C30" s="106" t="s">
        <v>0</v>
      </c>
      <c r="D30" s="107">
        <f>SUM(D29)</f>
        <v>68</v>
      </c>
      <c r="E30" s="108">
        <v>0</v>
      </c>
      <c r="F30" s="109">
        <f t="shared" si="2"/>
        <v>0</v>
      </c>
    </row>
    <row r="31" spans="1:6" s="43" customFormat="1" ht="12.75">
      <c r="A31" s="106">
        <v>4</v>
      </c>
      <c r="B31" s="64" t="s">
        <v>79</v>
      </c>
      <c r="C31" s="106" t="s">
        <v>0</v>
      </c>
      <c r="D31" s="107">
        <f>SUM(D22)</f>
        <v>68</v>
      </c>
      <c r="E31" s="108">
        <v>0</v>
      </c>
      <c r="F31" s="109">
        <f t="shared" si="2"/>
        <v>0</v>
      </c>
    </row>
    <row r="32" spans="1:6" s="43" customFormat="1" ht="12.75">
      <c r="A32" s="106">
        <v>5</v>
      </c>
      <c r="B32" s="64" t="s">
        <v>80</v>
      </c>
      <c r="C32" s="106" t="s">
        <v>22</v>
      </c>
      <c r="D32" s="107">
        <v>0.1</v>
      </c>
      <c r="E32" s="108">
        <v>0</v>
      </c>
      <c r="F32" s="109">
        <f t="shared" si="2"/>
        <v>0</v>
      </c>
    </row>
    <row r="33" spans="1:6" s="43" customFormat="1" ht="12.75">
      <c r="A33" s="106">
        <v>6</v>
      </c>
      <c r="B33" s="64" t="s">
        <v>45</v>
      </c>
      <c r="C33" s="106" t="s">
        <v>20</v>
      </c>
      <c r="D33" s="107">
        <v>4</v>
      </c>
      <c r="E33" s="108">
        <v>0</v>
      </c>
      <c r="F33" s="109">
        <f t="shared" si="2"/>
        <v>0</v>
      </c>
    </row>
    <row r="34" spans="1:6" s="43" customFormat="1" ht="12.75">
      <c r="A34" s="44"/>
      <c r="B34" s="45"/>
      <c r="C34" s="44"/>
      <c r="D34" s="45"/>
      <c r="E34" s="154">
        <f>SUM(F27:F33)</f>
        <v>0</v>
      </c>
      <c r="F34" s="154"/>
    </row>
    <row r="35" spans="1:6" s="43" customFormat="1" ht="12.75">
      <c r="A35" s="44"/>
      <c r="B35" s="45"/>
      <c r="C35" s="44"/>
      <c r="D35" s="45"/>
      <c r="E35" s="110"/>
      <c r="F35" s="110"/>
    </row>
    <row r="36" spans="1:6" s="32" customFormat="1" ht="12.75">
      <c r="A36" s="111"/>
      <c r="B36" s="112" t="s">
        <v>43</v>
      </c>
      <c r="C36" s="113"/>
      <c r="D36" s="114"/>
      <c r="E36" s="155">
        <f>SUM(E34,E25,E16)</f>
        <v>0</v>
      </c>
      <c r="F36" s="156"/>
    </row>
    <row r="37" spans="1:6" s="32" customFormat="1" ht="12.75">
      <c r="A37" s="115"/>
      <c r="B37" s="41" t="s">
        <v>47</v>
      </c>
      <c r="C37" s="40"/>
      <c r="D37" s="42"/>
      <c r="E37" s="157">
        <f>PRODUCT(E36,0.2)</f>
        <v>0</v>
      </c>
      <c r="F37" s="158"/>
    </row>
    <row r="38" spans="1:6" s="32" customFormat="1" ht="12.75">
      <c r="A38" s="116"/>
      <c r="B38" s="117" t="s">
        <v>25</v>
      </c>
      <c r="C38" s="118"/>
      <c r="D38" s="119"/>
      <c r="E38" s="159">
        <f>SUM(E36:F37)</f>
        <v>0</v>
      </c>
      <c r="F38" s="160"/>
    </row>
    <row r="39" spans="1:6" s="32" customFormat="1" ht="12.75">
      <c r="A39" s="33"/>
      <c r="C39" s="33"/>
      <c r="E39" s="34"/>
      <c r="F39" s="34"/>
    </row>
    <row r="40" s="32" customFormat="1" ht="12.75"/>
    <row r="41" s="32" customFormat="1" ht="12.75"/>
    <row r="42" s="32" customFormat="1" ht="12.75"/>
    <row r="43" s="32" customFormat="1" ht="12.75"/>
    <row r="44" s="32" customFormat="1" ht="12.75"/>
  </sheetData>
  <sheetProtection/>
  <mergeCells count="6">
    <mergeCell ref="E34:F34"/>
    <mergeCell ref="E36:F36"/>
    <mergeCell ref="E37:F37"/>
    <mergeCell ref="E38:F38"/>
    <mergeCell ref="E16:F16"/>
    <mergeCell ref="E25:F25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1" sqref="H1:H16384"/>
    </sheetView>
  </sheetViews>
  <sheetFormatPr defaultColWidth="9.00390625" defaultRowHeight="12.75"/>
  <cols>
    <col min="1" max="1" width="4.00390625" style="8" customWidth="1"/>
    <col min="2" max="2" width="47.75390625" style="1" customWidth="1"/>
    <col min="3" max="3" width="4.25390625" style="8" customWidth="1"/>
    <col min="4" max="4" width="8.625" style="1" customWidth="1"/>
    <col min="5" max="5" width="9.125" style="15" customWidth="1"/>
    <col min="6" max="6" width="8.875" style="15" customWidth="1"/>
    <col min="7" max="7" width="9.125" style="1" customWidth="1"/>
    <col min="8" max="8" width="13.75390625" style="1" bestFit="1" customWidth="1"/>
    <col min="9" max="9" width="9.125" style="1" customWidth="1"/>
    <col min="10" max="10" width="14.25390625" style="1" bestFit="1" customWidth="1"/>
    <col min="11" max="16384" width="9.125" style="1" customWidth="1"/>
  </cols>
  <sheetData>
    <row r="1" s="3" customFormat="1" ht="16.5">
      <c r="A1" s="10" t="s">
        <v>53</v>
      </c>
    </row>
    <row r="2" s="3" customFormat="1" ht="16.5">
      <c r="A2" s="10" t="s">
        <v>54</v>
      </c>
    </row>
    <row r="3" spans="1:6" s="9" customFormat="1" ht="15.75">
      <c r="A3" s="10"/>
      <c r="C3" s="11"/>
      <c r="E3" s="12"/>
      <c r="F3" s="12"/>
    </row>
    <row r="4" spans="1:6" s="9" customFormat="1" ht="15.75">
      <c r="A4" s="10"/>
      <c r="C4" s="11"/>
      <c r="E4" s="12"/>
      <c r="F4" s="12"/>
    </row>
    <row r="5" spans="1:6" s="9" customFormat="1" ht="69" customHeight="1">
      <c r="A5" s="10" t="s">
        <v>49</v>
      </c>
      <c r="C5" s="11"/>
      <c r="E5" s="12"/>
      <c r="F5" s="12"/>
    </row>
    <row r="6" spans="1:6" s="9" customFormat="1" ht="15.75">
      <c r="A6" s="10"/>
      <c r="C6" s="11"/>
      <c r="E6" s="12"/>
      <c r="F6" s="12"/>
    </row>
    <row r="7" spans="1:6" s="9" customFormat="1" ht="15.75">
      <c r="A7" s="10"/>
      <c r="C7" s="11"/>
      <c r="E7" s="12"/>
      <c r="F7" s="12"/>
    </row>
    <row r="8" spans="1:6" s="9" customFormat="1" ht="15.75">
      <c r="A8" s="10"/>
      <c r="C8" s="11"/>
      <c r="E8" s="12"/>
      <c r="F8" s="12"/>
    </row>
    <row r="9" spans="1:6" s="9" customFormat="1" ht="19.5" customHeight="1">
      <c r="A9" s="10" t="s">
        <v>50</v>
      </c>
      <c r="C9" s="11"/>
      <c r="D9" s="169">
        <f>SUM('založení cena'!F10:F13)</f>
        <v>0</v>
      </c>
      <c r="E9" s="169"/>
      <c r="F9" s="169"/>
    </row>
    <row r="10" spans="1:6" s="9" customFormat="1" ht="19.5" customHeight="1">
      <c r="A10" s="10"/>
      <c r="C10" s="11"/>
      <c r="D10" s="162"/>
      <c r="E10" s="162"/>
      <c r="F10" s="162"/>
    </row>
    <row r="11" spans="1:6" s="9" customFormat="1" ht="19.5" customHeight="1">
      <c r="A11" s="10" t="s">
        <v>51</v>
      </c>
      <c r="C11" s="11"/>
      <c r="D11" s="169">
        <f>SUM('založení cena'!F15:F22,'založení cena'!F24,'založení cena'!F29,'založení cena'!F30,'založení cena'!F35:F44,'založení cena'!F46,'založení cena'!F48,'založení cena'!F47,'založení cena'!F49,'založení cena'!F50,'založení cena'!F53,'založení cena'!F54)</f>
        <v>0</v>
      </c>
      <c r="E11" s="169"/>
      <c r="F11" s="169"/>
    </row>
    <row r="12" spans="1:6" s="9" customFormat="1" ht="19.5" customHeight="1">
      <c r="A12" s="10"/>
      <c r="C12" s="11"/>
      <c r="D12" s="162"/>
      <c r="E12" s="162"/>
      <c r="F12" s="162"/>
    </row>
    <row r="13" spans="1:6" s="9" customFormat="1" ht="19.5" customHeight="1">
      <c r="A13" s="13" t="s">
        <v>52</v>
      </c>
      <c r="B13" s="14"/>
      <c r="C13" s="11"/>
      <c r="D13" s="169">
        <f>SUM('založení cena'!F25:F28,'založení cena'!F31,'založení cena'!I33,'založení cena'!F51,'založení cena'!F52,'založení cena'!F55,'založení cena'!F56)</f>
        <v>0</v>
      </c>
      <c r="E13" s="169"/>
      <c r="F13" s="169"/>
    </row>
    <row r="14" spans="1:10" s="9" customFormat="1" ht="19.5" customHeight="1">
      <c r="A14" s="13"/>
      <c r="B14" s="14"/>
      <c r="C14" s="11"/>
      <c r="D14" s="162"/>
      <c r="E14" s="162"/>
      <c r="F14" s="162"/>
      <c r="J14" s="89"/>
    </row>
    <row r="15" spans="1:6" s="9" customFormat="1" ht="19.5" customHeight="1">
      <c r="A15" s="13" t="s">
        <v>73</v>
      </c>
      <c r="B15" s="14"/>
      <c r="C15" s="11"/>
      <c r="D15" s="161">
        <f>SUM('následná péče 3 roky'!E36:F36)</f>
        <v>0</v>
      </c>
      <c r="E15" s="162"/>
      <c r="F15" s="162"/>
    </row>
    <row r="16" spans="1:6" s="9" customFormat="1" ht="19.5" customHeight="1">
      <c r="A16" s="13"/>
      <c r="B16" s="14"/>
      <c r="C16" s="11"/>
      <c r="E16" s="12"/>
      <c r="F16" s="12"/>
    </row>
    <row r="17" spans="1:6" s="9" customFormat="1" ht="19.5" customHeight="1">
      <c r="A17" s="13"/>
      <c r="B17" s="14"/>
      <c r="C17" s="11"/>
      <c r="E17" s="12"/>
      <c r="F17" s="12"/>
    </row>
    <row r="18" spans="1:6" s="9" customFormat="1" ht="19.5" customHeight="1">
      <c r="A18" s="13"/>
      <c r="B18" s="14"/>
      <c r="C18" s="11"/>
      <c r="E18" s="12"/>
      <c r="F18" s="12"/>
    </row>
    <row r="19" spans="1:6" s="18" customFormat="1" ht="12.75">
      <c r="A19" s="21"/>
      <c r="B19" s="24"/>
      <c r="C19" s="21"/>
      <c r="D19" s="25"/>
      <c r="E19" s="23"/>
      <c r="F19" s="23"/>
    </row>
    <row r="20" spans="1:8" s="47" customFormat="1" ht="16.5">
      <c r="A20" s="90"/>
      <c r="B20" s="91" t="s">
        <v>24</v>
      </c>
      <c r="C20" s="92"/>
      <c r="D20" s="93"/>
      <c r="E20" s="163">
        <f>SUM(D9:F15)</f>
        <v>0</v>
      </c>
      <c r="F20" s="164"/>
      <c r="H20" s="147"/>
    </row>
    <row r="21" spans="1:8" s="47" customFormat="1" ht="16.5">
      <c r="A21" s="94"/>
      <c r="B21" s="48" t="s">
        <v>48</v>
      </c>
      <c r="C21" s="49"/>
      <c r="D21" s="50"/>
      <c r="E21" s="165">
        <f>E20*0.2</f>
        <v>0</v>
      </c>
      <c r="F21" s="166"/>
      <c r="H21" s="147"/>
    </row>
    <row r="22" spans="1:8" s="47" customFormat="1" ht="16.5">
      <c r="A22" s="95"/>
      <c r="B22" s="96" t="s">
        <v>25</v>
      </c>
      <c r="C22" s="97"/>
      <c r="D22" s="98"/>
      <c r="E22" s="167">
        <f>SUM(E20:F21)</f>
        <v>0</v>
      </c>
      <c r="F22" s="168"/>
      <c r="H22" s="147"/>
    </row>
    <row r="23" spans="1:6" s="18" customFormat="1" ht="12.75">
      <c r="A23" s="29"/>
      <c r="C23" s="29"/>
      <c r="E23" s="30"/>
      <c r="F23" s="30"/>
    </row>
    <row r="24" spans="1:6" s="18" customFormat="1" ht="15.75">
      <c r="A24" s="29"/>
      <c r="B24" s="31"/>
      <c r="C24" s="29"/>
      <c r="E24" s="30"/>
      <c r="F24" s="30"/>
    </row>
    <row r="25" spans="1:6" s="18" customFormat="1" ht="12.75">
      <c r="A25" s="29"/>
      <c r="C25" s="29"/>
      <c r="E25" s="30"/>
      <c r="F25" s="30"/>
    </row>
    <row r="26" spans="1:6" s="18" customFormat="1" ht="12.75">
      <c r="A26" s="29"/>
      <c r="C26" s="29"/>
      <c r="E26" s="30"/>
      <c r="F26" s="30"/>
    </row>
    <row r="27" spans="1:6" s="18" customFormat="1" ht="12.75">
      <c r="A27" s="29"/>
      <c r="C27" s="29"/>
      <c r="E27" s="30"/>
      <c r="F27" s="30"/>
    </row>
    <row r="28" spans="1:6" s="18" customFormat="1" ht="12.75">
      <c r="A28" s="29"/>
      <c r="C28" s="29"/>
      <c r="E28" s="30"/>
      <c r="F28" s="30"/>
    </row>
    <row r="29" spans="1:6" s="18" customFormat="1" ht="12.75">
      <c r="A29" s="29"/>
      <c r="C29" s="29"/>
      <c r="E29" s="30"/>
      <c r="F29" s="30"/>
    </row>
    <row r="30" spans="1:6" s="18" customFormat="1" ht="12.75">
      <c r="A30" s="29"/>
      <c r="C30" s="29"/>
      <c r="E30" s="30"/>
      <c r="F30" s="30"/>
    </row>
    <row r="31" spans="1:6" s="18" customFormat="1" ht="12.75">
      <c r="A31" s="29"/>
      <c r="C31" s="29"/>
      <c r="E31" s="30"/>
      <c r="F31" s="30"/>
    </row>
    <row r="32" spans="1:6" s="18" customFormat="1" ht="12.75">
      <c r="A32" s="29"/>
      <c r="C32" s="29"/>
      <c r="E32" s="30"/>
      <c r="F32" s="30"/>
    </row>
    <row r="33" spans="1:6" s="18" customFormat="1" ht="12.75">
      <c r="A33" s="29"/>
      <c r="C33" s="29"/>
      <c r="E33" s="30"/>
      <c r="F33" s="30"/>
    </row>
  </sheetData>
  <sheetProtection/>
  <mergeCells count="10">
    <mergeCell ref="D15:F15"/>
    <mergeCell ref="E20:F20"/>
    <mergeCell ref="E21:F21"/>
    <mergeCell ref="E22:F22"/>
    <mergeCell ref="D9:F9"/>
    <mergeCell ref="D10:F10"/>
    <mergeCell ref="D11:F11"/>
    <mergeCell ref="D12:F12"/>
    <mergeCell ref="D13:F13"/>
    <mergeCell ref="D14:F14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 </cp:lastModifiedBy>
  <cp:lastPrinted>2012-09-18T14:16:36Z</cp:lastPrinted>
  <dcterms:created xsi:type="dcterms:W3CDTF">2000-04-12T13:07:15Z</dcterms:created>
  <dcterms:modified xsi:type="dcterms:W3CDTF">2012-09-19T12:55:33Z</dcterms:modified>
  <cp:category/>
  <cp:version/>
  <cp:contentType/>
  <cp:contentStatus/>
</cp:coreProperties>
</file>