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335" windowHeight="124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'Položky'!$A$1:$G$66</definedName>
    <definedName name="_xlnm.Print_Area" localSheetId="1">'Rekapitulace'!$A$1:$I$19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'Rekapitulace'!$H$19</definedName>
    <definedName name="VRNKc">'Rekapitulace'!$E$18</definedName>
    <definedName name="VRNnazev">'Rekapitulace'!$A$18</definedName>
    <definedName name="VRNproc">'Rekapitulace'!$F$18</definedName>
    <definedName name="VRNzakl">'Rekapitulace'!$G$18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<sst xmlns="http://schemas.openxmlformats.org/spreadsheetml/2006/main" count="269" uniqueCount="193">
  <si>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</si>
  <si>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</si>
  <si>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</si>
  <si>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</si>
  <si>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</si>
  <si>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</si>
  <si>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</si>
  <si>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</si>
  <si>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</si>
  <si>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</si>
  <si>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</si>
  <si>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</si>
  <si>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</si>
  <si>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</si>
  <si>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</si>
  <si>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</si>
  <si>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</si>
  <si>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</si>
  <si>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</si>
  <si>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</si>
  <si>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</si>
  <si>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</si>
  <si>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</si>
  <si>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</si>
  <si>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</si>
  <si>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</si>
  <si>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</si>
  <si>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</si>
  <si>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</si>
  <si>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</si>
  <si>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</si>
  <si>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</si>
  <si>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</si>
  <si>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</si>
  <si>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</si>
  <si>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</si>
  <si>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</si>
  <si>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</si>
  <si>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</si>
  <si>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</si>
  <si>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</si>
  <si>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</si>
  <si>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</si>
  <si>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</si>
  <si>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</si>
  <si>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</si>
  <si>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</si>
  <si>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</si>
  <si>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</si>
  <si>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</si>
  <si>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</si>
  <si>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</si>
  <si>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</si>
  <si>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</si>
  <si>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</si>
  <si>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</si>
  <si>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</si>
  <si>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</si>
  <si>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</si>
  <si>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</si>
  <si>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</si>
  <si>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</si>
  <si>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</si>
  <si>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</si>
  <si>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</si>
  <si>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</si>
  <si>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</si>
  <si>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</si>
  <si>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</si>
  <si>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</si>
  <si>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</si>
  <si>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</si>
  <si>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</si>
  <si>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</si>
  <si>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</si>
  <si>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Zemní práce</t>
  </si>
  <si>
    <t>Celkem za</t>
  </si>
  <si>
    <t>SO 101</t>
  </si>
  <si>
    <t>Polní cesta HCP 1</t>
  </si>
  <si>
    <t>Polní cesta HCP 1 Obec Vlkaneč</t>
  </si>
  <si>
    <t>001</t>
  </si>
  <si>
    <t>00572474</t>
  </si>
  <si>
    <t>Osivo směs travní krajinná - svahová</t>
  </si>
  <si>
    <t>kg</t>
  </si>
  <si>
    <t>111201101R00</t>
  </si>
  <si>
    <t>Odstranění křovin a stromů průměru kmene do 100 mm i s kořeny z celkové plochy do 1000 m2</t>
  </si>
  <si>
    <t>m2</t>
  </si>
  <si>
    <t>111201401R00</t>
  </si>
  <si>
    <t xml:space="preserve">Spálení křovin a stromů průměru kmene do 100 mm </t>
  </si>
  <si>
    <t>113107161U00</t>
  </si>
  <si>
    <t xml:space="preserve">Odstraň podklad -200m2 kam drc 10cm </t>
  </si>
  <si>
    <t>113107182U00</t>
  </si>
  <si>
    <t>Odstranění podkladu pl přes 50 do 200 m2 živičných tl 100 mm</t>
  </si>
  <si>
    <t>113152112R00</t>
  </si>
  <si>
    <t>Odstranění podkladů zpevněných ploch z kameniva drceného</t>
  </si>
  <si>
    <t>m3</t>
  </si>
  <si>
    <t>121101103R00</t>
  </si>
  <si>
    <t>Sejmutí ornice s přemístěním na vzdálenost do 250 m</t>
  </si>
  <si>
    <t>122202203R00</t>
  </si>
  <si>
    <t>Odkopávky a prokopávky nezapažené pro silnice objemu do 5000 m3 v hornině tř. 3</t>
  </si>
  <si>
    <t>132201102R00</t>
  </si>
  <si>
    <t>Hloubení rýh š do 600 mm v hornině tř. 3 objemu přes 100 m3</t>
  </si>
  <si>
    <t>132201202R00</t>
  </si>
  <si>
    <t>Hloubení rýh š do 2000 mm v hornině tř. 3 objemu do 1000 m3</t>
  </si>
  <si>
    <t>162301102R00</t>
  </si>
  <si>
    <t>Vodorovné přemístění do 1000 m výkopku z horniny tř. 1 až 4</t>
  </si>
  <si>
    <t>162701105R00</t>
  </si>
  <si>
    <t>Vodorovné přemístění do 10000 m výkopku z horniny tř. 1 až 4</t>
  </si>
  <si>
    <t>162701109R00</t>
  </si>
  <si>
    <t>Příplatek k vodorovnému přemístění výkopku z horniny tř. 1 až 4 ZKD 1000 m přes 10000 m</t>
  </si>
  <si>
    <t>167101102R00</t>
  </si>
  <si>
    <t xml:space="preserve">Nakládání výkopku z hornin tř. 1 až 4 přes 100 m3 </t>
  </si>
  <si>
    <t>171101141R00</t>
  </si>
  <si>
    <t>Uložení sypaniny do 0,75 m3 násypu na 1 m silnice nebo železnice</t>
  </si>
  <si>
    <t>171201201R00</t>
  </si>
  <si>
    <t xml:space="preserve">Uložení sypaniny na skládky </t>
  </si>
  <si>
    <t>171201211U00</t>
  </si>
  <si>
    <t>Poplatek za uložení odpadu ze sypaniny na skládce (skládkovné)</t>
  </si>
  <si>
    <t>t</t>
  </si>
  <si>
    <t>174101101R00</t>
  </si>
  <si>
    <t>Zásyp jam, šachet rýh nebo kolem objektů sypaninou se zhutněním</t>
  </si>
  <si>
    <t>180401212R00</t>
  </si>
  <si>
    <t xml:space="preserve">Založení lučního trávníku výsevem ve svahu do 1:2 </t>
  </si>
  <si>
    <t>181101102R00</t>
  </si>
  <si>
    <t>Úprava pláně v zářezech v hornině tř. 1 až 4 se zhutněním</t>
  </si>
  <si>
    <t>182101101R00</t>
  </si>
  <si>
    <t xml:space="preserve">Svahování v zářezech v hornině tř. 1 až 4 </t>
  </si>
  <si>
    <t>182201101R00</t>
  </si>
  <si>
    <t xml:space="preserve">Svahování násypů </t>
  </si>
  <si>
    <t>182301132R00</t>
  </si>
  <si>
    <t>Rozprostření ornice pl přes 500 m2 ve svahu přes 1:5 tl vrstvy do 150 mm</t>
  </si>
  <si>
    <t>58337331</t>
  </si>
  <si>
    <t>Štěrkopísek frakce 0-22 B</t>
  </si>
  <si>
    <t>T</t>
  </si>
  <si>
    <t>002</t>
  </si>
  <si>
    <t>Základy</t>
  </si>
  <si>
    <t>213141112U00</t>
  </si>
  <si>
    <t>Zřízení vrstvy z geotextilie v rovině nebo ve sklonu do 1:5 š do 6 m</t>
  </si>
  <si>
    <t>67390331</t>
  </si>
  <si>
    <t>Geotextilie ARABEVA 400 g/m2 š 200 cm</t>
  </si>
  <si>
    <t>m</t>
  </si>
  <si>
    <t>004</t>
  </si>
  <si>
    <t>Vodorovné konstrukce</t>
  </si>
  <si>
    <t>451311111R00</t>
  </si>
  <si>
    <t>Podklad pod dlažbu z betonu prostého tř. B7,5 tl do 100 mm</t>
  </si>
  <si>
    <t>461310211R00</t>
  </si>
  <si>
    <t xml:space="preserve">Patka z betonu prostého C 25/30 </t>
  </si>
  <si>
    <t>465513127R00</t>
  </si>
  <si>
    <t>Dlažba z lomového kamene do bet. lože s vyspárováním tl 200 mm</t>
  </si>
  <si>
    <t>005</t>
  </si>
  <si>
    <t>Komunikace</t>
  </si>
  <si>
    <t>564851111R00</t>
  </si>
  <si>
    <t xml:space="preserve">Podklad ze štěrkodrtě ŠD tl 150 mm </t>
  </si>
  <si>
    <t>564861111R00</t>
  </si>
  <si>
    <t xml:space="preserve">Podklad ze štěrkodrtě ŠD tl 200 mm </t>
  </si>
  <si>
    <t>565155121U00</t>
  </si>
  <si>
    <t>Asfaltový beton vrstva podkladní ACP 16 (obalované kamenivo OKS) tl 70 mm š přes 3 m</t>
  </si>
  <si>
    <t>569831111R00</t>
  </si>
  <si>
    <t xml:space="preserve">Zpevnění krajnic štěrkodrtí tl 100 mm </t>
  </si>
  <si>
    <t>569903311R00</t>
  </si>
  <si>
    <t xml:space="preserve">Zřízení zemních krajnic se zhutněním </t>
  </si>
  <si>
    <t>573211111R00</t>
  </si>
  <si>
    <t>Postřik živičný spojovací z asfaltu v množství do 0,70 kg/m2</t>
  </si>
  <si>
    <t>577144121U00</t>
  </si>
  <si>
    <t>Asfaltový beton vrstva obrusná ACO 11 (ABS) tř. I tl 50 mm š přes 3 m z nemodifikovaného asfaltu</t>
  </si>
  <si>
    <t>009</t>
  </si>
  <si>
    <t>Ostatní konstrukce a práce</t>
  </si>
  <si>
    <t>59222532</t>
  </si>
  <si>
    <t>Trouba železobetonová hrdlová přímá s integrovaným  spojem TZH-Q 40/250 40X250 cm</t>
  </si>
  <si>
    <t>kus</t>
  </si>
  <si>
    <t>919512111R00</t>
  </si>
  <si>
    <t xml:space="preserve">Zřízení propustku z trub betonových nebo ŽB DN 400 </t>
  </si>
  <si>
    <t>919535555R00</t>
  </si>
  <si>
    <t xml:space="preserve">Obetonování trubního propustku betonem prostým </t>
  </si>
  <si>
    <t>919735111R00</t>
  </si>
  <si>
    <t xml:space="preserve">Řezání stávajícího živičného krytu hl do 50 mm </t>
  </si>
  <si>
    <t>979082318R00</t>
  </si>
  <si>
    <t>Vodorovná doprava suti a vybouraných hmot po suchu nad 5000 do 6000 m</t>
  </si>
  <si>
    <t>979082319R00</t>
  </si>
  <si>
    <t>Příplatek ZKD 1000 m vodorovné dopravy suti a vybouraných hmot po suchu</t>
  </si>
  <si>
    <t>979093111R00</t>
  </si>
  <si>
    <t>Uložení suti na skládku s hrubým urovnáním bez zhutnění</t>
  </si>
  <si>
    <t>979099145U00</t>
  </si>
  <si>
    <t>Poplatek za uložení odpadu z asfaltových povrchů na skládce (skládkovné)</t>
  </si>
  <si>
    <t>979099155U00</t>
  </si>
  <si>
    <t>Poplatek za uložení odpadu z kameniva na skládce (skládkovné)</t>
  </si>
  <si>
    <t>Předb. cena2</t>
  </si>
  <si>
    <t xml:space="preserve">Řezání betonových trub - šikmá čela propustků </t>
  </si>
  <si>
    <t>099</t>
  </si>
  <si>
    <t>Přesun hmot HSV</t>
  </si>
  <si>
    <t>998225111R00</t>
  </si>
  <si>
    <t xml:space="preserve">Přesun hmot, pozemní komunikace, kryt živičný </t>
  </si>
  <si>
    <t>OPTIMA s.r.o.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</si>
</sst>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SO 101</v>
      </c>
      <c r="D2" s="5" t="str">
        <f>Rekapitulace!G2</f>
        <v>Polní cesta HCP 1 Obec Vlkaneč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77</v>
      </c>
      <c r="B5" s="16"/>
      <c r="C5" s="17" t="s">
        <v>78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/>
      <c r="B7" s="24"/>
      <c r="C7" s="25"/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1" t="s">
        <v>192</v>
      </c>
      <c r="D8" s="201"/>
      <c r="E8" s="202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1" t="str">
        <f>Projektant</f>
        <v>OPTIMA s.r.o.</v>
      </c>
      <c r="D9" s="201"/>
      <c r="E9" s="202"/>
      <c r="F9" s="11"/>
      <c r="G9" s="33"/>
      <c r="H9" s="34"/>
    </row>
    <row r="10" spans="1:8" ht="12.75">
      <c r="A10" s="28" t="s">
        <v>15</v>
      </c>
      <c r="B10" s="11"/>
      <c r="C10" s="201"/>
      <c r="D10" s="201"/>
      <c r="E10" s="201"/>
      <c r="F10" s="35"/>
      <c r="G10" s="36"/>
      <c r="H10" s="37"/>
    </row>
    <row r="11" spans="1:57" ht="13.5" customHeight="1">
      <c r="A11" s="28" t="s">
        <v>16</v>
      </c>
      <c r="B11" s="11"/>
      <c r="C11" s="201"/>
      <c r="D11" s="201"/>
      <c r="E11" s="201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3"/>
      <c r="D12" s="203"/>
      <c r="E12" s="203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/>
      <c r="E15" s="57"/>
      <c r="F15" s="58"/>
      <c r="G15" s="55"/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/>
      <c r="E16" s="59"/>
      <c r="F16" s="60"/>
      <c r="G16" s="55"/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/>
      <c r="E17" s="59"/>
      <c r="F17" s="60"/>
      <c r="G17" s="55"/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/>
      <c r="E18" s="59"/>
      <c r="F18" s="60"/>
      <c r="G18" s="55"/>
    </row>
    <row r="19" spans="1:7" ht="15.75" customHeight="1">
      <c r="A19" s="63" t="s">
        <v>30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31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04" t="s">
        <v>34</v>
      </c>
      <c r="B23" s="205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20</v>
      </c>
      <c r="D30" s="85" t="s">
        <v>44</v>
      </c>
      <c r="E30" s="87"/>
      <c r="F30" s="196">
        <f>C23-F32</f>
        <v>0</v>
      </c>
      <c r="G30" s="197"/>
    </row>
    <row r="31" spans="1:7" ht="12.75">
      <c r="A31" s="84" t="s">
        <v>45</v>
      </c>
      <c r="B31" s="85"/>
      <c r="C31" s="86">
        <f>SazbaDPH1</f>
        <v>20</v>
      </c>
      <c r="D31" s="85" t="s">
        <v>46</v>
      </c>
      <c r="E31" s="87"/>
      <c r="F31" s="196">
        <f>ROUND(PRODUCT(F30,C31/100),0)</f>
        <v>0</v>
      </c>
      <c r="G31" s="197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196">
        <v>0</v>
      </c>
      <c r="G32" s="197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196">
        <f>ROUND(PRODUCT(F32,C33/100),0)</f>
        <v>0</v>
      </c>
      <c r="G33" s="197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198">
        <f>ROUND(SUM(F30:F33),0)</f>
        <v>0</v>
      </c>
      <c r="G34" s="199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0"/>
      <c r="C37" s="200"/>
      <c r="D37" s="200"/>
      <c r="E37" s="200"/>
      <c r="F37" s="200"/>
      <c r="G37" s="200"/>
      <c r="H37" t="s">
        <v>6</v>
      </c>
    </row>
    <row r="38" spans="1:8" ht="12.75" customHeight="1">
      <c r="A38" s="95"/>
      <c r="B38" s="200"/>
      <c r="C38" s="200"/>
      <c r="D38" s="200"/>
      <c r="E38" s="200"/>
      <c r="F38" s="200"/>
      <c r="G38" s="200"/>
      <c r="H38" t="s">
        <v>6</v>
      </c>
    </row>
    <row r="39" spans="1:8" ht="12.75">
      <c r="A39" s="95"/>
      <c r="B39" s="200"/>
      <c r="C39" s="200"/>
      <c r="D39" s="200"/>
      <c r="E39" s="200"/>
      <c r="F39" s="200"/>
      <c r="G39" s="200"/>
      <c r="H39" t="s">
        <v>6</v>
      </c>
    </row>
    <row r="40" spans="1:8" ht="12.75">
      <c r="A40" s="95"/>
      <c r="B40" s="200"/>
      <c r="C40" s="200"/>
      <c r="D40" s="200"/>
      <c r="E40" s="200"/>
      <c r="F40" s="200"/>
      <c r="G40" s="200"/>
      <c r="H40" t="s">
        <v>6</v>
      </c>
    </row>
    <row r="41" spans="1:8" ht="12.75">
      <c r="A41" s="95"/>
      <c r="B41" s="200"/>
      <c r="C41" s="200"/>
      <c r="D41" s="200"/>
      <c r="E41" s="200"/>
      <c r="F41" s="200"/>
      <c r="G41" s="200"/>
      <c r="H41" t="s">
        <v>6</v>
      </c>
    </row>
    <row r="42" spans="1:8" ht="12.75">
      <c r="A42" s="95"/>
      <c r="B42" s="200"/>
      <c r="C42" s="200"/>
      <c r="D42" s="200"/>
      <c r="E42" s="200"/>
      <c r="F42" s="200"/>
      <c r="G42" s="200"/>
      <c r="H42" t="s">
        <v>6</v>
      </c>
    </row>
    <row r="43" spans="1:8" ht="12.75">
      <c r="A43" s="95"/>
      <c r="B43" s="200"/>
      <c r="C43" s="200"/>
      <c r="D43" s="200"/>
      <c r="E43" s="200"/>
      <c r="F43" s="200"/>
      <c r="G43" s="200"/>
      <c r="H43" t="s">
        <v>6</v>
      </c>
    </row>
    <row r="44" spans="1:8" ht="12.75">
      <c r="A44" s="95"/>
      <c r="B44" s="200"/>
      <c r="C44" s="200"/>
      <c r="D44" s="200"/>
      <c r="E44" s="200"/>
      <c r="F44" s="200"/>
      <c r="G44" s="200"/>
      <c r="H44" t="s">
        <v>6</v>
      </c>
    </row>
    <row r="45" spans="1:8" ht="0.75" customHeight="1">
      <c r="A45" s="95"/>
      <c r="B45" s="200"/>
      <c r="C45" s="200"/>
      <c r="D45" s="200"/>
      <c r="E45" s="200"/>
      <c r="F45" s="200"/>
      <c r="G45" s="200"/>
      <c r="H45" t="s">
        <v>6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49</v>
      </c>
      <c r="B1" s="207"/>
      <c r="C1" s="96" t="str">
        <f>CONCATENATE(cislostavby," ",nazevstavby)</f>
        <v> </v>
      </c>
      <c r="D1" s="97"/>
      <c r="E1" s="98"/>
      <c r="F1" s="97"/>
      <c r="G1" s="99" t="s">
        <v>50</v>
      </c>
      <c r="H1" s="100" t="s">
        <v>77</v>
      </c>
      <c r="I1" s="101"/>
    </row>
    <row r="2" spans="1:9" ht="13.5" thickBot="1">
      <c r="A2" s="208" t="s">
        <v>51</v>
      </c>
      <c r="B2" s="209"/>
      <c r="C2" s="102" t="str">
        <f>CONCATENATE(cisloobjektu," ",nazevobjektu)</f>
        <v>SO 101 Polní cesta HCP 1</v>
      </c>
      <c r="D2" s="103"/>
      <c r="E2" s="104"/>
      <c r="F2" s="103"/>
      <c r="G2" s="210" t="s">
        <v>79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1" t="str">
        <f>Položky!B7</f>
        <v>001</v>
      </c>
      <c r="B7" s="114" t="str">
        <f>Položky!C7</f>
        <v>Zemní práce</v>
      </c>
      <c r="C7" s="65"/>
      <c r="D7" s="115"/>
      <c r="E7" s="192">
        <f>Položky!BA32</f>
        <v>0</v>
      </c>
      <c r="F7" s="193">
        <f>Položky!BB32</f>
        <v>0</v>
      </c>
      <c r="G7" s="193">
        <f>Položky!BC32</f>
        <v>0</v>
      </c>
      <c r="H7" s="193">
        <f>Položky!BD32</f>
        <v>0</v>
      </c>
      <c r="I7" s="194">
        <f>Položky!BE32</f>
        <v>0</v>
      </c>
    </row>
    <row r="8" spans="1:9" s="34" customFormat="1" ht="12.75">
      <c r="A8" s="191" t="str">
        <f>Položky!B33</f>
        <v>002</v>
      </c>
      <c r="B8" s="114" t="str">
        <f>Položky!C33</f>
        <v>Základy</v>
      </c>
      <c r="C8" s="65"/>
      <c r="D8" s="115"/>
      <c r="E8" s="192">
        <f>Položky!BA36</f>
        <v>0</v>
      </c>
      <c r="F8" s="193">
        <f>Položky!BB36</f>
        <v>0</v>
      </c>
      <c r="G8" s="193">
        <f>Položky!BC36</f>
        <v>0</v>
      </c>
      <c r="H8" s="193">
        <f>Položky!BD36</f>
        <v>0</v>
      </c>
      <c r="I8" s="194">
        <f>Položky!BE36</f>
        <v>0</v>
      </c>
    </row>
    <row r="9" spans="1:9" s="34" customFormat="1" ht="12.75">
      <c r="A9" s="191" t="str">
        <f>Položky!B37</f>
        <v>004</v>
      </c>
      <c r="B9" s="114" t="str">
        <f>Položky!C37</f>
        <v>Vodorovné konstrukce</v>
      </c>
      <c r="C9" s="65"/>
      <c r="D9" s="115"/>
      <c r="E9" s="192">
        <f>Položky!BA41</f>
        <v>0</v>
      </c>
      <c r="F9" s="193">
        <f>Položky!BB41</f>
        <v>0</v>
      </c>
      <c r="G9" s="193">
        <f>Položky!BC41</f>
        <v>0</v>
      </c>
      <c r="H9" s="193">
        <f>Položky!BD41</f>
        <v>0</v>
      </c>
      <c r="I9" s="194">
        <f>Položky!BE41</f>
        <v>0</v>
      </c>
    </row>
    <row r="10" spans="1:9" s="34" customFormat="1" ht="12.75">
      <c r="A10" s="191" t="str">
        <f>Položky!B42</f>
        <v>005</v>
      </c>
      <c r="B10" s="114" t="str">
        <f>Položky!C42</f>
        <v>Komunikace</v>
      </c>
      <c r="C10" s="65"/>
      <c r="D10" s="115"/>
      <c r="E10" s="192">
        <f>Položky!BA51</f>
        <v>0</v>
      </c>
      <c r="F10" s="193">
        <f>Položky!BB51</f>
        <v>0</v>
      </c>
      <c r="G10" s="193">
        <f>Položky!BC51</f>
        <v>0</v>
      </c>
      <c r="H10" s="193">
        <f>Položky!BD51</f>
        <v>0</v>
      </c>
      <c r="I10" s="194">
        <f>Položky!BE51</f>
        <v>0</v>
      </c>
    </row>
    <row r="11" spans="1:9" s="34" customFormat="1" ht="12.75">
      <c r="A11" s="191" t="str">
        <f>Položky!B52</f>
        <v>009</v>
      </c>
      <c r="B11" s="114" t="str">
        <f>Položky!C52</f>
        <v>Ostatní konstrukce a práce</v>
      </c>
      <c r="C11" s="65"/>
      <c r="D11" s="115"/>
      <c r="E11" s="192">
        <f>Položky!BA63</f>
        <v>0</v>
      </c>
      <c r="F11" s="193">
        <f>Položky!BB63</f>
        <v>0</v>
      </c>
      <c r="G11" s="193">
        <f>Položky!BC63</f>
        <v>0</v>
      </c>
      <c r="H11" s="193">
        <f>Položky!BD63</f>
        <v>0</v>
      </c>
      <c r="I11" s="194">
        <f>Položky!BE63</f>
        <v>0</v>
      </c>
    </row>
    <row r="12" spans="1:9" s="34" customFormat="1" ht="13.5" thickBot="1">
      <c r="A12" s="191" t="str">
        <f>Položky!B64</f>
        <v>099</v>
      </c>
      <c r="B12" s="114" t="str">
        <f>Položky!C64</f>
        <v>Přesun hmot HSV</v>
      </c>
      <c r="C12" s="65"/>
      <c r="D12" s="115"/>
      <c r="E12" s="192">
        <f>Položky!BA66</f>
        <v>0</v>
      </c>
      <c r="F12" s="193">
        <f>Položky!BB66</f>
        <v>0</v>
      </c>
      <c r="G12" s="193">
        <f>Položky!BC66</f>
        <v>0</v>
      </c>
      <c r="H12" s="193">
        <f>Položky!BD66</f>
        <v>0</v>
      </c>
      <c r="I12" s="194">
        <f>Položky!BE66</f>
        <v>0</v>
      </c>
    </row>
    <row r="13" spans="1:9" s="122" customFormat="1" ht="13.5" thickBot="1">
      <c r="A13" s="116"/>
      <c r="B13" s="117" t="s">
        <v>58</v>
      </c>
      <c r="C13" s="117"/>
      <c r="D13" s="118"/>
      <c r="E13" s="119">
        <f>SUM(E7:E12)</f>
        <v>0</v>
      </c>
      <c r="F13" s="120">
        <f>SUM(F7:F12)</f>
        <v>0</v>
      </c>
      <c r="G13" s="120">
        <f>SUM(G7:G12)</f>
        <v>0</v>
      </c>
      <c r="H13" s="120">
        <f>SUM(H7:H12)</f>
        <v>0</v>
      </c>
      <c r="I13" s="121">
        <f>SUM(I7:I12)</f>
        <v>0</v>
      </c>
    </row>
    <row r="14" spans="1:9" ht="12.75">
      <c r="A14" s="65"/>
      <c r="B14" s="65"/>
      <c r="C14" s="65"/>
      <c r="D14" s="65"/>
      <c r="E14" s="65"/>
      <c r="F14" s="65"/>
      <c r="G14" s="65"/>
      <c r="H14" s="65"/>
      <c r="I14" s="65"/>
    </row>
    <row r="15" spans="1:57" ht="19.5" customHeight="1">
      <c r="A15" s="106" t="s">
        <v>59</v>
      </c>
      <c r="B15" s="106"/>
      <c r="C15" s="106"/>
      <c r="D15" s="106"/>
      <c r="E15" s="106"/>
      <c r="F15" s="106"/>
      <c r="G15" s="123"/>
      <c r="H15" s="106"/>
      <c r="I15" s="106"/>
      <c r="BA15" s="40"/>
      <c r="BB15" s="40"/>
      <c r="BC15" s="40"/>
      <c r="BD15" s="40"/>
      <c r="BE15" s="40"/>
    </row>
    <row r="16" spans="1:9" ht="13.5" thickBot="1">
      <c r="A16" s="76"/>
      <c r="B16" s="76"/>
      <c r="C16" s="76"/>
      <c r="D16" s="76"/>
      <c r="E16" s="76"/>
      <c r="F16" s="76"/>
      <c r="G16" s="76"/>
      <c r="H16" s="76"/>
      <c r="I16" s="76"/>
    </row>
    <row r="17" spans="1:9" ht="12.75">
      <c r="A17" s="70" t="s">
        <v>60</v>
      </c>
      <c r="B17" s="71"/>
      <c r="C17" s="71"/>
      <c r="D17" s="124"/>
      <c r="E17" s="125" t="s">
        <v>61</v>
      </c>
      <c r="F17" s="126" t="s">
        <v>62</v>
      </c>
      <c r="G17" s="127" t="s">
        <v>63</v>
      </c>
      <c r="H17" s="128"/>
      <c r="I17" s="129" t="s">
        <v>61</v>
      </c>
    </row>
    <row r="18" spans="1:53" ht="12.75">
      <c r="A18" s="63"/>
      <c r="B18" s="54"/>
      <c r="C18" s="54"/>
      <c r="D18" s="130"/>
      <c r="E18" s="131"/>
      <c r="F18" s="132"/>
      <c r="G18" s="133">
        <f>CHOOSE(BA18+1,HSV+PSV,HSV+PSV+Mont,HSV+PSV+Dodavka+Mont,HSV,PSV,Mont,Dodavka,Mont+Dodavka,0)</f>
        <v>0</v>
      </c>
      <c r="H18" s="134"/>
      <c r="I18" s="135">
        <f>E18+F18*G18/100</f>
        <v>0</v>
      </c>
      <c r="BA18">
        <v>8</v>
      </c>
    </row>
    <row r="19" spans="1:9" ht="13.5" thickBot="1">
      <c r="A19" s="136"/>
      <c r="B19" s="137" t="s">
        <v>64</v>
      </c>
      <c r="C19" s="138"/>
      <c r="D19" s="139"/>
      <c r="E19" s="140"/>
      <c r="F19" s="141"/>
      <c r="G19" s="141"/>
      <c r="H19" s="213">
        <f>SUM(H18:H18)</f>
        <v>0</v>
      </c>
      <c r="I19" s="214"/>
    </row>
    <row r="21" spans="2:9" ht="12.75">
      <c r="B21" s="122"/>
      <c r="F21" s="142"/>
      <c r="G21" s="143"/>
      <c r="H21" s="143"/>
      <c r="I21" s="144"/>
    </row>
    <row r="22" spans="6:9" ht="12.75">
      <c r="F22" s="142"/>
      <c r="G22" s="143"/>
      <c r="H22" s="143"/>
      <c r="I22" s="144"/>
    </row>
    <row r="23" spans="6:9" ht="12.75">
      <c r="F23" s="142"/>
      <c r="G23" s="143"/>
      <c r="H23" s="143"/>
      <c r="I23" s="144"/>
    </row>
    <row r="24" spans="6:9" ht="12.75"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</sheetData>
  <sheetProtection/>
  <mergeCells count="4">
    <mergeCell ref="A1:B1"/>
    <mergeCell ref="A2:B2"/>
    <mergeCell ref="G2:I2"/>
    <mergeCell ref="H19:I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39"/>
  <sheetViews>
    <sheetView showGridLines="0" showZeros="0" tabSelected="1" zoomScalePageLayoutView="0" workbookViewId="0" topLeftCell="A1">
      <selection activeCell="F8" sqref="F8:F65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65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49</v>
      </c>
      <c r="B3" s="207"/>
      <c r="C3" s="96" t="str">
        <f>CONCATENATE(cislostavby," ",nazevstavby)</f>
        <v> </v>
      </c>
      <c r="D3" s="97"/>
      <c r="E3" s="150" t="s">
        <v>66</v>
      </c>
      <c r="F3" s="151" t="str">
        <f>Rekapitulace!H1</f>
        <v>SO 101</v>
      </c>
      <c r="G3" s="152"/>
    </row>
    <row r="4" spans="1:7" ht="13.5" thickBot="1">
      <c r="A4" s="216" t="s">
        <v>51</v>
      </c>
      <c r="B4" s="209"/>
      <c r="C4" s="102" t="str">
        <f>CONCATENATE(cisloobjektu," ",nazevobjektu)</f>
        <v>SO 101 Polní cesta HCP 1</v>
      </c>
      <c r="D4" s="103"/>
      <c r="E4" s="217" t="str">
        <f>Rekapitulace!G2</f>
        <v>Polní cesta HCP 1 Obec Vlkaneč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80</v>
      </c>
      <c r="C7" s="162" t="s">
        <v>75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81</v>
      </c>
      <c r="C8" s="170" t="s">
        <v>82</v>
      </c>
      <c r="D8" s="171" t="s">
        <v>83</v>
      </c>
      <c r="E8" s="172">
        <v>34.0312</v>
      </c>
      <c r="F8" s="172"/>
      <c r="G8" s="173">
        <f aca="true" t="shared" si="0" ref="G8:G31">E8*F8</f>
        <v>0</v>
      </c>
      <c r="O8" s="167">
        <v>2</v>
      </c>
      <c r="AA8" s="145">
        <v>3</v>
      </c>
      <c r="AB8" s="145">
        <v>0</v>
      </c>
      <c r="AC8" s="145">
        <v>572474</v>
      </c>
      <c r="AZ8" s="145">
        <v>1</v>
      </c>
      <c r="BA8" s="145">
        <f aca="true" t="shared" si="1" ref="BA8:BA31">IF(AZ8=1,G8,0)</f>
        <v>0</v>
      </c>
      <c r="BB8" s="145">
        <f aca="true" t="shared" si="2" ref="BB8:BB31">IF(AZ8=2,G8,0)</f>
        <v>0</v>
      </c>
      <c r="BC8" s="145">
        <f aca="true" t="shared" si="3" ref="BC8:BC31">IF(AZ8=3,G8,0)</f>
        <v>0</v>
      </c>
      <c r="BD8" s="145">
        <f aca="true" t="shared" si="4" ref="BD8:BD31">IF(AZ8=4,G8,0)</f>
        <v>0</v>
      </c>
      <c r="BE8" s="145">
        <f aca="true" t="shared" si="5" ref="BE8:BE31">IF(AZ8=5,G8,0)</f>
        <v>0</v>
      </c>
      <c r="CA8" s="174">
        <v>3</v>
      </c>
      <c r="CB8" s="174">
        <v>0</v>
      </c>
      <c r="CZ8" s="145">
        <v>0.001</v>
      </c>
    </row>
    <row r="9" spans="1:104" ht="22.5">
      <c r="A9" s="168">
        <v>2</v>
      </c>
      <c r="B9" s="169" t="s">
        <v>84</v>
      </c>
      <c r="C9" s="170" t="s">
        <v>85</v>
      </c>
      <c r="D9" s="171" t="s">
        <v>86</v>
      </c>
      <c r="E9" s="172">
        <v>50</v>
      </c>
      <c r="F9" s="172"/>
      <c r="G9" s="173">
        <f t="shared" si="0"/>
        <v>0</v>
      </c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 t="shared" si="1"/>
        <v>0</v>
      </c>
      <c r="BB9" s="145">
        <f t="shared" si="2"/>
        <v>0</v>
      </c>
      <c r="BC9" s="145">
        <f t="shared" si="3"/>
        <v>0</v>
      </c>
      <c r="BD9" s="145">
        <f t="shared" si="4"/>
        <v>0</v>
      </c>
      <c r="BE9" s="145">
        <f t="shared" si="5"/>
        <v>0</v>
      </c>
      <c r="CA9" s="174">
        <v>1</v>
      </c>
      <c r="CB9" s="174">
        <v>1</v>
      </c>
      <c r="CZ9" s="145">
        <v>0</v>
      </c>
    </row>
    <row r="10" spans="1:104" ht="12.75">
      <c r="A10" s="168">
        <v>3</v>
      </c>
      <c r="B10" s="169" t="s">
        <v>87</v>
      </c>
      <c r="C10" s="170" t="s">
        <v>88</v>
      </c>
      <c r="D10" s="171" t="s">
        <v>86</v>
      </c>
      <c r="E10" s="172">
        <v>50</v>
      </c>
      <c r="F10" s="172"/>
      <c r="G10" s="173">
        <f t="shared" si="0"/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 t="shared" si="1"/>
        <v>0</v>
      </c>
      <c r="BB10" s="145">
        <f t="shared" si="2"/>
        <v>0</v>
      </c>
      <c r="BC10" s="145">
        <f t="shared" si="3"/>
        <v>0</v>
      </c>
      <c r="BD10" s="145">
        <f t="shared" si="4"/>
        <v>0</v>
      </c>
      <c r="BE10" s="145">
        <f t="shared" si="5"/>
        <v>0</v>
      </c>
      <c r="CA10" s="174">
        <v>1</v>
      </c>
      <c r="CB10" s="174">
        <v>1</v>
      </c>
      <c r="CZ10" s="145">
        <v>0.00018</v>
      </c>
    </row>
    <row r="11" spans="1:104" ht="12.75">
      <c r="A11" s="168">
        <v>4</v>
      </c>
      <c r="B11" s="169" t="s">
        <v>89</v>
      </c>
      <c r="C11" s="170" t="s">
        <v>90</v>
      </c>
      <c r="D11" s="171" t="s">
        <v>86</v>
      </c>
      <c r="E11" s="172">
        <v>130</v>
      </c>
      <c r="F11" s="172"/>
      <c r="G11" s="173">
        <f t="shared" si="0"/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 t="shared" si="1"/>
        <v>0</v>
      </c>
      <c r="BB11" s="145">
        <f t="shared" si="2"/>
        <v>0</v>
      </c>
      <c r="BC11" s="145">
        <f t="shared" si="3"/>
        <v>0</v>
      </c>
      <c r="BD11" s="145">
        <f t="shared" si="4"/>
        <v>0</v>
      </c>
      <c r="BE11" s="145">
        <f t="shared" si="5"/>
        <v>0</v>
      </c>
      <c r="CA11" s="174">
        <v>1</v>
      </c>
      <c r="CB11" s="174">
        <v>1</v>
      </c>
      <c r="CZ11" s="145">
        <v>0</v>
      </c>
    </row>
    <row r="12" spans="1:104" ht="22.5">
      <c r="A12" s="168">
        <v>5</v>
      </c>
      <c r="B12" s="169" t="s">
        <v>91</v>
      </c>
      <c r="C12" s="170" t="s">
        <v>92</v>
      </c>
      <c r="D12" s="171" t="s">
        <v>86</v>
      </c>
      <c r="E12" s="172">
        <v>130</v>
      </c>
      <c r="F12" s="172"/>
      <c r="G12" s="173">
        <f t="shared" si="0"/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 t="shared" si="1"/>
        <v>0</v>
      </c>
      <c r="BB12" s="145">
        <f t="shared" si="2"/>
        <v>0</v>
      </c>
      <c r="BC12" s="145">
        <f t="shared" si="3"/>
        <v>0</v>
      </c>
      <c r="BD12" s="145">
        <f t="shared" si="4"/>
        <v>0</v>
      </c>
      <c r="BE12" s="145">
        <f t="shared" si="5"/>
        <v>0</v>
      </c>
      <c r="CA12" s="174">
        <v>1</v>
      </c>
      <c r="CB12" s="174">
        <v>1</v>
      </c>
      <c r="CZ12" s="145">
        <v>0</v>
      </c>
    </row>
    <row r="13" spans="1:104" ht="22.5">
      <c r="A13" s="168">
        <v>6</v>
      </c>
      <c r="B13" s="169" t="s">
        <v>93</v>
      </c>
      <c r="C13" s="170" t="s">
        <v>94</v>
      </c>
      <c r="D13" s="171" t="s">
        <v>95</v>
      </c>
      <c r="E13" s="172">
        <v>59.3</v>
      </c>
      <c r="F13" s="172"/>
      <c r="G13" s="173">
        <f t="shared" si="0"/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</v>
      </c>
      <c r="CB13" s="174">
        <v>1</v>
      </c>
      <c r="CZ13" s="145">
        <v>0</v>
      </c>
    </row>
    <row r="14" spans="1:104" ht="12.75">
      <c r="A14" s="168">
        <v>7</v>
      </c>
      <c r="B14" s="169" t="s">
        <v>96</v>
      </c>
      <c r="C14" s="170" t="s">
        <v>97</v>
      </c>
      <c r="D14" s="171" t="s">
        <v>95</v>
      </c>
      <c r="E14" s="172">
        <v>142</v>
      </c>
      <c r="F14" s="172"/>
      <c r="G14" s="173">
        <f t="shared" si="0"/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</v>
      </c>
      <c r="CB14" s="174">
        <v>1</v>
      </c>
      <c r="CZ14" s="145">
        <v>0</v>
      </c>
    </row>
    <row r="15" spans="1:104" ht="22.5">
      <c r="A15" s="168">
        <v>8</v>
      </c>
      <c r="B15" s="169" t="s">
        <v>98</v>
      </c>
      <c r="C15" s="170" t="s">
        <v>99</v>
      </c>
      <c r="D15" s="171" t="s">
        <v>95</v>
      </c>
      <c r="E15" s="172">
        <v>294</v>
      </c>
      <c r="F15" s="172"/>
      <c r="G15" s="173">
        <f t="shared" si="0"/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 t="shared" si="1"/>
        <v>0</v>
      </c>
      <c r="BB15" s="145">
        <f t="shared" si="2"/>
        <v>0</v>
      </c>
      <c r="BC15" s="145">
        <f t="shared" si="3"/>
        <v>0</v>
      </c>
      <c r="BD15" s="145">
        <f t="shared" si="4"/>
        <v>0</v>
      </c>
      <c r="BE15" s="145">
        <f t="shared" si="5"/>
        <v>0</v>
      </c>
      <c r="CA15" s="174">
        <v>1</v>
      </c>
      <c r="CB15" s="174">
        <v>1</v>
      </c>
      <c r="CZ15" s="145">
        <v>0</v>
      </c>
    </row>
    <row r="16" spans="1:104" ht="22.5">
      <c r="A16" s="168">
        <v>9</v>
      </c>
      <c r="B16" s="169" t="s">
        <v>100</v>
      </c>
      <c r="C16" s="170" t="s">
        <v>101</v>
      </c>
      <c r="D16" s="171" t="s">
        <v>95</v>
      </c>
      <c r="E16" s="172">
        <v>0.8</v>
      </c>
      <c r="F16" s="172"/>
      <c r="G16" s="173">
        <f t="shared" si="0"/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 t="shared" si="1"/>
        <v>0</v>
      </c>
      <c r="BB16" s="145">
        <f t="shared" si="2"/>
        <v>0</v>
      </c>
      <c r="BC16" s="145">
        <f t="shared" si="3"/>
        <v>0</v>
      </c>
      <c r="BD16" s="145">
        <f t="shared" si="4"/>
        <v>0</v>
      </c>
      <c r="BE16" s="145">
        <f t="shared" si="5"/>
        <v>0</v>
      </c>
      <c r="CA16" s="174">
        <v>1</v>
      </c>
      <c r="CB16" s="174">
        <v>1</v>
      </c>
      <c r="CZ16" s="145">
        <v>0</v>
      </c>
    </row>
    <row r="17" spans="1:104" ht="22.5">
      <c r="A17" s="168">
        <v>10</v>
      </c>
      <c r="B17" s="169" t="s">
        <v>102</v>
      </c>
      <c r="C17" s="170" t="s">
        <v>103</v>
      </c>
      <c r="D17" s="171" t="s">
        <v>95</v>
      </c>
      <c r="E17" s="172">
        <v>186.04</v>
      </c>
      <c r="F17" s="172"/>
      <c r="G17" s="173">
        <f t="shared" si="0"/>
        <v>0</v>
      </c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 t="shared" si="1"/>
        <v>0</v>
      </c>
      <c r="BB17" s="145">
        <f t="shared" si="2"/>
        <v>0</v>
      </c>
      <c r="BC17" s="145">
        <f t="shared" si="3"/>
        <v>0</v>
      </c>
      <c r="BD17" s="145">
        <f t="shared" si="4"/>
        <v>0</v>
      </c>
      <c r="BE17" s="145">
        <f t="shared" si="5"/>
        <v>0</v>
      </c>
      <c r="CA17" s="174">
        <v>1</v>
      </c>
      <c r="CB17" s="174">
        <v>1</v>
      </c>
      <c r="CZ17" s="145">
        <v>0</v>
      </c>
    </row>
    <row r="18" spans="1:104" ht="22.5">
      <c r="A18" s="168">
        <v>11</v>
      </c>
      <c r="B18" s="169" t="s">
        <v>104</v>
      </c>
      <c r="C18" s="170" t="s">
        <v>105</v>
      </c>
      <c r="D18" s="171" t="s">
        <v>95</v>
      </c>
      <c r="E18" s="172">
        <v>290.5</v>
      </c>
      <c r="F18" s="172"/>
      <c r="G18" s="173">
        <f t="shared" si="0"/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 t="shared" si="1"/>
        <v>0</v>
      </c>
      <c r="BB18" s="145">
        <f t="shared" si="2"/>
        <v>0</v>
      </c>
      <c r="BC18" s="145">
        <f t="shared" si="3"/>
        <v>0</v>
      </c>
      <c r="BD18" s="145">
        <f t="shared" si="4"/>
        <v>0</v>
      </c>
      <c r="BE18" s="145">
        <f t="shared" si="5"/>
        <v>0</v>
      </c>
      <c r="CA18" s="174">
        <v>1</v>
      </c>
      <c r="CB18" s="174">
        <v>1</v>
      </c>
      <c r="CZ18" s="145">
        <v>0</v>
      </c>
    </row>
    <row r="19" spans="1:104" ht="22.5">
      <c r="A19" s="168">
        <v>12</v>
      </c>
      <c r="B19" s="169" t="s">
        <v>106</v>
      </c>
      <c r="C19" s="170" t="s">
        <v>107</v>
      </c>
      <c r="D19" s="171" t="s">
        <v>95</v>
      </c>
      <c r="E19" s="172">
        <v>421.24</v>
      </c>
      <c r="F19" s="172"/>
      <c r="G19" s="173">
        <f t="shared" si="0"/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 t="shared" si="1"/>
        <v>0</v>
      </c>
      <c r="BB19" s="145">
        <f t="shared" si="2"/>
        <v>0</v>
      </c>
      <c r="BC19" s="145">
        <f t="shared" si="3"/>
        <v>0</v>
      </c>
      <c r="BD19" s="145">
        <f t="shared" si="4"/>
        <v>0</v>
      </c>
      <c r="BE19" s="145">
        <f t="shared" si="5"/>
        <v>0</v>
      </c>
      <c r="CA19" s="174">
        <v>1</v>
      </c>
      <c r="CB19" s="174">
        <v>1</v>
      </c>
      <c r="CZ19" s="145">
        <v>0</v>
      </c>
    </row>
    <row r="20" spans="1:104" ht="22.5">
      <c r="A20" s="168">
        <v>13</v>
      </c>
      <c r="B20" s="169" t="s">
        <v>108</v>
      </c>
      <c r="C20" s="170" t="s">
        <v>109</v>
      </c>
      <c r="D20" s="171" t="s">
        <v>95</v>
      </c>
      <c r="E20" s="172">
        <v>1263.72</v>
      </c>
      <c r="F20" s="172"/>
      <c r="G20" s="173">
        <f t="shared" si="0"/>
        <v>0</v>
      </c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 t="shared" si="1"/>
        <v>0</v>
      </c>
      <c r="BB20" s="145">
        <f t="shared" si="2"/>
        <v>0</v>
      </c>
      <c r="BC20" s="145">
        <f t="shared" si="3"/>
        <v>0</v>
      </c>
      <c r="BD20" s="145">
        <f t="shared" si="4"/>
        <v>0</v>
      </c>
      <c r="BE20" s="145">
        <f t="shared" si="5"/>
        <v>0</v>
      </c>
      <c r="CA20" s="174">
        <v>1</v>
      </c>
      <c r="CB20" s="174">
        <v>1</v>
      </c>
      <c r="CZ20" s="145">
        <v>0</v>
      </c>
    </row>
    <row r="21" spans="1:104" ht="12.75">
      <c r="A21" s="168">
        <v>14</v>
      </c>
      <c r="B21" s="169" t="s">
        <v>110</v>
      </c>
      <c r="C21" s="170" t="s">
        <v>111</v>
      </c>
      <c r="D21" s="171" t="s">
        <v>95</v>
      </c>
      <c r="E21" s="172">
        <v>163.1</v>
      </c>
      <c r="F21" s="172"/>
      <c r="G21" s="173">
        <f t="shared" si="0"/>
        <v>0</v>
      </c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 t="shared" si="1"/>
        <v>0</v>
      </c>
      <c r="BB21" s="145">
        <f t="shared" si="2"/>
        <v>0</v>
      </c>
      <c r="BC21" s="145">
        <f t="shared" si="3"/>
        <v>0</v>
      </c>
      <c r="BD21" s="145">
        <f t="shared" si="4"/>
        <v>0</v>
      </c>
      <c r="BE21" s="145">
        <f t="shared" si="5"/>
        <v>0</v>
      </c>
      <c r="CA21" s="174">
        <v>1</v>
      </c>
      <c r="CB21" s="174">
        <v>1</v>
      </c>
      <c r="CZ21" s="145">
        <v>0</v>
      </c>
    </row>
    <row r="22" spans="1:104" ht="22.5">
      <c r="A22" s="168">
        <v>15</v>
      </c>
      <c r="B22" s="169" t="s">
        <v>112</v>
      </c>
      <c r="C22" s="170" t="s">
        <v>113</v>
      </c>
      <c r="D22" s="171" t="s">
        <v>95</v>
      </c>
      <c r="E22" s="172">
        <v>142</v>
      </c>
      <c r="F22" s="172"/>
      <c r="G22" s="173">
        <f t="shared" si="0"/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 t="shared" si="1"/>
        <v>0</v>
      </c>
      <c r="BB22" s="145">
        <f t="shared" si="2"/>
        <v>0</v>
      </c>
      <c r="BC22" s="145">
        <f t="shared" si="3"/>
        <v>0</v>
      </c>
      <c r="BD22" s="145">
        <f t="shared" si="4"/>
        <v>0</v>
      </c>
      <c r="BE22" s="145">
        <f t="shared" si="5"/>
        <v>0</v>
      </c>
      <c r="CA22" s="174">
        <v>1</v>
      </c>
      <c r="CB22" s="174">
        <v>1</v>
      </c>
      <c r="CZ22" s="145">
        <v>0</v>
      </c>
    </row>
    <row r="23" spans="1:104" ht="12.75">
      <c r="A23" s="168">
        <v>16</v>
      </c>
      <c r="B23" s="169" t="s">
        <v>114</v>
      </c>
      <c r="C23" s="170" t="s">
        <v>115</v>
      </c>
      <c r="D23" s="171" t="s">
        <v>95</v>
      </c>
      <c r="E23" s="172">
        <v>421.24</v>
      </c>
      <c r="F23" s="172"/>
      <c r="G23" s="173">
        <f t="shared" si="0"/>
        <v>0</v>
      </c>
      <c r="O23" s="167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 t="shared" si="1"/>
        <v>0</v>
      </c>
      <c r="BB23" s="145">
        <f t="shared" si="2"/>
        <v>0</v>
      </c>
      <c r="BC23" s="145">
        <f t="shared" si="3"/>
        <v>0</v>
      </c>
      <c r="BD23" s="145">
        <f t="shared" si="4"/>
        <v>0</v>
      </c>
      <c r="BE23" s="145">
        <f t="shared" si="5"/>
        <v>0</v>
      </c>
      <c r="CA23" s="174">
        <v>1</v>
      </c>
      <c r="CB23" s="174">
        <v>1</v>
      </c>
      <c r="CZ23" s="145">
        <v>0</v>
      </c>
    </row>
    <row r="24" spans="1:104" ht="22.5">
      <c r="A24" s="168">
        <v>17</v>
      </c>
      <c r="B24" s="169" t="s">
        <v>116</v>
      </c>
      <c r="C24" s="170" t="s">
        <v>117</v>
      </c>
      <c r="D24" s="171" t="s">
        <v>118</v>
      </c>
      <c r="E24" s="172">
        <v>758.232</v>
      </c>
      <c r="F24" s="172"/>
      <c r="G24" s="173">
        <f t="shared" si="0"/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 t="shared" si="1"/>
        <v>0</v>
      </c>
      <c r="BB24" s="145">
        <f t="shared" si="2"/>
        <v>0</v>
      </c>
      <c r="BC24" s="145">
        <f t="shared" si="3"/>
        <v>0</v>
      </c>
      <c r="BD24" s="145">
        <f t="shared" si="4"/>
        <v>0</v>
      </c>
      <c r="BE24" s="145">
        <f t="shared" si="5"/>
        <v>0</v>
      </c>
      <c r="CA24" s="174">
        <v>1</v>
      </c>
      <c r="CB24" s="174">
        <v>1</v>
      </c>
      <c r="CZ24" s="145">
        <v>0</v>
      </c>
    </row>
    <row r="25" spans="1:104" ht="22.5">
      <c r="A25" s="168">
        <v>18</v>
      </c>
      <c r="B25" s="169" t="s">
        <v>119</v>
      </c>
      <c r="C25" s="170" t="s">
        <v>120</v>
      </c>
      <c r="D25" s="171" t="s">
        <v>95</v>
      </c>
      <c r="E25" s="172">
        <v>6.5</v>
      </c>
      <c r="F25" s="172"/>
      <c r="G25" s="173">
        <f t="shared" si="0"/>
        <v>0</v>
      </c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 t="shared" si="1"/>
        <v>0</v>
      </c>
      <c r="BB25" s="145">
        <f t="shared" si="2"/>
        <v>0</v>
      </c>
      <c r="BC25" s="145">
        <f t="shared" si="3"/>
        <v>0</v>
      </c>
      <c r="BD25" s="145">
        <f t="shared" si="4"/>
        <v>0</v>
      </c>
      <c r="BE25" s="145">
        <f t="shared" si="5"/>
        <v>0</v>
      </c>
      <c r="CA25" s="174">
        <v>1</v>
      </c>
      <c r="CB25" s="174">
        <v>1</v>
      </c>
      <c r="CZ25" s="145">
        <v>0</v>
      </c>
    </row>
    <row r="26" spans="1:104" ht="12.75">
      <c r="A26" s="168">
        <v>19</v>
      </c>
      <c r="B26" s="169" t="s">
        <v>121</v>
      </c>
      <c r="C26" s="170" t="s">
        <v>122</v>
      </c>
      <c r="D26" s="171" t="s">
        <v>86</v>
      </c>
      <c r="E26" s="172">
        <v>944</v>
      </c>
      <c r="F26" s="172"/>
      <c r="G26" s="173">
        <f t="shared" si="0"/>
        <v>0</v>
      </c>
      <c r="O26" s="167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 t="shared" si="1"/>
        <v>0</v>
      </c>
      <c r="BB26" s="145">
        <f t="shared" si="2"/>
        <v>0</v>
      </c>
      <c r="BC26" s="145">
        <f t="shared" si="3"/>
        <v>0</v>
      </c>
      <c r="BD26" s="145">
        <f t="shared" si="4"/>
        <v>0</v>
      </c>
      <c r="BE26" s="145">
        <f t="shared" si="5"/>
        <v>0</v>
      </c>
      <c r="CA26" s="174">
        <v>1</v>
      </c>
      <c r="CB26" s="174">
        <v>1</v>
      </c>
      <c r="CZ26" s="145">
        <v>0</v>
      </c>
    </row>
    <row r="27" spans="1:104" ht="22.5">
      <c r="A27" s="168">
        <v>20</v>
      </c>
      <c r="B27" s="169" t="s">
        <v>123</v>
      </c>
      <c r="C27" s="170" t="s">
        <v>124</v>
      </c>
      <c r="D27" s="171" t="s">
        <v>86</v>
      </c>
      <c r="E27" s="172">
        <v>1878</v>
      </c>
      <c r="F27" s="172"/>
      <c r="G27" s="173">
        <f t="shared" si="0"/>
        <v>0</v>
      </c>
      <c r="O27" s="167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 t="shared" si="1"/>
        <v>0</v>
      </c>
      <c r="BB27" s="145">
        <f t="shared" si="2"/>
        <v>0</v>
      </c>
      <c r="BC27" s="145">
        <f t="shared" si="3"/>
        <v>0</v>
      </c>
      <c r="BD27" s="145">
        <f t="shared" si="4"/>
        <v>0</v>
      </c>
      <c r="BE27" s="145">
        <f t="shared" si="5"/>
        <v>0</v>
      </c>
      <c r="CA27" s="174">
        <v>1</v>
      </c>
      <c r="CB27" s="174">
        <v>1</v>
      </c>
      <c r="CZ27" s="145">
        <v>0</v>
      </c>
    </row>
    <row r="28" spans="1:104" ht="12.75">
      <c r="A28" s="168">
        <v>21</v>
      </c>
      <c r="B28" s="169" t="s">
        <v>125</v>
      </c>
      <c r="C28" s="170" t="s">
        <v>126</v>
      </c>
      <c r="D28" s="171" t="s">
        <v>86</v>
      </c>
      <c r="E28" s="172">
        <v>334</v>
      </c>
      <c r="F28" s="172"/>
      <c r="G28" s="173">
        <f t="shared" si="0"/>
        <v>0</v>
      </c>
      <c r="O28" s="167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 t="shared" si="1"/>
        <v>0</v>
      </c>
      <c r="BB28" s="145">
        <f t="shared" si="2"/>
        <v>0</v>
      </c>
      <c r="BC28" s="145">
        <f t="shared" si="3"/>
        <v>0</v>
      </c>
      <c r="BD28" s="145">
        <f t="shared" si="4"/>
        <v>0</v>
      </c>
      <c r="BE28" s="145">
        <f t="shared" si="5"/>
        <v>0</v>
      </c>
      <c r="CA28" s="174">
        <v>1</v>
      </c>
      <c r="CB28" s="174">
        <v>1</v>
      </c>
      <c r="CZ28" s="145">
        <v>0</v>
      </c>
    </row>
    <row r="29" spans="1:104" ht="12.75">
      <c r="A29" s="168">
        <v>22</v>
      </c>
      <c r="B29" s="169" t="s">
        <v>127</v>
      </c>
      <c r="C29" s="170" t="s">
        <v>128</v>
      </c>
      <c r="D29" s="171" t="s">
        <v>86</v>
      </c>
      <c r="E29" s="172">
        <v>610</v>
      </c>
      <c r="F29" s="172"/>
      <c r="G29" s="173">
        <f t="shared" si="0"/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 t="shared" si="1"/>
        <v>0</v>
      </c>
      <c r="BB29" s="145">
        <f t="shared" si="2"/>
        <v>0</v>
      </c>
      <c r="BC29" s="145">
        <f t="shared" si="3"/>
        <v>0</v>
      </c>
      <c r="BD29" s="145">
        <f t="shared" si="4"/>
        <v>0</v>
      </c>
      <c r="BE29" s="145">
        <f t="shared" si="5"/>
        <v>0</v>
      </c>
      <c r="CA29" s="174">
        <v>1</v>
      </c>
      <c r="CB29" s="174">
        <v>1</v>
      </c>
      <c r="CZ29" s="145">
        <v>0</v>
      </c>
    </row>
    <row r="30" spans="1:104" ht="22.5">
      <c r="A30" s="168">
        <v>23</v>
      </c>
      <c r="B30" s="169" t="s">
        <v>129</v>
      </c>
      <c r="C30" s="170" t="s">
        <v>130</v>
      </c>
      <c r="D30" s="171" t="s">
        <v>86</v>
      </c>
      <c r="E30" s="172">
        <v>944</v>
      </c>
      <c r="F30" s="172"/>
      <c r="G30" s="173">
        <f t="shared" si="0"/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 t="shared" si="1"/>
        <v>0</v>
      </c>
      <c r="BB30" s="145">
        <f t="shared" si="2"/>
        <v>0</v>
      </c>
      <c r="BC30" s="145">
        <f t="shared" si="3"/>
        <v>0</v>
      </c>
      <c r="BD30" s="145">
        <f t="shared" si="4"/>
        <v>0</v>
      </c>
      <c r="BE30" s="145">
        <f t="shared" si="5"/>
        <v>0</v>
      </c>
      <c r="CA30" s="174">
        <v>1</v>
      </c>
      <c r="CB30" s="174">
        <v>1</v>
      </c>
      <c r="CZ30" s="145">
        <v>0</v>
      </c>
    </row>
    <row r="31" spans="1:104" ht="12.75">
      <c r="A31" s="168">
        <v>24</v>
      </c>
      <c r="B31" s="169" t="s">
        <v>131</v>
      </c>
      <c r="C31" s="170" t="s">
        <v>132</v>
      </c>
      <c r="D31" s="171" t="s">
        <v>133</v>
      </c>
      <c r="E31" s="172">
        <v>13.65</v>
      </c>
      <c r="F31" s="172"/>
      <c r="G31" s="173">
        <f t="shared" si="0"/>
        <v>0</v>
      </c>
      <c r="O31" s="167">
        <v>2</v>
      </c>
      <c r="AA31" s="145">
        <v>3</v>
      </c>
      <c r="AB31" s="145">
        <v>0</v>
      </c>
      <c r="AC31" s="145">
        <v>58337331</v>
      </c>
      <c r="AZ31" s="145">
        <v>1</v>
      </c>
      <c r="BA31" s="145">
        <f t="shared" si="1"/>
        <v>0</v>
      </c>
      <c r="BB31" s="145">
        <f t="shared" si="2"/>
        <v>0</v>
      </c>
      <c r="BC31" s="145">
        <f t="shared" si="3"/>
        <v>0</v>
      </c>
      <c r="BD31" s="145">
        <f t="shared" si="4"/>
        <v>0</v>
      </c>
      <c r="BE31" s="145">
        <f t="shared" si="5"/>
        <v>0</v>
      </c>
      <c r="CA31" s="174">
        <v>3</v>
      </c>
      <c r="CB31" s="174">
        <v>0</v>
      </c>
      <c r="CZ31" s="145">
        <v>1</v>
      </c>
    </row>
    <row r="32" spans="1:57" ht="12.75">
      <c r="A32" s="175"/>
      <c r="B32" s="176" t="s">
        <v>76</v>
      </c>
      <c r="C32" s="177" t="str">
        <f>CONCATENATE(B7," ",C7)</f>
        <v>001 Zemní práce</v>
      </c>
      <c r="D32" s="178"/>
      <c r="E32" s="179"/>
      <c r="F32" s="180"/>
      <c r="G32" s="181">
        <f>SUM(G7:G31)</f>
        <v>0</v>
      </c>
      <c r="O32" s="167">
        <v>4</v>
      </c>
      <c r="BA32" s="182">
        <f>SUM(BA7:BA31)</f>
        <v>0</v>
      </c>
      <c r="BB32" s="182">
        <f>SUM(BB7:BB31)</f>
        <v>0</v>
      </c>
      <c r="BC32" s="182">
        <f>SUM(BC7:BC31)</f>
        <v>0</v>
      </c>
      <c r="BD32" s="182">
        <f>SUM(BD7:BD31)</f>
        <v>0</v>
      </c>
      <c r="BE32" s="182">
        <f>SUM(BE7:BE31)</f>
        <v>0</v>
      </c>
    </row>
    <row r="33" spans="1:15" ht="12.75">
      <c r="A33" s="160" t="s">
        <v>74</v>
      </c>
      <c r="B33" s="161" t="s">
        <v>134</v>
      </c>
      <c r="C33" s="162" t="s">
        <v>135</v>
      </c>
      <c r="D33" s="163"/>
      <c r="E33" s="164"/>
      <c r="F33" s="164"/>
      <c r="G33" s="165"/>
      <c r="H33" s="166"/>
      <c r="I33" s="166"/>
      <c r="O33" s="167">
        <v>1</v>
      </c>
    </row>
    <row r="34" spans="1:104" ht="22.5">
      <c r="A34" s="168">
        <v>25</v>
      </c>
      <c r="B34" s="169" t="s">
        <v>136</v>
      </c>
      <c r="C34" s="170" t="s">
        <v>137</v>
      </c>
      <c r="D34" s="171" t="s">
        <v>86</v>
      </c>
      <c r="E34" s="172">
        <v>434</v>
      </c>
      <c r="F34" s="172"/>
      <c r="G34" s="173">
        <f>E34*F34</f>
        <v>0</v>
      </c>
      <c r="O34" s="167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1</v>
      </c>
      <c r="CB34" s="174">
        <v>1</v>
      </c>
      <c r="CZ34" s="145">
        <v>0.00014</v>
      </c>
    </row>
    <row r="35" spans="1:104" ht="12.75">
      <c r="A35" s="168">
        <v>26</v>
      </c>
      <c r="B35" s="169" t="s">
        <v>138</v>
      </c>
      <c r="C35" s="170" t="s">
        <v>139</v>
      </c>
      <c r="D35" s="171" t="s">
        <v>140</v>
      </c>
      <c r="E35" s="172">
        <v>217</v>
      </c>
      <c r="F35" s="172"/>
      <c r="G35" s="173">
        <f>E35*F35</f>
        <v>0</v>
      </c>
      <c r="O35" s="167">
        <v>2</v>
      </c>
      <c r="AA35" s="145">
        <v>3</v>
      </c>
      <c r="AB35" s="145">
        <v>0</v>
      </c>
      <c r="AC35" s="145">
        <v>67390331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4">
        <v>3</v>
      </c>
      <c r="CB35" s="174">
        <v>0</v>
      </c>
      <c r="CZ35" s="145">
        <v>0.0008</v>
      </c>
    </row>
    <row r="36" spans="1:57" ht="12.75">
      <c r="A36" s="175"/>
      <c r="B36" s="176" t="s">
        <v>76</v>
      </c>
      <c r="C36" s="177" t="str">
        <f>CONCATENATE(B33," ",C33)</f>
        <v>002 Základy</v>
      </c>
      <c r="D36" s="178"/>
      <c r="E36" s="179"/>
      <c r="F36" s="180"/>
      <c r="G36" s="181">
        <f>SUM(G33:G35)</f>
        <v>0</v>
      </c>
      <c r="O36" s="167">
        <v>4</v>
      </c>
      <c r="BA36" s="182">
        <f>SUM(BA33:BA35)</f>
        <v>0</v>
      </c>
      <c r="BB36" s="182">
        <f>SUM(BB33:BB35)</f>
        <v>0</v>
      </c>
      <c r="BC36" s="182">
        <f>SUM(BC33:BC35)</f>
        <v>0</v>
      </c>
      <c r="BD36" s="182">
        <f>SUM(BD33:BD35)</f>
        <v>0</v>
      </c>
      <c r="BE36" s="182">
        <f>SUM(BE33:BE35)</f>
        <v>0</v>
      </c>
    </row>
    <row r="37" spans="1:15" ht="12.75">
      <c r="A37" s="160" t="s">
        <v>74</v>
      </c>
      <c r="B37" s="161" t="s">
        <v>141</v>
      </c>
      <c r="C37" s="162" t="s">
        <v>142</v>
      </c>
      <c r="D37" s="163"/>
      <c r="E37" s="164"/>
      <c r="F37" s="164"/>
      <c r="G37" s="165"/>
      <c r="H37" s="166"/>
      <c r="I37" s="166"/>
      <c r="O37" s="167">
        <v>1</v>
      </c>
    </row>
    <row r="38" spans="1:104" ht="22.5">
      <c r="A38" s="168">
        <v>27</v>
      </c>
      <c r="B38" s="169" t="s">
        <v>143</v>
      </c>
      <c r="C38" s="170" t="s">
        <v>144</v>
      </c>
      <c r="D38" s="171" t="s">
        <v>86</v>
      </c>
      <c r="E38" s="172">
        <v>23.0488</v>
      </c>
      <c r="F38" s="172"/>
      <c r="G38" s="173">
        <f>E38*F38</f>
        <v>0</v>
      </c>
      <c r="O38" s="167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</v>
      </c>
      <c r="CB38" s="174">
        <v>1</v>
      </c>
      <c r="CZ38" s="145">
        <v>0</v>
      </c>
    </row>
    <row r="39" spans="1:104" ht="12.75">
      <c r="A39" s="168">
        <v>28</v>
      </c>
      <c r="B39" s="169" t="s">
        <v>145</v>
      </c>
      <c r="C39" s="170" t="s">
        <v>146</v>
      </c>
      <c r="D39" s="171" t="s">
        <v>95</v>
      </c>
      <c r="E39" s="172">
        <v>0.8</v>
      </c>
      <c r="F39" s="172"/>
      <c r="G39" s="173">
        <f>E39*F39</f>
        <v>0</v>
      </c>
      <c r="O39" s="167">
        <v>2</v>
      </c>
      <c r="AA39" s="145">
        <v>1</v>
      </c>
      <c r="AB39" s="145">
        <v>1</v>
      </c>
      <c r="AC39" s="145">
        <v>1</v>
      </c>
      <c r="AZ39" s="145">
        <v>1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1</v>
      </c>
      <c r="CB39" s="174">
        <v>1</v>
      </c>
      <c r="CZ39" s="145">
        <v>0</v>
      </c>
    </row>
    <row r="40" spans="1:104" ht="22.5">
      <c r="A40" s="168">
        <v>29</v>
      </c>
      <c r="B40" s="169" t="s">
        <v>147</v>
      </c>
      <c r="C40" s="170" t="s">
        <v>148</v>
      </c>
      <c r="D40" s="171" t="s">
        <v>86</v>
      </c>
      <c r="E40" s="172">
        <v>23.0488</v>
      </c>
      <c r="F40" s="172"/>
      <c r="G40" s="173">
        <f>E40*F40</f>
        <v>0</v>
      </c>
      <c r="O40" s="167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>IF(AZ40=1,G40,0)</f>
        <v>0</v>
      </c>
      <c r="BB40" s="145">
        <f>IF(AZ40=2,G40,0)</f>
        <v>0</v>
      </c>
      <c r="BC40" s="145">
        <f>IF(AZ40=3,G40,0)</f>
        <v>0</v>
      </c>
      <c r="BD40" s="145">
        <f>IF(AZ40=4,G40,0)</f>
        <v>0</v>
      </c>
      <c r="BE40" s="145">
        <f>IF(AZ40=5,G40,0)</f>
        <v>0</v>
      </c>
      <c r="CA40" s="174">
        <v>1</v>
      </c>
      <c r="CB40" s="174">
        <v>1</v>
      </c>
      <c r="CZ40" s="145">
        <v>0.74356</v>
      </c>
    </row>
    <row r="41" spans="1:57" ht="12.75">
      <c r="A41" s="175"/>
      <c r="B41" s="176" t="s">
        <v>76</v>
      </c>
      <c r="C41" s="177" t="str">
        <f>CONCATENATE(B37," ",C37)</f>
        <v>004 Vodorovné konstrukce</v>
      </c>
      <c r="D41" s="178"/>
      <c r="E41" s="179"/>
      <c r="F41" s="180"/>
      <c r="G41" s="181">
        <f>SUM(G37:G40)</f>
        <v>0</v>
      </c>
      <c r="O41" s="167">
        <v>4</v>
      </c>
      <c r="BA41" s="182">
        <f>SUM(BA37:BA40)</f>
        <v>0</v>
      </c>
      <c r="BB41" s="182">
        <f>SUM(BB37:BB40)</f>
        <v>0</v>
      </c>
      <c r="BC41" s="182">
        <f>SUM(BC37:BC40)</f>
        <v>0</v>
      </c>
      <c r="BD41" s="182">
        <f>SUM(BD37:BD40)</f>
        <v>0</v>
      </c>
      <c r="BE41" s="182">
        <f>SUM(BE37:BE40)</f>
        <v>0</v>
      </c>
    </row>
    <row r="42" spans="1:15" ht="12.75">
      <c r="A42" s="160" t="s">
        <v>74</v>
      </c>
      <c r="B42" s="161" t="s">
        <v>149</v>
      </c>
      <c r="C42" s="162" t="s">
        <v>150</v>
      </c>
      <c r="D42" s="163"/>
      <c r="E42" s="164"/>
      <c r="F42" s="164"/>
      <c r="G42" s="165"/>
      <c r="H42" s="166"/>
      <c r="I42" s="166"/>
      <c r="O42" s="167">
        <v>1</v>
      </c>
    </row>
    <row r="43" spans="1:104" ht="12.75">
      <c r="A43" s="168">
        <v>30</v>
      </c>
      <c r="B43" s="169" t="s">
        <v>151</v>
      </c>
      <c r="C43" s="170" t="s">
        <v>152</v>
      </c>
      <c r="D43" s="171" t="s">
        <v>86</v>
      </c>
      <c r="E43" s="172">
        <v>1446</v>
      </c>
      <c r="F43" s="172"/>
      <c r="G43" s="173">
        <f aca="true" t="shared" si="6" ref="G43:G50">E43*F43</f>
        <v>0</v>
      </c>
      <c r="O43" s="167">
        <v>2</v>
      </c>
      <c r="AA43" s="145">
        <v>1</v>
      </c>
      <c r="AB43" s="145">
        <v>1</v>
      </c>
      <c r="AC43" s="145">
        <v>1</v>
      </c>
      <c r="AZ43" s="145">
        <v>1</v>
      </c>
      <c r="BA43" s="145">
        <f aca="true" t="shared" si="7" ref="BA43:BA50">IF(AZ43=1,G43,0)</f>
        <v>0</v>
      </c>
      <c r="BB43" s="145">
        <f aca="true" t="shared" si="8" ref="BB43:BB50">IF(AZ43=2,G43,0)</f>
        <v>0</v>
      </c>
      <c r="BC43" s="145">
        <f aca="true" t="shared" si="9" ref="BC43:BC50">IF(AZ43=3,G43,0)</f>
        <v>0</v>
      </c>
      <c r="BD43" s="145">
        <f aca="true" t="shared" si="10" ref="BD43:BD50">IF(AZ43=4,G43,0)</f>
        <v>0</v>
      </c>
      <c r="BE43" s="145">
        <f aca="true" t="shared" si="11" ref="BE43:BE50">IF(AZ43=5,G43,0)</f>
        <v>0</v>
      </c>
      <c r="CA43" s="174">
        <v>1</v>
      </c>
      <c r="CB43" s="174">
        <v>1</v>
      </c>
      <c r="CZ43" s="145">
        <v>0</v>
      </c>
    </row>
    <row r="44" spans="1:104" ht="12.75">
      <c r="A44" s="168">
        <v>31</v>
      </c>
      <c r="B44" s="169" t="s">
        <v>151</v>
      </c>
      <c r="C44" s="170" t="s">
        <v>152</v>
      </c>
      <c r="D44" s="171" t="s">
        <v>86</v>
      </c>
      <c r="E44" s="172">
        <v>1344</v>
      </c>
      <c r="F44" s="172"/>
      <c r="G44" s="173">
        <f t="shared" si="6"/>
        <v>0</v>
      </c>
      <c r="O44" s="167">
        <v>2</v>
      </c>
      <c r="AA44" s="145">
        <v>1</v>
      </c>
      <c r="AB44" s="145">
        <v>1</v>
      </c>
      <c r="AC44" s="145">
        <v>1</v>
      </c>
      <c r="AZ44" s="145">
        <v>1</v>
      </c>
      <c r="BA44" s="145">
        <f t="shared" si="7"/>
        <v>0</v>
      </c>
      <c r="BB44" s="145">
        <f t="shared" si="8"/>
        <v>0</v>
      </c>
      <c r="BC44" s="145">
        <f t="shared" si="9"/>
        <v>0</v>
      </c>
      <c r="BD44" s="145">
        <f t="shared" si="10"/>
        <v>0</v>
      </c>
      <c r="BE44" s="145">
        <f t="shared" si="11"/>
        <v>0</v>
      </c>
      <c r="CA44" s="174">
        <v>1</v>
      </c>
      <c r="CB44" s="174">
        <v>1</v>
      </c>
      <c r="CZ44" s="145">
        <v>0</v>
      </c>
    </row>
    <row r="45" spans="1:104" ht="12.75">
      <c r="A45" s="168">
        <v>32</v>
      </c>
      <c r="B45" s="169" t="s">
        <v>153</v>
      </c>
      <c r="C45" s="170" t="s">
        <v>154</v>
      </c>
      <c r="D45" s="171" t="s">
        <v>86</v>
      </c>
      <c r="E45" s="172">
        <v>434</v>
      </c>
      <c r="F45" s="172"/>
      <c r="G45" s="173">
        <f t="shared" si="6"/>
        <v>0</v>
      </c>
      <c r="O45" s="167">
        <v>2</v>
      </c>
      <c r="AA45" s="145">
        <v>1</v>
      </c>
      <c r="AB45" s="145">
        <v>1</v>
      </c>
      <c r="AC45" s="145">
        <v>1</v>
      </c>
      <c r="AZ45" s="145">
        <v>1</v>
      </c>
      <c r="BA45" s="145">
        <f t="shared" si="7"/>
        <v>0</v>
      </c>
      <c r="BB45" s="145">
        <f t="shared" si="8"/>
        <v>0</v>
      </c>
      <c r="BC45" s="145">
        <f t="shared" si="9"/>
        <v>0</v>
      </c>
      <c r="BD45" s="145">
        <f t="shared" si="10"/>
        <v>0</v>
      </c>
      <c r="BE45" s="145">
        <f t="shared" si="11"/>
        <v>0</v>
      </c>
      <c r="CA45" s="174">
        <v>1</v>
      </c>
      <c r="CB45" s="174">
        <v>1</v>
      </c>
      <c r="CZ45" s="145">
        <v>0</v>
      </c>
    </row>
    <row r="46" spans="1:104" ht="22.5">
      <c r="A46" s="168">
        <v>33</v>
      </c>
      <c r="B46" s="169" t="s">
        <v>155</v>
      </c>
      <c r="C46" s="170" t="s">
        <v>156</v>
      </c>
      <c r="D46" s="171" t="s">
        <v>86</v>
      </c>
      <c r="E46" s="172">
        <v>1026</v>
      </c>
      <c r="F46" s="172"/>
      <c r="G46" s="173">
        <f t="shared" si="6"/>
        <v>0</v>
      </c>
      <c r="O46" s="167">
        <v>2</v>
      </c>
      <c r="AA46" s="145">
        <v>1</v>
      </c>
      <c r="AB46" s="145">
        <v>1</v>
      </c>
      <c r="AC46" s="145">
        <v>1</v>
      </c>
      <c r="AZ46" s="145">
        <v>1</v>
      </c>
      <c r="BA46" s="145">
        <f t="shared" si="7"/>
        <v>0</v>
      </c>
      <c r="BB46" s="145">
        <f t="shared" si="8"/>
        <v>0</v>
      </c>
      <c r="BC46" s="145">
        <f t="shared" si="9"/>
        <v>0</v>
      </c>
      <c r="BD46" s="145">
        <f t="shared" si="10"/>
        <v>0</v>
      </c>
      <c r="BE46" s="145">
        <f t="shared" si="11"/>
        <v>0</v>
      </c>
      <c r="CA46" s="174">
        <v>1</v>
      </c>
      <c r="CB46" s="174">
        <v>1</v>
      </c>
      <c r="CZ46" s="145">
        <v>0</v>
      </c>
    </row>
    <row r="47" spans="1:104" ht="12.75">
      <c r="A47" s="168">
        <v>34</v>
      </c>
      <c r="B47" s="169" t="s">
        <v>157</v>
      </c>
      <c r="C47" s="170" t="s">
        <v>158</v>
      </c>
      <c r="D47" s="171" t="s">
        <v>86</v>
      </c>
      <c r="E47" s="172">
        <v>254</v>
      </c>
      <c r="F47" s="172"/>
      <c r="G47" s="173">
        <f t="shared" si="6"/>
        <v>0</v>
      </c>
      <c r="O47" s="167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 t="shared" si="7"/>
        <v>0</v>
      </c>
      <c r="BB47" s="145">
        <f t="shared" si="8"/>
        <v>0</v>
      </c>
      <c r="BC47" s="145">
        <f t="shared" si="9"/>
        <v>0</v>
      </c>
      <c r="BD47" s="145">
        <f t="shared" si="10"/>
        <v>0</v>
      </c>
      <c r="BE47" s="145">
        <f t="shared" si="11"/>
        <v>0</v>
      </c>
      <c r="CA47" s="174">
        <v>1</v>
      </c>
      <c r="CB47" s="174">
        <v>1</v>
      </c>
      <c r="CZ47" s="145">
        <v>0.18776</v>
      </c>
    </row>
    <row r="48" spans="1:104" ht="12.75">
      <c r="A48" s="168">
        <v>35</v>
      </c>
      <c r="B48" s="169" t="s">
        <v>159</v>
      </c>
      <c r="C48" s="170" t="s">
        <v>160</v>
      </c>
      <c r="D48" s="171" t="s">
        <v>95</v>
      </c>
      <c r="E48" s="172">
        <v>30.48</v>
      </c>
      <c r="F48" s="172"/>
      <c r="G48" s="173">
        <f t="shared" si="6"/>
        <v>0</v>
      </c>
      <c r="O48" s="167">
        <v>2</v>
      </c>
      <c r="AA48" s="145">
        <v>1</v>
      </c>
      <c r="AB48" s="145">
        <v>1</v>
      </c>
      <c r="AC48" s="145">
        <v>1</v>
      </c>
      <c r="AZ48" s="145">
        <v>1</v>
      </c>
      <c r="BA48" s="145">
        <f t="shared" si="7"/>
        <v>0</v>
      </c>
      <c r="BB48" s="145">
        <f t="shared" si="8"/>
        <v>0</v>
      </c>
      <c r="BC48" s="145">
        <f t="shared" si="9"/>
        <v>0</v>
      </c>
      <c r="BD48" s="145">
        <f t="shared" si="10"/>
        <v>0</v>
      </c>
      <c r="BE48" s="145">
        <f t="shared" si="11"/>
        <v>0</v>
      </c>
      <c r="CA48" s="174">
        <v>1</v>
      </c>
      <c r="CB48" s="174">
        <v>1</v>
      </c>
      <c r="CZ48" s="145">
        <v>0</v>
      </c>
    </row>
    <row r="49" spans="1:104" ht="22.5">
      <c r="A49" s="168">
        <v>36</v>
      </c>
      <c r="B49" s="169" t="s">
        <v>161</v>
      </c>
      <c r="C49" s="170" t="s">
        <v>162</v>
      </c>
      <c r="D49" s="171" t="s">
        <v>86</v>
      </c>
      <c r="E49" s="172">
        <v>1026</v>
      </c>
      <c r="F49" s="172"/>
      <c r="G49" s="173">
        <f t="shared" si="6"/>
        <v>0</v>
      </c>
      <c r="O49" s="167">
        <v>2</v>
      </c>
      <c r="AA49" s="145">
        <v>1</v>
      </c>
      <c r="AB49" s="145">
        <v>1</v>
      </c>
      <c r="AC49" s="145">
        <v>1</v>
      </c>
      <c r="AZ49" s="145">
        <v>1</v>
      </c>
      <c r="BA49" s="145">
        <f t="shared" si="7"/>
        <v>0</v>
      </c>
      <c r="BB49" s="145">
        <f t="shared" si="8"/>
        <v>0</v>
      </c>
      <c r="BC49" s="145">
        <f t="shared" si="9"/>
        <v>0</v>
      </c>
      <c r="BD49" s="145">
        <f t="shared" si="10"/>
        <v>0</v>
      </c>
      <c r="BE49" s="145">
        <f t="shared" si="11"/>
        <v>0</v>
      </c>
      <c r="CA49" s="174">
        <v>1</v>
      </c>
      <c r="CB49" s="174">
        <v>1</v>
      </c>
      <c r="CZ49" s="145">
        <v>0.00061</v>
      </c>
    </row>
    <row r="50" spans="1:104" ht="22.5">
      <c r="A50" s="168">
        <v>37</v>
      </c>
      <c r="B50" s="169" t="s">
        <v>163</v>
      </c>
      <c r="C50" s="170" t="s">
        <v>164</v>
      </c>
      <c r="D50" s="171" t="s">
        <v>86</v>
      </c>
      <c r="E50" s="172">
        <v>1001</v>
      </c>
      <c r="F50" s="172"/>
      <c r="G50" s="173">
        <f t="shared" si="6"/>
        <v>0</v>
      </c>
      <c r="O50" s="167">
        <v>2</v>
      </c>
      <c r="AA50" s="145">
        <v>1</v>
      </c>
      <c r="AB50" s="145">
        <v>1</v>
      </c>
      <c r="AC50" s="145">
        <v>1</v>
      </c>
      <c r="AZ50" s="145">
        <v>1</v>
      </c>
      <c r="BA50" s="145">
        <f t="shared" si="7"/>
        <v>0</v>
      </c>
      <c r="BB50" s="145">
        <f t="shared" si="8"/>
        <v>0</v>
      </c>
      <c r="BC50" s="145">
        <f t="shared" si="9"/>
        <v>0</v>
      </c>
      <c r="BD50" s="145">
        <f t="shared" si="10"/>
        <v>0</v>
      </c>
      <c r="BE50" s="145">
        <f t="shared" si="11"/>
        <v>0</v>
      </c>
      <c r="CA50" s="174">
        <v>1</v>
      </c>
      <c r="CB50" s="174">
        <v>1</v>
      </c>
      <c r="CZ50" s="145">
        <v>0</v>
      </c>
    </row>
    <row r="51" spans="1:57" ht="12.75">
      <c r="A51" s="175"/>
      <c r="B51" s="176" t="s">
        <v>76</v>
      </c>
      <c r="C51" s="177" t="str">
        <f>CONCATENATE(B42," ",C42)</f>
        <v>005 Komunikace</v>
      </c>
      <c r="D51" s="178"/>
      <c r="E51" s="179"/>
      <c r="F51" s="180"/>
      <c r="G51" s="181">
        <f>SUM(G42:G50)</f>
        <v>0</v>
      </c>
      <c r="O51" s="167">
        <v>4</v>
      </c>
      <c r="BA51" s="182">
        <f>SUM(BA42:BA50)</f>
        <v>0</v>
      </c>
      <c r="BB51" s="182">
        <f>SUM(BB42:BB50)</f>
        <v>0</v>
      </c>
      <c r="BC51" s="182">
        <f>SUM(BC42:BC50)</f>
        <v>0</v>
      </c>
      <c r="BD51" s="182">
        <f>SUM(BD42:BD50)</f>
        <v>0</v>
      </c>
      <c r="BE51" s="182">
        <f>SUM(BE42:BE50)</f>
        <v>0</v>
      </c>
    </row>
    <row r="52" spans="1:15" ht="12.75">
      <c r="A52" s="160" t="s">
        <v>74</v>
      </c>
      <c r="B52" s="161" t="s">
        <v>165</v>
      </c>
      <c r="C52" s="162" t="s">
        <v>166</v>
      </c>
      <c r="D52" s="163"/>
      <c r="E52" s="164"/>
      <c r="F52" s="164"/>
      <c r="G52" s="165"/>
      <c r="H52" s="166"/>
      <c r="I52" s="166"/>
      <c r="O52" s="167">
        <v>1</v>
      </c>
    </row>
    <row r="53" spans="1:104" ht="22.5">
      <c r="A53" s="168">
        <v>38</v>
      </c>
      <c r="B53" s="169" t="s">
        <v>167</v>
      </c>
      <c r="C53" s="170" t="s">
        <v>168</v>
      </c>
      <c r="D53" s="171" t="s">
        <v>169</v>
      </c>
      <c r="E53" s="172">
        <v>6.06</v>
      </c>
      <c r="F53" s="172"/>
      <c r="G53" s="173">
        <f aca="true" t="shared" si="12" ref="G53:G62">E53*F53</f>
        <v>0</v>
      </c>
      <c r="O53" s="167">
        <v>2</v>
      </c>
      <c r="AA53" s="145">
        <v>3</v>
      </c>
      <c r="AB53" s="145">
        <v>0</v>
      </c>
      <c r="AC53" s="145">
        <v>59222532</v>
      </c>
      <c r="AZ53" s="145">
        <v>1</v>
      </c>
      <c r="BA53" s="145">
        <f aca="true" t="shared" si="13" ref="BA53:BA62">IF(AZ53=1,G53,0)</f>
        <v>0</v>
      </c>
      <c r="BB53" s="145">
        <f aca="true" t="shared" si="14" ref="BB53:BB62">IF(AZ53=2,G53,0)</f>
        <v>0</v>
      </c>
      <c r="BC53" s="145">
        <f aca="true" t="shared" si="15" ref="BC53:BC62">IF(AZ53=3,G53,0)</f>
        <v>0</v>
      </c>
      <c r="BD53" s="145">
        <f aca="true" t="shared" si="16" ref="BD53:BD62">IF(AZ53=4,G53,0)</f>
        <v>0</v>
      </c>
      <c r="BE53" s="145">
        <f aca="true" t="shared" si="17" ref="BE53:BE62">IF(AZ53=5,G53,0)</f>
        <v>0</v>
      </c>
      <c r="CA53" s="174">
        <v>3</v>
      </c>
      <c r="CB53" s="174">
        <v>0</v>
      </c>
      <c r="CZ53" s="145">
        <v>0.8</v>
      </c>
    </row>
    <row r="54" spans="1:104" ht="12.75">
      <c r="A54" s="168">
        <v>39</v>
      </c>
      <c r="B54" s="169" t="s">
        <v>170</v>
      </c>
      <c r="C54" s="170" t="s">
        <v>171</v>
      </c>
      <c r="D54" s="171" t="s">
        <v>140</v>
      </c>
      <c r="E54" s="172">
        <v>13.07</v>
      </c>
      <c r="F54" s="172"/>
      <c r="G54" s="173">
        <f t="shared" si="12"/>
        <v>0</v>
      </c>
      <c r="O54" s="167">
        <v>2</v>
      </c>
      <c r="AA54" s="145">
        <v>1</v>
      </c>
      <c r="AB54" s="145">
        <v>1</v>
      </c>
      <c r="AC54" s="145">
        <v>1</v>
      </c>
      <c r="AZ54" s="145">
        <v>1</v>
      </c>
      <c r="BA54" s="145">
        <f t="shared" si="13"/>
        <v>0</v>
      </c>
      <c r="BB54" s="145">
        <f t="shared" si="14"/>
        <v>0</v>
      </c>
      <c r="BC54" s="145">
        <f t="shared" si="15"/>
        <v>0</v>
      </c>
      <c r="BD54" s="145">
        <f t="shared" si="16"/>
        <v>0</v>
      </c>
      <c r="BE54" s="145">
        <f t="shared" si="17"/>
        <v>0</v>
      </c>
      <c r="CA54" s="174">
        <v>1</v>
      </c>
      <c r="CB54" s="174">
        <v>1</v>
      </c>
      <c r="CZ54" s="145">
        <v>0.61348</v>
      </c>
    </row>
    <row r="55" spans="1:104" ht="12.75">
      <c r="A55" s="168">
        <v>40</v>
      </c>
      <c r="B55" s="169" t="s">
        <v>172</v>
      </c>
      <c r="C55" s="170" t="s">
        <v>173</v>
      </c>
      <c r="D55" s="171" t="s">
        <v>95</v>
      </c>
      <c r="E55" s="172">
        <v>5.9382</v>
      </c>
      <c r="F55" s="172"/>
      <c r="G55" s="173">
        <f t="shared" si="12"/>
        <v>0</v>
      </c>
      <c r="O55" s="167">
        <v>2</v>
      </c>
      <c r="AA55" s="145">
        <v>1</v>
      </c>
      <c r="AB55" s="145">
        <v>1</v>
      </c>
      <c r="AC55" s="145">
        <v>1</v>
      </c>
      <c r="AZ55" s="145">
        <v>1</v>
      </c>
      <c r="BA55" s="145">
        <f t="shared" si="13"/>
        <v>0</v>
      </c>
      <c r="BB55" s="145">
        <f t="shared" si="14"/>
        <v>0</v>
      </c>
      <c r="BC55" s="145">
        <f t="shared" si="15"/>
        <v>0</v>
      </c>
      <c r="BD55" s="145">
        <f t="shared" si="16"/>
        <v>0</v>
      </c>
      <c r="BE55" s="145">
        <f t="shared" si="17"/>
        <v>0</v>
      </c>
      <c r="CA55" s="174">
        <v>1</v>
      </c>
      <c r="CB55" s="174">
        <v>1</v>
      </c>
      <c r="CZ55" s="145">
        <v>2.26672</v>
      </c>
    </row>
    <row r="56" spans="1:104" ht="12.75">
      <c r="A56" s="168">
        <v>41</v>
      </c>
      <c r="B56" s="169" t="s">
        <v>174</v>
      </c>
      <c r="C56" s="170" t="s">
        <v>175</v>
      </c>
      <c r="D56" s="171" t="s">
        <v>140</v>
      </c>
      <c r="E56" s="172">
        <v>7</v>
      </c>
      <c r="F56" s="172"/>
      <c r="G56" s="173">
        <f t="shared" si="12"/>
        <v>0</v>
      </c>
      <c r="O56" s="167">
        <v>2</v>
      </c>
      <c r="AA56" s="145">
        <v>1</v>
      </c>
      <c r="AB56" s="145">
        <v>1</v>
      </c>
      <c r="AC56" s="145">
        <v>1</v>
      </c>
      <c r="AZ56" s="145">
        <v>1</v>
      </c>
      <c r="BA56" s="145">
        <f t="shared" si="13"/>
        <v>0</v>
      </c>
      <c r="BB56" s="145">
        <f t="shared" si="14"/>
        <v>0</v>
      </c>
      <c r="BC56" s="145">
        <f t="shared" si="15"/>
        <v>0</v>
      </c>
      <c r="BD56" s="145">
        <f t="shared" si="16"/>
        <v>0</v>
      </c>
      <c r="BE56" s="145">
        <f t="shared" si="17"/>
        <v>0</v>
      </c>
      <c r="CA56" s="174">
        <v>1</v>
      </c>
      <c r="CB56" s="174">
        <v>1</v>
      </c>
      <c r="CZ56" s="145">
        <v>0</v>
      </c>
    </row>
    <row r="57" spans="1:104" ht="22.5">
      <c r="A57" s="168">
        <v>42</v>
      </c>
      <c r="B57" s="169" t="s">
        <v>176</v>
      </c>
      <c r="C57" s="170" t="s">
        <v>177</v>
      </c>
      <c r="D57" s="171" t="s">
        <v>118</v>
      </c>
      <c r="E57" s="172">
        <v>117.52</v>
      </c>
      <c r="F57" s="172"/>
      <c r="G57" s="173">
        <f t="shared" si="12"/>
        <v>0</v>
      </c>
      <c r="O57" s="167">
        <v>2</v>
      </c>
      <c r="AA57" s="145">
        <v>1</v>
      </c>
      <c r="AB57" s="145">
        <v>3</v>
      </c>
      <c r="AC57" s="145">
        <v>3</v>
      </c>
      <c r="AZ57" s="145">
        <v>1</v>
      </c>
      <c r="BA57" s="145">
        <f t="shared" si="13"/>
        <v>0</v>
      </c>
      <c r="BB57" s="145">
        <f t="shared" si="14"/>
        <v>0</v>
      </c>
      <c r="BC57" s="145">
        <f t="shared" si="15"/>
        <v>0</v>
      </c>
      <c r="BD57" s="145">
        <f t="shared" si="16"/>
        <v>0</v>
      </c>
      <c r="BE57" s="145">
        <f t="shared" si="17"/>
        <v>0</v>
      </c>
      <c r="CA57" s="174">
        <v>1</v>
      </c>
      <c r="CB57" s="174">
        <v>3</v>
      </c>
      <c r="CZ57" s="145">
        <v>0</v>
      </c>
    </row>
    <row r="58" spans="1:104" ht="22.5">
      <c r="A58" s="168">
        <v>43</v>
      </c>
      <c r="B58" s="169" t="s">
        <v>178</v>
      </c>
      <c r="C58" s="170" t="s">
        <v>179</v>
      </c>
      <c r="D58" s="171" t="s">
        <v>118</v>
      </c>
      <c r="E58" s="172">
        <v>822.64</v>
      </c>
      <c r="F58" s="172"/>
      <c r="G58" s="173">
        <f t="shared" si="12"/>
        <v>0</v>
      </c>
      <c r="O58" s="167">
        <v>2</v>
      </c>
      <c r="AA58" s="145">
        <v>1</v>
      </c>
      <c r="AB58" s="145">
        <v>3</v>
      </c>
      <c r="AC58" s="145">
        <v>3</v>
      </c>
      <c r="AZ58" s="145">
        <v>1</v>
      </c>
      <c r="BA58" s="145">
        <f t="shared" si="13"/>
        <v>0</v>
      </c>
      <c r="BB58" s="145">
        <f t="shared" si="14"/>
        <v>0</v>
      </c>
      <c r="BC58" s="145">
        <f t="shared" si="15"/>
        <v>0</v>
      </c>
      <c r="BD58" s="145">
        <f t="shared" si="16"/>
        <v>0</v>
      </c>
      <c r="BE58" s="145">
        <f t="shared" si="17"/>
        <v>0</v>
      </c>
      <c r="CA58" s="174">
        <v>1</v>
      </c>
      <c r="CB58" s="174">
        <v>3</v>
      </c>
      <c r="CZ58" s="145">
        <v>0</v>
      </c>
    </row>
    <row r="59" spans="1:104" ht="22.5">
      <c r="A59" s="168">
        <v>44</v>
      </c>
      <c r="B59" s="169" t="s">
        <v>180</v>
      </c>
      <c r="C59" s="170" t="s">
        <v>181</v>
      </c>
      <c r="D59" s="171" t="s">
        <v>118</v>
      </c>
      <c r="E59" s="172">
        <v>117.52</v>
      </c>
      <c r="F59" s="172"/>
      <c r="G59" s="173">
        <f t="shared" si="12"/>
        <v>0</v>
      </c>
      <c r="O59" s="167">
        <v>2</v>
      </c>
      <c r="AA59" s="145">
        <v>1</v>
      </c>
      <c r="AB59" s="145">
        <v>3</v>
      </c>
      <c r="AC59" s="145">
        <v>3</v>
      </c>
      <c r="AZ59" s="145">
        <v>1</v>
      </c>
      <c r="BA59" s="145">
        <f t="shared" si="13"/>
        <v>0</v>
      </c>
      <c r="BB59" s="145">
        <f t="shared" si="14"/>
        <v>0</v>
      </c>
      <c r="BC59" s="145">
        <f t="shared" si="15"/>
        <v>0</v>
      </c>
      <c r="BD59" s="145">
        <f t="shared" si="16"/>
        <v>0</v>
      </c>
      <c r="BE59" s="145">
        <f t="shared" si="17"/>
        <v>0</v>
      </c>
      <c r="CA59" s="174">
        <v>1</v>
      </c>
      <c r="CB59" s="174">
        <v>3</v>
      </c>
      <c r="CZ59" s="145">
        <v>0</v>
      </c>
    </row>
    <row r="60" spans="1:104" ht="22.5">
      <c r="A60" s="168">
        <v>45</v>
      </c>
      <c r="B60" s="169" t="s">
        <v>182</v>
      </c>
      <c r="C60" s="170" t="s">
        <v>183</v>
      </c>
      <c r="D60" s="171" t="s">
        <v>118</v>
      </c>
      <c r="E60" s="172">
        <v>23.53</v>
      </c>
      <c r="F60" s="172"/>
      <c r="G60" s="173">
        <f t="shared" si="12"/>
        <v>0</v>
      </c>
      <c r="O60" s="167">
        <v>2</v>
      </c>
      <c r="AA60" s="145">
        <v>1</v>
      </c>
      <c r="AB60" s="145">
        <v>1</v>
      </c>
      <c r="AC60" s="145">
        <v>1</v>
      </c>
      <c r="AZ60" s="145">
        <v>1</v>
      </c>
      <c r="BA60" s="145">
        <f t="shared" si="13"/>
        <v>0</v>
      </c>
      <c r="BB60" s="145">
        <f t="shared" si="14"/>
        <v>0</v>
      </c>
      <c r="BC60" s="145">
        <f t="shared" si="15"/>
        <v>0</v>
      </c>
      <c r="BD60" s="145">
        <f t="shared" si="16"/>
        <v>0</v>
      </c>
      <c r="BE60" s="145">
        <f t="shared" si="17"/>
        <v>0</v>
      </c>
      <c r="CA60" s="174">
        <v>1</v>
      </c>
      <c r="CB60" s="174">
        <v>1</v>
      </c>
      <c r="CZ60" s="145">
        <v>0</v>
      </c>
    </row>
    <row r="61" spans="1:104" ht="22.5">
      <c r="A61" s="168">
        <v>46</v>
      </c>
      <c r="B61" s="169" t="s">
        <v>184</v>
      </c>
      <c r="C61" s="170" t="s">
        <v>185</v>
      </c>
      <c r="D61" s="171" t="s">
        <v>118</v>
      </c>
      <c r="E61" s="172">
        <v>94.8</v>
      </c>
      <c r="F61" s="172"/>
      <c r="G61" s="173">
        <f t="shared" si="12"/>
        <v>0</v>
      </c>
      <c r="O61" s="167">
        <v>2</v>
      </c>
      <c r="AA61" s="145">
        <v>1</v>
      </c>
      <c r="AB61" s="145">
        <v>1</v>
      </c>
      <c r="AC61" s="145">
        <v>1</v>
      </c>
      <c r="AZ61" s="145">
        <v>1</v>
      </c>
      <c r="BA61" s="145">
        <f t="shared" si="13"/>
        <v>0</v>
      </c>
      <c r="BB61" s="145">
        <f t="shared" si="14"/>
        <v>0</v>
      </c>
      <c r="BC61" s="145">
        <f t="shared" si="15"/>
        <v>0</v>
      </c>
      <c r="BD61" s="145">
        <f t="shared" si="16"/>
        <v>0</v>
      </c>
      <c r="BE61" s="145">
        <f t="shared" si="17"/>
        <v>0</v>
      </c>
      <c r="CA61" s="174">
        <v>1</v>
      </c>
      <c r="CB61" s="174">
        <v>1</v>
      </c>
      <c r="CZ61" s="145">
        <v>0</v>
      </c>
    </row>
    <row r="62" spans="1:104" ht="12.75">
      <c r="A62" s="168">
        <v>47</v>
      </c>
      <c r="B62" s="169" t="s">
        <v>186</v>
      </c>
      <c r="C62" s="170" t="s">
        <v>187</v>
      </c>
      <c r="D62" s="171" t="s">
        <v>169</v>
      </c>
      <c r="E62" s="172">
        <v>2</v>
      </c>
      <c r="F62" s="172"/>
      <c r="G62" s="173">
        <f t="shared" si="12"/>
        <v>0</v>
      </c>
      <c r="O62" s="167">
        <v>2</v>
      </c>
      <c r="AA62" s="145">
        <v>1</v>
      </c>
      <c r="AB62" s="145">
        <v>1</v>
      </c>
      <c r="AC62" s="145">
        <v>1</v>
      </c>
      <c r="AZ62" s="145">
        <v>1</v>
      </c>
      <c r="BA62" s="145">
        <f t="shared" si="13"/>
        <v>0</v>
      </c>
      <c r="BB62" s="145">
        <f t="shared" si="14"/>
        <v>0</v>
      </c>
      <c r="BC62" s="145">
        <f t="shared" si="15"/>
        <v>0</v>
      </c>
      <c r="BD62" s="145">
        <f t="shared" si="16"/>
        <v>0</v>
      </c>
      <c r="BE62" s="145">
        <f t="shared" si="17"/>
        <v>0</v>
      </c>
      <c r="CA62" s="174">
        <v>1</v>
      </c>
      <c r="CB62" s="174">
        <v>1</v>
      </c>
      <c r="CZ62" s="145">
        <v>0</v>
      </c>
    </row>
    <row r="63" spans="1:57" ht="12.75">
      <c r="A63" s="175"/>
      <c r="B63" s="176" t="s">
        <v>76</v>
      </c>
      <c r="C63" s="177" t="str">
        <f>CONCATENATE(B52," ",C52)</f>
        <v>009 Ostatní konstrukce a práce</v>
      </c>
      <c r="D63" s="178"/>
      <c r="E63" s="179"/>
      <c r="F63" s="180"/>
      <c r="G63" s="181">
        <f>SUM(G52:G62)</f>
        <v>0</v>
      </c>
      <c r="O63" s="167">
        <v>4</v>
      </c>
      <c r="BA63" s="182">
        <f>SUM(BA52:BA62)</f>
        <v>0</v>
      </c>
      <c r="BB63" s="182">
        <f>SUM(BB52:BB62)</f>
        <v>0</v>
      </c>
      <c r="BC63" s="182">
        <f>SUM(BC52:BC62)</f>
        <v>0</v>
      </c>
      <c r="BD63" s="182">
        <f>SUM(BD52:BD62)</f>
        <v>0</v>
      </c>
      <c r="BE63" s="182">
        <f>SUM(BE52:BE62)</f>
        <v>0</v>
      </c>
    </row>
    <row r="64" spans="1:15" ht="12.75">
      <c r="A64" s="160" t="s">
        <v>74</v>
      </c>
      <c r="B64" s="161" t="s">
        <v>188</v>
      </c>
      <c r="C64" s="162" t="s">
        <v>189</v>
      </c>
      <c r="D64" s="163"/>
      <c r="E64" s="164"/>
      <c r="F64" s="164"/>
      <c r="G64" s="165"/>
      <c r="H64" s="166"/>
      <c r="I64" s="166"/>
      <c r="O64" s="167">
        <v>1</v>
      </c>
    </row>
    <row r="65" spans="1:104" ht="12.75">
      <c r="A65" s="168">
        <v>48</v>
      </c>
      <c r="B65" s="169" t="s">
        <v>190</v>
      </c>
      <c r="C65" s="170" t="s">
        <v>191</v>
      </c>
      <c r="D65" s="171" t="s">
        <v>118</v>
      </c>
      <c r="E65" s="172">
        <v>105.709</v>
      </c>
      <c r="F65" s="172"/>
      <c r="G65" s="173">
        <f>E65*F65</f>
        <v>0</v>
      </c>
      <c r="O65" s="167">
        <v>2</v>
      </c>
      <c r="AA65" s="145">
        <v>1</v>
      </c>
      <c r="AB65" s="145">
        <v>2</v>
      </c>
      <c r="AC65" s="145">
        <v>2</v>
      </c>
      <c r="AZ65" s="145">
        <v>1</v>
      </c>
      <c r="BA65" s="145">
        <f>IF(AZ65=1,G65,0)</f>
        <v>0</v>
      </c>
      <c r="BB65" s="145">
        <f>IF(AZ65=2,G65,0)</f>
        <v>0</v>
      </c>
      <c r="BC65" s="145">
        <f>IF(AZ65=3,G65,0)</f>
        <v>0</v>
      </c>
      <c r="BD65" s="145">
        <f>IF(AZ65=4,G65,0)</f>
        <v>0</v>
      </c>
      <c r="BE65" s="145">
        <f>IF(AZ65=5,G65,0)</f>
        <v>0</v>
      </c>
      <c r="CA65" s="174">
        <v>1</v>
      </c>
      <c r="CB65" s="174">
        <v>2</v>
      </c>
      <c r="CZ65" s="145">
        <v>0</v>
      </c>
    </row>
    <row r="66" spans="1:57" ht="12.75">
      <c r="A66" s="175"/>
      <c r="B66" s="176" t="s">
        <v>76</v>
      </c>
      <c r="C66" s="177" t="str">
        <f>CONCATENATE(B64," ",C64)</f>
        <v>099 Přesun hmot HSV</v>
      </c>
      <c r="D66" s="178"/>
      <c r="E66" s="179"/>
      <c r="F66" s="180"/>
      <c r="G66" s="181">
        <f>SUM(G64:G65)</f>
        <v>0</v>
      </c>
      <c r="O66" s="167">
        <v>4</v>
      </c>
      <c r="BA66" s="182">
        <f>SUM(BA64:BA65)</f>
        <v>0</v>
      </c>
      <c r="BB66" s="182">
        <f>SUM(BB64:BB65)</f>
        <v>0</v>
      </c>
      <c r="BC66" s="182">
        <f>SUM(BC64:BC65)</f>
        <v>0</v>
      </c>
      <c r="BD66" s="182">
        <f>SUM(BD64:BD65)</f>
        <v>0</v>
      </c>
      <c r="BE66" s="182">
        <f>SUM(BE64:BE65)</f>
        <v>0</v>
      </c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spans="1:7" ht="12.75">
      <c r="A90" s="183"/>
      <c r="B90" s="183"/>
      <c r="C90" s="183"/>
      <c r="D90" s="183"/>
      <c r="E90" s="183"/>
      <c r="F90" s="183"/>
      <c r="G90" s="183"/>
    </row>
    <row r="91" spans="1:7" ht="12.75">
      <c r="A91" s="183"/>
      <c r="B91" s="183"/>
      <c r="C91" s="183"/>
      <c r="D91" s="183"/>
      <c r="E91" s="183"/>
      <c r="F91" s="183"/>
      <c r="G91" s="183"/>
    </row>
    <row r="92" spans="1:7" ht="12.75">
      <c r="A92" s="183"/>
      <c r="B92" s="183"/>
      <c r="C92" s="183"/>
      <c r="D92" s="183"/>
      <c r="E92" s="183"/>
      <c r="F92" s="183"/>
      <c r="G92" s="183"/>
    </row>
    <row r="93" spans="1:7" ht="12.75">
      <c r="A93" s="183"/>
      <c r="B93" s="183"/>
      <c r="C93" s="183"/>
      <c r="D93" s="183"/>
      <c r="E93" s="183"/>
      <c r="F93" s="183"/>
      <c r="G93" s="183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spans="1:2" ht="12.75">
      <c r="A125" s="184"/>
      <c r="B125" s="184"/>
    </row>
    <row r="126" spans="1:7" ht="12.75">
      <c r="A126" s="183"/>
      <c r="B126" s="183"/>
      <c r="C126" s="186"/>
      <c r="D126" s="186"/>
      <c r="E126" s="187"/>
      <c r="F126" s="186"/>
      <c r="G126" s="188"/>
    </row>
    <row r="127" spans="1:7" ht="12.75">
      <c r="A127" s="189"/>
      <c r="B127" s="189"/>
      <c r="C127" s="183"/>
      <c r="D127" s="183"/>
      <c r="E127" s="190"/>
      <c r="F127" s="183"/>
      <c r="G127" s="183"/>
    </row>
    <row r="128" spans="1:7" ht="12.75">
      <c r="A128" s="183"/>
      <c r="B128" s="183"/>
      <c r="C128" s="183"/>
      <c r="D128" s="183"/>
      <c r="E128" s="190"/>
      <c r="F128" s="183"/>
      <c r="G128" s="183"/>
    </row>
    <row r="129" spans="1:7" ht="12.75">
      <c r="A129" s="183"/>
      <c r="B129" s="183"/>
      <c r="C129" s="183"/>
      <c r="D129" s="183"/>
      <c r="E129" s="190"/>
      <c r="F129" s="183"/>
      <c r="G129" s="183"/>
    </row>
    <row r="130" spans="1:7" ht="12.75">
      <c r="A130" s="183"/>
      <c r="B130" s="183"/>
      <c r="C130" s="183"/>
      <c r="D130" s="183"/>
      <c r="E130" s="190"/>
      <c r="F130" s="183"/>
      <c r="G130" s="183"/>
    </row>
    <row r="131" spans="1:7" ht="12.75">
      <c r="A131" s="183"/>
      <c r="B131" s="183"/>
      <c r="C131" s="183"/>
      <c r="D131" s="183"/>
      <c r="E131" s="190"/>
      <c r="F131" s="183"/>
      <c r="G131" s="183"/>
    </row>
    <row r="132" spans="1:7" ht="12.75">
      <c r="A132" s="183"/>
      <c r="B132" s="183"/>
      <c r="C132" s="183"/>
      <c r="D132" s="183"/>
      <c r="E132" s="190"/>
      <c r="F132" s="183"/>
      <c r="G132" s="183"/>
    </row>
    <row r="133" spans="1:7" ht="12.75">
      <c r="A133" s="183"/>
      <c r="B133" s="183"/>
      <c r="C133" s="183"/>
      <c r="D133" s="183"/>
      <c r="E133" s="190"/>
      <c r="F133" s="183"/>
      <c r="G133" s="183"/>
    </row>
    <row r="134" spans="1:7" ht="12.75">
      <c r="A134" s="183"/>
      <c r="B134" s="183"/>
      <c r="C134" s="183"/>
      <c r="D134" s="183"/>
      <c r="E134" s="190"/>
      <c r="F134" s="183"/>
      <c r="G134" s="183"/>
    </row>
    <row r="135" spans="1:7" ht="12.75">
      <c r="A135" s="183"/>
      <c r="B135" s="183"/>
      <c r="C135" s="183"/>
      <c r="D135" s="183"/>
      <c r="E135" s="190"/>
      <c r="F135" s="183"/>
      <c r="G135" s="183"/>
    </row>
    <row r="136" spans="1:7" ht="12.75">
      <c r="A136" s="183"/>
      <c r="B136" s="183"/>
      <c r="C136" s="183"/>
      <c r="D136" s="183"/>
      <c r="E136" s="190"/>
      <c r="F136" s="183"/>
      <c r="G136" s="183"/>
    </row>
    <row r="137" spans="1:7" ht="12.75">
      <c r="A137" s="183"/>
      <c r="B137" s="183"/>
      <c r="C137" s="183"/>
      <c r="D137" s="183"/>
      <c r="E137" s="190"/>
      <c r="F137" s="183"/>
      <c r="G137" s="183"/>
    </row>
    <row r="138" spans="1:7" ht="12.75">
      <c r="A138" s="183"/>
      <c r="B138" s="183"/>
      <c r="C138" s="183"/>
      <c r="D138" s="183"/>
      <c r="E138" s="190"/>
      <c r="F138" s="183"/>
      <c r="G138" s="183"/>
    </row>
    <row r="139" spans="1:7" ht="12.75">
      <c r="A139" s="183"/>
      <c r="B139" s="183"/>
      <c r="C139" s="183"/>
      <c r="D139" s="183"/>
      <c r="E139" s="190"/>
      <c r="F139" s="183"/>
      <c r="G139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Šmejdířová</dc:creator>
  <cp:keywords/>
  <dc:description/>
  <cp:lastModifiedBy>Pavel Muller</cp:lastModifiedBy>
  <dcterms:created xsi:type="dcterms:W3CDTF">2011-12-14T17:23:27Z</dcterms:created>
  <dcterms:modified xsi:type="dcterms:W3CDTF">2011-12-23T07:21:49Z</dcterms:modified>
  <cp:category/>
  <cp:version/>
  <cp:contentType/>
  <cp:contentStatus/>
</cp:coreProperties>
</file>