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8335" windowHeight="1246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list'!$G$2</definedName>
    <definedName name="MJ">'Krycí list'!$G$5</definedName>
    <definedName name="Mont">'Rekapitulace'!$H$8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'Položky'!$A$1:$G$13</definedName>
    <definedName name="_xlnm.Print_Area" localSheetId="1">'Rekapitulace'!$A$1:$I$14</definedName>
    <definedName name="PocetMJ">'Krycí list'!$G$6</definedName>
    <definedName name="Poznamka">'Krycí list'!$B$37</definedName>
    <definedName name="Projektant">'Krycí list'!$C$8</definedName>
    <definedName name="PSV">'Rekapitulace'!$F$8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'Rekapitulace'!$H$14</definedName>
    <definedName name="VRNKc">'Rekapitulace'!$E$13</definedName>
    <definedName name="VRNnazev">'Rekapitulace'!$A$13</definedName>
    <definedName name="VRNproc">'Rekapitulace'!$F$13</definedName>
    <definedName name="VRNzakl">'Rekapitulace'!$G$13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<sst xmlns="http://schemas.openxmlformats.org/spreadsheetml/2006/main" count="119" uniqueCount="91">
  <si>
    <t>POLOŽKOVÝ 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</si>
  <si>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</si>
  <si>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</si>
  <si>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</si>
  <si>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</si>
  <si>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</si>
  <si>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</si>
  <si>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</si>
  <si>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</si>
  <si>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</si>
  <si>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</si>
  <si>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</si>
  <si>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</si>
  <si>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</si>
  <si>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</si>
  <si>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</si>
  <si>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</si>
  <si>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</si>
  <si>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</si>
  <si>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</si>
  <si>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</si>
  <si>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</si>
  <si>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</si>
  <si>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</si>
  <si>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</si>
  <si>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</si>
  <si>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</si>
  <si>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</si>
  <si>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</si>
  <si>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</si>
  <si>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</si>
  <si>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</si>
  <si>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</si>
  <si>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</si>
  <si>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</si>
  <si>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</si>
  <si>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</si>
  <si>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</si>
  <si>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</si>
  <si>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</si>
  <si>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</si>
  <si>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</si>
  <si>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</si>
  <si>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</si>
  <si>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</si>
  <si>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</si>
  <si>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</si>
  <si>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</si>
  <si>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</si>
  <si>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</si>
  <si>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</si>
  <si>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</si>
  <si>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</si>
  <si>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</si>
  <si>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</si>
  <si>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</si>
  <si>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</si>
  <si>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</si>
  <si>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</si>
  <si>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</si>
  <si>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</si>
  <si>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</si>
  <si>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</si>
  <si>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</si>
  <si>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</si>
  <si>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</si>
  <si>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</si>
  <si>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</si>
  <si>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</si>
  <si>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</si>
  <si>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</si>
  <si>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</si>
  <si>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</si>
  <si>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</si>
  <si>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</si>
  <si>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SO 001</t>
  </si>
  <si>
    <t>Všeobecné položky</t>
  </si>
  <si>
    <t>009</t>
  </si>
  <si>
    <t>Ostatní konstrukce a práce</t>
  </si>
  <si>
    <t>VOP 31</t>
  </si>
  <si>
    <t xml:space="preserve">Zpracování dokumentace skutečného provedení stavby </t>
  </si>
  <si>
    <t>kpl</t>
  </si>
  <si>
    <t>VOP 41</t>
  </si>
  <si>
    <t xml:space="preserve">Zaměření skutečného provedení stavby </t>
  </si>
  <si>
    <t>VOP 61</t>
  </si>
  <si>
    <t xml:space="preserve">Vytyčení stavby </t>
  </si>
  <si>
    <t>VOP 71</t>
  </si>
  <si>
    <t xml:space="preserve">Vytyčení inženýrských sítí </t>
  </si>
  <si>
    <t>VOP 81</t>
  </si>
  <si>
    <t xml:space="preserve">Vytyčení vlastnické hranice DKM </t>
  </si>
  <si>
    <t>OPTIMA s.r.o.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</si>
</sst>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3" fillId="0" borderId="49" xfId="46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3" fillId="33" borderId="19" xfId="46" applyFont="1" applyFill="1" applyBorder="1" applyAlignment="1">
      <alignment horizontal="center"/>
      <protection/>
    </xf>
    <xf numFmtId="49" fontId="17" fillId="33" borderId="19" xfId="46" applyNumberFormat="1" applyFont="1" applyFill="1" applyBorder="1" applyAlignment="1">
      <alignment horizontal="left"/>
      <protection/>
    </xf>
    <xf numFmtId="0" fontId="17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2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3" xfId="46" applyFont="1" applyBorder="1" applyAlignment="1">
      <alignment horizontal="center"/>
      <protection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8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2" fillId="0" borderId="0" xfId="46" applyFont="1" applyAlignment="1">
      <alignment horizontal="center"/>
      <protection/>
    </xf>
    <xf numFmtId="49" fontId="3" fillId="0" borderId="65" xfId="46" applyNumberFormat="1" applyFont="1" applyBorder="1" applyAlignment="1">
      <alignment horizontal="center"/>
      <protection/>
    </xf>
    <xf numFmtId="0" fontId="3" fillId="0" borderId="67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8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/>
      <c r="B2" s="4"/>
      <c r="C2" s="5"/>
      <c r="D2" s="5"/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75</v>
      </c>
      <c r="B5" s="16"/>
      <c r="C5" s="17" t="s">
        <v>76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>
        <v>0</v>
      </c>
      <c r="O6" s="22"/>
    </row>
    <row r="7" spans="1:7" ht="12.75" customHeight="1">
      <c r="A7" s="23"/>
      <c r="B7" s="24"/>
      <c r="C7" s="25"/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1" t="s">
        <v>90</v>
      </c>
      <c r="D8" s="201"/>
      <c r="E8" s="202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1" t="str">
        <f>Projektant</f>
        <v>OPTIMA s.r.o.</v>
      </c>
      <c r="D9" s="201"/>
      <c r="E9" s="202"/>
      <c r="F9" s="11"/>
      <c r="G9" s="33"/>
      <c r="H9" s="34"/>
    </row>
    <row r="10" spans="1:8" ht="12.75">
      <c r="A10" s="28" t="s">
        <v>14</v>
      </c>
      <c r="B10" s="11"/>
      <c r="C10" s="201"/>
      <c r="D10" s="201"/>
      <c r="E10" s="201"/>
      <c r="F10" s="35"/>
      <c r="G10" s="36"/>
      <c r="H10" s="37"/>
    </row>
    <row r="11" spans="1:57" ht="13.5" customHeight="1">
      <c r="A11" s="28" t="s">
        <v>15</v>
      </c>
      <c r="B11" s="11"/>
      <c r="C11" s="201"/>
      <c r="D11" s="201"/>
      <c r="E11" s="201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3"/>
      <c r="D12" s="203"/>
      <c r="E12" s="203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/>
      <c r="E15" s="57"/>
      <c r="F15" s="58"/>
      <c r="G15" s="55"/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8"/>
      <c r="E16" s="59"/>
      <c r="F16" s="60"/>
      <c r="G16" s="55"/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8"/>
      <c r="E17" s="59"/>
      <c r="F17" s="60"/>
      <c r="G17" s="55"/>
    </row>
    <row r="18" spans="1:7" ht="15.75" customHeight="1">
      <c r="A18" s="61" t="s">
        <v>27</v>
      </c>
      <c r="B18" s="62" t="s">
        <v>28</v>
      </c>
      <c r="C18" s="55">
        <f>Dodavka</f>
        <v>0</v>
      </c>
      <c r="D18" s="8"/>
      <c r="E18" s="59"/>
      <c r="F18" s="60"/>
      <c r="G18" s="55"/>
    </row>
    <row r="19" spans="1:7" ht="15.75" customHeight="1">
      <c r="A19" s="63" t="s">
        <v>29</v>
      </c>
      <c r="B19" s="54"/>
      <c r="C19" s="55">
        <f>SUM(C15:C18)</f>
        <v>0</v>
      </c>
      <c r="D19" s="8"/>
      <c r="E19" s="59"/>
      <c r="F19" s="60"/>
      <c r="G19" s="55"/>
    </row>
    <row r="20" spans="1:7" ht="15.75" customHeight="1">
      <c r="A20" s="63"/>
      <c r="B20" s="54"/>
      <c r="C20" s="55"/>
      <c r="D20" s="8"/>
      <c r="E20" s="59"/>
      <c r="F20" s="60"/>
      <c r="G20" s="55"/>
    </row>
    <row r="21" spans="1:7" ht="15.75" customHeight="1">
      <c r="A21" s="63" t="s">
        <v>30</v>
      </c>
      <c r="B21" s="54"/>
      <c r="C21" s="55">
        <f>HZS</f>
        <v>0</v>
      </c>
      <c r="D21" s="8"/>
      <c r="E21" s="59"/>
      <c r="F21" s="60"/>
      <c r="G21" s="55"/>
    </row>
    <row r="22" spans="1:7" ht="15.7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75" customHeight="1" thickBot="1">
      <c r="A23" s="204" t="s">
        <v>33</v>
      </c>
      <c r="B23" s="205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20</v>
      </c>
      <c r="D30" s="85" t="s">
        <v>43</v>
      </c>
      <c r="E30" s="87"/>
      <c r="F30" s="196">
        <f>C23-F32</f>
        <v>0</v>
      </c>
      <c r="G30" s="197"/>
    </row>
    <row r="31" spans="1:7" ht="12.75">
      <c r="A31" s="84" t="s">
        <v>44</v>
      </c>
      <c r="B31" s="85"/>
      <c r="C31" s="86">
        <f>SazbaDPH1</f>
        <v>20</v>
      </c>
      <c r="D31" s="85" t="s">
        <v>45</v>
      </c>
      <c r="E31" s="87"/>
      <c r="F31" s="196">
        <f>ROUND(PRODUCT(F30,C31/100),0)</f>
        <v>0</v>
      </c>
      <c r="G31" s="197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196">
        <v>0</v>
      </c>
      <c r="G32" s="197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196">
        <f>ROUND(PRODUCT(F32,C33/100),0)</f>
        <v>0</v>
      </c>
      <c r="G33" s="197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198">
        <f>ROUND(SUM(F30:F33),0)</f>
        <v>0</v>
      </c>
      <c r="G34" s="199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0"/>
      <c r="C37" s="200"/>
      <c r="D37" s="200"/>
      <c r="E37" s="200"/>
      <c r="F37" s="200"/>
      <c r="G37" s="200"/>
      <c r="H37" t="s">
        <v>5</v>
      </c>
    </row>
    <row r="38" spans="1:8" ht="12.75" customHeight="1">
      <c r="A38" s="95"/>
      <c r="B38" s="200"/>
      <c r="C38" s="200"/>
      <c r="D38" s="200"/>
      <c r="E38" s="200"/>
      <c r="F38" s="200"/>
      <c r="G38" s="200"/>
      <c r="H38" t="s">
        <v>5</v>
      </c>
    </row>
    <row r="39" spans="1:8" ht="12.75">
      <c r="A39" s="95"/>
      <c r="B39" s="200"/>
      <c r="C39" s="200"/>
      <c r="D39" s="200"/>
      <c r="E39" s="200"/>
      <c r="F39" s="200"/>
      <c r="G39" s="200"/>
      <c r="H39" t="s">
        <v>5</v>
      </c>
    </row>
    <row r="40" spans="1:8" ht="12.75">
      <c r="A40" s="95"/>
      <c r="B40" s="200"/>
      <c r="C40" s="200"/>
      <c r="D40" s="200"/>
      <c r="E40" s="200"/>
      <c r="F40" s="200"/>
      <c r="G40" s="200"/>
      <c r="H40" t="s">
        <v>5</v>
      </c>
    </row>
    <row r="41" spans="1:8" ht="12.75">
      <c r="A41" s="95"/>
      <c r="B41" s="200"/>
      <c r="C41" s="200"/>
      <c r="D41" s="200"/>
      <c r="E41" s="200"/>
      <c r="F41" s="200"/>
      <c r="G41" s="200"/>
      <c r="H41" t="s">
        <v>5</v>
      </c>
    </row>
    <row r="42" spans="1:8" ht="12.75">
      <c r="A42" s="95"/>
      <c r="B42" s="200"/>
      <c r="C42" s="200"/>
      <c r="D42" s="200"/>
      <c r="E42" s="200"/>
      <c r="F42" s="200"/>
      <c r="G42" s="200"/>
      <c r="H42" t="s">
        <v>5</v>
      </c>
    </row>
    <row r="43" spans="1:8" ht="12.75">
      <c r="A43" s="95"/>
      <c r="B43" s="200"/>
      <c r="C43" s="200"/>
      <c r="D43" s="200"/>
      <c r="E43" s="200"/>
      <c r="F43" s="200"/>
      <c r="G43" s="200"/>
      <c r="H43" t="s">
        <v>5</v>
      </c>
    </row>
    <row r="44" spans="1:8" ht="12.75">
      <c r="A44" s="95"/>
      <c r="B44" s="200"/>
      <c r="C44" s="200"/>
      <c r="D44" s="200"/>
      <c r="E44" s="200"/>
      <c r="F44" s="200"/>
      <c r="G44" s="200"/>
      <c r="H44" t="s">
        <v>5</v>
      </c>
    </row>
    <row r="45" spans="1:8" ht="0.75" customHeight="1">
      <c r="A45" s="95"/>
      <c r="B45" s="200"/>
      <c r="C45" s="200"/>
      <c r="D45" s="200"/>
      <c r="E45" s="200"/>
      <c r="F45" s="200"/>
      <c r="G45" s="200"/>
      <c r="H45" t="s">
        <v>5</v>
      </c>
    </row>
    <row r="46" spans="2:7" ht="12.75">
      <c r="B46" s="195"/>
      <c r="C46" s="195"/>
      <c r="D46" s="195"/>
      <c r="E46" s="195"/>
      <c r="F46" s="195"/>
      <c r="G46" s="195"/>
    </row>
    <row r="47" spans="2:7" ht="12.75">
      <c r="B47" s="195"/>
      <c r="C47" s="195"/>
      <c r="D47" s="195"/>
      <c r="E47" s="195"/>
      <c r="F47" s="195"/>
      <c r="G47" s="195"/>
    </row>
    <row r="48" spans="2:7" ht="12.75">
      <c r="B48" s="195"/>
      <c r="C48" s="195"/>
      <c r="D48" s="195"/>
      <c r="E48" s="195"/>
      <c r="F48" s="195"/>
      <c r="G48" s="195"/>
    </row>
    <row r="49" spans="2:7" ht="12.75">
      <c r="B49" s="195"/>
      <c r="C49" s="195"/>
      <c r="D49" s="195"/>
      <c r="E49" s="195"/>
      <c r="F49" s="195"/>
      <c r="G49" s="195"/>
    </row>
    <row r="50" spans="2:7" ht="12.75">
      <c r="B50" s="195"/>
      <c r="C50" s="195"/>
      <c r="D50" s="195"/>
      <c r="E50" s="195"/>
      <c r="F50" s="195"/>
      <c r="G50" s="195"/>
    </row>
    <row r="51" spans="2:7" ht="12.75">
      <c r="B51" s="195"/>
      <c r="C51" s="195"/>
      <c r="D51" s="195"/>
      <c r="E51" s="195"/>
      <c r="F51" s="195"/>
      <c r="G51" s="195"/>
    </row>
    <row r="52" spans="2:7" ht="12.75">
      <c r="B52" s="195"/>
      <c r="C52" s="195"/>
      <c r="D52" s="195"/>
      <c r="E52" s="195"/>
      <c r="F52" s="195"/>
      <c r="G52" s="195"/>
    </row>
    <row r="53" spans="2:7" ht="12.75">
      <c r="B53" s="195"/>
      <c r="C53" s="195"/>
      <c r="D53" s="195"/>
      <c r="E53" s="195"/>
      <c r="F53" s="195"/>
      <c r="G53" s="195"/>
    </row>
    <row r="54" spans="2:7" ht="12.75">
      <c r="B54" s="195"/>
      <c r="C54" s="195"/>
      <c r="D54" s="195"/>
      <c r="E54" s="195"/>
      <c r="F54" s="195"/>
      <c r="G54" s="195"/>
    </row>
    <row r="55" spans="2:7" ht="12.75">
      <c r="B55" s="195"/>
      <c r="C55" s="195"/>
      <c r="D55" s="195"/>
      <c r="E55" s="195"/>
      <c r="F55" s="195"/>
      <c r="G55" s="195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5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6" t="s">
        <v>48</v>
      </c>
      <c r="B1" s="207"/>
      <c r="C1" s="96" t="str">
        <f>CONCATENATE(cislostavby," ",nazevstavby)</f>
        <v> </v>
      </c>
      <c r="D1" s="97"/>
      <c r="E1" s="98"/>
      <c r="F1" s="97"/>
      <c r="G1" s="99" t="s">
        <v>49</v>
      </c>
      <c r="H1" s="100" t="s">
        <v>75</v>
      </c>
      <c r="I1" s="101"/>
    </row>
    <row r="2" spans="1:9" ht="13.5" thickBot="1">
      <c r="A2" s="208" t="s">
        <v>50</v>
      </c>
      <c r="B2" s="209"/>
      <c r="C2" s="102" t="str">
        <f>CONCATENATE(cisloobjektu," ",nazevobjektu)</f>
        <v>SO 001 Všeobecné položky</v>
      </c>
      <c r="D2" s="103"/>
      <c r="E2" s="104"/>
      <c r="F2" s="103"/>
      <c r="G2" s="210" t="s">
        <v>76</v>
      </c>
      <c r="H2" s="211"/>
      <c r="I2" s="21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3.5" thickBot="1">
      <c r="A7" s="191" t="str">
        <f>Položky!B7</f>
        <v>009</v>
      </c>
      <c r="B7" s="114" t="str">
        <f>Položky!C7</f>
        <v>Ostatní konstrukce a práce</v>
      </c>
      <c r="C7" s="65"/>
      <c r="D7" s="115"/>
      <c r="E7" s="192">
        <f>Položky!BA13</f>
        <v>0</v>
      </c>
      <c r="F7" s="193">
        <f>Položky!BB13</f>
        <v>0</v>
      </c>
      <c r="G7" s="193">
        <f>Položky!BC13</f>
        <v>0</v>
      </c>
      <c r="H7" s="193">
        <f>Položky!BD13</f>
        <v>0</v>
      </c>
      <c r="I7" s="194">
        <f>Položky!BE13</f>
        <v>0</v>
      </c>
    </row>
    <row r="8" spans="1:9" s="122" customFormat="1" ht="13.5" thickBot="1">
      <c r="A8" s="116"/>
      <c r="B8" s="117" t="s">
        <v>57</v>
      </c>
      <c r="C8" s="117"/>
      <c r="D8" s="118"/>
      <c r="E8" s="119">
        <f>SUM(E7:E7)</f>
        <v>0</v>
      </c>
      <c r="F8" s="120">
        <f>SUM(F7:F7)</f>
        <v>0</v>
      </c>
      <c r="G8" s="120">
        <f>SUM(G7:G7)</f>
        <v>0</v>
      </c>
      <c r="H8" s="120">
        <f>SUM(H7:H7)</f>
        <v>0</v>
      </c>
      <c r="I8" s="121">
        <f>SUM(I7:I7)</f>
        <v>0</v>
      </c>
    </row>
    <row r="9" spans="1:9" ht="12.75">
      <c r="A9" s="65"/>
      <c r="B9" s="65"/>
      <c r="C9" s="65"/>
      <c r="D9" s="65"/>
      <c r="E9" s="65"/>
      <c r="F9" s="65"/>
      <c r="G9" s="65"/>
      <c r="H9" s="65"/>
      <c r="I9" s="65"/>
    </row>
    <row r="10" spans="1:57" ht="19.5" customHeight="1">
      <c r="A10" s="106" t="s">
        <v>58</v>
      </c>
      <c r="B10" s="106"/>
      <c r="C10" s="106"/>
      <c r="D10" s="106"/>
      <c r="E10" s="106"/>
      <c r="F10" s="106"/>
      <c r="G10" s="123"/>
      <c r="H10" s="106"/>
      <c r="I10" s="106"/>
      <c r="BA10" s="40"/>
      <c r="BB10" s="40"/>
      <c r="BC10" s="40"/>
      <c r="BD10" s="40"/>
      <c r="BE10" s="40"/>
    </row>
    <row r="11" spans="1:9" ht="13.5" thickBot="1">
      <c r="A11" s="76"/>
      <c r="B11" s="76"/>
      <c r="C11" s="76"/>
      <c r="D11" s="76"/>
      <c r="E11" s="76"/>
      <c r="F11" s="76"/>
      <c r="G11" s="76"/>
      <c r="H11" s="76"/>
      <c r="I11" s="76"/>
    </row>
    <row r="12" spans="1:9" ht="12.75">
      <c r="A12" s="70" t="s">
        <v>59</v>
      </c>
      <c r="B12" s="71"/>
      <c r="C12" s="71"/>
      <c r="D12" s="124"/>
      <c r="E12" s="125" t="s">
        <v>60</v>
      </c>
      <c r="F12" s="126" t="s">
        <v>61</v>
      </c>
      <c r="G12" s="127" t="s">
        <v>62</v>
      </c>
      <c r="H12" s="128"/>
      <c r="I12" s="129" t="s">
        <v>60</v>
      </c>
    </row>
    <row r="13" spans="1:53" ht="12.75">
      <c r="A13" s="63"/>
      <c r="B13" s="54"/>
      <c r="C13" s="54"/>
      <c r="D13" s="130"/>
      <c r="E13" s="131"/>
      <c r="F13" s="132"/>
      <c r="G13" s="133">
        <f>CHOOSE(BA13+1,HSV+PSV,HSV+PSV+Mont,HSV+PSV+Dodavka+Mont,HSV,PSV,Mont,Dodavka,Mont+Dodavka,0)</f>
        <v>0</v>
      </c>
      <c r="H13" s="134"/>
      <c r="I13" s="135">
        <f>E13+F13*G13/100</f>
        <v>0</v>
      </c>
      <c r="BA13">
        <v>8</v>
      </c>
    </row>
    <row r="14" spans="1:9" ht="13.5" thickBot="1">
      <c r="A14" s="136"/>
      <c r="B14" s="137" t="s">
        <v>63</v>
      </c>
      <c r="C14" s="138"/>
      <c r="D14" s="139"/>
      <c r="E14" s="140"/>
      <c r="F14" s="141"/>
      <c r="G14" s="141"/>
      <c r="H14" s="213">
        <f>SUM(H13:H13)</f>
        <v>0</v>
      </c>
      <c r="I14" s="214"/>
    </row>
    <row r="16" spans="2:9" ht="12.75">
      <c r="B16" s="122"/>
      <c r="F16" s="142"/>
      <c r="G16" s="143"/>
      <c r="H16" s="143"/>
      <c r="I16" s="144"/>
    </row>
    <row r="17" spans="6:9" ht="12.75">
      <c r="F17" s="142"/>
      <c r="G17" s="143"/>
      <c r="H17" s="143"/>
      <c r="I17" s="144"/>
    </row>
    <row r="18" spans="6:9" ht="12.75">
      <c r="F18" s="142"/>
      <c r="G18" s="143"/>
      <c r="H18" s="143"/>
      <c r="I18" s="144"/>
    </row>
    <row r="19" spans="6:9" ht="12.75">
      <c r="F19" s="142"/>
      <c r="G19" s="143"/>
      <c r="H19" s="143"/>
      <c r="I19" s="144"/>
    </row>
    <row r="20" spans="6:9" ht="12.75">
      <c r="F20" s="142"/>
      <c r="G20" s="143"/>
      <c r="H20" s="143"/>
      <c r="I20" s="144"/>
    </row>
    <row r="21" spans="6:9" ht="12.75">
      <c r="F21" s="142"/>
      <c r="G21" s="143"/>
      <c r="H21" s="143"/>
      <c r="I21" s="144"/>
    </row>
    <row r="22" spans="6:9" ht="12.75">
      <c r="F22" s="142"/>
      <c r="G22" s="143"/>
      <c r="H22" s="143"/>
      <c r="I22" s="144"/>
    </row>
    <row r="23" spans="6:9" ht="12.75">
      <c r="F23" s="142"/>
      <c r="G23" s="143"/>
      <c r="H23" s="143"/>
      <c r="I23" s="144"/>
    </row>
    <row r="24" spans="6:9" ht="12.75">
      <c r="F24" s="142"/>
      <c r="G24" s="143"/>
      <c r="H24" s="143"/>
      <c r="I24" s="144"/>
    </row>
    <row r="25" spans="6:9" ht="12.75">
      <c r="F25" s="142"/>
      <c r="G25" s="143"/>
      <c r="H25" s="143"/>
      <c r="I25" s="144"/>
    </row>
    <row r="26" spans="6:9" ht="12.75">
      <c r="F26" s="142"/>
      <c r="G26" s="143"/>
      <c r="H26" s="143"/>
      <c r="I26" s="144"/>
    </row>
    <row r="27" spans="6:9" ht="12.75">
      <c r="F27" s="142"/>
      <c r="G27" s="143"/>
      <c r="H27" s="143"/>
      <c r="I27" s="144"/>
    </row>
    <row r="28" spans="6:9" ht="12.75"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</sheetData>
  <sheetProtection/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86"/>
  <sheetViews>
    <sheetView showGridLines="0" showZeros="0" zoomScalePageLayoutView="0" workbookViewId="0" topLeftCell="A1">
      <selection activeCell="F8" sqref="F8:F12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5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15" t="s">
        <v>64</v>
      </c>
      <c r="B1" s="215"/>
      <c r="C1" s="215"/>
      <c r="D1" s="215"/>
      <c r="E1" s="215"/>
      <c r="F1" s="215"/>
      <c r="G1" s="21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06" t="s">
        <v>48</v>
      </c>
      <c r="B3" s="207"/>
      <c r="C3" s="96" t="str">
        <f>CONCATENATE(cislostavby," ",nazevstavby)</f>
        <v> </v>
      </c>
      <c r="D3" s="97"/>
      <c r="E3" s="150" t="s">
        <v>65</v>
      </c>
      <c r="F3" s="151" t="str">
        <f>Rekapitulace!H1</f>
        <v>SO 001</v>
      </c>
      <c r="G3" s="152"/>
    </row>
    <row r="4" spans="1:7" ht="13.5" thickBot="1">
      <c r="A4" s="216" t="s">
        <v>50</v>
      </c>
      <c r="B4" s="209"/>
      <c r="C4" s="102" t="str">
        <f>CONCATENATE(cisloobjektu," ",nazevobjektu)</f>
        <v>SO 001 Všeobecné položky</v>
      </c>
      <c r="D4" s="103"/>
      <c r="E4" s="217" t="str">
        <f>Rekapitulace!G2</f>
        <v>Všeobecné položky</v>
      </c>
      <c r="F4" s="218"/>
      <c r="G4" s="219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66</v>
      </c>
      <c r="B6" s="157" t="s">
        <v>67</v>
      </c>
      <c r="C6" s="157" t="s">
        <v>68</v>
      </c>
      <c r="D6" s="157" t="s">
        <v>69</v>
      </c>
      <c r="E6" s="158" t="s">
        <v>70</v>
      </c>
      <c r="F6" s="157" t="s">
        <v>71</v>
      </c>
      <c r="G6" s="159" t="s">
        <v>72</v>
      </c>
    </row>
    <row r="7" spans="1:15" ht="12.75">
      <c r="A7" s="160" t="s">
        <v>73</v>
      </c>
      <c r="B7" s="161" t="s">
        <v>77</v>
      </c>
      <c r="C7" s="162" t="s">
        <v>78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79</v>
      </c>
      <c r="C8" s="170" t="s">
        <v>80</v>
      </c>
      <c r="D8" s="171" t="s">
        <v>81</v>
      </c>
      <c r="E8" s="172">
        <v>1</v>
      </c>
      <c r="F8" s="172"/>
      <c r="G8" s="173">
        <f>E8*F8</f>
        <v>0</v>
      </c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1</v>
      </c>
      <c r="CZ8" s="145">
        <v>0</v>
      </c>
    </row>
    <row r="9" spans="1:104" ht="12.75">
      <c r="A9" s="168">
        <v>2</v>
      </c>
      <c r="B9" s="169" t="s">
        <v>82</v>
      </c>
      <c r="C9" s="170" t="s">
        <v>83</v>
      </c>
      <c r="D9" s="171" t="s">
        <v>81</v>
      </c>
      <c r="E9" s="172">
        <v>1</v>
      </c>
      <c r="F9" s="172"/>
      <c r="G9" s="173">
        <f>E9*F9</f>
        <v>0</v>
      </c>
      <c r="O9" s="167">
        <v>2</v>
      </c>
      <c r="AA9" s="145">
        <v>1</v>
      </c>
      <c r="AB9" s="145">
        <v>1</v>
      </c>
      <c r="AC9" s="145">
        <v>1</v>
      </c>
      <c r="AZ9" s="145">
        <v>1</v>
      </c>
      <c r="BA9" s="145">
        <f>IF(AZ9=1,G9,0)</f>
        <v>0</v>
      </c>
      <c r="BB9" s="145">
        <f>IF(AZ9=2,G9,0)</f>
        <v>0</v>
      </c>
      <c r="BC9" s="145">
        <f>IF(AZ9=3,G9,0)</f>
        <v>0</v>
      </c>
      <c r="BD9" s="145">
        <f>IF(AZ9=4,G9,0)</f>
        <v>0</v>
      </c>
      <c r="BE9" s="145">
        <f>IF(AZ9=5,G9,0)</f>
        <v>0</v>
      </c>
      <c r="CA9" s="174">
        <v>1</v>
      </c>
      <c r="CB9" s="174">
        <v>1</v>
      </c>
      <c r="CZ9" s="145">
        <v>0</v>
      </c>
    </row>
    <row r="10" spans="1:104" ht="12.75">
      <c r="A10" s="168">
        <v>3</v>
      </c>
      <c r="B10" s="169" t="s">
        <v>84</v>
      </c>
      <c r="C10" s="170" t="s">
        <v>85</v>
      </c>
      <c r="D10" s="171" t="s">
        <v>81</v>
      </c>
      <c r="E10" s="172">
        <v>1</v>
      </c>
      <c r="F10" s="172"/>
      <c r="G10" s="173">
        <f>E10*F10</f>
        <v>0</v>
      </c>
      <c r="O10" s="167">
        <v>2</v>
      </c>
      <c r="AA10" s="145">
        <v>1</v>
      </c>
      <c r="AB10" s="145">
        <v>1</v>
      </c>
      <c r="AC10" s="145">
        <v>1</v>
      </c>
      <c r="AZ10" s="145">
        <v>1</v>
      </c>
      <c r="BA10" s="145">
        <f>IF(AZ10=1,G10,0)</f>
        <v>0</v>
      </c>
      <c r="BB10" s="145">
        <f>IF(AZ10=2,G10,0)</f>
        <v>0</v>
      </c>
      <c r="BC10" s="145">
        <f>IF(AZ10=3,G10,0)</f>
        <v>0</v>
      </c>
      <c r="BD10" s="145">
        <f>IF(AZ10=4,G10,0)</f>
        <v>0</v>
      </c>
      <c r="BE10" s="145">
        <f>IF(AZ10=5,G10,0)</f>
        <v>0</v>
      </c>
      <c r="CA10" s="174">
        <v>1</v>
      </c>
      <c r="CB10" s="174">
        <v>1</v>
      </c>
      <c r="CZ10" s="145">
        <v>0</v>
      </c>
    </row>
    <row r="11" spans="1:104" ht="12.75">
      <c r="A11" s="168">
        <v>4</v>
      </c>
      <c r="B11" s="169" t="s">
        <v>86</v>
      </c>
      <c r="C11" s="170" t="s">
        <v>87</v>
      </c>
      <c r="D11" s="171" t="s">
        <v>81</v>
      </c>
      <c r="E11" s="172">
        <v>1</v>
      </c>
      <c r="F11" s="172"/>
      <c r="G11" s="173">
        <f>E11*F11</f>
        <v>0</v>
      </c>
      <c r="O11" s="167">
        <v>2</v>
      </c>
      <c r="AA11" s="145">
        <v>1</v>
      </c>
      <c r="AB11" s="145">
        <v>1</v>
      </c>
      <c r="AC11" s="145">
        <v>1</v>
      </c>
      <c r="AZ11" s="145">
        <v>1</v>
      </c>
      <c r="BA11" s="145">
        <f>IF(AZ11=1,G11,0)</f>
        <v>0</v>
      </c>
      <c r="BB11" s="145">
        <f>IF(AZ11=2,G11,0)</f>
        <v>0</v>
      </c>
      <c r="BC11" s="145">
        <f>IF(AZ11=3,G11,0)</f>
        <v>0</v>
      </c>
      <c r="BD11" s="145">
        <f>IF(AZ11=4,G11,0)</f>
        <v>0</v>
      </c>
      <c r="BE11" s="145">
        <f>IF(AZ11=5,G11,0)</f>
        <v>0</v>
      </c>
      <c r="CA11" s="174">
        <v>1</v>
      </c>
      <c r="CB11" s="174">
        <v>1</v>
      </c>
      <c r="CZ11" s="145">
        <v>0</v>
      </c>
    </row>
    <row r="12" spans="1:104" ht="12.75">
      <c r="A12" s="168">
        <v>5</v>
      </c>
      <c r="B12" s="169" t="s">
        <v>88</v>
      </c>
      <c r="C12" s="170" t="s">
        <v>89</v>
      </c>
      <c r="D12" s="171" t="s">
        <v>81</v>
      </c>
      <c r="E12" s="172">
        <v>1</v>
      </c>
      <c r="F12" s="172"/>
      <c r="G12" s="173">
        <f>E12*F12</f>
        <v>0</v>
      </c>
      <c r="O12" s="167">
        <v>2</v>
      </c>
      <c r="AA12" s="145">
        <v>1</v>
      </c>
      <c r="AB12" s="145">
        <v>1</v>
      </c>
      <c r="AC12" s="145">
        <v>1</v>
      </c>
      <c r="AZ12" s="145">
        <v>1</v>
      </c>
      <c r="BA12" s="145">
        <f>IF(AZ12=1,G12,0)</f>
        <v>0</v>
      </c>
      <c r="BB12" s="145">
        <f>IF(AZ12=2,G12,0)</f>
        <v>0</v>
      </c>
      <c r="BC12" s="145">
        <f>IF(AZ12=3,G12,0)</f>
        <v>0</v>
      </c>
      <c r="BD12" s="145">
        <f>IF(AZ12=4,G12,0)</f>
        <v>0</v>
      </c>
      <c r="BE12" s="145">
        <f>IF(AZ12=5,G12,0)</f>
        <v>0</v>
      </c>
      <c r="CA12" s="174">
        <v>1</v>
      </c>
      <c r="CB12" s="174">
        <v>1</v>
      </c>
      <c r="CZ12" s="145">
        <v>0</v>
      </c>
    </row>
    <row r="13" spans="1:57" ht="12.75">
      <c r="A13" s="175"/>
      <c r="B13" s="176" t="s">
        <v>74</v>
      </c>
      <c r="C13" s="177" t="str">
        <f>CONCATENATE(B7," ",C7)</f>
        <v>009 Ostatní konstrukce a práce</v>
      </c>
      <c r="D13" s="178"/>
      <c r="E13" s="179"/>
      <c r="F13" s="180"/>
      <c r="G13" s="181">
        <f>SUM(G7:G12)</f>
        <v>0</v>
      </c>
      <c r="O13" s="167">
        <v>4</v>
      </c>
      <c r="BA13" s="182">
        <f>SUM(BA7:BA12)</f>
        <v>0</v>
      </c>
      <c r="BB13" s="182">
        <f>SUM(BB7:BB12)</f>
        <v>0</v>
      </c>
      <c r="BC13" s="182">
        <f>SUM(BC7:BC12)</f>
        <v>0</v>
      </c>
      <c r="BD13" s="182">
        <f>SUM(BD7:BD12)</f>
        <v>0</v>
      </c>
      <c r="BE13" s="182">
        <f>SUM(BE7:BE12)</f>
        <v>0</v>
      </c>
    </row>
    <row r="14" ht="12.75">
      <c r="E14" s="145"/>
    </row>
    <row r="15" ht="12.75">
      <c r="E15" s="145"/>
    </row>
    <row r="16" ht="12.75">
      <c r="E16" s="145"/>
    </row>
    <row r="17" ht="12.75">
      <c r="E17" s="145"/>
    </row>
    <row r="18" ht="12.75">
      <c r="E18" s="145"/>
    </row>
    <row r="19" ht="12.75">
      <c r="E19" s="145"/>
    </row>
    <row r="20" ht="12.75">
      <c r="E20" s="145"/>
    </row>
    <row r="21" ht="12.75">
      <c r="E21" s="145"/>
    </row>
    <row r="22" ht="12.75">
      <c r="E22" s="145"/>
    </row>
    <row r="23" ht="12.75">
      <c r="E23" s="145"/>
    </row>
    <row r="24" ht="12.75">
      <c r="E24" s="145"/>
    </row>
    <row r="25" ht="12.75">
      <c r="E25" s="145"/>
    </row>
    <row r="26" ht="12.75">
      <c r="E26" s="145"/>
    </row>
    <row r="27" ht="12.75">
      <c r="E27" s="145"/>
    </row>
    <row r="28" ht="12.75">
      <c r="E28" s="145"/>
    </row>
    <row r="29" ht="12.75">
      <c r="E29" s="145"/>
    </row>
    <row r="30" ht="12.75">
      <c r="E30" s="145"/>
    </row>
    <row r="31" ht="12.75">
      <c r="E31" s="145"/>
    </row>
    <row r="32" ht="12.75">
      <c r="E32" s="145"/>
    </row>
    <row r="33" ht="12.75">
      <c r="E33" s="145"/>
    </row>
    <row r="34" ht="12.75">
      <c r="E34" s="145"/>
    </row>
    <row r="35" ht="12.75">
      <c r="E35" s="145"/>
    </row>
    <row r="36" ht="12.75">
      <c r="E36" s="145"/>
    </row>
    <row r="37" spans="1:7" ht="12.75">
      <c r="A37" s="183"/>
      <c r="B37" s="183"/>
      <c r="C37" s="183"/>
      <c r="D37" s="183"/>
      <c r="E37" s="183"/>
      <c r="F37" s="183"/>
      <c r="G37" s="183"/>
    </row>
    <row r="38" spans="1:7" ht="12.75">
      <c r="A38" s="183"/>
      <c r="B38" s="183"/>
      <c r="C38" s="183"/>
      <c r="D38" s="183"/>
      <c r="E38" s="183"/>
      <c r="F38" s="183"/>
      <c r="G38" s="183"/>
    </row>
    <row r="39" spans="1:7" ht="12.75">
      <c r="A39" s="183"/>
      <c r="B39" s="183"/>
      <c r="C39" s="183"/>
      <c r="D39" s="183"/>
      <c r="E39" s="183"/>
      <c r="F39" s="183"/>
      <c r="G39" s="183"/>
    </row>
    <row r="40" spans="1:7" ht="12.75">
      <c r="A40" s="183"/>
      <c r="B40" s="183"/>
      <c r="C40" s="183"/>
      <c r="D40" s="183"/>
      <c r="E40" s="183"/>
      <c r="F40" s="183"/>
      <c r="G40" s="183"/>
    </row>
    <row r="41" ht="12.75">
      <c r="E41" s="145"/>
    </row>
    <row r="42" ht="12.75">
      <c r="E42" s="145"/>
    </row>
    <row r="43" ht="12.75">
      <c r="E43" s="145"/>
    </row>
    <row r="44" ht="12.75">
      <c r="E44" s="145"/>
    </row>
    <row r="45" ht="12.75">
      <c r="E45" s="145"/>
    </row>
    <row r="46" ht="12.75">
      <c r="E46" s="145"/>
    </row>
    <row r="47" ht="12.75">
      <c r="E47" s="145"/>
    </row>
    <row r="48" ht="12.75">
      <c r="E48" s="145"/>
    </row>
    <row r="49" ht="12.75">
      <c r="E49" s="145"/>
    </row>
    <row r="50" ht="12.75">
      <c r="E50" s="145"/>
    </row>
    <row r="51" ht="12.75">
      <c r="E51" s="145"/>
    </row>
    <row r="52" ht="12.75">
      <c r="E52" s="145"/>
    </row>
    <row r="53" ht="12.75">
      <c r="E53" s="145"/>
    </row>
    <row r="54" ht="12.75">
      <c r="E54" s="145"/>
    </row>
    <row r="55" ht="12.75">
      <c r="E55" s="145"/>
    </row>
    <row r="56" ht="12.75">
      <c r="E56" s="145"/>
    </row>
    <row r="57" ht="12.75">
      <c r="E57" s="145"/>
    </row>
    <row r="58" ht="12.75">
      <c r="E58" s="145"/>
    </row>
    <row r="59" ht="12.75">
      <c r="E59" s="145"/>
    </row>
    <row r="60" ht="12.75">
      <c r="E60" s="145"/>
    </row>
    <row r="61" ht="12.75">
      <c r="E61" s="145"/>
    </row>
    <row r="62" ht="12.75">
      <c r="E62" s="145"/>
    </row>
    <row r="63" ht="12.75">
      <c r="E63" s="145"/>
    </row>
    <row r="64" ht="12.75">
      <c r="E64" s="145"/>
    </row>
    <row r="65" ht="12.75">
      <c r="E65" s="145"/>
    </row>
    <row r="66" ht="12.75">
      <c r="E66" s="145"/>
    </row>
    <row r="67" ht="12.75">
      <c r="E67" s="145"/>
    </row>
    <row r="68" ht="12.75">
      <c r="E68" s="145"/>
    </row>
    <row r="69" ht="12.75">
      <c r="E69" s="145"/>
    </row>
    <row r="70" ht="12.75">
      <c r="E70" s="145"/>
    </row>
    <row r="71" ht="12.75">
      <c r="E71" s="145"/>
    </row>
    <row r="72" spans="1:2" ht="12.75">
      <c r="A72" s="184"/>
      <c r="B72" s="184"/>
    </row>
    <row r="73" spans="1:7" ht="12.75">
      <c r="A73" s="183"/>
      <c r="B73" s="183"/>
      <c r="C73" s="186"/>
      <c r="D73" s="186"/>
      <c r="E73" s="187"/>
      <c r="F73" s="186"/>
      <c r="G73" s="188"/>
    </row>
    <row r="74" spans="1:7" ht="12.75">
      <c r="A74" s="189"/>
      <c r="B74" s="189"/>
      <c r="C74" s="183"/>
      <c r="D74" s="183"/>
      <c r="E74" s="190"/>
      <c r="F74" s="183"/>
      <c r="G74" s="183"/>
    </row>
    <row r="75" spans="1:7" ht="12.75">
      <c r="A75" s="183"/>
      <c r="B75" s="183"/>
      <c r="C75" s="183"/>
      <c r="D75" s="183"/>
      <c r="E75" s="190"/>
      <c r="F75" s="183"/>
      <c r="G75" s="183"/>
    </row>
    <row r="76" spans="1:7" ht="12.75">
      <c r="A76" s="183"/>
      <c r="B76" s="183"/>
      <c r="C76" s="183"/>
      <c r="D76" s="183"/>
      <c r="E76" s="190"/>
      <c r="F76" s="183"/>
      <c r="G76" s="183"/>
    </row>
    <row r="77" spans="1:7" ht="12.75">
      <c r="A77" s="183"/>
      <c r="B77" s="183"/>
      <c r="C77" s="183"/>
      <c r="D77" s="183"/>
      <c r="E77" s="190"/>
      <c r="F77" s="183"/>
      <c r="G77" s="183"/>
    </row>
    <row r="78" spans="1:7" ht="12.75">
      <c r="A78" s="183"/>
      <c r="B78" s="183"/>
      <c r="C78" s="183"/>
      <c r="D78" s="183"/>
      <c r="E78" s="190"/>
      <c r="F78" s="183"/>
      <c r="G78" s="183"/>
    </row>
    <row r="79" spans="1:7" ht="12.75">
      <c r="A79" s="183"/>
      <c r="B79" s="183"/>
      <c r="C79" s="183"/>
      <c r="D79" s="183"/>
      <c r="E79" s="190"/>
      <c r="F79" s="183"/>
      <c r="G79" s="183"/>
    </row>
    <row r="80" spans="1:7" ht="12.75">
      <c r="A80" s="183"/>
      <c r="B80" s="183"/>
      <c r="C80" s="183"/>
      <c r="D80" s="183"/>
      <c r="E80" s="190"/>
      <c r="F80" s="183"/>
      <c r="G80" s="183"/>
    </row>
    <row r="81" spans="1:7" ht="12.75">
      <c r="A81" s="183"/>
      <c r="B81" s="183"/>
      <c r="C81" s="183"/>
      <c r="D81" s="183"/>
      <c r="E81" s="190"/>
      <c r="F81" s="183"/>
      <c r="G81" s="183"/>
    </row>
    <row r="82" spans="1:7" ht="12.75">
      <c r="A82" s="183"/>
      <c r="B82" s="183"/>
      <c r="C82" s="183"/>
      <c r="D82" s="183"/>
      <c r="E82" s="190"/>
      <c r="F82" s="183"/>
      <c r="G82" s="183"/>
    </row>
    <row r="83" spans="1:7" ht="12.75">
      <c r="A83" s="183"/>
      <c r="B83" s="183"/>
      <c r="C83" s="183"/>
      <c r="D83" s="183"/>
      <c r="E83" s="190"/>
      <c r="F83" s="183"/>
      <c r="G83" s="183"/>
    </row>
    <row r="84" spans="1:7" ht="12.75">
      <c r="A84" s="183"/>
      <c r="B84" s="183"/>
      <c r="C84" s="183"/>
      <c r="D84" s="183"/>
      <c r="E84" s="190"/>
      <c r="F84" s="183"/>
      <c r="G84" s="183"/>
    </row>
    <row r="85" spans="1:7" ht="12.75">
      <c r="A85" s="183"/>
      <c r="B85" s="183"/>
      <c r="C85" s="183"/>
      <c r="D85" s="183"/>
      <c r="E85" s="190"/>
      <c r="F85" s="183"/>
      <c r="G85" s="183"/>
    </row>
    <row r="86" spans="1:7" ht="12.75">
      <c r="A86" s="183"/>
      <c r="B86" s="183"/>
      <c r="C86" s="183"/>
      <c r="D86" s="183"/>
      <c r="E86" s="190"/>
      <c r="F86" s="183"/>
      <c r="G86" s="18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Šmejdířová</dc:creator>
  <cp:keywords/>
  <dc:description/>
  <cp:lastModifiedBy>Pavel Muller</cp:lastModifiedBy>
  <dcterms:created xsi:type="dcterms:W3CDTF">2011-12-12T04:50:35Z</dcterms:created>
  <dcterms:modified xsi:type="dcterms:W3CDTF">2011-12-23T07:21:35Z</dcterms:modified>
  <cp:category/>
  <cp:version/>
  <cp:contentType/>
  <cp:contentStatus/>
</cp:coreProperties>
</file>