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2" windowWidth="15456" windowHeight="9468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'Položky'!$A$1:$I$131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<sst xmlns="http://schemas.openxmlformats.org/spreadsheetml/2006/main" count="449" uniqueCount="293">
  <si>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</si>
  <si>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</si>
  <si>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</si>
  <si>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</si>
  <si>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</si>
  <si>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</si>
  <si>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</si>
  <si>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</si>
  <si>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</si>
  <si>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</si>
  <si>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</si>
  <si>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</si>
  <si>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</si>
  <si>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</si>
  <si>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</si>
  <si>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</si>
  <si>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</si>
  <si>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</si>
  <si>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</si>
  <si>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</si>
  <si>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</si>
  <si>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</si>
  <si>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</si>
  <si>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</si>
  <si>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</si>
  <si>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</si>
  <si>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</si>
  <si>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</si>
  <si>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</si>
  <si>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</si>
  <si>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</si>
  <si>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</si>
  <si>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</si>
  <si>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</si>
  <si>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</si>
  <si>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</si>
  <si>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</si>
  <si>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</si>
  <si>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</si>
  <si>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</si>
  <si>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</si>
  <si>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</si>
  <si>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</si>
  <si>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</si>
  <si>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</si>
  <si>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</si>
  <si>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</si>
  <si>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</si>
  <si>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</si>
  <si>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</si>
  <si>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</si>
  <si>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</si>
  <si>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</si>
  <si>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</si>
  <si>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</si>
  <si>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</si>
  <si>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</si>
  <si>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</si>
  <si>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</si>
  <si>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</si>
  <si>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</si>
  <si>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</si>
  <si>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</si>
  <si>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</si>
  <si>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</si>
  <si>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</si>
  <si>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</si>
  <si>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</si>
  <si>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</si>
  <si>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</si>
  <si>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</si>
  <si>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</si>
  <si>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</si>
  <si>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</si>
  <si>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</si>
  <si>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</si>
  <si>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</si>
  <si>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</si>
  <si>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</si>
  <si>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ks</t>
  </si>
  <si>
    <t>Celkem za</t>
  </si>
  <si>
    <t>2011-1</t>
  </si>
  <si>
    <t>2</t>
  </si>
  <si>
    <t>822.29</t>
  </si>
  <si>
    <t>m2</t>
  </si>
  <si>
    <t>Polní cesta HPCN 6b - 1.část</t>
  </si>
  <si>
    <t>120001101R00</t>
  </si>
  <si>
    <t>Příplatek za ztížení vykopávky v blízkosti vedení</t>
  </si>
  <si>
    <t>m3</t>
  </si>
  <si>
    <t>na začátku trasy na rozjezdu:44,1</t>
  </si>
  <si>
    <t>121101102R00</t>
  </si>
  <si>
    <t>Sejmutí ornice s přemístěním přes 50 do 100 m</t>
  </si>
  <si>
    <t>1496,2*0,15</t>
  </si>
  <si>
    <t>122202202R00</t>
  </si>
  <si>
    <t>Odkopávky pro silnice v hor. 3 do 1000 m3</t>
  </si>
  <si>
    <t>cesta:291,9</t>
  </si>
  <si>
    <t>točka:154,3</t>
  </si>
  <si>
    <t>122202209R00</t>
  </si>
  <si>
    <t>Příplatek za lepivost - odkop. pro silnice v hor.3</t>
  </si>
  <si>
    <t>20%  z položky:446,2*0,2</t>
  </si>
  <si>
    <t>132201102R00</t>
  </si>
  <si>
    <t>Hloubení rýh šířky do 60 cm v hor.3 nad 100 m3</t>
  </si>
  <si>
    <t>výkop pro podélný trativod:</t>
  </si>
  <si>
    <t>km 0,00-0,165 P:165*0,6*0,6</t>
  </si>
  <si>
    <t>132301202R00</t>
  </si>
  <si>
    <t>Hloubení rýh šířky do 200 cm v hor.4 do 1000 m3</t>
  </si>
  <si>
    <t>výkop pro potrubí:(62,6+26,4)*1,4</t>
  </si>
  <si>
    <t>132301209R00</t>
  </si>
  <si>
    <t>Příplatek za lepivost - hloubení rýh 200cm v hor.4</t>
  </si>
  <si>
    <t>30% z  položky:124,6*0,3</t>
  </si>
  <si>
    <t>161101101R00</t>
  </si>
  <si>
    <t>Svislé přemístění výkopku z hor.1-4 do 2,5 m</t>
  </si>
  <si>
    <t>162201102R00</t>
  </si>
  <si>
    <t>Vodorovné přemístění výkopku z hor.1-4 do 50 m</t>
  </si>
  <si>
    <t>přesun zeminy po trase:11,9</t>
  </si>
  <si>
    <t>162301101R00</t>
  </si>
  <si>
    <t>Vodorovné přemístění výkopku z hor.1-4 do 500 m</t>
  </si>
  <si>
    <t>zemina na terénní )pravy podél komunikace:2*68,6</t>
  </si>
  <si>
    <t>162601102R00</t>
  </si>
  <si>
    <t>Vodorovné přemístění výkopku z hor.1-4 do 5000 m</t>
  </si>
  <si>
    <t>sejmutá ornice na skládku:224,43</t>
  </si>
  <si>
    <t>přebytek zeminy z výkopů na skládku:446,2-68,6</t>
  </si>
  <si>
    <t>přebytek z výkopu rýhy:124,6-89</t>
  </si>
  <si>
    <t>167101102R00</t>
  </si>
  <si>
    <t>Nakládání výkopku z hor.1-4 v množství nad 100 m3</t>
  </si>
  <si>
    <t>zemina na terénní )pravy podél komunikace:68,6</t>
  </si>
  <si>
    <t>171101131R00</t>
  </si>
  <si>
    <t>Uložení sypaniny z hor.soudržných a nesoudržných</t>
  </si>
  <si>
    <t>do silničního tělesa:62,2</t>
  </si>
  <si>
    <t>na terénní úpravy:68,6</t>
  </si>
  <si>
    <t>171201201R00</t>
  </si>
  <si>
    <t>Uložení sypaniny na skládku</t>
  </si>
  <si>
    <t>přebytek zeminy z výkopů na skládku:446,2</t>
  </si>
  <si>
    <t>174101101R00</t>
  </si>
  <si>
    <t>Zásyp jam, rýh, šachet se zhutněním</t>
  </si>
  <si>
    <t>výkop pro potrubí:(62,6+26,4)*1</t>
  </si>
  <si>
    <t>175101101RT2</t>
  </si>
  <si>
    <t>Obsyp potrubí bez prohození sypaniny s dodáním štěrkopísku frakce 0 - 22 mm</t>
  </si>
  <si>
    <t>obsyp potrubí:(62,6+26,4)*0,35</t>
  </si>
  <si>
    <t>181101102R00</t>
  </si>
  <si>
    <t>Úprava pláně v zářezech v hor. 1-4, se zhutněním</t>
  </si>
  <si>
    <t>181201102R00</t>
  </si>
  <si>
    <t>Úprava pláně v násypech v hor. 1-4, se zhutněním</t>
  </si>
  <si>
    <t>silniční těleso:224,1</t>
  </si>
  <si>
    <t>terénní úpravy:113,4</t>
  </si>
  <si>
    <t>182101101R00</t>
  </si>
  <si>
    <t>Svahování v zářezech v hor. 1 - 4</t>
  </si>
  <si>
    <t>182201101R00</t>
  </si>
  <si>
    <t>Svahování násypů</t>
  </si>
  <si>
    <t>Základy a zvláštní zakládání</t>
  </si>
  <si>
    <t>212521111R00</t>
  </si>
  <si>
    <t>Výplň odvodňov. trativodů kam. hrubě drcen. 125 mm</t>
  </si>
  <si>
    <t>4</t>
  </si>
  <si>
    <t>Vodorovné konstrukce</t>
  </si>
  <si>
    <t>452386111R00</t>
  </si>
  <si>
    <t>Vyrovnávací prstence z betonu B 7,5 výšky 100 mm</t>
  </si>
  <si>
    <t>kus</t>
  </si>
  <si>
    <t>pro šachty:2</t>
  </si>
  <si>
    <t>pro vpusti:3</t>
  </si>
  <si>
    <t>457971112R00</t>
  </si>
  <si>
    <t>Zřízení vrstvy z geotextilie skl.do 1:5,š.do 7,5 m</t>
  </si>
  <si>
    <t>Nab -4</t>
  </si>
  <si>
    <t>Geotextilie 400 g/m2 šíře 6,5</t>
  </si>
  <si>
    <t>1144*1,1</t>
  </si>
  <si>
    <t>5</t>
  </si>
  <si>
    <t>Komunikace</t>
  </si>
  <si>
    <t>564761111R00</t>
  </si>
  <si>
    <t>Podklad z kameniva drceného vel.32-63 mm,tl. 20 cm</t>
  </si>
  <si>
    <t>komunikace:1040</t>
  </si>
  <si>
    <t>točka:126</t>
  </si>
  <si>
    <t>564861111R00</t>
  </si>
  <si>
    <t>Podklad ze štěrkodrti po zhutnění tloušťky 20 cm</t>
  </si>
  <si>
    <t>komunikace:1116</t>
  </si>
  <si>
    <t>točka:134</t>
  </si>
  <si>
    <t>565161221R00</t>
  </si>
  <si>
    <t>Podklad kamen. obal. asfaltem tř.2 nad 3 m,tl.8 cm</t>
  </si>
  <si>
    <t>komunikace:1000</t>
  </si>
  <si>
    <t>točka:122</t>
  </si>
  <si>
    <t>573312111R00</t>
  </si>
  <si>
    <t>Prolití podkladu z kameniva asfaltem, 3,0 kg/m2</t>
  </si>
  <si>
    <t>577142212R00</t>
  </si>
  <si>
    <t>Beton asfalt. ABJ,ABS,ABH tř.2 nad 3 m, tl. 5 cm</t>
  </si>
  <si>
    <t>komunikace:974</t>
  </si>
  <si>
    <t>točka:119</t>
  </si>
  <si>
    <t>599142111R00</t>
  </si>
  <si>
    <t>Úprava zálivky dil.spár hloubky do 4 cm š. do 4 cm</t>
  </si>
  <si>
    <t>m</t>
  </si>
  <si>
    <t>Nab -1</t>
  </si>
  <si>
    <t>Podklad ze zeminy stab.DOROSOL, tl. 30 cm</t>
  </si>
  <si>
    <t>Nab -5</t>
  </si>
  <si>
    <t>Montáž a dodávka odvodňovacího žlabu š.30cm</t>
  </si>
  <si>
    <t>8</t>
  </si>
  <si>
    <t>Trubní vedení</t>
  </si>
  <si>
    <t>871111102R00</t>
  </si>
  <si>
    <t>M.plast.potrubí ve výkopu na gum.těsnění DN 200 mm</t>
  </si>
  <si>
    <t>potrubí od vpustí:3*3</t>
  </si>
  <si>
    <t>871111104R00</t>
  </si>
  <si>
    <t>M.plast.potrubí ve výkopu na gum.těsnění DN 300 mm</t>
  </si>
  <si>
    <t>62,6+26,4</t>
  </si>
  <si>
    <t>871318111R00</t>
  </si>
  <si>
    <t>Kladení drenážního potrubí z plastických hmot</t>
  </si>
  <si>
    <t>km 0,00-0,165 P:183</t>
  </si>
  <si>
    <t>894431111R00</t>
  </si>
  <si>
    <t>Osazení plastové šachty z dílů prům.1000 mm, Wavin</t>
  </si>
  <si>
    <t>2*2</t>
  </si>
  <si>
    <t>895941311RT2</t>
  </si>
  <si>
    <t>Zřízení vpusti uliční z dílců typ UVB - 50 včetně dodávky dílců pro uliční vpusti TBV</t>
  </si>
  <si>
    <t>899204111RT2</t>
  </si>
  <si>
    <t>Osazení mříží litinových s rámem nad 150 kg včetně dodávky vtokové mříže s nálevkou</t>
  </si>
  <si>
    <t>899623131R00</t>
  </si>
  <si>
    <t>Obetonování potrubí nebo zdiva stok betonem B 10</t>
  </si>
  <si>
    <t>obetonování potrubí Js300 km 0,00-0,030:30*0,5</t>
  </si>
  <si>
    <t>28611226.A</t>
  </si>
  <si>
    <t>Trubka PVC drenážní flexibilní d 200 mm</t>
  </si>
  <si>
    <t>165*1,05</t>
  </si>
  <si>
    <t>28614504.A</t>
  </si>
  <si>
    <t>Trubka AWADUKT PP SN 10 RAUSISTO DN 200/1000</t>
  </si>
  <si>
    <t>3*3</t>
  </si>
  <si>
    <t>28614516</t>
  </si>
  <si>
    <t>Trubka AWADUKT PP SN 10 RAUSISTO DN 315/6000</t>
  </si>
  <si>
    <t>28614657.A</t>
  </si>
  <si>
    <t>Koleno 88° AWADUKT PP SN 10 RAUSISTO DN 200</t>
  </si>
  <si>
    <t>3*2</t>
  </si>
  <si>
    <t>28614698.A</t>
  </si>
  <si>
    <t>Odbočka 45°AWADUKT PP SN 10 RAUSISTO 500/315</t>
  </si>
  <si>
    <t>28697150.A</t>
  </si>
  <si>
    <t>Dno šachtové  45°  KG 315</t>
  </si>
  <si>
    <t>28697151.A</t>
  </si>
  <si>
    <t>Skruž šachtová  jednohrdl. DN1000/750 mm</t>
  </si>
  <si>
    <t>28697155.A</t>
  </si>
  <si>
    <t>Konus přechodový  DN1000/640 mm</t>
  </si>
  <si>
    <t>55243064.A</t>
  </si>
  <si>
    <t>Poklop litinový plný D425 40 t</t>
  </si>
  <si>
    <t>91</t>
  </si>
  <si>
    <t>Doplňující práce na komunikaci</t>
  </si>
  <si>
    <t>914001111R00</t>
  </si>
  <si>
    <t>Montáž svislých dopr.značek na sloupky, konzoly</t>
  </si>
  <si>
    <t>917862111R00</t>
  </si>
  <si>
    <t>Osazení stojat. obrub. bet. s opěrou,lože z B 12,5</t>
  </si>
  <si>
    <t>levá strana:13+157</t>
  </si>
  <si>
    <t>pravá strana:13+63+77</t>
  </si>
  <si>
    <t>918101111R00</t>
  </si>
  <si>
    <t>Lože pod obrubníky nebo obruby dlažeb z B 12,5</t>
  </si>
  <si>
    <t>323*0,3*0,15</t>
  </si>
  <si>
    <t>919731122R00</t>
  </si>
  <si>
    <t>Zarovnání styčné plochy živičné tl. do 10 cm</t>
  </si>
  <si>
    <t>919735112R00</t>
  </si>
  <si>
    <t>Řezání stávajícího živičného krytu tl. 5 - 10 cm</t>
  </si>
  <si>
    <t>Nab -2</t>
  </si>
  <si>
    <t>vytýčení podzemního vedení:</t>
  </si>
  <si>
    <t>Nab -3</t>
  </si>
  <si>
    <t>Přenosné dopravní značení pro stavbu+DIO</t>
  </si>
  <si>
    <t>40444973.A</t>
  </si>
  <si>
    <t>Značka uprav přednost P2 500/500  fól1, HIG 10letá</t>
  </si>
  <si>
    <t>40444988.A</t>
  </si>
  <si>
    <t>Značka uprav přednost P4 900  fólie 2, HIG 10letá</t>
  </si>
  <si>
    <t>40445961</t>
  </si>
  <si>
    <t>Sloupek Al 60/5 hladký drážkový</t>
  </si>
  <si>
    <t>40445962.A</t>
  </si>
  <si>
    <t>Dopravní příslušenství, patka AL 4 ks kot šroubů</t>
  </si>
  <si>
    <t>40445976.A</t>
  </si>
  <si>
    <t>Dopravní příslušenství, objímka Al-2c průměr 60</t>
  </si>
  <si>
    <t>59217503</t>
  </si>
  <si>
    <t>Obrubník Best MONO l přírodní 100x15/12x30 cm</t>
  </si>
  <si>
    <t>464*1,02</t>
  </si>
  <si>
    <t>99</t>
  </si>
  <si>
    <t>Staveništní přesun hmot</t>
  </si>
  <si>
    <t>998225111R00</t>
  </si>
  <si>
    <t xml:space="preserve">Přesun hmot, pozemní komunikace, kryt živičný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</si>
  <si>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</si>
  <si>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</si>
  <si>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</si>
  <si>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</si>
  <si>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</si>
  <si>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</si>
  <si>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</si>
  <si>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</si>
  <si>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</si>
  <si>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Polní cesta HPCN 6b</t>
  </si>
  <si>
    <t>1a</t>
  </si>
  <si>
    <t>sjezd - točka km 0,13156:154,3</t>
  </si>
  <si>
    <t>sjezd - točka km 0,13156:126</t>
  </si>
  <si>
    <t>sjezd - točka km 0,13156:134</t>
  </si>
  <si>
    <t>sjezd - točka km 0,13156:122</t>
  </si>
  <si>
    <t>sjezd - točka km 0,13156:119</t>
  </si>
  <si>
    <t>Pozemkový úřad Tábor</t>
  </si>
  <si>
    <t>Prostorové  vytýčení stavby komunikace odpovědným geodetem</t>
  </si>
  <si>
    <t>Geodetické zaměření ke kolaudaci</t>
  </si>
  <si>
    <t>zařízení staveniště</t>
  </si>
  <si>
    <t>hm</t>
  </si>
  <si>
    <t>kompl.</t>
  </si>
  <si>
    <t>Vytýčení stáv.podzemních inženýrských sítí kabel el.NN,kanalizace ,osvětlení   a pod.</t>
  </si>
  <si>
    <t>hm(100m)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</si>
</sst>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 vertical="top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shrinkToFit="1"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65" fontId="0" fillId="0" borderId="48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165" fontId="0" fillId="0" borderId="19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/>
    </xf>
    <xf numFmtId="0" fontId="0" fillId="0" borderId="20" xfId="0" applyFill="1" applyBorder="1" applyAlignment="1">
      <alignment/>
    </xf>
    <xf numFmtId="0" fontId="0" fillId="0" borderId="49" xfId="46" applyFont="1" applyFill="1" applyBorder="1">
      <alignment/>
      <protection/>
    </xf>
    <xf numFmtId="0" fontId="0" fillId="0" borderId="49" xfId="46" applyFont="1" applyFill="1" applyBorder="1" applyAlignment="1">
      <alignment horizontal="right"/>
      <protection/>
    </xf>
    <xf numFmtId="0" fontId="0" fillId="0" borderId="50" xfId="46" applyFont="1" applyFill="1" applyBorder="1">
      <alignment/>
      <protection/>
    </xf>
    <xf numFmtId="0" fontId="0" fillId="0" borderId="51" xfId="46" applyFont="1" applyFill="1" applyBorder="1">
      <alignment/>
      <protection/>
    </xf>
    <xf numFmtId="0" fontId="0" fillId="0" borderId="51" xfId="46" applyFont="1" applyFill="1" applyBorder="1" applyAlignment="1">
      <alignment horizontal="right"/>
      <protection/>
    </xf>
    <xf numFmtId="49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9" fontId="2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centerContinuous"/>
    </xf>
    <xf numFmtId="4" fontId="2" fillId="0" borderId="15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5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49" xfId="0" applyNumberFormat="1" applyFill="1" applyBorder="1" applyAlignment="1">
      <alignment horizontal="left"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Continuous"/>
      <protection/>
    </xf>
    <xf numFmtId="0" fontId="0" fillId="0" borderId="0" xfId="46" applyFont="1" applyFill="1" applyAlignment="1">
      <alignment horizontal="right"/>
      <protection/>
    </xf>
    <xf numFmtId="0" fontId="2" fillId="0" borderId="50" xfId="46" applyFont="1" applyFill="1" applyBorder="1" applyAlignment="1">
      <alignment horizontal="right"/>
      <protection/>
    </xf>
    <xf numFmtId="0" fontId="0" fillId="0" borderId="49" xfId="46" applyFont="1" applyFill="1" applyBorder="1" applyAlignment="1">
      <alignment horizontal="left"/>
      <protection/>
    </xf>
    <xf numFmtId="0" fontId="0" fillId="0" borderId="52" xfId="46" applyFont="1" applyFill="1" applyBorder="1">
      <alignment/>
      <protection/>
    </xf>
    <xf numFmtId="0" fontId="2" fillId="0" borderId="0" xfId="46" applyFont="1" applyFill="1">
      <alignment/>
      <protection/>
    </xf>
    <xf numFmtId="0" fontId="0" fillId="0" borderId="0" xfId="46" applyFont="1" applyFill="1" applyAlignment="1">
      <alignment/>
      <protection/>
    </xf>
    <xf numFmtId="49" fontId="2" fillId="0" borderId="10" xfId="46" applyNumberFormat="1" applyFont="1" applyFill="1" applyBorder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19" xfId="46" applyNumberFormat="1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0" fillId="0" borderId="10" xfId="46" applyFont="1" applyFill="1" applyBorder="1">
      <alignment/>
      <protection/>
    </xf>
    <xf numFmtId="0" fontId="0" fillId="0" borderId="56" xfId="46" applyFont="1" applyFill="1" applyBorder="1" applyAlignment="1">
      <alignment horizontal="center"/>
      <protection/>
    </xf>
    <xf numFmtId="49" fontId="0" fillId="0" borderId="56" xfId="46" applyNumberFormat="1" applyFont="1" applyFill="1" applyBorder="1" applyAlignment="1">
      <alignment horizontal="left"/>
      <protection/>
    </xf>
    <xf numFmtId="0" fontId="0" fillId="0" borderId="60" xfId="46" applyFont="1" applyFill="1" applyBorder="1">
      <alignment/>
      <protection/>
    </xf>
    <xf numFmtId="0" fontId="0" fillId="0" borderId="20" xfId="46" applyFont="1" applyFill="1" applyBorder="1" applyAlignment="1">
      <alignment horizontal="center"/>
      <protection/>
    </xf>
    <xf numFmtId="0" fontId="0" fillId="0" borderId="20" xfId="46" applyNumberFormat="1" applyFont="1" applyFill="1" applyBorder="1" applyAlignment="1">
      <alignment horizontal="right"/>
      <protection/>
    </xf>
    <xf numFmtId="0" fontId="0" fillId="0" borderId="20" xfId="46" applyNumberFormat="1" applyFont="1" applyFill="1" applyBorder="1">
      <alignment/>
      <protection/>
    </xf>
    <xf numFmtId="0" fontId="5" fillId="0" borderId="20" xfId="46" applyNumberFormat="1" applyFont="1" applyFill="1" applyBorder="1">
      <alignment/>
      <protection/>
    </xf>
    <xf numFmtId="0" fontId="5" fillId="0" borderId="19" xfId="46" applyNumberFormat="1" applyFont="1" applyFill="1" applyBorder="1">
      <alignment/>
      <protection/>
    </xf>
    <xf numFmtId="0" fontId="5" fillId="0" borderId="61" xfId="46" applyFont="1" applyFill="1" applyBorder="1" applyAlignment="1">
      <alignment horizontal="center" vertical="top"/>
      <protection/>
    </xf>
    <xf numFmtId="49" fontId="5" fillId="0" borderId="61" xfId="46" applyNumberFormat="1" applyFont="1" applyFill="1" applyBorder="1" applyAlignment="1">
      <alignment horizontal="left" vertical="top"/>
      <protection/>
    </xf>
    <xf numFmtId="0" fontId="5" fillId="0" borderId="61" xfId="46" applyFont="1" applyFill="1" applyBorder="1" applyAlignment="1">
      <alignment vertical="top" wrapText="1"/>
      <protection/>
    </xf>
    <xf numFmtId="49" fontId="5" fillId="0" borderId="61" xfId="46" applyNumberFormat="1" applyFont="1" applyFill="1" applyBorder="1" applyAlignment="1">
      <alignment horizontal="center" shrinkToFit="1"/>
      <protection/>
    </xf>
    <xf numFmtId="4" fontId="5" fillId="0" borderId="61" xfId="46" applyNumberFormat="1" applyFont="1" applyFill="1" applyBorder="1" applyAlignment="1">
      <alignment horizontal="right"/>
      <protection/>
    </xf>
    <xf numFmtId="4" fontId="5" fillId="0" borderId="61" xfId="46" applyNumberFormat="1" applyFont="1" applyFill="1" applyBorder="1">
      <alignment/>
      <protection/>
    </xf>
    <xf numFmtId="167" fontId="5" fillId="0" borderId="61" xfId="46" applyNumberFormat="1" applyFont="1" applyFill="1" applyBorder="1">
      <alignment/>
      <protection/>
    </xf>
    <xf numFmtId="0" fontId="2" fillId="0" borderId="56" xfId="46" applyFont="1" applyFill="1" applyBorder="1" applyAlignment="1">
      <alignment horizontal="center"/>
      <protection/>
    </xf>
    <xf numFmtId="49" fontId="2" fillId="0" borderId="56" xfId="46" applyNumberFormat="1" applyFont="1" applyFill="1" applyBorder="1" applyAlignment="1">
      <alignment horizontal="left"/>
      <protection/>
    </xf>
    <xf numFmtId="0" fontId="0" fillId="0" borderId="0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10" xfId="46" applyFont="1" applyFill="1" applyBorder="1" applyAlignment="1">
      <alignment horizontal="center"/>
      <protection/>
    </xf>
    <xf numFmtId="49" fontId="6" fillId="0" borderId="10" xfId="46" applyNumberFormat="1" applyFont="1" applyFill="1" applyBorder="1" applyAlignment="1">
      <alignment horizontal="left"/>
      <protection/>
    </xf>
    <xf numFmtId="0" fontId="6" fillId="0" borderId="60" xfId="46" applyFont="1" applyFill="1" applyBorder="1">
      <alignment/>
      <protection/>
    </xf>
    <xf numFmtId="4" fontId="0" fillId="0" borderId="20" xfId="46" applyNumberFormat="1" applyFont="1" applyFill="1" applyBorder="1" applyAlignment="1">
      <alignment horizontal="right"/>
      <protection/>
    </xf>
    <xf numFmtId="4" fontId="0" fillId="0" borderId="19" xfId="46" applyNumberFormat="1" applyFont="1" applyFill="1" applyBorder="1" applyAlignment="1">
      <alignment horizontal="right"/>
      <protection/>
    </xf>
    <xf numFmtId="4" fontId="0" fillId="0" borderId="10" xfId="46" applyNumberFormat="1" applyFont="1" applyFill="1" applyBorder="1">
      <alignment/>
      <protection/>
    </xf>
    <xf numFmtId="0" fontId="5" fillId="0" borderId="10" xfId="46" applyFont="1" applyFill="1" applyBorder="1">
      <alignment/>
      <protection/>
    </xf>
    <xf numFmtId="167" fontId="5" fillId="0" borderId="10" xfId="46" applyNumberFormat="1" applyFont="1" applyFill="1" applyBorder="1">
      <alignment/>
      <protection/>
    </xf>
    <xf numFmtId="3" fontId="0" fillId="0" borderId="0" xfId="46" applyNumberFormat="1" applyFont="1" applyFill="1">
      <alignment/>
      <protection/>
    </xf>
    <xf numFmtId="0" fontId="7" fillId="0" borderId="0" xfId="46" applyFont="1" applyFill="1" applyAlignment="1">
      <alignment/>
      <protection/>
    </xf>
    <xf numFmtId="0" fontId="8" fillId="0" borderId="0" xfId="46" applyFont="1" applyFill="1" applyBorder="1">
      <alignment/>
      <protection/>
    </xf>
    <xf numFmtId="3" fontId="8" fillId="0" borderId="0" xfId="46" applyNumberFormat="1" applyFont="1" applyFill="1" applyBorder="1" applyAlignment="1">
      <alignment horizontal="right"/>
      <protection/>
    </xf>
    <xf numFmtId="4" fontId="8" fillId="0" borderId="0" xfId="46" applyNumberFormat="1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right"/>
      <protection/>
    </xf>
    <xf numFmtId="4" fontId="5" fillId="0" borderId="62" xfId="46" applyNumberFormat="1" applyFont="1" applyFill="1" applyBorder="1" applyAlignment="1">
      <alignment horizontal="right" wrapText="1"/>
      <protection/>
    </xf>
    <xf numFmtId="0" fontId="5" fillId="0" borderId="42" xfId="46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right"/>
    </xf>
    <xf numFmtId="0" fontId="5" fillId="0" borderId="0" xfId="46" applyFont="1" applyFill="1" applyAlignment="1">
      <alignment wrapText="1"/>
      <protection/>
    </xf>
    <xf numFmtId="49" fontId="0" fillId="0" borderId="18" xfId="0" applyNumberFormat="1" applyFill="1" applyBorder="1" applyAlignment="1">
      <alignment/>
    </xf>
    <xf numFmtId="0" fontId="0" fillId="0" borderId="10" xfId="46" applyFont="1" applyFill="1" applyBorder="1" applyAlignment="1">
      <alignment wrapText="1"/>
      <protection/>
    </xf>
    <xf numFmtId="0" fontId="0" fillId="0" borderId="10" xfId="46" applyFont="1" applyFill="1" applyBorder="1" applyAlignment="1">
      <alignment wrapText="1"/>
      <protection/>
    </xf>
    <xf numFmtId="0" fontId="0" fillId="0" borderId="10" xfId="46" applyFont="1" applyFill="1" applyBorder="1">
      <alignment/>
      <protection/>
    </xf>
    <xf numFmtId="0" fontId="0" fillId="0" borderId="0" xfId="0" applyFont="1" applyFill="1" applyAlignment="1">
      <alignment horizontal="left" wrapText="1"/>
    </xf>
    <xf numFmtId="166" fontId="0" fillId="0" borderId="60" xfId="0" applyNumberFormat="1" applyFont="1" applyFill="1" applyBorder="1" applyAlignment="1">
      <alignment horizontal="right" indent="2"/>
    </xf>
    <xf numFmtId="166" fontId="0" fillId="0" borderId="11" xfId="0" applyNumberFormat="1" applyFont="1" applyFill="1" applyBorder="1" applyAlignment="1">
      <alignment horizontal="right" indent="2"/>
    </xf>
    <xf numFmtId="166" fontId="4" fillId="0" borderId="63" xfId="0" applyNumberFormat="1" applyFont="1" applyFill="1" applyBorder="1" applyAlignment="1">
      <alignment horizontal="right" indent="2"/>
    </xf>
    <xf numFmtId="166" fontId="4" fillId="0" borderId="59" xfId="0" applyNumberFormat="1" applyFont="1" applyFill="1" applyBorder="1" applyAlignment="1">
      <alignment horizontal="right" indent="2"/>
    </xf>
    <xf numFmtId="0" fontId="5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shrinkToFit="1"/>
    </xf>
    <xf numFmtId="0" fontId="0" fillId="0" borderId="64" xfId="46" applyFont="1" applyFill="1" applyBorder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0" fontId="0" fillId="0" borderId="67" xfId="46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left"/>
      <protection/>
    </xf>
    <xf numFmtId="0" fontId="0" fillId="0" borderId="51" xfId="46" applyFont="1" applyFill="1" applyBorder="1" applyAlignment="1">
      <alignment horizontal="left"/>
      <protection/>
    </xf>
    <xf numFmtId="0" fontId="0" fillId="0" borderId="69" xfId="46" applyFont="1" applyFill="1" applyBorder="1" applyAlignment="1">
      <alignment horizontal="left"/>
      <protection/>
    </xf>
    <xf numFmtId="3" fontId="0" fillId="0" borderId="3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9" fontId="5" fillId="0" borderId="70" xfId="46" applyNumberFormat="1" applyFont="1" applyFill="1" applyBorder="1" applyAlignment="1">
      <alignment horizontal="left" wrapText="1"/>
      <protection/>
    </xf>
    <xf numFmtId="49" fontId="0" fillId="0" borderId="71" xfId="0" applyNumberFormat="1" applyFont="1" applyFill="1" applyBorder="1" applyAlignment="1">
      <alignment horizontal="left" wrapText="1"/>
    </xf>
    <xf numFmtId="0" fontId="4" fillId="0" borderId="0" xfId="46" applyFont="1" applyFill="1" applyAlignment="1">
      <alignment horizontal="center"/>
      <protection/>
    </xf>
    <xf numFmtId="49" fontId="0" fillId="0" borderId="66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 shrinkToFit="1"/>
      <protection/>
    </xf>
    <xf numFmtId="0" fontId="0" fillId="0" borderId="51" xfId="46" applyFont="1" applyFill="1" applyBorder="1" applyAlignment="1">
      <alignment horizontal="center" shrinkToFit="1"/>
      <protection/>
    </xf>
    <xf numFmtId="0" fontId="0" fillId="0" borderId="69" xfId="46" applyFont="1" applyFill="1" applyBorder="1" applyAlignment="1">
      <alignment horizontal="center" shrinkToFit="1"/>
      <protection/>
    </xf>
    <xf numFmtId="0" fontId="43" fillId="0" borderId="51" xfId="4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55">
      <selection activeCell="A6" sqref="A6"/>
    </sheetView>
  </sheetViews>
  <sheetFormatPr defaultColWidth="9.125" defaultRowHeight="12.75"/>
  <cols>
    <col min="1" max="1" width="2.00390625" style="5" customWidth="1"/>
    <col min="2" max="2" width="15.00390625" style="5" customWidth="1"/>
    <col min="3" max="3" width="15.875" style="5" customWidth="1"/>
    <col min="4" max="4" width="14.50390625" style="5" customWidth="1"/>
    <col min="5" max="5" width="13.50390625" style="5" customWidth="1"/>
    <col min="6" max="6" width="16.50390625" style="5" customWidth="1"/>
    <col min="7" max="7" width="15.375" style="5" customWidth="1"/>
    <col min="8" max="16384" width="9.125" style="5" customWidth="1"/>
  </cols>
  <sheetData>
    <row r="1" spans="1:7" ht="24.75" customHeight="1" thickBot="1">
      <c r="A1" s="8" t="s">
        <v>0</v>
      </c>
      <c r="B1" s="9"/>
      <c r="C1" s="9"/>
      <c r="D1" s="9"/>
      <c r="E1" s="9"/>
      <c r="F1" s="9"/>
      <c r="G1" s="9"/>
    </row>
    <row r="2" spans="1:7" ht="12.75" customHeight="1">
      <c r="A2" s="10" t="s">
        <v>1</v>
      </c>
      <c r="B2" s="11"/>
      <c r="C2" s="12" t="str">
        <f>Rekapitulace!H1</f>
        <v>1a</v>
      </c>
      <c r="D2" s="12" t="str">
        <f>Rekapitulace!G2</f>
        <v>Polní cesta HPCN 6b - 1.část</v>
      </c>
      <c r="E2" s="11"/>
      <c r="F2" s="13" t="s">
        <v>2</v>
      </c>
      <c r="G2" s="14" t="s">
        <v>83</v>
      </c>
    </row>
    <row r="3" spans="1:7" ht="3" customHeight="1" hidden="1">
      <c r="A3" s="15"/>
      <c r="B3" s="16"/>
      <c r="C3" s="17"/>
      <c r="D3" s="17"/>
      <c r="E3" s="16"/>
      <c r="F3" s="1"/>
      <c r="G3" s="18"/>
    </row>
    <row r="4" spans="1:7" ht="12" customHeight="1">
      <c r="A4" s="15" t="s">
        <v>3</v>
      </c>
      <c r="B4" s="16"/>
      <c r="C4" s="17" t="s">
        <v>4</v>
      </c>
      <c r="D4" s="17"/>
      <c r="E4" s="16"/>
      <c r="F4" s="1" t="s">
        <v>5</v>
      </c>
      <c r="G4" s="19"/>
    </row>
    <row r="5" spans="1:7" ht="12.75" customHeight="1">
      <c r="A5" s="189" t="s">
        <v>77</v>
      </c>
      <c r="B5" s="20"/>
      <c r="C5" s="81" t="s">
        <v>85</v>
      </c>
      <c r="D5" s="21"/>
      <c r="E5" s="22"/>
      <c r="F5" s="1" t="s">
        <v>7</v>
      </c>
      <c r="G5" s="18" t="s">
        <v>84</v>
      </c>
    </row>
    <row r="6" spans="1:7" ht="12.75" customHeight="1">
      <c r="A6" s="15" t="s">
        <v>8</v>
      </c>
      <c r="B6" s="16"/>
      <c r="C6" s="17" t="s">
        <v>9</v>
      </c>
      <c r="D6" s="17"/>
      <c r="E6" s="16"/>
      <c r="F6" s="1" t="s">
        <v>10</v>
      </c>
      <c r="G6" s="23">
        <v>1093</v>
      </c>
    </row>
    <row r="7" spans="1:7" ht="12.75" customHeight="1">
      <c r="A7" s="24" t="s">
        <v>81</v>
      </c>
      <c r="B7" s="25"/>
      <c r="C7" s="4" t="s">
        <v>278</v>
      </c>
      <c r="D7" s="7"/>
      <c r="E7" s="7"/>
      <c r="F7" s="26" t="s">
        <v>11</v>
      </c>
      <c r="G7" s="23">
        <f>IF(PocetMJ=0,,ROUND((F30+F32)/PocetMJ,1))</f>
        <v>0</v>
      </c>
    </row>
    <row r="8" spans="1:9" ht="12.75">
      <c r="A8" s="27" t="s">
        <v>12</v>
      </c>
      <c r="B8" s="1"/>
      <c r="C8" s="199"/>
      <c r="D8" s="199"/>
      <c r="E8" s="200"/>
      <c r="F8" s="28" t="s">
        <v>13</v>
      </c>
      <c r="G8" s="29"/>
      <c r="H8" s="30"/>
      <c r="I8" s="31"/>
    </row>
    <row r="9" spans="1:8" ht="12.75">
      <c r="A9" s="27" t="s">
        <v>14</v>
      </c>
      <c r="B9" s="1"/>
      <c r="C9" s="199">
        <f>Projektant</f>
        <v>0</v>
      </c>
      <c r="D9" s="199"/>
      <c r="E9" s="200"/>
      <c r="F9" s="1"/>
      <c r="G9" s="32"/>
      <c r="H9" s="7"/>
    </row>
    <row r="10" spans="1:8" ht="12.75">
      <c r="A10" s="27" t="s">
        <v>15</v>
      </c>
      <c r="B10" s="1"/>
      <c r="C10" s="199" t="s">
        <v>285</v>
      </c>
      <c r="D10" s="199"/>
      <c r="E10" s="199"/>
      <c r="F10" s="2"/>
      <c r="G10" s="3"/>
      <c r="H10" s="6"/>
    </row>
    <row r="11" spans="1:57" ht="13.5" customHeight="1">
      <c r="A11" s="27" t="s">
        <v>16</v>
      </c>
      <c r="B11" s="1"/>
      <c r="C11" s="199"/>
      <c r="D11" s="199"/>
      <c r="E11" s="199"/>
      <c r="F11" s="2" t="s">
        <v>17</v>
      </c>
      <c r="G11" s="3" t="s">
        <v>81</v>
      </c>
      <c r="H11" s="7"/>
      <c r="BA11" s="33"/>
      <c r="BB11" s="33"/>
      <c r="BC11" s="33"/>
      <c r="BD11" s="33"/>
      <c r="BE11" s="33"/>
    </row>
    <row r="12" spans="1:8" ht="12.75" customHeight="1">
      <c r="A12" s="34" t="s">
        <v>18</v>
      </c>
      <c r="B12" s="16"/>
      <c r="C12" s="201"/>
      <c r="D12" s="201"/>
      <c r="E12" s="201"/>
      <c r="F12" s="35" t="s">
        <v>19</v>
      </c>
      <c r="G12" s="36"/>
      <c r="H12" s="7"/>
    </row>
    <row r="13" spans="1:8" ht="28.5" customHeight="1" thickBot="1">
      <c r="A13" s="37" t="s">
        <v>20</v>
      </c>
      <c r="B13" s="38"/>
      <c r="C13" s="38"/>
      <c r="D13" s="38"/>
      <c r="E13" s="39"/>
      <c r="F13" s="39"/>
      <c r="G13" s="40"/>
      <c r="H13" s="7"/>
    </row>
    <row r="14" spans="1:7" ht="17.25" customHeight="1" thickBot="1">
      <c r="A14" s="41" t="s">
        <v>21</v>
      </c>
      <c r="B14" s="42"/>
      <c r="C14" s="43"/>
      <c r="D14" s="44" t="s">
        <v>22</v>
      </c>
      <c r="E14" s="44"/>
      <c r="F14" s="44"/>
      <c r="G14" s="43"/>
    </row>
    <row r="15" spans="1:7" ht="15.75" customHeight="1">
      <c r="A15" s="45"/>
      <c r="B15" s="46" t="s">
        <v>23</v>
      </c>
      <c r="C15" s="47">
        <f>HSV</f>
        <v>0</v>
      </c>
      <c r="D15" s="48" t="str">
        <f>Rekapitulace!A19</f>
        <v>Ztížené výrobní podmínky</v>
      </c>
      <c r="E15" s="49"/>
      <c r="F15" s="50"/>
      <c r="G15" s="47">
        <f>Rekapitulace!I19</f>
        <v>0</v>
      </c>
    </row>
    <row r="16" spans="1:7" ht="15.75" customHeight="1">
      <c r="A16" s="45" t="s">
        <v>24</v>
      </c>
      <c r="B16" s="46" t="s">
        <v>25</v>
      </c>
      <c r="C16" s="47">
        <f>PSV</f>
        <v>0</v>
      </c>
      <c r="D16" s="15" t="str">
        <f>Rekapitulace!A20</f>
        <v>Oborová přirážka</v>
      </c>
      <c r="E16" s="51"/>
      <c r="F16" s="22"/>
      <c r="G16" s="47">
        <f>Rekapitulace!I20</f>
        <v>0</v>
      </c>
    </row>
    <row r="17" spans="1:7" ht="15.75" customHeight="1">
      <c r="A17" s="45" t="s">
        <v>26</v>
      </c>
      <c r="B17" s="46" t="s">
        <v>27</v>
      </c>
      <c r="C17" s="47">
        <f>Mont</f>
        <v>0</v>
      </c>
      <c r="D17" s="15" t="str">
        <f>Rekapitulace!A21</f>
        <v>Přesun stavebních kapacit</v>
      </c>
      <c r="E17" s="51"/>
      <c r="F17" s="22"/>
      <c r="G17" s="47">
        <f>Rekapitulace!I21</f>
        <v>0</v>
      </c>
    </row>
    <row r="18" spans="1:7" ht="15.75" customHeight="1">
      <c r="A18" s="52" t="s">
        <v>28</v>
      </c>
      <c r="B18" s="53" t="s">
        <v>29</v>
      </c>
      <c r="C18" s="47">
        <f>Dodavka</f>
        <v>0</v>
      </c>
      <c r="D18" s="15" t="str">
        <f>Rekapitulace!A22</f>
        <v>Mimostaveništní doprava</v>
      </c>
      <c r="E18" s="51"/>
      <c r="F18" s="22"/>
      <c r="G18" s="47">
        <f>Rekapitulace!I22</f>
        <v>0</v>
      </c>
    </row>
    <row r="19" spans="1:7" ht="15.75" customHeight="1">
      <c r="A19" s="54" t="s">
        <v>30</v>
      </c>
      <c r="B19" s="46"/>
      <c r="C19" s="47">
        <f>SUM(C15:C18)</f>
        <v>0</v>
      </c>
      <c r="D19" s="15" t="str">
        <f>Rekapitulace!A23</f>
        <v>Zařízení staveniště</v>
      </c>
      <c r="E19" s="51"/>
      <c r="F19" s="22"/>
      <c r="G19" s="47">
        <f>Rekapitulace!I23</f>
        <v>0</v>
      </c>
    </row>
    <row r="20" spans="1:7" ht="15.75" customHeight="1">
      <c r="A20" s="54"/>
      <c r="B20" s="46"/>
      <c r="C20" s="47"/>
      <c r="D20" s="15" t="str">
        <f>Rekapitulace!A24</f>
        <v>Provoz investora</v>
      </c>
      <c r="E20" s="51"/>
      <c r="F20" s="22"/>
      <c r="G20" s="47">
        <f>Rekapitulace!I24</f>
        <v>0</v>
      </c>
    </row>
    <row r="21" spans="1:7" ht="15.75" customHeight="1">
      <c r="A21" s="54" t="s">
        <v>31</v>
      </c>
      <c r="B21" s="46"/>
      <c r="C21" s="47">
        <f>HZS</f>
        <v>0</v>
      </c>
      <c r="D21" s="15" t="str">
        <f>Rekapitulace!A25</f>
        <v>Kompletační činnost (IČD)</v>
      </c>
      <c r="E21" s="51"/>
      <c r="F21" s="22"/>
      <c r="G21" s="47">
        <f>Rekapitulace!I25</f>
        <v>0</v>
      </c>
    </row>
    <row r="22" spans="1:7" ht="15.75" customHeight="1">
      <c r="A22" s="55" t="s">
        <v>32</v>
      </c>
      <c r="B22" s="7"/>
      <c r="C22" s="47">
        <f>C19+C21</f>
        <v>0</v>
      </c>
      <c r="D22" s="15" t="s">
        <v>33</v>
      </c>
      <c r="E22" s="51"/>
      <c r="F22" s="22"/>
      <c r="G22" s="47">
        <f>G23-SUM(G15:G21)</f>
        <v>0</v>
      </c>
    </row>
    <row r="23" spans="1:7" ht="15.75" customHeight="1" thickBot="1">
      <c r="A23" s="202" t="s">
        <v>34</v>
      </c>
      <c r="B23" s="203"/>
      <c r="C23" s="56">
        <f>C22+G23</f>
        <v>0</v>
      </c>
      <c r="D23" s="57" t="s">
        <v>35</v>
      </c>
      <c r="E23" s="58"/>
      <c r="F23" s="59"/>
      <c r="G23" s="47">
        <f>VRN</f>
        <v>0</v>
      </c>
    </row>
    <row r="24" spans="1:7" ht="12.75">
      <c r="A24" s="48" t="s">
        <v>36</v>
      </c>
      <c r="B24" s="60"/>
      <c r="C24" s="50"/>
      <c r="D24" s="60" t="s">
        <v>37</v>
      </c>
      <c r="E24" s="60"/>
      <c r="F24" s="61" t="s">
        <v>38</v>
      </c>
      <c r="G24" s="62"/>
    </row>
    <row r="25" spans="1:7" ht="12.75">
      <c r="A25" s="55" t="s">
        <v>39</v>
      </c>
      <c r="B25" s="7"/>
      <c r="C25" s="63"/>
      <c r="D25" s="7" t="s">
        <v>39</v>
      </c>
      <c r="F25" s="64" t="s">
        <v>39</v>
      </c>
      <c r="G25" s="65"/>
    </row>
    <row r="26" spans="1:7" ht="37.5" customHeight="1">
      <c r="A26" s="55" t="s">
        <v>40</v>
      </c>
      <c r="B26" s="66"/>
      <c r="C26" s="63"/>
      <c r="D26" s="7" t="s">
        <v>40</v>
      </c>
      <c r="F26" s="64" t="s">
        <v>40</v>
      </c>
      <c r="G26" s="65"/>
    </row>
    <row r="27" spans="1:7" ht="12.75">
      <c r="A27" s="55"/>
      <c r="B27" s="67"/>
      <c r="C27" s="63"/>
      <c r="D27" s="7"/>
      <c r="F27" s="64"/>
      <c r="G27" s="65"/>
    </row>
    <row r="28" spans="1:7" ht="12.75">
      <c r="A28" s="55" t="s">
        <v>41</v>
      </c>
      <c r="B28" s="7"/>
      <c r="C28" s="63"/>
      <c r="D28" s="64" t="s">
        <v>42</v>
      </c>
      <c r="E28" s="63"/>
      <c r="F28" s="7" t="s">
        <v>42</v>
      </c>
      <c r="G28" s="65"/>
    </row>
    <row r="29" spans="1:7" ht="69" customHeight="1">
      <c r="A29" s="55"/>
      <c r="B29" s="7"/>
      <c r="C29" s="68"/>
      <c r="D29" s="69"/>
      <c r="E29" s="68"/>
      <c r="F29" s="7"/>
      <c r="G29" s="65"/>
    </row>
    <row r="30" spans="1:7" ht="12.75">
      <c r="A30" s="70" t="s">
        <v>43</v>
      </c>
      <c r="B30" s="71"/>
      <c r="C30" s="72">
        <v>20</v>
      </c>
      <c r="D30" s="71" t="s">
        <v>44</v>
      </c>
      <c r="E30" s="73"/>
      <c r="F30" s="194">
        <f>ROUND(C23-F32,0)</f>
        <v>0</v>
      </c>
      <c r="G30" s="195"/>
    </row>
    <row r="31" spans="1:7" ht="12.75">
      <c r="A31" s="70" t="s">
        <v>45</v>
      </c>
      <c r="B31" s="71"/>
      <c r="C31" s="72">
        <f>SazbaDPH1</f>
        <v>20</v>
      </c>
      <c r="D31" s="71" t="s">
        <v>46</v>
      </c>
      <c r="E31" s="73"/>
      <c r="F31" s="194">
        <f>ROUND(PRODUCT(F30,C31/100),1)</f>
        <v>0</v>
      </c>
      <c r="G31" s="195"/>
    </row>
    <row r="32" spans="1:7" ht="12.75">
      <c r="A32" s="70" t="s">
        <v>43</v>
      </c>
      <c r="B32" s="71"/>
      <c r="C32" s="72">
        <v>0</v>
      </c>
      <c r="D32" s="71" t="s">
        <v>46</v>
      </c>
      <c r="E32" s="73"/>
      <c r="F32" s="194">
        <v>0</v>
      </c>
      <c r="G32" s="195"/>
    </row>
    <row r="33" spans="1:7" ht="12.75">
      <c r="A33" s="70" t="s">
        <v>45</v>
      </c>
      <c r="B33" s="21"/>
      <c r="C33" s="74">
        <f>SazbaDPH2</f>
        <v>0</v>
      </c>
      <c r="D33" s="71" t="s">
        <v>46</v>
      </c>
      <c r="E33" s="22"/>
      <c r="F33" s="194">
        <f>ROUND(PRODUCT(F32,C33/100),1)</f>
        <v>0</v>
      </c>
      <c r="G33" s="195"/>
    </row>
    <row r="34" spans="1:7" s="78" customFormat="1" ht="19.5" customHeight="1" thickBot="1">
      <c r="A34" s="75" t="s">
        <v>47</v>
      </c>
      <c r="B34" s="76"/>
      <c r="C34" s="76"/>
      <c r="D34" s="76"/>
      <c r="E34" s="77"/>
      <c r="F34" s="196">
        <f>CEILING(SUM(F30:F33),IF(SUM(F30:F33)&gt;=0,1,-1))</f>
        <v>0</v>
      </c>
      <c r="G34" s="197"/>
    </row>
    <row r="36" spans="1:8" ht="12.75">
      <c r="A36" s="79" t="s">
        <v>48</v>
      </c>
      <c r="B36" s="79"/>
      <c r="C36" s="79"/>
      <c r="D36" s="79"/>
      <c r="E36" s="79"/>
      <c r="F36" s="79"/>
      <c r="G36" s="79"/>
      <c r="H36" s="5" t="s">
        <v>6</v>
      </c>
    </row>
    <row r="37" spans="1:8" ht="14.25" customHeight="1">
      <c r="A37" s="79"/>
      <c r="B37" s="198"/>
      <c r="C37" s="198"/>
      <c r="D37" s="198"/>
      <c r="E37" s="198"/>
      <c r="F37" s="198"/>
      <c r="G37" s="198"/>
      <c r="H37" s="5" t="s">
        <v>6</v>
      </c>
    </row>
    <row r="38" spans="1:8" ht="12.75" customHeight="1">
      <c r="A38" s="80"/>
      <c r="B38" s="198"/>
      <c r="C38" s="198"/>
      <c r="D38" s="198"/>
      <c r="E38" s="198"/>
      <c r="F38" s="198"/>
      <c r="G38" s="198"/>
      <c r="H38" s="5" t="s">
        <v>6</v>
      </c>
    </row>
    <row r="39" spans="1:8" ht="12.75">
      <c r="A39" s="80"/>
      <c r="B39" s="198"/>
      <c r="C39" s="198"/>
      <c r="D39" s="198"/>
      <c r="E39" s="198"/>
      <c r="F39" s="198"/>
      <c r="G39" s="198"/>
      <c r="H39" s="5" t="s">
        <v>6</v>
      </c>
    </row>
    <row r="40" spans="1:8" ht="12.75">
      <c r="A40" s="80"/>
      <c r="B40" s="198"/>
      <c r="C40" s="198"/>
      <c r="D40" s="198"/>
      <c r="E40" s="198"/>
      <c r="F40" s="198"/>
      <c r="G40" s="198"/>
      <c r="H40" s="5" t="s">
        <v>6</v>
      </c>
    </row>
    <row r="41" spans="1:8" ht="12.75">
      <c r="A41" s="80"/>
      <c r="B41" s="198"/>
      <c r="C41" s="198"/>
      <c r="D41" s="198"/>
      <c r="E41" s="198"/>
      <c r="F41" s="198"/>
      <c r="G41" s="198"/>
      <c r="H41" s="5" t="s">
        <v>6</v>
      </c>
    </row>
    <row r="42" spans="1:8" ht="12.75">
      <c r="A42" s="80"/>
      <c r="B42" s="198"/>
      <c r="C42" s="198"/>
      <c r="D42" s="198"/>
      <c r="E42" s="198"/>
      <c r="F42" s="198"/>
      <c r="G42" s="198"/>
      <c r="H42" s="5" t="s">
        <v>6</v>
      </c>
    </row>
    <row r="43" spans="1:8" ht="12.75">
      <c r="A43" s="80"/>
      <c r="B43" s="198"/>
      <c r="C43" s="198"/>
      <c r="D43" s="198"/>
      <c r="E43" s="198"/>
      <c r="F43" s="198"/>
      <c r="G43" s="198"/>
      <c r="H43" s="5" t="s">
        <v>6</v>
      </c>
    </row>
    <row r="44" spans="1:8" ht="12.75">
      <c r="A44" s="80"/>
      <c r="B44" s="198"/>
      <c r="C44" s="198"/>
      <c r="D44" s="198"/>
      <c r="E44" s="198"/>
      <c r="F44" s="198"/>
      <c r="G44" s="198"/>
      <c r="H44" s="5" t="s">
        <v>6</v>
      </c>
    </row>
    <row r="45" spans="1:8" ht="0.75" customHeight="1">
      <c r="A45" s="80"/>
      <c r="B45" s="198"/>
      <c r="C45" s="198"/>
      <c r="D45" s="198"/>
      <c r="E45" s="198"/>
      <c r="F45" s="198"/>
      <c r="G45" s="198"/>
      <c r="H45" s="5" t="s">
        <v>6</v>
      </c>
    </row>
    <row r="46" spans="2:7" ht="12.75">
      <c r="B46" s="193"/>
      <c r="C46" s="193"/>
      <c r="D46" s="193"/>
      <c r="E46" s="193"/>
      <c r="F46" s="193"/>
      <c r="G46" s="193"/>
    </row>
    <row r="47" spans="2:7" ht="12.75">
      <c r="B47" s="193"/>
      <c r="C47" s="193"/>
      <c r="D47" s="193"/>
      <c r="E47" s="193"/>
      <c r="F47" s="193"/>
      <c r="G47" s="193"/>
    </row>
    <row r="48" spans="2:7" ht="12.75">
      <c r="B48" s="193"/>
      <c r="C48" s="193"/>
      <c r="D48" s="193"/>
      <c r="E48" s="193"/>
      <c r="F48" s="193"/>
      <c r="G48" s="193"/>
    </row>
    <row r="49" spans="2:7" ht="12.75">
      <c r="B49" s="193"/>
      <c r="C49" s="193"/>
      <c r="D49" s="193"/>
      <c r="E49" s="193"/>
      <c r="F49" s="193"/>
      <c r="G49" s="193"/>
    </row>
    <row r="50" spans="2:7" ht="12.75">
      <c r="B50" s="193"/>
      <c r="C50" s="193"/>
      <c r="D50" s="193"/>
      <c r="E50" s="193"/>
      <c r="F50" s="193"/>
      <c r="G50" s="193"/>
    </row>
    <row r="51" spans="2:7" ht="12.75">
      <c r="B51" s="193"/>
      <c r="C51" s="193"/>
      <c r="D51" s="193"/>
      <c r="E51" s="193"/>
      <c r="F51" s="193"/>
      <c r="G51" s="193"/>
    </row>
    <row r="52" spans="2:7" ht="12.75">
      <c r="B52" s="193"/>
      <c r="C52" s="193"/>
      <c r="D52" s="193"/>
      <c r="E52" s="193"/>
      <c r="F52" s="193"/>
      <c r="G52" s="193"/>
    </row>
    <row r="53" spans="2:7" ht="12.75">
      <c r="B53" s="193"/>
      <c r="C53" s="193"/>
      <c r="D53" s="193"/>
      <c r="E53" s="193"/>
      <c r="F53" s="193"/>
      <c r="G53" s="193"/>
    </row>
    <row r="54" spans="2:7" ht="12.75">
      <c r="B54" s="193"/>
      <c r="C54" s="193"/>
      <c r="D54" s="193"/>
      <c r="E54" s="193"/>
      <c r="F54" s="193"/>
      <c r="G54" s="193"/>
    </row>
    <row r="55" spans="2:7" ht="12.75">
      <c r="B55" s="193"/>
      <c r="C55" s="193"/>
      <c r="D55" s="193"/>
      <c r="E55" s="193"/>
      <c r="F55" s="193"/>
      <c r="G55" s="193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G2" sqref="G2:I2"/>
    </sheetView>
  </sheetViews>
  <sheetFormatPr defaultColWidth="9.125" defaultRowHeight="12.75"/>
  <cols>
    <col min="1" max="1" width="5.875" style="98" customWidth="1"/>
    <col min="2" max="2" width="6.125" style="98" customWidth="1"/>
    <col min="3" max="3" width="11.50390625" style="98" customWidth="1"/>
    <col min="4" max="4" width="15.875" style="98" customWidth="1"/>
    <col min="5" max="5" width="11.375" style="98" customWidth="1"/>
    <col min="6" max="6" width="10.875" style="98" customWidth="1"/>
    <col min="7" max="7" width="11.00390625" style="98" customWidth="1"/>
    <col min="8" max="8" width="11.125" style="98" customWidth="1"/>
    <col min="9" max="9" width="10.625" style="98" customWidth="1"/>
    <col min="10" max="16384" width="9.125" style="98" customWidth="1"/>
  </cols>
  <sheetData>
    <row r="1" spans="1:9" ht="13.5" thickTop="1">
      <c r="A1" s="204" t="s">
        <v>49</v>
      </c>
      <c r="B1" s="205"/>
      <c r="C1" s="82" t="str">
        <f>CONCATENATE(cislostavby," ",nazevstavby)</f>
        <v>2011-1 Polní cesta HPCN 6b</v>
      </c>
      <c r="D1" s="82"/>
      <c r="E1" s="83"/>
      <c r="F1" s="82"/>
      <c r="G1" s="84" t="s">
        <v>50</v>
      </c>
      <c r="H1" s="137" t="s">
        <v>279</v>
      </c>
      <c r="I1" s="97"/>
    </row>
    <row r="2" spans="1:9" ht="13.5" thickBot="1">
      <c r="A2" s="206" t="s">
        <v>51</v>
      </c>
      <c r="B2" s="207"/>
      <c r="C2" s="85" t="str">
        <f>CONCATENATE(cisloobjektu," ",nazevobjektu)</f>
        <v>1 Polní cesta HPCN 6b - 1.část</v>
      </c>
      <c r="D2" s="85"/>
      <c r="E2" s="86"/>
      <c r="F2" s="85"/>
      <c r="G2" s="208" t="s">
        <v>85</v>
      </c>
      <c r="H2" s="209"/>
      <c r="I2" s="210"/>
    </row>
    <row r="3" ht="13.5" thickTop="1">
      <c r="F3" s="99"/>
    </row>
    <row r="4" spans="1:9" ht="19.5" customHeight="1">
      <c r="A4" s="87" t="s">
        <v>52</v>
      </c>
      <c r="B4" s="88"/>
      <c r="C4" s="88"/>
      <c r="D4" s="88"/>
      <c r="E4" s="89"/>
      <c r="F4" s="88"/>
      <c r="G4" s="88"/>
      <c r="H4" s="88"/>
      <c r="I4" s="88"/>
    </row>
    <row r="5" ht="13.5" thickBot="1"/>
    <row r="6" spans="1:9" s="99" customFormat="1" ht="13.5" thickBot="1">
      <c r="A6" s="100"/>
      <c r="B6" s="101" t="s">
        <v>53</v>
      </c>
      <c r="C6" s="101"/>
      <c r="D6" s="102"/>
      <c r="E6" s="103" t="s">
        <v>54</v>
      </c>
      <c r="F6" s="104" t="s">
        <v>55</v>
      </c>
      <c r="G6" s="104" t="s">
        <v>56</v>
      </c>
      <c r="H6" s="104" t="s">
        <v>57</v>
      </c>
      <c r="I6" s="105" t="s">
        <v>31</v>
      </c>
    </row>
    <row r="7" spans="1:9" s="99" customFormat="1" ht="12.75">
      <c r="A7" s="90" t="str">
        <f>Položky!B7</f>
        <v>1</v>
      </c>
      <c r="B7" s="91" t="str">
        <f>Položky!C7</f>
        <v>Zemní práce</v>
      </c>
      <c r="D7" s="106"/>
      <c r="E7" s="107">
        <f>Položky!BA52</f>
        <v>0</v>
      </c>
      <c r="F7" s="108">
        <f>Položky!BB52</f>
        <v>0</v>
      </c>
      <c r="G7" s="108">
        <f>Položky!BC52</f>
        <v>0</v>
      </c>
      <c r="H7" s="108">
        <f>Položky!BD52</f>
        <v>0</v>
      </c>
      <c r="I7" s="109">
        <f>Položky!BE52</f>
        <v>0</v>
      </c>
    </row>
    <row r="8" spans="1:9" s="99" customFormat="1" ht="12.75">
      <c r="A8" s="90" t="str">
        <f>Položky!B53</f>
        <v>2</v>
      </c>
      <c r="B8" s="91" t="str">
        <f>Položky!C53</f>
        <v>Základy a zvláštní zakládání</v>
      </c>
      <c r="D8" s="106"/>
      <c r="E8" s="107">
        <f>Položky!BA56</f>
        <v>0</v>
      </c>
      <c r="F8" s="108">
        <f>Položky!BB56</f>
        <v>0</v>
      </c>
      <c r="G8" s="108">
        <f>Položky!BC56</f>
        <v>0</v>
      </c>
      <c r="H8" s="108">
        <f>Položky!BD56</f>
        <v>0</v>
      </c>
      <c r="I8" s="109">
        <f>Položky!BE56</f>
        <v>0</v>
      </c>
    </row>
    <row r="9" spans="1:9" s="99" customFormat="1" ht="12.75">
      <c r="A9" s="90" t="str">
        <f>Položky!B57</f>
        <v>4</v>
      </c>
      <c r="B9" s="91" t="str">
        <f>Položky!C57</f>
        <v>Vodorovné konstrukce</v>
      </c>
      <c r="D9" s="106"/>
      <c r="E9" s="107">
        <f>Položky!BA64</f>
        <v>0</v>
      </c>
      <c r="F9" s="108">
        <f>Položky!BB64</f>
        <v>0</v>
      </c>
      <c r="G9" s="108">
        <f>Položky!BC64</f>
        <v>0</v>
      </c>
      <c r="H9" s="108">
        <f>Položky!BD64</f>
        <v>0</v>
      </c>
      <c r="I9" s="109">
        <f>Položky!BE64</f>
        <v>0</v>
      </c>
    </row>
    <row r="10" spans="1:9" s="99" customFormat="1" ht="12.75">
      <c r="A10" s="90" t="str">
        <f>Položky!B65</f>
        <v>5</v>
      </c>
      <c r="B10" s="91" t="str">
        <f>Položky!C65</f>
        <v>Komunikace</v>
      </c>
      <c r="D10" s="106"/>
      <c r="E10" s="107">
        <f>Položky!BA82</f>
        <v>0</v>
      </c>
      <c r="F10" s="108">
        <f>Položky!BB82</f>
        <v>0</v>
      </c>
      <c r="G10" s="108">
        <f>Položky!BC82</f>
        <v>0</v>
      </c>
      <c r="H10" s="108">
        <f>Položky!BD82</f>
        <v>0</v>
      </c>
      <c r="I10" s="109">
        <f>Položky!BE82</f>
        <v>0</v>
      </c>
    </row>
    <row r="11" spans="1:9" s="99" customFormat="1" ht="12.75">
      <c r="A11" s="90" t="str">
        <f>Položky!B83</f>
        <v>8</v>
      </c>
      <c r="B11" s="91" t="str">
        <f>Položky!C83</f>
        <v>Trubní vedení</v>
      </c>
      <c r="D11" s="106"/>
      <c r="E11" s="107">
        <f>Položky!BA108</f>
        <v>0</v>
      </c>
      <c r="F11" s="108">
        <f>Položky!BB108</f>
        <v>0</v>
      </c>
      <c r="G11" s="108">
        <f>Položky!BC108</f>
        <v>0</v>
      </c>
      <c r="H11" s="108">
        <f>Položky!BD108</f>
        <v>0</v>
      </c>
      <c r="I11" s="109">
        <f>Položky!BE108</f>
        <v>0</v>
      </c>
    </row>
    <row r="12" spans="1:9" s="99" customFormat="1" ht="12.75">
      <c r="A12" s="90" t="str">
        <f>Položky!B109</f>
        <v>91</v>
      </c>
      <c r="B12" s="91" t="str">
        <f>Položky!C109</f>
        <v>Doplňující práce na komunikaci</v>
      </c>
      <c r="D12" s="106"/>
      <c r="E12" s="107">
        <f>Položky!BA128</f>
        <v>0</v>
      </c>
      <c r="F12" s="108">
        <f>Položky!BB128</f>
        <v>0</v>
      </c>
      <c r="G12" s="108">
        <f>Položky!BC128</f>
        <v>0</v>
      </c>
      <c r="H12" s="108">
        <f>Položky!BD128</f>
        <v>0</v>
      </c>
      <c r="I12" s="109">
        <f>Položky!BE128</f>
        <v>0</v>
      </c>
    </row>
    <row r="13" spans="1:9" s="99" customFormat="1" ht="13.5" thickBot="1">
      <c r="A13" s="90" t="str">
        <f>Položky!B129</f>
        <v>99</v>
      </c>
      <c r="B13" s="91" t="str">
        <f>Položky!C129</f>
        <v>Staveništní přesun hmot</v>
      </c>
      <c r="D13" s="106"/>
      <c r="E13" s="107">
        <f>Položky!BA131</f>
        <v>0</v>
      </c>
      <c r="F13" s="108">
        <f>Položky!BB131</f>
        <v>0</v>
      </c>
      <c r="G13" s="108">
        <f>Položky!BC131</f>
        <v>0</v>
      </c>
      <c r="H13" s="108">
        <f>Položky!BD131</f>
        <v>0</v>
      </c>
      <c r="I13" s="109">
        <f>Položky!BE131</f>
        <v>0</v>
      </c>
    </row>
    <row r="14" spans="1:9" ht="13.5" thickBot="1">
      <c r="A14" s="110"/>
      <c r="B14" s="111" t="s">
        <v>58</v>
      </c>
      <c r="C14" s="111"/>
      <c r="D14" s="112"/>
      <c r="E14" s="113">
        <f>SUM(E7:E13)</f>
        <v>0</v>
      </c>
      <c r="F14" s="114">
        <f>SUM(F7:F13)</f>
        <v>0</v>
      </c>
      <c r="G14" s="114">
        <f>SUM(G7:G13)</f>
        <v>0</v>
      </c>
      <c r="H14" s="114">
        <f>SUM(H7:H13)</f>
        <v>0</v>
      </c>
      <c r="I14" s="115">
        <f>SUM(I7:I13)</f>
        <v>0</v>
      </c>
    </row>
    <row r="15" spans="1:9" ht="12.75">
      <c r="A15" s="99"/>
      <c r="B15" s="99"/>
      <c r="C15" s="99"/>
      <c r="D15" s="99"/>
      <c r="E15" s="99"/>
      <c r="F15" s="99"/>
      <c r="G15" s="99"/>
      <c r="H15" s="99"/>
      <c r="I15" s="99"/>
    </row>
    <row r="16" spans="1:57" ht="19.5" customHeight="1">
      <c r="A16" s="88" t="s">
        <v>59</v>
      </c>
      <c r="B16" s="88"/>
      <c r="C16" s="88"/>
      <c r="D16" s="88"/>
      <c r="E16" s="88"/>
      <c r="F16" s="88"/>
      <c r="G16" s="92"/>
      <c r="H16" s="88"/>
      <c r="I16" s="88"/>
      <c r="BA16" s="116"/>
      <c r="BB16" s="116"/>
      <c r="BC16" s="116"/>
      <c r="BD16" s="116"/>
      <c r="BE16" s="116"/>
    </row>
    <row r="17" ht="13.5" thickBot="1"/>
    <row r="18" spans="1:9" ht="12.75">
      <c r="A18" s="117" t="s">
        <v>60</v>
      </c>
      <c r="B18" s="118"/>
      <c r="C18" s="118"/>
      <c r="D18" s="119"/>
      <c r="E18" s="120" t="s">
        <v>61</v>
      </c>
      <c r="F18" s="121" t="s">
        <v>62</v>
      </c>
      <c r="G18" s="122" t="s">
        <v>63</v>
      </c>
      <c r="H18" s="93"/>
      <c r="I18" s="94" t="s">
        <v>61</v>
      </c>
    </row>
    <row r="19" spans="1:53" ht="12.75">
      <c r="A19" s="123" t="s">
        <v>270</v>
      </c>
      <c r="B19" s="124"/>
      <c r="C19" s="124"/>
      <c r="D19" s="125"/>
      <c r="E19" s="126">
        <v>0</v>
      </c>
      <c r="F19" s="127">
        <v>0</v>
      </c>
      <c r="G19" s="128">
        <f aca="true" t="shared" si="0" ref="G19:G26">CHOOSE(BA19+1,HSV+PSV,HSV+PSV+Mont,HSV+PSV+Dodavka+Mont,HSV,PSV,Mont,Dodavka,Mont+Dodavka,0)</f>
        <v>0</v>
      </c>
      <c r="H19" s="129"/>
      <c r="I19" s="130">
        <f aca="true" t="shared" si="1" ref="I19:I26">E19+F19*G19/100</f>
        <v>0</v>
      </c>
      <c r="BA19" s="98">
        <v>0</v>
      </c>
    </row>
    <row r="20" spans="1:53" ht="12.75">
      <c r="A20" s="123" t="s">
        <v>271</v>
      </c>
      <c r="B20" s="124"/>
      <c r="C20" s="124"/>
      <c r="D20" s="125"/>
      <c r="E20" s="126">
        <v>0</v>
      </c>
      <c r="F20" s="127">
        <v>0</v>
      </c>
      <c r="G20" s="128">
        <f t="shared" si="0"/>
        <v>0</v>
      </c>
      <c r="H20" s="129"/>
      <c r="I20" s="130">
        <f t="shared" si="1"/>
        <v>0</v>
      </c>
      <c r="BA20" s="98">
        <v>0</v>
      </c>
    </row>
    <row r="21" spans="1:53" ht="12.75">
      <c r="A21" s="123" t="s">
        <v>272</v>
      </c>
      <c r="B21" s="124"/>
      <c r="C21" s="124"/>
      <c r="D21" s="125"/>
      <c r="E21" s="126">
        <v>0</v>
      </c>
      <c r="F21" s="127">
        <v>0</v>
      </c>
      <c r="G21" s="128">
        <f t="shared" si="0"/>
        <v>0</v>
      </c>
      <c r="H21" s="129"/>
      <c r="I21" s="130">
        <f t="shared" si="1"/>
        <v>0</v>
      </c>
      <c r="BA21" s="98">
        <v>0</v>
      </c>
    </row>
    <row r="22" spans="1:53" ht="12.75">
      <c r="A22" s="123" t="s">
        <v>273</v>
      </c>
      <c r="B22" s="124"/>
      <c r="C22" s="124"/>
      <c r="D22" s="125"/>
      <c r="E22" s="126">
        <v>0</v>
      </c>
      <c r="F22" s="127">
        <v>0</v>
      </c>
      <c r="G22" s="128">
        <f t="shared" si="0"/>
        <v>0</v>
      </c>
      <c r="H22" s="129"/>
      <c r="I22" s="130">
        <f t="shared" si="1"/>
        <v>0</v>
      </c>
      <c r="BA22" s="98">
        <v>0</v>
      </c>
    </row>
    <row r="23" spans="1:53" ht="12.75">
      <c r="A23" s="123" t="s">
        <v>274</v>
      </c>
      <c r="B23" s="124"/>
      <c r="C23" s="124"/>
      <c r="D23" s="125"/>
      <c r="E23" s="126">
        <v>0</v>
      </c>
      <c r="F23" s="127">
        <v>0</v>
      </c>
      <c r="G23" s="128">
        <f t="shared" si="0"/>
        <v>0</v>
      </c>
      <c r="H23" s="129"/>
      <c r="I23" s="130">
        <f t="shared" si="1"/>
        <v>0</v>
      </c>
      <c r="BA23" s="98">
        <v>1</v>
      </c>
    </row>
    <row r="24" spans="1:53" ht="12.75">
      <c r="A24" s="123" t="s">
        <v>275</v>
      </c>
      <c r="B24" s="124"/>
      <c r="C24" s="124"/>
      <c r="D24" s="125"/>
      <c r="E24" s="126">
        <v>0</v>
      </c>
      <c r="F24" s="127">
        <v>0</v>
      </c>
      <c r="G24" s="128">
        <f t="shared" si="0"/>
        <v>0</v>
      </c>
      <c r="H24" s="129"/>
      <c r="I24" s="130">
        <f t="shared" si="1"/>
        <v>0</v>
      </c>
      <c r="BA24" s="98">
        <v>1</v>
      </c>
    </row>
    <row r="25" spans="1:53" ht="12.75">
      <c r="A25" s="123" t="s">
        <v>276</v>
      </c>
      <c r="B25" s="124"/>
      <c r="C25" s="124"/>
      <c r="D25" s="125"/>
      <c r="E25" s="126">
        <v>0</v>
      </c>
      <c r="F25" s="127">
        <v>0</v>
      </c>
      <c r="G25" s="128">
        <f t="shared" si="0"/>
        <v>0</v>
      </c>
      <c r="H25" s="129"/>
      <c r="I25" s="130">
        <f t="shared" si="1"/>
        <v>0</v>
      </c>
      <c r="BA25" s="98">
        <v>2</v>
      </c>
    </row>
    <row r="26" spans="1:53" ht="12.75">
      <c r="A26" s="123" t="s">
        <v>277</v>
      </c>
      <c r="B26" s="124"/>
      <c r="C26" s="124"/>
      <c r="D26" s="125"/>
      <c r="E26" s="126">
        <v>0</v>
      </c>
      <c r="F26" s="127">
        <v>0</v>
      </c>
      <c r="G26" s="128">
        <f t="shared" si="0"/>
        <v>0</v>
      </c>
      <c r="H26" s="129"/>
      <c r="I26" s="130">
        <f t="shared" si="1"/>
        <v>0</v>
      </c>
      <c r="BA26" s="98">
        <v>2</v>
      </c>
    </row>
    <row r="27" spans="1:9" ht="13.5" thickBot="1">
      <c r="A27" s="131"/>
      <c r="B27" s="132" t="s">
        <v>64</v>
      </c>
      <c r="C27" s="132"/>
      <c r="D27" s="133"/>
      <c r="E27" s="134"/>
      <c r="F27" s="135"/>
      <c r="G27" s="135"/>
      <c r="H27" s="211">
        <f>SUM(I19:I26)</f>
        <v>0</v>
      </c>
      <c r="I27" s="212"/>
    </row>
    <row r="29" spans="6:9" ht="12.75">
      <c r="F29" s="95"/>
      <c r="G29" s="96"/>
      <c r="H29" s="96"/>
      <c r="I29" s="136"/>
    </row>
    <row r="30" spans="6:9" ht="12.75">
      <c r="F30" s="95"/>
      <c r="G30" s="96"/>
      <c r="H30" s="96"/>
      <c r="I30" s="136"/>
    </row>
    <row r="31" spans="6:9" ht="12.75">
      <c r="F31" s="95"/>
      <c r="G31" s="96"/>
      <c r="H31" s="96"/>
      <c r="I31" s="136"/>
    </row>
    <row r="32" spans="6:9" ht="12.75">
      <c r="F32" s="95"/>
      <c r="G32" s="96"/>
      <c r="H32" s="96"/>
      <c r="I32" s="136"/>
    </row>
    <row r="33" spans="6:9" ht="12.75">
      <c r="F33" s="95"/>
      <c r="G33" s="96"/>
      <c r="H33" s="96"/>
      <c r="I33" s="136"/>
    </row>
    <row r="34" spans="6:9" ht="12.75">
      <c r="F34" s="95"/>
      <c r="G34" s="96"/>
      <c r="H34" s="96"/>
      <c r="I34" s="136"/>
    </row>
    <row r="35" spans="6:9" ht="12.75">
      <c r="F35" s="95"/>
      <c r="G35" s="96"/>
      <c r="H35" s="96"/>
      <c r="I35" s="136"/>
    </row>
    <row r="36" spans="6:9" ht="12.75">
      <c r="F36" s="95"/>
      <c r="G36" s="96"/>
      <c r="H36" s="96"/>
      <c r="I36" s="136"/>
    </row>
    <row r="37" spans="6:9" ht="12.75">
      <c r="F37" s="95"/>
      <c r="G37" s="96"/>
      <c r="H37" s="96"/>
      <c r="I37" s="136"/>
    </row>
    <row r="38" spans="6:9" ht="12.75">
      <c r="F38" s="95"/>
      <c r="G38" s="96"/>
      <c r="H38" s="96"/>
      <c r="I38" s="136"/>
    </row>
    <row r="39" spans="6:9" ht="12.75">
      <c r="F39" s="95"/>
      <c r="G39" s="96"/>
      <c r="H39" s="96"/>
      <c r="I39" s="136"/>
    </row>
    <row r="40" spans="6:9" ht="12.75">
      <c r="F40" s="95"/>
      <c r="G40" s="96"/>
      <c r="H40" s="96"/>
      <c r="I40" s="136"/>
    </row>
    <row r="41" spans="6:9" ht="12.75">
      <c r="F41" s="95"/>
      <c r="G41" s="96"/>
      <c r="H41" s="96"/>
      <c r="I41" s="136"/>
    </row>
    <row r="42" spans="6:9" ht="12.75">
      <c r="F42" s="95"/>
      <c r="G42" s="96"/>
      <c r="H42" s="96"/>
      <c r="I42" s="136"/>
    </row>
    <row r="43" spans="6:9" ht="12.75">
      <c r="F43" s="95"/>
      <c r="G43" s="96"/>
      <c r="H43" s="96"/>
      <c r="I43" s="136"/>
    </row>
    <row r="44" spans="6:9" ht="12.75">
      <c r="F44" s="95"/>
      <c r="G44" s="96"/>
      <c r="H44" s="96"/>
      <c r="I44" s="136"/>
    </row>
    <row r="45" spans="6:9" ht="12.75">
      <c r="F45" s="95"/>
      <c r="G45" s="96"/>
      <c r="H45" s="96"/>
      <c r="I45" s="136"/>
    </row>
    <row r="46" spans="6:9" ht="12.75">
      <c r="F46" s="95"/>
      <c r="G46" s="96"/>
      <c r="H46" s="96"/>
      <c r="I46" s="136"/>
    </row>
    <row r="47" spans="6:9" ht="12.75">
      <c r="F47" s="95"/>
      <c r="G47" s="96"/>
      <c r="H47" s="96"/>
      <c r="I47" s="136"/>
    </row>
    <row r="48" spans="6:9" ht="12.75">
      <c r="F48" s="95"/>
      <c r="G48" s="96"/>
      <c r="H48" s="96"/>
      <c r="I48" s="136"/>
    </row>
    <row r="49" spans="6:9" ht="12.75">
      <c r="F49" s="95"/>
      <c r="G49" s="96"/>
      <c r="H49" s="96"/>
      <c r="I49" s="136"/>
    </row>
    <row r="50" spans="6:9" ht="12.75">
      <c r="F50" s="95"/>
      <c r="G50" s="96"/>
      <c r="H50" s="96"/>
      <c r="I50" s="136"/>
    </row>
    <row r="51" spans="6:9" ht="12.75">
      <c r="F51" s="95"/>
      <c r="G51" s="96"/>
      <c r="H51" s="96"/>
      <c r="I51" s="136"/>
    </row>
    <row r="52" spans="6:9" ht="12.75">
      <c r="F52" s="95"/>
      <c r="G52" s="96"/>
      <c r="H52" s="96"/>
      <c r="I52" s="136"/>
    </row>
    <row r="53" spans="6:9" ht="12.75">
      <c r="F53" s="95"/>
      <c r="G53" s="96"/>
      <c r="H53" s="96"/>
      <c r="I53" s="136"/>
    </row>
    <row r="54" spans="6:9" ht="12.75">
      <c r="F54" s="95"/>
      <c r="G54" s="96"/>
      <c r="H54" s="96"/>
      <c r="I54" s="136"/>
    </row>
    <row r="55" spans="6:9" ht="12.75">
      <c r="F55" s="95"/>
      <c r="G55" s="96"/>
      <c r="H55" s="96"/>
      <c r="I55" s="136"/>
    </row>
    <row r="56" spans="6:9" ht="12.75">
      <c r="F56" s="95"/>
      <c r="G56" s="96"/>
      <c r="H56" s="96"/>
      <c r="I56" s="136"/>
    </row>
    <row r="57" spans="6:9" ht="12.75">
      <c r="F57" s="95"/>
      <c r="G57" s="96"/>
      <c r="H57" s="96"/>
      <c r="I57" s="136"/>
    </row>
    <row r="58" spans="6:9" ht="12.75">
      <c r="F58" s="95"/>
      <c r="G58" s="96"/>
      <c r="H58" s="96"/>
      <c r="I58" s="136"/>
    </row>
    <row r="59" spans="6:9" ht="12.75">
      <c r="F59" s="95"/>
      <c r="G59" s="96"/>
      <c r="H59" s="96"/>
      <c r="I59" s="136"/>
    </row>
    <row r="60" spans="6:9" ht="12.75">
      <c r="F60" s="95"/>
      <c r="G60" s="96"/>
      <c r="H60" s="96"/>
      <c r="I60" s="136"/>
    </row>
    <row r="61" spans="6:9" ht="12.75">
      <c r="F61" s="95"/>
      <c r="G61" s="96"/>
      <c r="H61" s="96"/>
      <c r="I61" s="136"/>
    </row>
    <row r="62" spans="6:9" ht="12.75">
      <c r="F62" s="95"/>
      <c r="G62" s="96"/>
      <c r="H62" s="96"/>
      <c r="I62" s="136"/>
    </row>
    <row r="63" spans="6:9" ht="12.75">
      <c r="F63" s="95"/>
      <c r="G63" s="96"/>
      <c r="H63" s="96"/>
      <c r="I63" s="136"/>
    </row>
    <row r="64" spans="6:9" ht="12.75">
      <c r="F64" s="95"/>
      <c r="G64" s="96"/>
      <c r="H64" s="96"/>
      <c r="I64" s="136"/>
    </row>
    <row r="65" spans="6:9" ht="12.75">
      <c r="F65" s="95"/>
      <c r="G65" s="96"/>
      <c r="H65" s="96"/>
      <c r="I65" s="136"/>
    </row>
    <row r="66" spans="6:9" ht="12.75">
      <c r="F66" s="95"/>
      <c r="G66" s="96"/>
      <c r="H66" s="96"/>
      <c r="I66" s="136"/>
    </row>
    <row r="67" spans="6:9" ht="12.75">
      <c r="F67" s="95"/>
      <c r="G67" s="96"/>
      <c r="H67" s="96"/>
      <c r="I67" s="136"/>
    </row>
    <row r="68" spans="6:9" ht="12.75">
      <c r="F68" s="95"/>
      <c r="G68" s="96"/>
      <c r="H68" s="96"/>
      <c r="I68" s="136"/>
    </row>
    <row r="69" spans="6:9" ht="12.75">
      <c r="F69" s="95"/>
      <c r="G69" s="96"/>
      <c r="H69" s="96"/>
      <c r="I69" s="136"/>
    </row>
    <row r="70" spans="6:9" ht="12.75">
      <c r="F70" s="95"/>
      <c r="G70" s="96"/>
      <c r="H70" s="96"/>
      <c r="I70" s="136"/>
    </row>
    <row r="71" spans="6:9" ht="12.75">
      <c r="F71" s="95"/>
      <c r="G71" s="96"/>
      <c r="H71" s="96"/>
      <c r="I71" s="136"/>
    </row>
    <row r="72" spans="6:9" ht="12.75">
      <c r="F72" s="95"/>
      <c r="G72" s="96"/>
      <c r="H72" s="96"/>
      <c r="I72" s="136"/>
    </row>
    <row r="73" spans="6:9" ht="12.75">
      <c r="F73" s="95"/>
      <c r="G73" s="96"/>
      <c r="H73" s="96"/>
      <c r="I73" s="136"/>
    </row>
    <row r="74" spans="6:9" ht="12.75">
      <c r="F74" s="95"/>
      <c r="G74" s="96"/>
      <c r="H74" s="96"/>
      <c r="I74" s="136"/>
    </row>
    <row r="75" spans="6:9" ht="12.75">
      <c r="F75" s="95"/>
      <c r="G75" s="96"/>
      <c r="H75" s="96"/>
      <c r="I75" s="136"/>
    </row>
    <row r="76" spans="6:9" ht="12.75">
      <c r="F76" s="95"/>
      <c r="G76" s="96"/>
      <c r="H76" s="96"/>
      <c r="I76" s="136"/>
    </row>
    <row r="77" spans="6:9" ht="12.75">
      <c r="F77" s="95"/>
      <c r="G77" s="96"/>
      <c r="H77" s="96"/>
      <c r="I77" s="136"/>
    </row>
    <row r="78" spans="6:9" ht="12.75">
      <c r="F78" s="95"/>
      <c r="G78" s="96"/>
      <c r="H78" s="96"/>
      <c r="I78" s="136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04"/>
  <sheetViews>
    <sheetView showGridLines="0" showZeros="0" tabSelected="1" zoomScalePageLayoutView="0" workbookViewId="0" topLeftCell="A1">
      <selection activeCell="C4" sqref="C4"/>
    </sheetView>
  </sheetViews>
  <sheetFormatPr defaultColWidth="9.125" defaultRowHeight="12.75"/>
  <cols>
    <col min="1" max="1" width="4.50390625" style="138" customWidth="1"/>
    <col min="2" max="2" width="11.50390625" style="138" customWidth="1"/>
    <col min="3" max="3" width="37.375" style="138" bestFit="1" customWidth="1"/>
    <col min="4" max="4" width="9.25390625" style="138" bestFit="1" customWidth="1"/>
    <col min="5" max="5" width="8.50390625" style="140" customWidth="1"/>
    <col min="6" max="6" width="9.875" style="138" customWidth="1"/>
    <col min="7" max="7" width="13.875" style="138" customWidth="1"/>
    <col min="8" max="8" width="13.50390625" style="138" customWidth="1"/>
    <col min="9" max="9" width="14.50390625" style="138" customWidth="1"/>
    <col min="10" max="11" width="9.125" style="138" customWidth="1"/>
    <col min="12" max="12" width="75.50390625" style="138" customWidth="1"/>
    <col min="13" max="13" width="45.375" style="138" customWidth="1"/>
    <col min="14" max="16384" width="9.125" style="138" customWidth="1"/>
  </cols>
  <sheetData>
    <row r="1" spans="1:7" ht="15">
      <c r="A1" s="215" t="s">
        <v>65</v>
      </c>
      <c r="B1" s="215"/>
      <c r="C1" s="215"/>
      <c r="D1" s="215"/>
      <c r="E1" s="215"/>
      <c r="F1" s="215"/>
      <c r="G1" s="215"/>
    </row>
    <row r="2" spans="2:7" ht="14.25" customHeight="1" thickBot="1">
      <c r="B2" s="139"/>
      <c r="C2" s="139"/>
      <c r="D2" s="139"/>
      <c r="F2" s="139"/>
      <c r="G2" s="139"/>
    </row>
    <row r="3" spans="1:7" ht="13.5" thickTop="1">
      <c r="A3" s="204" t="s">
        <v>49</v>
      </c>
      <c r="B3" s="205"/>
      <c r="C3" s="82" t="str">
        <f>CONCATENATE(cislostavby," ",nazevstavby)</f>
        <v>2011-1 Polní cesta HPCN 6b</v>
      </c>
      <c r="D3" s="82"/>
      <c r="E3" s="141" t="s">
        <v>66</v>
      </c>
      <c r="F3" s="142" t="str">
        <f>Rekapitulace!H1</f>
        <v>1a</v>
      </c>
      <c r="G3" s="143"/>
    </row>
    <row r="4" spans="1:7" ht="13.5" thickBot="1">
      <c r="A4" s="216" t="s">
        <v>51</v>
      </c>
      <c r="B4" s="207"/>
      <c r="C4" s="220" t="str">
        <f>CONCATENATE(cisloobjektu," ",nazevobjektu)</f>
        <v>1 Polní cesta HPCN 6b - 1.část</v>
      </c>
      <c r="D4" s="85"/>
      <c r="E4" s="217" t="str">
        <f>Rekapitulace!G2</f>
        <v>Polní cesta HPCN 6b - 1.část</v>
      </c>
      <c r="F4" s="218"/>
      <c r="G4" s="219"/>
    </row>
    <row r="5" spans="1:7" ht="13.5" thickTop="1">
      <c r="A5" s="144"/>
      <c r="G5" s="145"/>
    </row>
    <row r="6" spans="1:9" ht="12.75">
      <c r="A6" s="146" t="s">
        <v>67</v>
      </c>
      <c r="B6" s="147" t="s">
        <v>68</v>
      </c>
      <c r="C6" s="147" t="s">
        <v>69</v>
      </c>
      <c r="D6" s="147" t="s">
        <v>70</v>
      </c>
      <c r="E6" s="148" t="s">
        <v>71</v>
      </c>
      <c r="F6" s="147" t="s">
        <v>72</v>
      </c>
      <c r="G6" s="149" t="s">
        <v>73</v>
      </c>
      <c r="H6" s="150" t="s">
        <v>74</v>
      </c>
      <c r="I6" s="150" t="s">
        <v>75</v>
      </c>
    </row>
    <row r="7" spans="1:15" ht="12.75">
      <c r="A7" s="151" t="s">
        <v>76</v>
      </c>
      <c r="B7" s="152" t="s">
        <v>77</v>
      </c>
      <c r="C7" s="153" t="s">
        <v>78</v>
      </c>
      <c r="D7" s="154"/>
      <c r="E7" s="155"/>
      <c r="F7" s="155"/>
      <c r="G7" s="156"/>
      <c r="H7" s="157"/>
      <c r="I7" s="158"/>
      <c r="O7" s="138">
        <v>1</v>
      </c>
    </row>
    <row r="8" spans="1:80" ht="12.75">
      <c r="A8" s="159">
        <v>1</v>
      </c>
      <c r="B8" s="160" t="s">
        <v>86</v>
      </c>
      <c r="C8" s="161" t="s">
        <v>87</v>
      </c>
      <c r="D8" s="162" t="s">
        <v>88</v>
      </c>
      <c r="E8" s="163">
        <v>44.1</v>
      </c>
      <c r="F8" s="163"/>
      <c r="G8" s="164">
        <f>E8*F8</f>
        <v>0</v>
      </c>
      <c r="H8" s="165">
        <v>0</v>
      </c>
      <c r="I8" s="165">
        <f>E8*H8</f>
        <v>0</v>
      </c>
      <c r="O8" s="138">
        <v>2</v>
      </c>
      <c r="AA8" s="138">
        <v>1</v>
      </c>
      <c r="AB8" s="138">
        <v>1</v>
      </c>
      <c r="AC8" s="138">
        <v>1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  <c r="CA8" s="138">
        <v>1</v>
      </c>
      <c r="CB8" s="138">
        <v>1</v>
      </c>
    </row>
    <row r="9" spans="1:13" ht="12.75">
      <c r="A9" s="166"/>
      <c r="B9" s="167"/>
      <c r="C9" s="213" t="s">
        <v>89</v>
      </c>
      <c r="D9" s="214"/>
      <c r="E9" s="185">
        <v>44.1</v>
      </c>
      <c r="F9" s="186"/>
      <c r="G9" s="187"/>
      <c r="H9" s="168"/>
      <c r="I9" s="169"/>
      <c r="M9" s="188" t="s">
        <v>89</v>
      </c>
    </row>
    <row r="10" spans="1:80" ht="12.75">
      <c r="A10" s="159">
        <v>2</v>
      </c>
      <c r="B10" s="160" t="s">
        <v>90</v>
      </c>
      <c r="C10" s="161" t="s">
        <v>91</v>
      </c>
      <c r="D10" s="162" t="s">
        <v>88</v>
      </c>
      <c r="E10" s="163">
        <v>224.43</v>
      </c>
      <c r="F10" s="163"/>
      <c r="G10" s="164">
        <f>E10*F10</f>
        <v>0</v>
      </c>
      <c r="H10" s="165">
        <v>0</v>
      </c>
      <c r="I10" s="165">
        <f>E10*H10</f>
        <v>0</v>
      </c>
      <c r="O10" s="138">
        <v>2</v>
      </c>
      <c r="AA10" s="138">
        <v>1</v>
      </c>
      <c r="AB10" s="138">
        <v>1</v>
      </c>
      <c r="AC10" s="138">
        <v>1</v>
      </c>
      <c r="AZ10" s="138">
        <v>1</v>
      </c>
      <c r="BA10" s="138">
        <f>IF(AZ10=1,G10,0)</f>
        <v>0</v>
      </c>
      <c r="BB10" s="138">
        <f>IF(AZ10=2,G10,0)</f>
        <v>0</v>
      </c>
      <c r="BC10" s="138">
        <f>IF(AZ10=3,G10,0)</f>
        <v>0</v>
      </c>
      <c r="BD10" s="138">
        <f>IF(AZ10=4,G10,0)</f>
        <v>0</v>
      </c>
      <c r="BE10" s="138">
        <f>IF(AZ10=5,G10,0)</f>
        <v>0</v>
      </c>
      <c r="CA10" s="138">
        <v>1</v>
      </c>
      <c r="CB10" s="138">
        <v>1</v>
      </c>
    </row>
    <row r="11" spans="1:13" ht="12.75">
      <c r="A11" s="166"/>
      <c r="B11" s="167"/>
      <c r="C11" s="213" t="s">
        <v>92</v>
      </c>
      <c r="D11" s="214"/>
      <c r="E11" s="185">
        <v>224.43</v>
      </c>
      <c r="F11" s="186"/>
      <c r="G11" s="187"/>
      <c r="H11" s="168"/>
      <c r="I11" s="169"/>
      <c r="M11" s="188" t="s">
        <v>92</v>
      </c>
    </row>
    <row r="12" spans="1:80" ht="12.75">
      <c r="A12" s="159">
        <v>3</v>
      </c>
      <c r="B12" s="160" t="s">
        <v>93</v>
      </c>
      <c r="C12" s="161" t="s">
        <v>94</v>
      </c>
      <c r="D12" s="162" t="s">
        <v>88</v>
      </c>
      <c r="E12" s="163">
        <v>446.2</v>
      </c>
      <c r="F12" s="163"/>
      <c r="G12" s="164">
        <f>E12*F12</f>
        <v>0</v>
      </c>
      <c r="H12" s="165">
        <v>0</v>
      </c>
      <c r="I12" s="165">
        <f>E12*H12</f>
        <v>0</v>
      </c>
      <c r="O12" s="138">
        <v>2</v>
      </c>
      <c r="AA12" s="138">
        <v>1</v>
      </c>
      <c r="AB12" s="138">
        <v>1</v>
      </c>
      <c r="AC12" s="138">
        <v>1</v>
      </c>
      <c r="AZ12" s="138">
        <v>1</v>
      </c>
      <c r="BA12" s="138">
        <f>IF(AZ12=1,G12,0)</f>
        <v>0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  <c r="CA12" s="138">
        <v>1</v>
      </c>
      <c r="CB12" s="138">
        <v>1</v>
      </c>
    </row>
    <row r="13" spans="1:13" ht="12.75">
      <c r="A13" s="166"/>
      <c r="B13" s="167"/>
      <c r="C13" s="213" t="s">
        <v>95</v>
      </c>
      <c r="D13" s="214"/>
      <c r="E13" s="185">
        <v>291.9</v>
      </c>
      <c r="F13" s="186"/>
      <c r="G13" s="187"/>
      <c r="H13" s="168"/>
      <c r="I13" s="169"/>
      <c r="M13" s="188" t="s">
        <v>95</v>
      </c>
    </row>
    <row r="14" spans="1:13" ht="12.75">
      <c r="A14" s="166"/>
      <c r="B14" s="167"/>
      <c r="C14" s="213" t="s">
        <v>280</v>
      </c>
      <c r="D14" s="214"/>
      <c r="E14" s="185">
        <v>154.3</v>
      </c>
      <c r="F14" s="186"/>
      <c r="G14" s="187"/>
      <c r="H14" s="168"/>
      <c r="I14" s="169"/>
      <c r="M14" s="188" t="s">
        <v>96</v>
      </c>
    </row>
    <row r="15" spans="1:80" ht="12.75">
      <c r="A15" s="159">
        <v>4</v>
      </c>
      <c r="B15" s="160" t="s">
        <v>97</v>
      </c>
      <c r="C15" s="161" t="s">
        <v>98</v>
      </c>
      <c r="D15" s="162" t="s">
        <v>88</v>
      </c>
      <c r="E15" s="163">
        <v>89.24</v>
      </c>
      <c r="F15" s="163"/>
      <c r="G15" s="164">
        <f>E15*F15</f>
        <v>0</v>
      </c>
      <c r="H15" s="165">
        <v>0</v>
      </c>
      <c r="I15" s="165">
        <f>E15*H15</f>
        <v>0</v>
      </c>
      <c r="O15" s="138">
        <v>2</v>
      </c>
      <c r="AA15" s="138">
        <v>1</v>
      </c>
      <c r="AB15" s="138">
        <v>1</v>
      </c>
      <c r="AC15" s="138">
        <v>1</v>
      </c>
      <c r="AZ15" s="138">
        <v>1</v>
      </c>
      <c r="BA15" s="138">
        <f>IF(AZ15=1,G15,0)</f>
        <v>0</v>
      </c>
      <c r="BB15" s="138">
        <f>IF(AZ15=2,G15,0)</f>
        <v>0</v>
      </c>
      <c r="BC15" s="138">
        <f>IF(AZ15=3,G15,0)</f>
        <v>0</v>
      </c>
      <c r="BD15" s="138">
        <f>IF(AZ15=4,G15,0)</f>
        <v>0</v>
      </c>
      <c r="BE15" s="138">
        <f>IF(AZ15=5,G15,0)</f>
        <v>0</v>
      </c>
      <c r="CA15" s="138">
        <v>1</v>
      </c>
      <c r="CB15" s="138">
        <v>1</v>
      </c>
    </row>
    <row r="16" spans="1:13" ht="12.75">
      <c r="A16" s="166"/>
      <c r="B16" s="167"/>
      <c r="C16" s="213" t="s">
        <v>99</v>
      </c>
      <c r="D16" s="214"/>
      <c r="E16" s="185">
        <v>89.24</v>
      </c>
      <c r="F16" s="186"/>
      <c r="G16" s="187"/>
      <c r="H16" s="168"/>
      <c r="I16" s="169"/>
      <c r="M16" s="188" t="s">
        <v>99</v>
      </c>
    </row>
    <row r="17" spans="1:80" ht="12.75">
      <c r="A17" s="159">
        <v>5</v>
      </c>
      <c r="B17" s="160" t="s">
        <v>100</v>
      </c>
      <c r="C17" s="161" t="s">
        <v>101</v>
      </c>
      <c r="D17" s="162" t="s">
        <v>88</v>
      </c>
      <c r="E17" s="163">
        <v>59.4</v>
      </c>
      <c r="F17" s="163"/>
      <c r="G17" s="164">
        <f>E17*F17</f>
        <v>0</v>
      </c>
      <c r="H17" s="165">
        <v>0</v>
      </c>
      <c r="I17" s="165">
        <f>E17*H17</f>
        <v>0</v>
      </c>
      <c r="O17" s="138">
        <v>2</v>
      </c>
      <c r="AA17" s="138">
        <v>1</v>
      </c>
      <c r="AB17" s="138">
        <v>1</v>
      </c>
      <c r="AC17" s="138">
        <v>1</v>
      </c>
      <c r="AZ17" s="138">
        <v>1</v>
      </c>
      <c r="BA17" s="138">
        <f>IF(AZ17=1,G17,0)</f>
        <v>0</v>
      </c>
      <c r="BB17" s="138">
        <f>IF(AZ17=2,G17,0)</f>
        <v>0</v>
      </c>
      <c r="BC17" s="138">
        <f>IF(AZ17=3,G17,0)</f>
        <v>0</v>
      </c>
      <c r="BD17" s="138">
        <f>IF(AZ17=4,G17,0)</f>
        <v>0</v>
      </c>
      <c r="BE17" s="138">
        <f>IF(AZ17=5,G17,0)</f>
        <v>0</v>
      </c>
      <c r="CA17" s="138">
        <v>1</v>
      </c>
      <c r="CB17" s="138">
        <v>1</v>
      </c>
    </row>
    <row r="18" spans="1:13" ht="12.75">
      <c r="A18" s="166"/>
      <c r="B18" s="167"/>
      <c r="C18" s="213" t="s">
        <v>102</v>
      </c>
      <c r="D18" s="214"/>
      <c r="E18" s="185">
        <v>0</v>
      </c>
      <c r="F18" s="186"/>
      <c r="G18" s="187"/>
      <c r="H18" s="168"/>
      <c r="I18" s="169"/>
      <c r="M18" s="188" t="s">
        <v>102</v>
      </c>
    </row>
    <row r="19" spans="1:13" ht="12.75">
      <c r="A19" s="166"/>
      <c r="B19" s="167"/>
      <c r="C19" s="213" t="s">
        <v>103</v>
      </c>
      <c r="D19" s="214"/>
      <c r="E19" s="185">
        <v>59.4</v>
      </c>
      <c r="F19" s="186"/>
      <c r="G19" s="187"/>
      <c r="H19" s="168"/>
      <c r="I19" s="169"/>
      <c r="M19" s="188" t="s">
        <v>103</v>
      </c>
    </row>
    <row r="20" spans="1:80" ht="12.75">
      <c r="A20" s="159">
        <v>6</v>
      </c>
      <c r="B20" s="160" t="s">
        <v>104</v>
      </c>
      <c r="C20" s="161" t="s">
        <v>105</v>
      </c>
      <c r="D20" s="162" t="s">
        <v>88</v>
      </c>
      <c r="E20" s="163">
        <v>124.6</v>
      </c>
      <c r="F20" s="163"/>
      <c r="G20" s="164">
        <f>E20*F20</f>
        <v>0</v>
      </c>
      <c r="H20" s="165">
        <v>0</v>
      </c>
      <c r="I20" s="165">
        <f>E20*H20</f>
        <v>0</v>
      </c>
      <c r="O20" s="138">
        <v>2</v>
      </c>
      <c r="AA20" s="138">
        <v>1</v>
      </c>
      <c r="AB20" s="138">
        <v>1</v>
      </c>
      <c r="AC20" s="138">
        <v>1</v>
      </c>
      <c r="AZ20" s="138">
        <v>1</v>
      </c>
      <c r="BA20" s="138">
        <f>IF(AZ20=1,G20,0)</f>
        <v>0</v>
      </c>
      <c r="BB20" s="138">
        <f>IF(AZ20=2,G20,0)</f>
        <v>0</v>
      </c>
      <c r="BC20" s="138">
        <f>IF(AZ20=3,G20,0)</f>
        <v>0</v>
      </c>
      <c r="BD20" s="138">
        <f>IF(AZ20=4,G20,0)</f>
        <v>0</v>
      </c>
      <c r="BE20" s="138">
        <f>IF(AZ20=5,G20,0)</f>
        <v>0</v>
      </c>
      <c r="CA20" s="138">
        <v>1</v>
      </c>
      <c r="CB20" s="138">
        <v>1</v>
      </c>
    </row>
    <row r="21" spans="1:13" ht="12.75">
      <c r="A21" s="166"/>
      <c r="B21" s="167"/>
      <c r="C21" s="213" t="s">
        <v>106</v>
      </c>
      <c r="D21" s="214"/>
      <c r="E21" s="185">
        <v>124.6</v>
      </c>
      <c r="F21" s="186"/>
      <c r="G21" s="187"/>
      <c r="H21" s="168"/>
      <c r="I21" s="169"/>
      <c r="M21" s="188" t="s">
        <v>106</v>
      </c>
    </row>
    <row r="22" spans="1:80" ht="12.75">
      <c r="A22" s="159">
        <v>7</v>
      </c>
      <c r="B22" s="160" t="s">
        <v>107</v>
      </c>
      <c r="C22" s="161" t="s">
        <v>108</v>
      </c>
      <c r="D22" s="162" t="s">
        <v>88</v>
      </c>
      <c r="E22" s="163">
        <v>37.38</v>
      </c>
      <c r="F22" s="163"/>
      <c r="G22" s="164">
        <f>E22*F22</f>
        <v>0</v>
      </c>
      <c r="H22" s="165">
        <v>0</v>
      </c>
      <c r="I22" s="165">
        <f>E22*H22</f>
        <v>0</v>
      </c>
      <c r="O22" s="138">
        <v>2</v>
      </c>
      <c r="AA22" s="138">
        <v>1</v>
      </c>
      <c r="AB22" s="138">
        <v>1</v>
      </c>
      <c r="AC22" s="138">
        <v>1</v>
      </c>
      <c r="AZ22" s="138">
        <v>1</v>
      </c>
      <c r="BA22" s="138">
        <f>IF(AZ22=1,G22,0)</f>
        <v>0</v>
      </c>
      <c r="BB22" s="138">
        <f>IF(AZ22=2,G22,0)</f>
        <v>0</v>
      </c>
      <c r="BC22" s="138">
        <f>IF(AZ22=3,G22,0)</f>
        <v>0</v>
      </c>
      <c r="BD22" s="138">
        <f>IF(AZ22=4,G22,0)</f>
        <v>0</v>
      </c>
      <c r="BE22" s="138">
        <f>IF(AZ22=5,G22,0)</f>
        <v>0</v>
      </c>
      <c r="CA22" s="138">
        <v>1</v>
      </c>
      <c r="CB22" s="138">
        <v>1</v>
      </c>
    </row>
    <row r="23" spans="1:13" ht="12.75">
      <c r="A23" s="166"/>
      <c r="B23" s="167"/>
      <c r="C23" s="213" t="s">
        <v>109</v>
      </c>
      <c r="D23" s="214"/>
      <c r="E23" s="185">
        <v>37.38</v>
      </c>
      <c r="F23" s="186"/>
      <c r="G23" s="187"/>
      <c r="H23" s="168"/>
      <c r="I23" s="169"/>
      <c r="M23" s="188" t="s">
        <v>109</v>
      </c>
    </row>
    <row r="24" spans="1:80" ht="12.75">
      <c r="A24" s="159">
        <v>8</v>
      </c>
      <c r="B24" s="160" t="s">
        <v>110</v>
      </c>
      <c r="C24" s="161" t="s">
        <v>111</v>
      </c>
      <c r="D24" s="162" t="s">
        <v>88</v>
      </c>
      <c r="E24" s="163">
        <v>124.6</v>
      </c>
      <c r="F24" s="163"/>
      <c r="G24" s="164">
        <f>E24*F24</f>
        <v>0</v>
      </c>
      <c r="H24" s="165">
        <v>0</v>
      </c>
      <c r="I24" s="165">
        <f>E24*H24</f>
        <v>0</v>
      </c>
      <c r="O24" s="138">
        <v>2</v>
      </c>
      <c r="AA24" s="138">
        <v>1</v>
      </c>
      <c r="AB24" s="138">
        <v>1</v>
      </c>
      <c r="AC24" s="138">
        <v>1</v>
      </c>
      <c r="AZ24" s="138">
        <v>1</v>
      </c>
      <c r="BA24" s="138">
        <f>IF(AZ24=1,G24,0)</f>
        <v>0</v>
      </c>
      <c r="BB24" s="138">
        <f>IF(AZ24=2,G24,0)</f>
        <v>0</v>
      </c>
      <c r="BC24" s="138">
        <f>IF(AZ24=3,G24,0)</f>
        <v>0</v>
      </c>
      <c r="BD24" s="138">
        <f>IF(AZ24=4,G24,0)</f>
        <v>0</v>
      </c>
      <c r="BE24" s="138">
        <f>IF(AZ24=5,G24,0)</f>
        <v>0</v>
      </c>
      <c r="CA24" s="138">
        <v>1</v>
      </c>
      <c r="CB24" s="138">
        <v>1</v>
      </c>
    </row>
    <row r="25" spans="1:80" ht="12.75">
      <c r="A25" s="159">
        <v>9</v>
      </c>
      <c r="B25" s="160" t="s">
        <v>112</v>
      </c>
      <c r="C25" s="161" t="s">
        <v>113</v>
      </c>
      <c r="D25" s="162" t="s">
        <v>88</v>
      </c>
      <c r="E25" s="163">
        <v>11.9</v>
      </c>
      <c r="F25" s="163"/>
      <c r="G25" s="164">
        <f>E25*F25</f>
        <v>0</v>
      </c>
      <c r="H25" s="165">
        <v>0</v>
      </c>
      <c r="I25" s="165">
        <f>E25*H25</f>
        <v>0</v>
      </c>
      <c r="O25" s="138">
        <v>2</v>
      </c>
      <c r="AA25" s="138">
        <v>1</v>
      </c>
      <c r="AB25" s="138">
        <v>1</v>
      </c>
      <c r="AC25" s="138">
        <v>1</v>
      </c>
      <c r="AZ25" s="138">
        <v>1</v>
      </c>
      <c r="BA25" s="138">
        <f>IF(AZ25=1,G25,0)</f>
        <v>0</v>
      </c>
      <c r="BB25" s="138">
        <f>IF(AZ25=2,G25,0)</f>
        <v>0</v>
      </c>
      <c r="BC25" s="138">
        <f>IF(AZ25=3,G25,0)</f>
        <v>0</v>
      </c>
      <c r="BD25" s="138">
        <f>IF(AZ25=4,G25,0)</f>
        <v>0</v>
      </c>
      <c r="BE25" s="138">
        <f>IF(AZ25=5,G25,0)</f>
        <v>0</v>
      </c>
      <c r="CA25" s="138">
        <v>1</v>
      </c>
      <c r="CB25" s="138">
        <v>1</v>
      </c>
    </row>
    <row r="26" spans="1:13" ht="12.75">
      <c r="A26" s="166"/>
      <c r="B26" s="167"/>
      <c r="C26" s="213" t="s">
        <v>114</v>
      </c>
      <c r="D26" s="214"/>
      <c r="E26" s="185">
        <v>11.9</v>
      </c>
      <c r="F26" s="186"/>
      <c r="G26" s="187"/>
      <c r="H26" s="168"/>
      <c r="I26" s="169"/>
      <c r="M26" s="188" t="s">
        <v>114</v>
      </c>
    </row>
    <row r="27" spans="1:80" ht="12.75">
      <c r="A27" s="159">
        <v>10</v>
      </c>
      <c r="B27" s="160" t="s">
        <v>115</v>
      </c>
      <c r="C27" s="161" t="s">
        <v>116</v>
      </c>
      <c r="D27" s="162" t="s">
        <v>88</v>
      </c>
      <c r="E27" s="163">
        <v>137.2</v>
      </c>
      <c r="F27" s="163"/>
      <c r="G27" s="164">
        <f>E27*F27</f>
        <v>0</v>
      </c>
      <c r="H27" s="165">
        <v>0</v>
      </c>
      <c r="I27" s="165">
        <f>E27*H27</f>
        <v>0</v>
      </c>
      <c r="O27" s="138">
        <v>2</v>
      </c>
      <c r="AA27" s="138">
        <v>1</v>
      </c>
      <c r="AB27" s="138">
        <v>1</v>
      </c>
      <c r="AC27" s="138">
        <v>1</v>
      </c>
      <c r="AZ27" s="138">
        <v>1</v>
      </c>
      <c r="BA27" s="138">
        <f>IF(AZ27=1,G27,0)</f>
        <v>0</v>
      </c>
      <c r="BB27" s="138">
        <f>IF(AZ27=2,G27,0)</f>
        <v>0</v>
      </c>
      <c r="BC27" s="138">
        <f>IF(AZ27=3,G27,0)</f>
        <v>0</v>
      </c>
      <c r="BD27" s="138">
        <f>IF(AZ27=4,G27,0)</f>
        <v>0</v>
      </c>
      <c r="BE27" s="138">
        <f>IF(AZ27=5,G27,0)</f>
        <v>0</v>
      </c>
      <c r="CA27" s="138">
        <v>1</v>
      </c>
      <c r="CB27" s="138">
        <v>1</v>
      </c>
    </row>
    <row r="28" spans="1:13" ht="12.75">
      <c r="A28" s="166"/>
      <c r="B28" s="167"/>
      <c r="C28" s="213" t="s">
        <v>117</v>
      </c>
      <c r="D28" s="214"/>
      <c r="E28" s="185">
        <v>137.2</v>
      </c>
      <c r="F28" s="186"/>
      <c r="G28" s="187"/>
      <c r="H28" s="168"/>
      <c r="I28" s="169"/>
      <c r="M28" s="188" t="s">
        <v>117</v>
      </c>
    </row>
    <row r="29" spans="1:80" ht="12.75">
      <c r="A29" s="159">
        <v>11</v>
      </c>
      <c r="B29" s="160" t="s">
        <v>118</v>
      </c>
      <c r="C29" s="161" t="s">
        <v>119</v>
      </c>
      <c r="D29" s="162" t="s">
        <v>88</v>
      </c>
      <c r="E29" s="163">
        <v>637.63</v>
      </c>
      <c r="F29" s="163"/>
      <c r="G29" s="164">
        <f>E29*F29</f>
        <v>0</v>
      </c>
      <c r="H29" s="165">
        <v>0</v>
      </c>
      <c r="I29" s="165">
        <f>E29*H29</f>
        <v>0</v>
      </c>
      <c r="O29" s="138">
        <v>2</v>
      </c>
      <c r="AA29" s="138">
        <v>1</v>
      </c>
      <c r="AB29" s="138">
        <v>1</v>
      </c>
      <c r="AC29" s="138">
        <v>1</v>
      </c>
      <c r="AZ29" s="138">
        <v>1</v>
      </c>
      <c r="BA29" s="138">
        <f>IF(AZ29=1,G29,0)</f>
        <v>0</v>
      </c>
      <c r="BB29" s="138">
        <f>IF(AZ29=2,G29,0)</f>
        <v>0</v>
      </c>
      <c r="BC29" s="138">
        <f>IF(AZ29=3,G29,0)</f>
        <v>0</v>
      </c>
      <c r="BD29" s="138">
        <f>IF(AZ29=4,G29,0)</f>
        <v>0</v>
      </c>
      <c r="BE29" s="138">
        <f>IF(AZ29=5,G29,0)</f>
        <v>0</v>
      </c>
      <c r="CA29" s="138">
        <v>1</v>
      </c>
      <c r="CB29" s="138">
        <v>1</v>
      </c>
    </row>
    <row r="30" spans="1:13" ht="12.75">
      <c r="A30" s="166"/>
      <c r="B30" s="167"/>
      <c r="C30" s="213" t="s">
        <v>120</v>
      </c>
      <c r="D30" s="214"/>
      <c r="E30" s="185">
        <v>224.43</v>
      </c>
      <c r="F30" s="186"/>
      <c r="G30" s="187"/>
      <c r="H30" s="168"/>
      <c r="I30" s="169"/>
      <c r="M30" s="188" t="s">
        <v>120</v>
      </c>
    </row>
    <row r="31" spans="1:13" ht="12.75">
      <c r="A31" s="166"/>
      <c r="B31" s="167"/>
      <c r="C31" s="213" t="s">
        <v>121</v>
      </c>
      <c r="D31" s="214"/>
      <c r="E31" s="185">
        <v>377.6</v>
      </c>
      <c r="F31" s="186"/>
      <c r="G31" s="187"/>
      <c r="H31" s="168"/>
      <c r="I31" s="169"/>
      <c r="M31" s="188" t="s">
        <v>121</v>
      </c>
    </row>
    <row r="32" spans="1:13" ht="12.75">
      <c r="A32" s="166"/>
      <c r="B32" s="167"/>
      <c r="C32" s="213" t="s">
        <v>122</v>
      </c>
      <c r="D32" s="214"/>
      <c r="E32" s="185">
        <v>35.6</v>
      </c>
      <c r="F32" s="186"/>
      <c r="G32" s="187"/>
      <c r="H32" s="168"/>
      <c r="I32" s="169"/>
      <c r="M32" s="188" t="s">
        <v>122</v>
      </c>
    </row>
    <row r="33" spans="1:80" ht="12.75">
      <c r="A33" s="159">
        <v>12</v>
      </c>
      <c r="B33" s="160" t="s">
        <v>123</v>
      </c>
      <c r="C33" s="161" t="s">
        <v>124</v>
      </c>
      <c r="D33" s="162" t="s">
        <v>88</v>
      </c>
      <c r="E33" s="163">
        <v>68.6</v>
      </c>
      <c r="F33" s="163"/>
      <c r="G33" s="164">
        <f>E33*F33</f>
        <v>0</v>
      </c>
      <c r="H33" s="165">
        <v>0</v>
      </c>
      <c r="I33" s="165">
        <f>E33*H33</f>
        <v>0</v>
      </c>
      <c r="O33" s="138">
        <v>2</v>
      </c>
      <c r="AA33" s="138">
        <v>1</v>
      </c>
      <c r="AB33" s="138">
        <v>1</v>
      </c>
      <c r="AC33" s="138">
        <v>1</v>
      </c>
      <c r="AZ33" s="138">
        <v>1</v>
      </c>
      <c r="BA33" s="138">
        <f>IF(AZ33=1,G33,0)</f>
        <v>0</v>
      </c>
      <c r="BB33" s="138">
        <f>IF(AZ33=2,G33,0)</f>
        <v>0</v>
      </c>
      <c r="BC33" s="138">
        <f>IF(AZ33=3,G33,0)</f>
        <v>0</v>
      </c>
      <c r="BD33" s="138">
        <f>IF(AZ33=4,G33,0)</f>
        <v>0</v>
      </c>
      <c r="BE33" s="138">
        <f>IF(AZ33=5,G33,0)</f>
        <v>0</v>
      </c>
      <c r="CA33" s="138">
        <v>1</v>
      </c>
      <c r="CB33" s="138">
        <v>1</v>
      </c>
    </row>
    <row r="34" spans="1:13" ht="12.75">
      <c r="A34" s="166"/>
      <c r="B34" s="167"/>
      <c r="C34" s="213" t="s">
        <v>125</v>
      </c>
      <c r="D34" s="214"/>
      <c r="E34" s="185">
        <v>68.6</v>
      </c>
      <c r="F34" s="186"/>
      <c r="G34" s="187"/>
      <c r="H34" s="168"/>
      <c r="I34" s="169"/>
      <c r="M34" s="188" t="s">
        <v>125</v>
      </c>
    </row>
    <row r="35" spans="1:80" ht="12.75">
      <c r="A35" s="159">
        <v>13</v>
      </c>
      <c r="B35" s="160" t="s">
        <v>126</v>
      </c>
      <c r="C35" s="161" t="s">
        <v>127</v>
      </c>
      <c r="D35" s="162" t="s">
        <v>88</v>
      </c>
      <c r="E35" s="163">
        <v>130.8</v>
      </c>
      <c r="F35" s="163"/>
      <c r="G35" s="164">
        <f>E35*F35</f>
        <v>0</v>
      </c>
      <c r="H35" s="165">
        <v>0</v>
      </c>
      <c r="I35" s="165">
        <f>E35*H35</f>
        <v>0</v>
      </c>
      <c r="O35" s="138">
        <v>2</v>
      </c>
      <c r="AA35" s="138">
        <v>1</v>
      </c>
      <c r="AB35" s="138">
        <v>1</v>
      </c>
      <c r="AC35" s="138">
        <v>1</v>
      </c>
      <c r="AZ35" s="138">
        <v>1</v>
      </c>
      <c r="BA35" s="138">
        <f>IF(AZ35=1,G35,0)</f>
        <v>0</v>
      </c>
      <c r="BB35" s="138">
        <f>IF(AZ35=2,G35,0)</f>
        <v>0</v>
      </c>
      <c r="BC35" s="138">
        <f>IF(AZ35=3,G35,0)</f>
        <v>0</v>
      </c>
      <c r="BD35" s="138">
        <f>IF(AZ35=4,G35,0)</f>
        <v>0</v>
      </c>
      <c r="BE35" s="138">
        <f>IF(AZ35=5,G35,0)</f>
        <v>0</v>
      </c>
      <c r="CA35" s="138">
        <v>1</v>
      </c>
      <c r="CB35" s="138">
        <v>1</v>
      </c>
    </row>
    <row r="36" spans="1:13" ht="12.75">
      <c r="A36" s="166"/>
      <c r="B36" s="167"/>
      <c r="C36" s="213" t="s">
        <v>128</v>
      </c>
      <c r="D36" s="214"/>
      <c r="E36" s="185">
        <v>62.2</v>
      </c>
      <c r="F36" s="186"/>
      <c r="G36" s="187"/>
      <c r="H36" s="168"/>
      <c r="I36" s="169"/>
      <c r="M36" s="188" t="s">
        <v>128</v>
      </c>
    </row>
    <row r="37" spans="1:13" ht="12.75">
      <c r="A37" s="166"/>
      <c r="B37" s="167"/>
      <c r="C37" s="213" t="s">
        <v>129</v>
      </c>
      <c r="D37" s="214"/>
      <c r="E37" s="185">
        <v>68.6</v>
      </c>
      <c r="F37" s="186"/>
      <c r="G37" s="187"/>
      <c r="H37" s="168"/>
      <c r="I37" s="169"/>
      <c r="M37" s="188" t="s">
        <v>129</v>
      </c>
    </row>
    <row r="38" spans="1:80" ht="12.75">
      <c r="A38" s="159">
        <v>14</v>
      </c>
      <c r="B38" s="160" t="s">
        <v>130</v>
      </c>
      <c r="C38" s="161" t="s">
        <v>131</v>
      </c>
      <c r="D38" s="162" t="s">
        <v>88</v>
      </c>
      <c r="E38" s="163">
        <v>706.23</v>
      </c>
      <c r="F38" s="163"/>
      <c r="G38" s="164">
        <f>E38*F38</f>
        <v>0</v>
      </c>
      <c r="H38" s="165">
        <v>0</v>
      </c>
      <c r="I38" s="165">
        <f>E38*H38</f>
        <v>0</v>
      </c>
      <c r="O38" s="138">
        <v>2</v>
      </c>
      <c r="AA38" s="138">
        <v>1</v>
      </c>
      <c r="AB38" s="138">
        <v>1</v>
      </c>
      <c r="AC38" s="138">
        <v>1</v>
      </c>
      <c r="AZ38" s="138">
        <v>1</v>
      </c>
      <c r="BA38" s="138">
        <f>IF(AZ38=1,G38,0)</f>
        <v>0</v>
      </c>
      <c r="BB38" s="138">
        <f>IF(AZ38=2,G38,0)</f>
        <v>0</v>
      </c>
      <c r="BC38" s="138">
        <f>IF(AZ38=3,G38,0)</f>
        <v>0</v>
      </c>
      <c r="BD38" s="138">
        <f>IF(AZ38=4,G38,0)</f>
        <v>0</v>
      </c>
      <c r="BE38" s="138">
        <f>IF(AZ38=5,G38,0)</f>
        <v>0</v>
      </c>
      <c r="CA38" s="138">
        <v>1</v>
      </c>
      <c r="CB38" s="138">
        <v>1</v>
      </c>
    </row>
    <row r="39" spans="1:13" ht="12.75">
      <c r="A39" s="166"/>
      <c r="B39" s="167"/>
      <c r="C39" s="213" t="s">
        <v>120</v>
      </c>
      <c r="D39" s="214"/>
      <c r="E39" s="185">
        <v>224.43</v>
      </c>
      <c r="F39" s="186"/>
      <c r="G39" s="187"/>
      <c r="H39" s="168"/>
      <c r="I39" s="169"/>
      <c r="M39" s="188" t="s">
        <v>120</v>
      </c>
    </row>
    <row r="40" spans="1:13" ht="12.75">
      <c r="A40" s="166"/>
      <c r="B40" s="167"/>
      <c r="C40" s="213" t="s">
        <v>132</v>
      </c>
      <c r="D40" s="214"/>
      <c r="E40" s="185">
        <v>446.2</v>
      </c>
      <c r="F40" s="186"/>
      <c r="G40" s="187"/>
      <c r="H40" s="168"/>
      <c r="I40" s="169"/>
      <c r="M40" s="188" t="s">
        <v>132</v>
      </c>
    </row>
    <row r="41" spans="1:13" ht="12.75">
      <c r="A41" s="166"/>
      <c r="B41" s="167"/>
      <c r="C41" s="213" t="s">
        <v>122</v>
      </c>
      <c r="D41" s="214"/>
      <c r="E41" s="185">
        <v>35.6</v>
      </c>
      <c r="F41" s="186"/>
      <c r="G41" s="187"/>
      <c r="H41" s="168"/>
      <c r="I41" s="169"/>
      <c r="M41" s="188" t="s">
        <v>122</v>
      </c>
    </row>
    <row r="42" spans="1:80" ht="12.75">
      <c r="A42" s="159">
        <v>15</v>
      </c>
      <c r="B42" s="160" t="s">
        <v>133</v>
      </c>
      <c r="C42" s="161" t="s">
        <v>134</v>
      </c>
      <c r="D42" s="162" t="s">
        <v>88</v>
      </c>
      <c r="E42" s="163">
        <v>89</v>
      </c>
      <c r="F42" s="163"/>
      <c r="G42" s="164">
        <f>E42*F42</f>
        <v>0</v>
      </c>
      <c r="H42" s="165">
        <v>0</v>
      </c>
      <c r="I42" s="165">
        <f>E42*H42</f>
        <v>0</v>
      </c>
      <c r="O42" s="138">
        <v>2</v>
      </c>
      <c r="AA42" s="138">
        <v>1</v>
      </c>
      <c r="AB42" s="138">
        <v>1</v>
      </c>
      <c r="AC42" s="138">
        <v>1</v>
      </c>
      <c r="AZ42" s="138">
        <v>1</v>
      </c>
      <c r="BA42" s="138">
        <f>IF(AZ42=1,G42,0)</f>
        <v>0</v>
      </c>
      <c r="BB42" s="138">
        <f>IF(AZ42=2,G42,0)</f>
        <v>0</v>
      </c>
      <c r="BC42" s="138">
        <f>IF(AZ42=3,G42,0)</f>
        <v>0</v>
      </c>
      <c r="BD42" s="138">
        <f>IF(AZ42=4,G42,0)</f>
        <v>0</v>
      </c>
      <c r="BE42" s="138">
        <f>IF(AZ42=5,G42,0)</f>
        <v>0</v>
      </c>
      <c r="CA42" s="138">
        <v>1</v>
      </c>
      <c r="CB42" s="138">
        <v>1</v>
      </c>
    </row>
    <row r="43" spans="1:13" ht="12.75">
      <c r="A43" s="166"/>
      <c r="B43" s="167"/>
      <c r="C43" s="213" t="s">
        <v>135</v>
      </c>
      <c r="D43" s="214"/>
      <c r="E43" s="185">
        <v>89</v>
      </c>
      <c r="F43" s="186"/>
      <c r="G43" s="187"/>
      <c r="H43" s="168"/>
      <c r="I43" s="169"/>
      <c r="M43" s="188" t="s">
        <v>135</v>
      </c>
    </row>
    <row r="44" spans="1:80" ht="20.25">
      <c r="A44" s="159">
        <v>16</v>
      </c>
      <c r="B44" s="160" t="s">
        <v>136</v>
      </c>
      <c r="C44" s="161" t="s">
        <v>137</v>
      </c>
      <c r="D44" s="162" t="s">
        <v>88</v>
      </c>
      <c r="E44" s="163">
        <v>31.15</v>
      </c>
      <c r="F44" s="163"/>
      <c r="G44" s="164">
        <f>E44*F44</f>
        <v>0</v>
      </c>
      <c r="H44" s="165">
        <v>1.70000000000073</v>
      </c>
      <c r="I44" s="165">
        <f>E44*H44</f>
        <v>52.955000000022736</v>
      </c>
      <c r="O44" s="138">
        <v>2</v>
      </c>
      <c r="AA44" s="138">
        <v>1</v>
      </c>
      <c r="AB44" s="138">
        <v>1</v>
      </c>
      <c r="AC44" s="138">
        <v>1</v>
      </c>
      <c r="AZ44" s="138">
        <v>1</v>
      </c>
      <c r="BA44" s="138">
        <f>IF(AZ44=1,G44,0)</f>
        <v>0</v>
      </c>
      <c r="BB44" s="138">
        <f>IF(AZ44=2,G44,0)</f>
        <v>0</v>
      </c>
      <c r="BC44" s="138">
        <f>IF(AZ44=3,G44,0)</f>
        <v>0</v>
      </c>
      <c r="BD44" s="138">
        <f>IF(AZ44=4,G44,0)</f>
        <v>0</v>
      </c>
      <c r="BE44" s="138">
        <f>IF(AZ44=5,G44,0)</f>
        <v>0</v>
      </c>
      <c r="CA44" s="138">
        <v>1</v>
      </c>
      <c r="CB44" s="138">
        <v>1</v>
      </c>
    </row>
    <row r="45" spans="1:13" ht="12.75">
      <c r="A45" s="166"/>
      <c r="B45" s="167"/>
      <c r="C45" s="213" t="s">
        <v>138</v>
      </c>
      <c r="D45" s="214"/>
      <c r="E45" s="185">
        <v>31.15</v>
      </c>
      <c r="F45" s="186"/>
      <c r="G45" s="187"/>
      <c r="H45" s="168"/>
      <c r="I45" s="169"/>
      <c r="M45" s="188" t="s">
        <v>138</v>
      </c>
    </row>
    <row r="46" spans="1:80" ht="12.75">
      <c r="A46" s="159">
        <v>17</v>
      </c>
      <c r="B46" s="160" t="s">
        <v>139</v>
      </c>
      <c r="C46" s="161" t="s">
        <v>140</v>
      </c>
      <c r="D46" s="162" t="s">
        <v>84</v>
      </c>
      <c r="E46" s="163">
        <v>1143.9</v>
      </c>
      <c r="F46" s="163"/>
      <c r="G46" s="164">
        <f>E46*F46</f>
        <v>0</v>
      </c>
      <c r="H46" s="165">
        <v>0</v>
      </c>
      <c r="I46" s="165">
        <f>E46*H46</f>
        <v>0</v>
      </c>
      <c r="O46" s="138">
        <v>2</v>
      </c>
      <c r="AA46" s="138">
        <v>1</v>
      </c>
      <c r="AB46" s="138">
        <v>1</v>
      </c>
      <c r="AC46" s="138">
        <v>1</v>
      </c>
      <c r="AZ46" s="138">
        <v>1</v>
      </c>
      <c r="BA46" s="138">
        <f>IF(AZ46=1,G46,0)</f>
        <v>0</v>
      </c>
      <c r="BB46" s="138">
        <f>IF(AZ46=2,G46,0)</f>
        <v>0</v>
      </c>
      <c r="BC46" s="138">
        <f>IF(AZ46=3,G46,0)</f>
        <v>0</v>
      </c>
      <c r="BD46" s="138">
        <f>IF(AZ46=4,G46,0)</f>
        <v>0</v>
      </c>
      <c r="BE46" s="138">
        <f>IF(AZ46=5,G46,0)</f>
        <v>0</v>
      </c>
      <c r="CA46" s="138">
        <v>1</v>
      </c>
      <c r="CB46" s="138">
        <v>1</v>
      </c>
    </row>
    <row r="47" spans="1:80" ht="12.75">
      <c r="A47" s="159">
        <v>18</v>
      </c>
      <c r="B47" s="160" t="s">
        <v>141</v>
      </c>
      <c r="C47" s="161" t="s">
        <v>142</v>
      </c>
      <c r="D47" s="162" t="s">
        <v>84</v>
      </c>
      <c r="E47" s="163">
        <v>337.5</v>
      </c>
      <c r="F47" s="163"/>
      <c r="G47" s="164">
        <f>E47*F47</f>
        <v>0</v>
      </c>
      <c r="H47" s="165">
        <v>0</v>
      </c>
      <c r="I47" s="165">
        <f>E47*H47</f>
        <v>0</v>
      </c>
      <c r="O47" s="138">
        <v>2</v>
      </c>
      <c r="AA47" s="138">
        <v>1</v>
      </c>
      <c r="AB47" s="138">
        <v>1</v>
      </c>
      <c r="AC47" s="138">
        <v>1</v>
      </c>
      <c r="AZ47" s="138">
        <v>1</v>
      </c>
      <c r="BA47" s="138">
        <f>IF(AZ47=1,G47,0)</f>
        <v>0</v>
      </c>
      <c r="BB47" s="138">
        <f>IF(AZ47=2,G47,0)</f>
        <v>0</v>
      </c>
      <c r="BC47" s="138">
        <f>IF(AZ47=3,G47,0)</f>
        <v>0</v>
      </c>
      <c r="BD47" s="138">
        <f>IF(AZ47=4,G47,0)</f>
        <v>0</v>
      </c>
      <c r="BE47" s="138">
        <f>IF(AZ47=5,G47,0)</f>
        <v>0</v>
      </c>
      <c r="CA47" s="138">
        <v>1</v>
      </c>
      <c r="CB47" s="138">
        <v>1</v>
      </c>
    </row>
    <row r="48" spans="1:13" ht="12.75">
      <c r="A48" s="166"/>
      <c r="B48" s="167"/>
      <c r="C48" s="213" t="s">
        <v>143</v>
      </c>
      <c r="D48" s="214"/>
      <c r="E48" s="185">
        <v>224.1</v>
      </c>
      <c r="F48" s="186"/>
      <c r="G48" s="187"/>
      <c r="H48" s="168"/>
      <c r="I48" s="169"/>
      <c r="M48" s="188" t="s">
        <v>143</v>
      </c>
    </row>
    <row r="49" spans="1:13" ht="12.75">
      <c r="A49" s="166"/>
      <c r="B49" s="167"/>
      <c r="C49" s="213" t="s">
        <v>144</v>
      </c>
      <c r="D49" s="214"/>
      <c r="E49" s="185">
        <v>113.4</v>
      </c>
      <c r="F49" s="186"/>
      <c r="G49" s="187"/>
      <c r="H49" s="168"/>
      <c r="I49" s="169"/>
      <c r="M49" s="188" t="s">
        <v>144</v>
      </c>
    </row>
    <row r="50" spans="1:80" ht="12.75">
      <c r="A50" s="159">
        <v>19</v>
      </c>
      <c r="B50" s="160" t="s">
        <v>145</v>
      </c>
      <c r="C50" s="161" t="s">
        <v>146</v>
      </c>
      <c r="D50" s="162" t="s">
        <v>84</v>
      </c>
      <c r="E50" s="163">
        <v>57.1</v>
      </c>
      <c r="F50" s="163"/>
      <c r="G50" s="164">
        <f>E50*F50</f>
        <v>0</v>
      </c>
      <c r="H50" s="165">
        <v>0</v>
      </c>
      <c r="I50" s="165">
        <f>E50*H50</f>
        <v>0</v>
      </c>
      <c r="O50" s="138">
        <v>2</v>
      </c>
      <c r="AA50" s="138">
        <v>1</v>
      </c>
      <c r="AB50" s="138">
        <v>1</v>
      </c>
      <c r="AC50" s="138">
        <v>1</v>
      </c>
      <c r="AZ50" s="138">
        <v>1</v>
      </c>
      <c r="BA50" s="138">
        <f>IF(AZ50=1,G50,0)</f>
        <v>0</v>
      </c>
      <c r="BB50" s="138">
        <f>IF(AZ50=2,G50,0)</f>
        <v>0</v>
      </c>
      <c r="BC50" s="138">
        <f>IF(AZ50=3,G50,0)</f>
        <v>0</v>
      </c>
      <c r="BD50" s="138">
        <f>IF(AZ50=4,G50,0)</f>
        <v>0</v>
      </c>
      <c r="BE50" s="138">
        <f>IF(AZ50=5,G50,0)</f>
        <v>0</v>
      </c>
      <c r="CA50" s="138">
        <v>1</v>
      </c>
      <c r="CB50" s="138">
        <v>1</v>
      </c>
    </row>
    <row r="51" spans="1:80" ht="12.75">
      <c r="A51" s="159">
        <v>20</v>
      </c>
      <c r="B51" s="160" t="s">
        <v>147</v>
      </c>
      <c r="C51" s="161" t="s">
        <v>148</v>
      </c>
      <c r="D51" s="162" t="s">
        <v>84</v>
      </c>
      <c r="E51" s="163">
        <v>164.7</v>
      </c>
      <c r="F51" s="163"/>
      <c r="G51" s="164">
        <f>E51*F51</f>
        <v>0</v>
      </c>
      <c r="H51" s="165">
        <v>0</v>
      </c>
      <c r="I51" s="165">
        <f>E51*H51</f>
        <v>0</v>
      </c>
      <c r="O51" s="138">
        <v>2</v>
      </c>
      <c r="AA51" s="138">
        <v>1</v>
      </c>
      <c r="AB51" s="138">
        <v>1</v>
      </c>
      <c r="AC51" s="138">
        <v>1</v>
      </c>
      <c r="AZ51" s="138">
        <v>1</v>
      </c>
      <c r="BA51" s="138">
        <f>IF(AZ51=1,G51,0)</f>
        <v>0</v>
      </c>
      <c r="BB51" s="138">
        <f>IF(AZ51=2,G51,0)</f>
        <v>0</v>
      </c>
      <c r="BC51" s="138">
        <f>IF(AZ51=3,G51,0)</f>
        <v>0</v>
      </c>
      <c r="BD51" s="138">
        <f>IF(AZ51=4,G51,0)</f>
        <v>0</v>
      </c>
      <c r="BE51" s="138">
        <f>IF(AZ51=5,G51,0)</f>
        <v>0</v>
      </c>
      <c r="CA51" s="138">
        <v>1</v>
      </c>
      <c r="CB51" s="138">
        <v>1</v>
      </c>
    </row>
    <row r="52" spans="1:57" ht="12.75">
      <c r="A52" s="170"/>
      <c r="B52" s="171" t="s">
        <v>80</v>
      </c>
      <c r="C52" s="172" t="str">
        <f>CONCATENATE(B7," ",C7)</f>
        <v>1 Zemní práce</v>
      </c>
      <c r="D52" s="154"/>
      <c r="E52" s="173"/>
      <c r="F52" s="174"/>
      <c r="G52" s="175">
        <f>SUM(G7:G51)</f>
        <v>0</v>
      </c>
      <c r="H52" s="176"/>
      <c r="I52" s="177">
        <f>SUM(I7:I51)</f>
        <v>52.955000000022736</v>
      </c>
      <c r="O52" s="138">
        <v>4</v>
      </c>
      <c r="BA52" s="178">
        <f>SUM(BA7:BA51)</f>
        <v>0</v>
      </c>
      <c r="BB52" s="178">
        <f>SUM(BB7:BB51)</f>
        <v>0</v>
      </c>
      <c r="BC52" s="178">
        <f>SUM(BC7:BC51)</f>
        <v>0</v>
      </c>
      <c r="BD52" s="178">
        <f>SUM(BD7:BD51)</f>
        <v>0</v>
      </c>
      <c r="BE52" s="178">
        <f>SUM(BE7:BE51)</f>
        <v>0</v>
      </c>
    </row>
    <row r="53" spans="1:15" ht="12.75">
      <c r="A53" s="151" t="s">
        <v>76</v>
      </c>
      <c r="B53" s="152" t="s">
        <v>82</v>
      </c>
      <c r="C53" s="153" t="s">
        <v>149</v>
      </c>
      <c r="D53" s="154"/>
      <c r="E53" s="155"/>
      <c r="F53" s="155"/>
      <c r="G53" s="156"/>
      <c r="H53" s="157"/>
      <c r="I53" s="158"/>
      <c r="O53" s="138">
        <v>1</v>
      </c>
    </row>
    <row r="54" spans="1:80" ht="12.75">
      <c r="A54" s="159">
        <v>21</v>
      </c>
      <c r="B54" s="160" t="s">
        <v>150</v>
      </c>
      <c r="C54" s="161" t="s">
        <v>151</v>
      </c>
      <c r="D54" s="162" t="s">
        <v>88</v>
      </c>
      <c r="E54" s="163">
        <v>59.4</v>
      </c>
      <c r="F54" s="163"/>
      <c r="G54" s="164">
        <f>E54*F54</f>
        <v>0</v>
      </c>
      <c r="H54" s="165">
        <v>1.6299999999992</v>
      </c>
      <c r="I54" s="165">
        <f>E54*H54</f>
        <v>96.82199999995248</v>
      </c>
      <c r="O54" s="138">
        <v>2</v>
      </c>
      <c r="AA54" s="138">
        <v>1</v>
      </c>
      <c r="AB54" s="138">
        <v>1</v>
      </c>
      <c r="AC54" s="138">
        <v>1</v>
      </c>
      <c r="AZ54" s="138">
        <v>1</v>
      </c>
      <c r="BA54" s="138">
        <f>IF(AZ54=1,G54,0)</f>
        <v>0</v>
      </c>
      <c r="BB54" s="138">
        <f>IF(AZ54=2,G54,0)</f>
        <v>0</v>
      </c>
      <c r="BC54" s="138">
        <f>IF(AZ54=3,G54,0)</f>
        <v>0</v>
      </c>
      <c r="BD54" s="138">
        <f>IF(AZ54=4,G54,0)</f>
        <v>0</v>
      </c>
      <c r="BE54" s="138">
        <f>IF(AZ54=5,G54,0)</f>
        <v>0</v>
      </c>
      <c r="CA54" s="138">
        <v>1</v>
      </c>
      <c r="CB54" s="138">
        <v>1</v>
      </c>
    </row>
    <row r="55" spans="1:13" ht="12.75">
      <c r="A55" s="166"/>
      <c r="B55" s="167"/>
      <c r="C55" s="213" t="s">
        <v>103</v>
      </c>
      <c r="D55" s="214"/>
      <c r="E55" s="185">
        <v>59.4</v>
      </c>
      <c r="F55" s="186"/>
      <c r="G55" s="187"/>
      <c r="H55" s="168"/>
      <c r="I55" s="169"/>
      <c r="M55" s="188" t="s">
        <v>103</v>
      </c>
    </row>
    <row r="56" spans="1:57" ht="12.75">
      <c r="A56" s="170"/>
      <c r="B56" s="171" t="s">
        <v>80</v>
      </c>
      <c r="C56" s="172" t="str">
        <f>CONCATENATE(B53," ",C53)</f>
        <v>2 Základy a zvláštní zakládání</v>
      </c>
      <c r="D56" s="154"/>
      <c r="E56" s="173"/>
      <c r="F56" s="174"/>
      <c r="G56" s="175">
        <f>SUM(G53:G55)</f>
        <v>0</v>
      </c>
      <c r="H56" s="176"/>
      <c r="I56" s="177">
        <f>SUM(I53:I55)</f>
        <v>96.82199999995248</v>
      </c>
      <c r="O56" s="138">
        <v>4</v>
      </c>
      <c r="BA56" s="178">
        <f>SUM(BA53:BA55)</f>
        <v>0</v>
      </c>
      <c r="BB56" s="178">
        <f>SUM(BB53:BB55)</f>
        <v>0</v>
      </c>
      <c r="BC56" s="178">
        <f>SUM(BC53:BC55)</f>
        <v>0</v>
      </c>
      <c r="BD56" s="178">
        <f>SUM(BD53:BD55)</f>
        <v>0</v>
      </c>
      <c r="BE56" s="178">
        <f>SUM(BE53:BE55)</f>
        <v>0</v>
      </c>
    </row>
    <row r="57" spans="1:15" ht="12.75">
      <c r="A57" s="151" t="s">
        <v>76</v>
      </c>
      <c r="B57" s="152" t="s">
        <v>152</v>
      </c>
      <c r="C57" s="153" t="s">
        <v>153</v>
      </c>
      <c r="D57" s="154"/>
      <c r="E57" s="155"/>
      <c r="F57" s="155"/>
      <c r="G57" s="156"/>
      <c r="H57" s="157"/>
      <c r="I57" s="158"/>
      <c r="O57" s="138">
        <v>1</v>
      </c>
    </row>
    <row r="58" spans="1:80" ht="12.75">
      <c r="A58" s="159">
        <v>22</v>
      </c>
      <c r="B58" s="160" t="s">
        <v>154</v>
      </c>
      <c r="C58" s="161" t="s">
        <v>155</v>
      </c>
      <c r="D58" s="162" t="s">
        <v>156</v>
      </c>
      <c r="E58" s="163">
        <v>5</v>
      </c>
      <c r="F58" s="163"/>
      <c r="G58" s="164">
        <f>E58*F58</f>
        <v>0</v>
      </c>
      <c r="H58" s="165">
        <v>0.0819999999999936</v>
      </c>
      <c r="I58" s="165">
        <f>E58*H58</f>
        <v>0.40999999999996806</v>
      </c>
      <c r="O58" s="138">
        <v>2</v>
      </c>
      <c r="AA58" s="138">
        <v>1</v>
      </c>
      <c r="AB58" s="138">
        <v>1</v>
      </c>
      <c r="AC58" s="138">
        <v>1</v>
      </c>
      <c r="AZ58" s="138">
        <v>1</v>
      </c>
      <c r="BA58" s="138">
        <f>IF(AZ58=1,G58,0)</f>
        <v>0</v>
      </c>
      <c r="BB58" s="138">
        <f>IF(AZ58=2,G58,0)</f>
        <v>0</v>
      </c>
      <c r="BC58" s="138">
        <f>IF(AZ58=3,G58,0)</f>
        <v>0</v>
      </c>
      <c r="BD58" s="138">
        <f>IF(AZ58=4,G58,0)</f>
        <v>0</v>
      </c>
      <c r="BE58" s="138">
        <f>IF(AZ58=5,G58,0)</f>
        <v>0</v>
      </c>
      <c r="CA58" s="138">
        <v>1</v>
      </c>
      <c r="CB58" s="138">
        <v>1</v>
      </c>
    </row>
    <row r="59" spans="1:13" ht="12.75">
      <c r="A59" s="166"/>
      <c r="B59" s="167"/>
      <c r="C59" s="213" t="s">
        <v>157</v>
      </c>
      <c r="D59" s="214"/>
      <c r="E59" s="185">
        <v>2</v>
      </c>
      <c r="F59" s="186"/>
      <c r="G59" s="187"/>
      <c r="H59" s="168"/>
      <c r="I59" s="169"/>
      <c r="M59" s="188" t="s">
        <v>157</v>
      </c>
    </row>
    <row r="60" spans="1:13" ht="12.75">
      <c r="A60" s="166"/>
      <c r="B60" s="167"/>
      <c r="C60" s="213" t="s">
        <v>158</v>
      </c>
      <c r="D60" s="214"/>
      <c r="E60" s="185">
        <v>3</v>
      </c>
      <c r="F60" s="186"/>
      <c r="G60" s="187"/>
      <c r="H60" s="168"/>
      <c r="I60" s="169"/>
      <c r="M60" s="188" t="s">
        <v>158</v>
      </c>
    </row>
    <row r="61" spans="1:80" ht="12.75">
      <c r="A61" s="159">
        <v>23</v>
      </c>
      <c r="B61" s="160" t="s">
        <v>159</v>
      </c>
      <c r="C61" s="161" t="s">
        <v>160</v>
      </c>
      <c r="D61" s="162" t="s">
        <v>84</v>
      </c>
      <c r="E61" s="163">
        <v>1144</v>
      </c>
      <c r="F61" s="163"/>
      <c r="G61" s="164">
        <f>E61*F61</f>
        <v>0</v>
      </c>
      <c r="H61" s="165">
        <v>0</v>
      </c>
      <c r="I61" s="165">
        <f>E61*H61</f>
        <v>0</v>
      </c>
      <c r="O61" s="138">
        <v>2</v>
      </c>
      <c r="AA61" s="138">
        <v>1</v>
      </c>
      <c r="AB61" s="138">
        <v>1</v>
      </c>
      <c r="AC61" s="138">
        <v>1</v>
      </c>
      <c r="AZ61" s="138">
        <v>1</v>
      </c>
      <c r="BA61" s="138">
        <f>IF(AZ61=1,G61,0)</f>
        <v>0</v>
      </c>
      <c r="BB61" s="138">
        <f>IF(AZ61=2,G61,0)</f>
        <v>0</v>
      </c>
      <c r="BC61" s="138">
        <f>IF(AZ61=3,G61,0)</f>
        <v>0</v>
      </c>
      <c r="BD61" s="138">
        <f>IF(AZ61=4,G61,0)</f>
        <v>0</v>
      </c>
      <c r="BE61" s="138">
        <f>IF(AZ61=5,G61,0)</f>
        <v>0</v>
      </c>
      <c r="CA61" s="138">
        <v>1</v>
      </c>
      <c r="CB61" s="138">
        <v>1</v>
      </c>
    </row>
    <row r="62" spans="1:80" ht="12.75">
      <c r="A62" s="159">
        <v>24</v>
      </c>
      <c r="B62" s="160" t="s">
        <v>161</v>
      </c>
      <c r="C62" s="161" t="s">
        <v>162</v>
      </c>
      <c r="D62" s="162" t="s">
        <v>84</v>
      </c>
      <c r="E62" s="163">
        <v>1258.4</v>
      </c>
      <c r="F62" s="163"/>
      <c r="G62" s="164">
        <f>E62*F62</f>
        <v>0</v>
      </c>
      <c r="H62" s="165">
        <v>0.000399999999999956</v>
      </c>
      <c r="I62" s="165">
        <f>E62*H62</f>
        <v>0.5033599999999446</v>
      </c>
      <c r="O62" s="138">
        <v>2</v>
      </c>
      <c r="AA62" s="138">
        <v>3</v>
      </c>
      <c r="AB62" s="138">
        <v>1</v>
      </c>
      <c r="AC62" s="138" t="s">
        <v>161</v>
      </c>
      <c r="AZ62" s="138">
        <v>1</v>
      </c>
      <c r="BA62" s="138">
        <f>IF(AZ62=1,G62,0)</f>
        <v>0</v>
      </c>
      <c r="BB62" s="138">
        <f>IF(AZ62=2,G62,0)</f>
        <v>0</v>
      </c>
      <c r="BC62" s="138">
        <f>IF(AZ62=3,G62,0)</f>
        <v>0</v>
      </c>
      <c r="BD62" s="138">
        <f>IF(AZ62=4,G62,0)</f>
        <v>0</v>
      </c>
      <c r="BE62" s="138">
        <f>IF(AZ62=5,G62,0)</f>
        <v>0</v>
      </c>
      <c r="CA62" s="138">
        <v>3</v>
      </c>
      <c r="CB62" s="138">
        <v>1</v>
      </c>
    </row>
    <row r="63" spans="1:13" ht="12.75">
      <c r="A63" s="166"/>
      <c r="B63" s="167"/>
      <c r="C63" s="213" t="s">
        <v>163</v>
      </c>
      <c r="D63" s="214"/>
      <c r="E63" s="185">
        <v>1258.4</v>
      </c>
      <c r="F63" s="186"/>
      <c r="G63" s="187"/>
      <c r="H63" s="168"/>
      <c r="I63" s="169"/>
      <c r="M63" s="188" t="s">
        <v>163</v>
      </c>
    </row>
    <row r="64" spans="1:57" ht="12.75">
      <c r="A64" s="170"/>
      <c r="B64" s="171" t="s">
        <v>80</v>
      </c>
      <c r="C64" s="172" t="str">
        <f>CONCATENATE(B57," ",C57)</f>
        <v>4 Vodorovné konstrukce</v>
      </c>
      <c r="D64" s="154"/>
      <c r="E64" s="173"/>
      <c r="F64" s="174"/>
      <c r="G64" s="175">
        <f>SUM(G57:G63)</f>
        <v>0</v>
      </c>
      <c r="H64" s="176"/>
      <c r="I64" s="177">
        <f>SUM(I57:I63)</f>
        <v>0.9133599999999127</v>
      </c>
      <c r="O64" s="138">
        <v>4</v>
      </c>
      <c r="BA64" s="178">
        <f>SUM(BA57:BA63)</f>
        <v>0</v>
      </c>
      <c r="BB64" s="178">
        <f>SUM(BB57:BB63)</f>
        <v>0</v>
      </c>
      <c r="BC64" s="178">
        <f>SUM(BC57:BC63)</f>
        <v>0</v>
      </c>
      <c r="BD64" s="178">
        <f>SUM(BD57:BD63)</f>
        <v>0</v>
      </c>
      <c r="BE64" s="178">
        <f>SUM(BE57:BE63)</f>
        <v>0</v>
      </c>
    </row>
    <row r="65" spans="1:15" ht="12.75">
      <c r="A65" s="151" t="s">
        <v>76</v>
      </c>
      <c r="B65" s="152" t="s">
        <v>164</v>
      </c>
      <c r="C65" s="153" t="s">
        <v>165</v>
      </c>
      <c r="D65" s="154"/>
      <c r="E65" s="155"/>
      <c r="F65" s="155"/>
      <c r="G65" s="156"/>
      <c r="H65" s="157"/>
      <c r="I65" s="158"/>
      <c r="O65" s="138">
        <v>1</v>
      </c>
    </row>
    <row r="66" spans="1:80" ht="12.75">
      <c r="A66" s="159">
        <v>25</v>
      </c>
      <c r="B66" s="160" t="s">
        <v>166</v>
      </c>
      <c r="C66" s="161" t="s">
        <v>167</v>
      </c>
      <c r="D66" s="162" t="s">
        <v>84</v>
      </c>
      <c r="E66" s="163">
        <v>1166</v>
      </c>
      <c r="F66" s="163"/>
      <c r="G66" s="164">
        <f>E66*F66</f>
        <v>0</v>
      </c>
      <c r="H66" s="165">
        <v>0.386250000000018</v>
      </c>
      <c r="I66" s="165">
        <f>E66*H66</f>
        <v>450.36750000002104</v>
      </c>
      <c r="O66" s="138">
        <v>2</v>
      </c>
      <c r="AA66" s="138">
        <v>1</v>
      </c>
      <c r="AB66" s="138">
        <v>1</v>
      </c>
      <c r="AC66" s="138">
        <v>1</v>
      </c>
      <c r="AZ66" s="138">
        <v>1</v>
      </c>
      <c r="BA66" s="138">
        <f>IF(AZ66=1,G66,0)</f>
        <v>0</v>
      </c>
      <c r="BB66" s="138">
        <f>IF(AZ66=2,G66,0)</f>
        <v>0</v>
      </c>
      <c r="BC66" s="138">
        <f>IF(AZ66=3,G66,0)</f>
        <v>0</v>
      </c>
      <c r="BD66" s="138">
        <f>IF(AZ66=4,G66,0)</f>
        <v>0</v>
      </c>
      <c r="BE66" s="138">
        <f>IF(AZ66=5,G66,0)</f>
        <v>0</v>
      </c>
      <c r="CA66" s="138">
        <v>1</v>
      </c>
      <c r="CB66" s="138">
        <v>1</v>
      </c>
    </row>
    <row r="67" spans="1:13" ht="12.75">
      <c r="A67" s="166"/>
      <c r="B67" s="167"/>
      <c r="C67" s="213" t="s">
        <v>168</v>
      </c>
      <c r="D67" s="214"/>
      <c r="E67" s="185">
        <v>1040</v>
      </c>
      <c r="F67" s="186"/>
      <c r="G67" s="187"/>
      <c r="H67" s="168"/>
      <c r="I67" s="169"/>
      <c r="M67" s="188" t="s">
        <v>168</v>
      </c>
    </row>
    <row r="68" spans="1:13" ht="12.75">
      <c r="A68" s="166"/>
      <c r="B68" s="167"/>
      <c r="C68" s="213" t="s">
        <v>281</v>
      </c>
      <c r="D68" s="214"/>
      <c r="E68" s="185">
        <v>126</v>
      </c>
      <c r="F68" s="186"/>
      <c r="G68" s="187"/>
      <c r="H68" s="168"/>
      <c r="I68" s="169"/>
      <c r="M68" s="188" t="s">
        <v>169</v>
      </c>
    </row>
    <row r="69" spans="1:80" ht="12.75">
      <c r="A69" s="159">
        <v>26</v>
      </c>
      <c r="B69" s="160" t="s">
        <v>170</v>
      </c>
      <c r="C69" s="161" t="s">
        <v>171</v>
      </c>
      <c r="D69" s="162" t="s">
        <v>84</v>
      </c>
      <c r="E69" s="163">
        <v>1250</v>
      </c>
      <c r="F69" s="163"/>
      <c r="G69" s="164">
        <f>E69*F69</f>
        <v>0</v>
      </c>
      <c r="H69" s="165">
        <v>0.410800000000108</v>
      </c>
      <c r="I69" s="165">
        <f>E69*H69</f>
        <v>513.5000000001351</v>
      </c>
      <c r="O69" s="138">
        <v>2</v>
      </c>
      <c r="AA69" s="138">
        <v>1</v>
      </c>
      <c r="AB69" s="138">
        <v>1</v>
      </c>
      <c r="AC69" s="138">
        <v>1</v>
      </c>
      <c r="AZ69" s="138">
        <v>1</v>
      </c>
      <c r="BA69" s="138">
        <f>IF(AZ69=1,G69,0)</f>
        <v>0</v>
      </c>
      <c r="BB69" s="138">
        <f>IF(AZ69=2,G69,0)</f>
        <v>0</v>
      </c>
      <c r="BC69" s="138">
        <f>IF(AZ69=3,G69,0)</f>
        <v>0</v>
      </c>
      <c r="BD69" s="138">
        <f>IF(AZ69=4,G69,0)</f>
        <v>0</v>
      </c>
      <c r="BE69" s="138">
        <f>IF(AZ69=5,G69,0)</f>
        <v>0</v>
      </c>
      <c r="CA69" s="138">
        <v>1</v>
      </c>
      <c r="CB69" s="138">
        <v>1</v>
      </c>
    </row>
    <row r="70" spans="1:13" ht="12.75">
      <c r="A70" s="166"/>
      <c r="B70" s="167"/>
      <c r="C70" s="213" t="s">
        <v>172</v>
      </c>
      <c r="D70" s="214"/>
      <c r="E70" s="185">
        <v>1116</v>
      </c>
      <c r="F70" s="186"/>
      <c r="G70" s="187"/>
      <c r="H70" s="168"/>
      <c r="I70" s="169"/>
      <c r="M70" s="188" t="s">
        <v>172</v>
      </c>
    </row>
    <row r="71" spans="1:13" ht="12.75">
      <c r="A71" s="166"/>
      <c r="B71" s="167"/>
      <c r="C71" s="213" t="s">
        <v>282</v>
      </c>
      <c r="D71" s="214"/>
      <c r="E71" s="185">
        <v>134</v>
      </c>
      <c r="F71" s="186"/>
      <c r="G71" s="187"/>
      <c r="H71" s="168"/>
      <c r="I71" s="169"/>
      <c r="M71" s="188" t="s">
        <v>173</v>
      </c>
    </row>
    <row r="72" spans="1:80" ht="12.75">
      <c r="A72" s="159">
        <v>27</v>
      </c>
      <c r="B72" s="160" t="s">
        <v>174</v>
      </c>
      <c r="C72" s="161" t="s">
        <v>175</v>
      </c>
      <c r="D72" s="162" t="s">
        <v>84</v>
      </c>
      <c r="E72" s="163">
        <v>1122</v>
      </c>
      <c r="F72" s="163"/>
      <c r="G72" s="164">
        <f>E72*F72</f>
        <v>0</v>
      </c>
      <c r="H72" s="165">
        <v>0.206770000000006</v>
      </c>
      <c r="I72" s="165">
        <f>E72*H72</f>
        <v>231.99594000000673</v>
      </c>
      <c r="O72" s="138">
        <v>2</v>
      </c>
      <c r="AA72" s="138">
        <v>1</v>
      </c>
      <c r="AB72" s="138">
        <v>1</v>
      </c>
      <c r="AC72" s="138">
        <v>1</v>
      </c>
      <c r="AZ72" s="138">
        <v>1</v>
      </c>
      <c r="BA72" s="138">
        <f>IF(AZ72=1,G72,0)</f>
        <v>0</v>
      </c>
      <c r="BB72" s="138">
        <f>IF(AZ72=2,G72,0)</f>
        <v>0</v>
      </c>
      <c r="BC72" s="138">
        <f>IF(AZ72=3,G72,0)</f>
        <v>0</v>
      </c>
      <c r="BD72" s="138">
        <f>IF(AZ72=4,G72,0)</f>
        <v>0</v>
      </c>
      <c r="BE72" s="138">
        <f>IF(AZ72=5,G72,0)</f>
        <v>0</v>
      </c>
      <c r="CA72" s="138">
        <v>1</v>
      </c>
      <c r="CB72" s="138">
        <v>1</v>
      </c>
    </row>
    <row r="73" spans="1:13" ht="12.75">
      <c r="A73" s="166"/>
      <c r="B73" s="167"/>
      <c r="C73" s="213" t="s">
        <v>176</v>
      </c>
      <c r="D73" s="214"/>
      <c r="E73" s="185">
        <v>1000</v>
      </c>
      <c r="F73" s="186"/>
      <c r="G73" s="187"/>
      <c r="H73" s="168"/>
      <c r="I73" s="169"/>
      <c r="M73" s="188" t="s">
        <v>176</v>
      </c>
    </row>
    <row r="74" spans="1:13" ht="12.75">
      <c r="A74" s="166"/>
      <c r="B74" s="167"/>
      <c r="C74" s="213" t="s">
        <v>283</v>
      </c>
      <c r="D74" s="214"/>
      <c r="E74" s="185">
        <v>122</v>
      </c>
      <c r="F74" s="186"/>
      <c r="G74" s="187"/>
      <c r="H74" s="168"/>
      <c r="I74" s="169"/>
      <c r="M74" s="188" t="s">
        <v>177</v>
      </c>
    </row>
    <row r="75" spans="1:80" ht="12.75">
      <c r="A75" s="159">
        <v>28</v>
      </c>
      <c r="B75" s="160" t="s">
        <v>178</v>
      </c>
      <c r="C75" s="161" t="s">
        <v>179</v>
      </c>
      <c r="D75" s="162" t="s">
        <v>84</v>
      </c>
      <c r="E75" s="163">
        <v>1166</v>
      </c>
      <c r="F75" s="163"/>
      <c r="G75" s="164">
        <f>E75*F75</f>
        <v>0</v>
      </c>
      <c r="H75" s="165">
        <v>0.00302999999999898</v>
      </c>
      <c r="I75" s="165">
        <f>E75*H75</f>
        <v>3.532979999998811</v>
      </c>
      <c r="O75" s="138">
        <v>2</v>
      </c>
      <c r="AA75" s="138">
        <v>1</v>
      </c>
      <c r="AB75" s="138">
        <v>1</v>
      </c>
      <c r="AC75" s="138">
        <v>1</v>
      </c>
      <c r="AZ75" s="138">
        <v>1</v>
      </c>
      <c r="BA75" s="138">
        <f>IF(AZ75=1,G75,0)</f>
        <v>0</v>
      </c>
      <c r="BB75" s="138">
        <f>IF(AZ75=2,G75,0)</f>
        <v>0</v>
      </c>
      <c r="BC75" s="138">
        <f>IF(AZ75=3,G75,0)</f>
        <v>0</v>
      </c>
      <c r="BD75" s="138">
        <f>IF(AZ75=4,G75,0)</f>
        <v>0</v>
      </c>
      <c r="BE75" s="138">
        <f>IF(AZ75=5,G75,0)</f>
        <v>0</v>
      </c>
      <c r="CA75" s="138">
        <v>1</v>
      </c>
      <c r="CB75" s="138">
        <v>1</v>
      </c>
    </row>
    <row r="76" spans="1:80" ht="12.75">
      <c r="A76" s="159">
        <v>29</v>
      </c>
      <c r="B76" s="160" t="s">
        <v>180</v>
      </c>
      <c r="C76" s="161" t="s">
        <v>181</v>
      </c>
      <c r="D76" s="162" t="s">
        <v>84</v>
      </c>
      <c r="E76" s="163">
        <v>1093</v>
      </c>
      <c r="F76" s="163"/>
      <c r="G76" s="164">
        <f>E76*F76</f>
        <v>0</v>
      </c>
      <c r="H76" s="165">
        <v>0.127150000000029</v>
      </c>
      <c r="I76" s="165">
        <f>E76*H76</f>
        <v>138.9749500000317</v>
      </c>
      <c r="O76" s="138">
        <v>2</v>
      </c>
      <c r="AA76" s="138">
        <v>1</v>
      </c>
      <c r="AB76" s="138">
        <v>1</v>
      </c>
      <c r="AC76" s="138">
        <v>1</v>
      </c>
      <c r="AZ76" s="138">
        <v>1</v>
      </c>
      <c r="BA76" s="138">
        <f>IF(AZ76=1,G76,0)</f>
        <v>0</v>
      </c>
      <c r="BB76" s="138">
        <f>IF(AZ76=2,G76,0)</f>
        <v>0</v>
      </c>
      <c r="BC76" s="138">
        <f>IF(AZ76=3,G76,0)</f>
        <v>0</v>
      </c>
      <c r="BD76" s="138">
        <f>IF(AZ76=4,G76,0)</f>
        <v>0</v>
      </c>
      <c r="BE76" s="138">
        <f>IF(AZ76=5,G76,0)</f>
        <v>0</v>
      </c>
      <c r="CA76" s="138">
        <v>1</v>
      </c>
      <c r="CB76" s="138">
        <v>1</v>
      </c>
    </row>
    <row r="77" spans="1:13" ht="12.75">
      <c r="A77" s="166"/>
      <c r="B77" s="167"/>
      <c r="C77" s="213" t="s">
        <v>182</v>
      </c>
      <c r="D77" s="214"/>
      <c r="E77" s="185">
        <v>974</v>
      </c>
      <c r="F77" s="186"/>
      <c r="G77" s="187"/>
      <c r="H77" s="168"/>
      <c r="I77" s="169"/>
      <c r="M77" s="188" t="s">
        <v>182</v>
      </c>
    </row>
    <row r="78" spans="1:13" ht="12.75">
      <c r="A78" s="166"/>
      <c r="B78" s="167"/>
      <c r="C78" s="213" t="s">
        <v>284</v>
      </c>
      <c r="D78" s="214"/>
      <c r="E78" s="185">
        <v>119</v>
      </c>
      <c r="F78" s="186"/>
      <c r="G78" s="187"/>
      <c r="H78" s="168"/>
      <c r="I78" s="169"/>
      <c r="M78" s="188" t="s">
        <v>183</v>
      </c>
    </row>
    <row r="79" spans="1:80" ht="12.75">
      <c r="A79" s="159">
        <v>30</v>
      </c>
      <c r="B79" s="160" t="s">
        <v>184</v>
      </c>
      <c r="C79" s="161" t="s">
        <v>185</v>
      </c>
      <c r="D79" s="162" t="s">
        <v>186</v>
      </c>
      <c r="E79" s="163">
        <v>19</v>
      </c>
      <c r="F79" s="163"/>
      <c r="G79" s="164">
        <f>E79*F79</f>
        <v>0</v>
      </c>
      <c r="H79" s="165">
        <v>0.00224000000000046</v>
      </c>
      <c r="I79" s="165">
        <f>E79*H79</f>
        <v>0.04256000000000874</v>
      </c>
      <c r="O79" s="138">
        <v>2</v>
      </c>
      <c r="AA79" s="138">
        <v>1</v>
      </c>
      <c r="AB79" s="138">
        <v>1</v>
      </c>
      <c r="AC79" s="138">
        <v>1</v>
      </c>
      <c r="AZ79" s="138">
        <v>1</v>
      </c>
      <c r="BA79" s="138">
        <f>IF(AZ79=1,G79,0)</f>
        <v>0</v>
      </c>
      <c r="BB79" s="138">
        <f>IF(AZ79=2,G79,0)</f>
        <v>0</v>
      </c>
      <c r="BC79" s="138">
        <f>IF(AZ79=3,G79,0)</f>
        <v>0</v>
      </c>
      <c r="BD79" s="138">
        <f>IF(AZ79=4,G79,0)</f>
        <v>0</v>
      </c>
      <c r="BE79" s="138">
        <f>IF(AZ79=5,G79,0)</f>
        <v>0</v>
      </c>
      <c r="CA79" s="138">
        <v>1</v>
      </c>
      <c r="CB79" s="138">
        <v>1</v>
      </c>
    </row>
    <row r="80" spans="1:80" ht="12.75">
      <c r="A80" s="159">
        <v>31</v>
      </c>
      <c r="B80" s="160" t="s">
        <v>187</v>
      </c>
      <c r="C80" s="161" t="s">
        <v>188</v>
      </c>
      <c r="D80" s="162" t="s">
        <v>84</v>
      </c>
      <c r="E80" s="163">
        <v>1143.9</v>
      </c>
      <c r="F80" s="163"/>
      <c r="G80" s="164">
        <f>E80*F80</f>
        <v>0</v>
      </c>
      <c r="H80" s="165">
        <v>0.0176999999999907</v>
      </c>
      <c r="I80" s="165">
        <f>E80*H80</f>
        <v>20.247029999989362</v>
      </c>
      <c r="O80" s="138">
        <v>2</v>
      </c>
      <c r="AA80" s="138">
        <v>12</v>
      </c>
      <c r="AB80" s="138">
        <v>0</v>
      </c>
      <c r="AC80" s="138">
        <v>63</v>
      </c>
      <c r="AZ80" s="138">
        <v>1</v>
      </c>
      <c r="BA80" s="138">
        <f>IF(AZ80=1,G80,0)</f>
        <v>0</v>
      </c>
      <c r="BB80" s="138">
        <f>IF(AZ80=2,G80,0)</f>
        <v>0</v>
      </c>
      <c r="BC80" s="138">
        <f>IF(AZ80=3,G80,0)</f>
        <v>0</v>
      </c>
      <c r="BD80" s="138">
        <f>IF(AZ80=4,G80,0)</f>
        <v>0</v>
      </c>
      <c r="BE80" s="138">
        <f>IF(AZ80=5,G80,0)</f>
        <v>0</v>
      </c>
      <c r="CA80" s="138">
        <v>12</v>
      </c>
      <c r="CB80" s="138">
        <v>0</v>
      </c>
    </row>
    <row r="81" spans="1:80" ht="12.75">
      <c r="A81" s="159">
        <v>32</v>
      </c>
      <c r="B81" s="160" t="s">
        <v>189</v>
      </c>
      <c r="C81" s="161" t="s">
        <v>190</v>
      </c>
      <c r="D81" s="162" t="s">
        <v>186</v>
      </c>
      <c r="E81" s="163">
        <v>6</v>
      </c>
      <c r="F81" s="163"/>
      <c r="G81" s="164">
        <f>E81*F81</f>
        <v>0</v>
      </c>
      <c r="H81" s="165">
        <v>0.254710000000159</v>
      </c>
      <c r="I81" s="165">
        <f>E81*H81</f>
        <v>1.5282600000009539</v>
      </c>
      <c r="O81" s="138">
        <v>2</v>
      </c>
      <c r="AA81" s="138">
        <v>12</v>
      </c>
      <c r="AB81" s="138">
        <v>0</v>
      </c>
      <c r="AC81" s="138">
        <v>27</v>
      </c>
      <c r="AZ81" s="138">
        <v>1</v>
      </c>
      <c r="BA81" s="138">
        <f>IF(AZ81=1,G81,0)</f>
        <v>0</v>
      </c>
      <c r="BB81" s="138">
        <f>IF(AZ81=2,G81,0)</f>
        <v>0</v>
      </c>
      <c r="BC81" s="138">
        <f>IF(AZ81=3,G81,0)</f>
        <v>0</v>
      </c>
      <c r="BD81" s="138">
        <f>IF(AZ81=4,G81,0)</f>
        <v>0</v>
      </c>
      <c r="BE81" s="138">
        <f>IF(AZ81=5,G81,0)</f>
        <v>0</v>
      </c>
      <c r="CA81" s="138">
        <v>12</v>
      </c>
      <c r="CB81" s="138">
        <v>0</v>
      </c>
    </row>
    <row r="82" spans="1:57" ht="12.75">
      <c r="A82" s="170"/>
      <c r="B82" s="171" t="s">
        <v>80</v>
      </c>
      <c r="C82" s="172" t="str">
        <f>CONCATENATE(B65," ",C65)</f>
        <v>5 Komunikace</v>
      </c>
      <c r="D82" s="154"/>
      <c r="E82" s="173"/>
      <c r="F82" s="174"/>
      <c r="G82" s="175">
        <f>SUM(G65:G81)</f>
        <v>0</v>
      </c>
      <c r="H82" s="176"/>
      <c r="I82" s="177">
        <f>SUM(I65:I81)</f>
        <v>1360.1892200001837</v>
      </c>
      <c r="O82" s="138">
        <v>4</v>
      </c>
      <c r="BA82" s="178">
        <f>SUM(BA65:BA81)</f>
        <v>0</v>
      </c>
      <c r="BB82" s="178">
        <f>SUM(BB65:BB81)</f>
        <v>0</v>
      </c>
      <c r="BC82" s="178">
        <f>SUM(BC65:BC81)</f>
        <v>0</v>
      </c>
      <c r="BD82" s="178">
        <f>SUM(BD65:BD81)</f>
        <v>0</v>
      </c>
      <c r="BE82" s="178">
        <f>SUM(BE65:BE81)</f>
        <v>0</v>
      </c>
    </row>
    <row r="83" spans="1:15" ht="12.75">
      <c r="A83" s="151" t="s">
        <v>76</v>
      </c>
      <c r="B83" s="152" t="s">
        <v>191</v>
      </c>
      <c r="C83" s="153" t="s">
        <v>192</v>
      </c>
      <c r="D83" s="154"/>
      <c r="E83" s="155"/>
      <c r="F83" s="155"/>
      <c r="G83" s="156"/>
      <c r="H83" s="157"/>
      <c r="I83" s="158"/>
      <c r="O83" s="138">
        <v>1</v>
      </c>
    </row>
    <row r="84" spans="1:80" ht="12.75">
      <c r="A84" s="159">
        <v>33</v>
      </c>
      <c r="B84" s="160" t="s">
        <v>193</v>
      </c>
      <c r="C84" s="161" t="s">
        <v>194</v>
      </c>
      <c r="D84" s="162" t="s">
        <v>186</v>
      </c>
      <c r="E84" s="163">
        <v>9</v>
      </c>
      <c r="F84" s="163"/>
      <c r="G84" s="164">
        <f>E84*F84</f>
        <v>0</v>
      </c>
      <c r="H84" s="165">
        <v>0</v>
      </c>
      <c r="I84" s="165">
        <f>E84*H84</f>
        <v>0</v>
      </c>
      <c r="O84" s="138">
        <v>2</v>
      </c>
      <c r="AA84" s="138">
        <v>1</v>
      </c>
      <c r="AB84" s="138">
        <v>1</v>
      </c>
      <c r="AC84" s="138">
        <v>1</v>
      </c>
      <c r="AZ84" s="138">
        <v>1</v>
      </c>
      <c r="BA84" s="138">
        <f>IF(AZ84=1,G84,0)</f>
        <v>0</v>
      </c>
      <c r="BB84" s="138">
        <f>IF(AZ84=2,G84,0)</f>
        <v>0</v>
      </c>
      <c r="BC84" s="138">
        <f>IF(AZ84=3,G84,0)</f>
        <v>0</v>
      </c>
      <c r="BD84" s="138">
        <f>IF(AZ84=4,G84,0)</f>
        <v>0</v>
      </c>
      <c r="BE84" s="138">
        <f>IF(AZ84=5,G84,0)</f>
        <v>0</v>
      </c>
      <c r="CA84" s="138">
        <v>1</v>
      </c>
      <c r="CB84" s="138">
        <v>1</v>
      </c>
    </row>
    <row r="85" spans="1:13" ht="12.75">
      <c r="A85" s="166"/>
      <c r="B85" s="167"/>
      <c r="C85" s="213" t="s">
        <v>195</v>
      </c>
      <c r="D85" s="214"/>
      <c r="E85" s="185">
        <v>9</v>
      </c>
      <c r="F85" s="186"/>
      <c r="G85" s="187"/>
      <c r="H85" s="168"/>
      <c r="I85" s="169"/>
      <c r="M85" s="188" t="s">
        <v>195</v>
      </c>
    </row>
    <row r="86" spans="1:80" ht="12.75">
      <c r="A86" s="159">
        <v>34</v>
      </c>
      <c r="B86" s="160" t="s">
        <v>196</v>
      </c>
      <c r="C86" s="161" t="s">
        <v>197</v>
      </c>
      <c r="D86" s="162" t="s">
        <v>186</v>
      </c>
      <c r="E86" s="163">
        <v>89</v>
      </c>
      <c r="F86" s="163"/>
      <c r="G86" s="164">
        <f>E86*F86</f>
        <v>0</v>
      </c>
      <c r="H86" s="165">
        <v>0</v>
      </c>
      <c r="I86" s="165">
        <f>E86*H86</f>
        <v>0</v>
      </c>
      <c r="O86" s="138">
        <v>2</v>
      </c>
      <c r="AA86" s="138">
        <v>1</v>
      </c>
      <c r="AB86" s="138">
        <v>1</v>
      </c>
      <c r="AC86" s="138">
        <v>1</v>
      </c>
      <c r="AZ86" s="138">
        <v>1</v>
      </c>
      <c r="BA86" s="138">
        <f>IF(AZ86=1,G86,0)</f>
        <v>0</v>
      </c>
      <c r="BB86" s="138">
        <f>IF(AZ86=2,G86,0)</f>
        <v>0</v>
      </c>
      <c r="BC86" s="138">
        <f>IF(AZ86=3,G86,0)</f>
        <v>0</v>
      </c>
      <c r="BD86" s="138">
        <f>IF(AZ86=4,G86,0)</f>
        <v>0</v>
      </c>
      <c r="BE86" s="138">
        <f>IF(AZ86=5,G86,0)</f>
        <v>0</v>
      </c>
      <c r="CA86" s="138">
        <v>1</v>
      </c>
      <c r="CB86" s="138">
        <v>1</v>
      </c>
    </row>
    <row r="87" spans="1:13" ht="12.75">
      <c r="A87" s="166"/>
      <c r="B87" s="167"/>
      <c r="C87" s="213" t="s">
        <v>198</v>
      </c>
      <c r="D87" s="214"/>
      <c r="E87" s="185">
        <v>89</v>
      </c>
      <c r="F87" s="186"/>
      <c r="G87" s="187"/>
      <c r="H87" s="168"/>
      <c r="I87" s="169"/>
      <c r="M87" s="188" t="s">
        <v>198</v>
      </c>
    </row>
    <row r="88" spans="1:80" ht="12.75">
      <c r="A88" s="159">
        <v>35</v>
      </c>
      <c r="B88" s="160" t="s">
        <v>199</v>
      </c>
      <c r="C88" s="161" t="s">
        <v>200</v>
      </c>
      <c r="D88" s="162" t="s">
        <v>186</v>
      </c>
      <c r="E88" s="163">
        <v>183</v>
      </c>
      <c r="F88" s="163"/>
      <c r="G88" s="164">
        <f>E88*F88</f>
        <v>0</v>
      </c>
      <c r="H88" s="165">
        <v>0</v>
      </c>
      <c r="I88" s="165">
        <f>E88*H88</f>
        <v>0</v>
      </c>
      <c r="O88" s="138">
        <v>2</v>
      </c>
      <c r="AA88" s="138">
        <v>1</v>
      </c>
      <c r="AB88" s="138">
        <v>1</v>
      </c>
      <c r="AC88" s="138">
        <v>1</v>
      </c>
      <c r="AZ88" s="138">
        <v>1</v>
      </c>
      <c r="BA88" s="138">
        <f>IF(AZ88=1,G88,0)</f>
        <v>0</v>
      </c>
      <c r="BB88" s="138">
        <f>IF(AZ88=2,G88,0)</f>
        <v>0</v>
      </c>
      <c r="BC88" s="138">
        <f>IF(AZ88=3,G88,0)</f>
        <v>0</v>
      </c>
      <c r="BD88" s="138">
        <f>IF(AZ88=4,G88,0)</f>
        <v>0</v>
      </c>
      <c r="BE88" s="138">
        <f>IF(AZ88=5,G88,0)</f>
        <v>0</v>
      </c>
      <c r="CA88" s="138">
        <v>1</v>
      </c>
      <c r="CB88" s="138">
        <v>1</v>
      </c>
    </row>
    <row r="89" spans="1:13" ht="12.75">
      <c r="A89" s="166"/>
      <c r="B89" s="167"/>
      <c r="C89" s="213" t="s">
        <v>201</v>
      </c>
      <c r="D89" s="214"/>
      <c r="E89" s="185">
        <v>183</v>
      </c>
      <c r="F89" s="186"/>
      <c r="G89" s="187"/>
      <c r="H89" s="168"/>
      <c r="I89" s="169"/>
      <c r="M89" s="188" t="s">
        <v>201</v>
      </c>
    </row>
    <row r="90" spans="1:80" ht="12.75">
      <c r="A90" s="159">
        <v>36</v>
      </c>
      <c r="B90" s="160" t="s">
        <v>202</v>
      </c>
      <c r="C90" s="161" t="s">
        <v>203</v>
      </c>
      <c r="D90" s="162" t="s">
        <v>156</v>
      </c>
      <c r="E90" s="163">
        <v>4</v>
      </c>
      <c r="F90" s="163"/>
      <c r="G90" s="164">
        <f>E90*F90</f>
        <v>0</v>
      </c>
      <c r="H90" s="165">
        <v>0</v>
      </c>
      <c r="I90" s="165">
        <f>E90*H90</f>
        <v>0</v>
      </c>
      <c r="O90" s="138">
        <v>2</v>
      </c>
      <c r="AA90" s="138">
        <v>1</v>
      </c>
      <c r="AB90" s="138">
        <v>1</v>
      </c>
      <c r="AC90" s="138">
        <v>1</v>
      </c>
      <c r="AZ90" s="138">
        <v>1</v>
      </c>
      <c r="BA90" s="138">
        <f>IF(AZ90=1,G90,0)</f>
        <v>0</v>
      </c>
      <c r="BB90" s="138">
        <f>IF(AZ90=2,G90,0)</f>
        <v>0</v>
      </c>
      <c r="BC90" s="138">
        <f>IF(AZ90=3,G90,0)</f>
        <v>0</v>
      </c>
      <c r="BD90" s="138">
        <f>IF(AZ90=4,G90,0)</f>
        <v>0</v>
      </c>
      <c r="BE90" s="138">
        <f>IF(AZ90=5,G90,0)</f>
        <v>0</v>
      </c>
      <c r="CA90" s="138">
        <v>1</v>
      </c>
      <c r="CB90" s="138">
        <v>1</v>
      </c>
    </row>
    <row r="91" spans="1:13" ht="12.75">
      <c r="A91" s="166"/>
      <c r="B91" s="167"/>
      <c r="C91" s="213" t="s">
        <v>204</v>
      </c>
      <c r="D91" s="214"/>
      <c r="E91" s="185">
        <v>4</v>
      </c>
      <c r="F91" s="186"/>
      <c r="G91" s="187"/>
      <c r="H91" s="168"/>
      <c r="I91" s="169"/>
      <c r="M91" s="188" t="s">
        <v>204</v>
      </c>
    </row>
    <row r="92" spans="1:80" ht="20.25">
      <c r="A92" s="159">
        <v>37</v>
      </c>
      <c r="B92" s="160" t="s">
        <v>205</v>
      </c>
      <c r="C92" s="161" t="s">
        <v>206</v>
      </c>
      <c r="D92" s="162" t="s">
        <v>156</v>
      </c>
      <c r="E92" s="163">
        <v>3</v>
      </c>
      <c r="F92" s="163"/>
      <c r="G92" s="164">
        <f>E92*F92</f>
        <v>0</v>
      </c>
      <c r="H92" s="165">
        <v>2.92916999999943</v>
      </c>
      <c r="I92" s="165">
        <f>E92*H92</f>
        <v>8.787509999998289</v>
      </c>
      <c r="O92" s="138">
        <v>2</v>
      </c>
      <c r="AA92" s="138">
        <v>1</v>
      </c>
      <c r="AB92" s="138">
        <v>1</v>
      </c>
      <c r="AC92" s="138">
        <v>1</v>
      </c>
      <c r="AZ92" s="138">
        <v>1</v>
      </c>
      <c r="BA92" s="138">
        <f>IF(AZ92=1,G92,0)</f>
        <v>0</v>
      </c>
      <c r="BB92" s="138">
        <f>IF(AZ92=2,G92,0)</f>
        <v>0</v>
      </c>
      <c r="BC92" s="138">
        <f>IF(AZ92=3,G92,0)</f>
        <v>0</v>
      </c>
      <c r="BD92" s="138">
        <f>IF(AZ92=4,G92,0)</f>
        <v>0</v>
      </c>
      <c r="BE92" s="138">
        <f>IF(AZ92=5,G92,0)</f>
        <v>0</v>
      </c>
      <c r="CA92" s="138">
        <v>1</v>
      </c>
      <c r="CB92" s="138">
        <v>1</v>
      </c>
    </row>
    <row r="93" spans="1:80" ht="20.25">
      <c r="A93" s="159">
        <v>38</v>
      </c>
      <c r="B93" s="160" t="s">
        <v>207</v>
      </c>
      <c r="C93" s="161" t="s">
        <v>208</v>
      </c>
      <c r="D93" s="162" t="s">
        <v>156</v>
      </c>
      <c r="E93" s="163">
        <v>3</v>
      </c>
      <c r="F93" s="163"/>
      <c r="G93" s="164">
        <f>E93*F93</f>
        <v>0</v>
      </c>
      <c r="H93" s="165">
        <v>0.181700000000092</v>
      </c>
      <c r="I93" s="165">
        <f>E93*H93</f>
        <v>0.545100000000276</v>
      </c>
      <c r="O93" s="138">
        <v>2</v>
      </c>
      <c r="AA93" s="138">
        <v>1</v>
      </c>
      <c r="AB93" s="138">
        <v>1</v>
      </c>
      <c r="AC93" s="138">
        <v>1</v>
      </c>
      <c r="AZ93" s="138">
        <v>1</v>
      </c>
      <c r="BA93" s="138">
        <f>IF(AZ93=1,G93,0)</f>
        <v>0</v>
      </c>
      <c r="BB93" s="138">
        <f>IF(AZ93=2,G93,0)</f>
        <v>0</v>
      </c>
      <c r="BC93" s="138">
        <f>IF(AZ93=3,G93,0)</f>
        <v>0</v>
      </c>
      <c r="BD93" s="138">
        <f>IF(AZ93=4,G93,0)</f>
        <v>0</v>
      </c>
      <c r="BE93" s="138">
        <f>IF(AZ93=5,G93,0)</f>
        <v>0</v>
      </c>
      <c r="CA93" s="138">
        <v>1</v>
      </c>
      <c r="CB93" s="138">
        <v>1</v>
      </c>
    </row>
    <row r="94" spans="1:80" ht="12.75">
      <c r="A94" s="159">
        <v>39</v>
      </c>
      <c r="B94" s="160" t="s">
        <v>209</v>
      </c>
      <c r="C94" s="161" t="s">
        <v>210</v>
      </c>
      <c r="D94" s="162" t="s">
        <v>88</v>
      </c>
      <c r="E94" s="163">
        <v>15</v>
      </c>
      <c r="F94" s="163"/>
      <c r="G94" s="164">
        <f>E94*F94</f>
        <v>0</v>
      </c>
      <c r="H94" s="165">
        <v>2.5099999999984</v>
      </c>
      <c r="I94" s="165">
        <f>E94*H94</f>
        <v>37.649999999976</v>
      </c>
      <c r="O94" s="138">
        <v>2</v>
      </c>
      <c r="AA94" s="138">
        <v>1</v>
      </c>
      <c r="AB94" s="138">
        <v>1</v>
      </c>
      <c r="AC94" s="138">
        <v>1</v>
      </c>
      <c r="AZ94" s="138">
        <v>1</v>
      </c>
      <c r="BA94" s="138">
        <f>IF(AZ94=1,G94,0)</f>
        <v>0</v>
      </c>
      <c r="BB94" s="138">
        <f>IF(AZ94=2,G94,0)</f>
        <v>0</v>
      </c>
      <c r="BC94" s="138">
        <f>IF(AZ94=3,G94,0)</f>
        <v>0</v>
      </c>
      <c r="BD94" s="138">
        <f>IF(AZ94=4,G94,0)</f>
        <v>0</v>
      </c>
      <c r="BE94" s="138">
        <f>IF(AZ94=5,G94,0)</f>
        <v>0</v>
      </c>
      <c r="CA94" s="138">
        <v>1</v>
      </c>
      <c r="CB94" s="138">
        <v>1</v>
      </c>
    </row>
    <row r="95" spans="1:13" ht="12.75">
      <c r="A95" s="166"/>
      <c r="B95" s="167"/>
      <c r="C95" s="213" t="s">
        <v>211</v>
      </c>
      <c r="D95" s="214"/>
      <c r="E95" s="185">
        <v>15</v>
      </c>
      <c r="F95" s="186"/>
      <c r="G95" s="187"/>
      <c r="H95" s="168"/>
      <c r="I95" s="169"/>
      <c r="M95" s="188" t="s">
        <v>211</v>
      </c>
    </row>
    <row r="96" spans="1:80" ht="12.75">
      <c r="A96" s="159">
        <v>40</v>
      </c>
      <c r="B96" s="160" t="s">
        <v>212</v>
      </c>
      <c r="C96" s="161" t="s">
        <v>213</v>
      </c>
      <c r="D96" s="162" t="s">
        <v>186</v>
      </c>
      <c r="E96" s="163">
        <v>173.25</v>
      </c>
      <c r="F96" s="163"/>
      <c r="G96" s="164">
        <f>E96*F96</f>
        <v>0</v>
      </c>
      <c r="H96" s="165">
        <v>0.000960000000000072</v>
      </c>
      <c r="I96" s="165">
        <f>E96*H96</f>
        <v>0.16632000000001249</v>
      </c>
      <c r="O96" s="138">
        <v>2</v>
      </c>
      <c r="AA96" s="138">
        <v>3</v>
      </c>
      <c r="AB96" s="138">
        <v>1</v>
      </c>
      <c r="AC96" s="138" t="s">
        <v>212</v>
      </c>
      <c r="AZ96" s="138">
        <v>1</v>
      </c>
      <c r="BA96" s="138">
        <f>IF(AZ96=1,G96,0)</f>
        <v>0</v>
      </c>
      <c r="BB96" s="138">
        <f>IF(AZ96=2,G96,0)</f>
        <v>0</v>
      </c>
      <c r="BC96" s="138">
        <f>IF(AZ96=3,G96,0)</f>
        <v>0</v>
      </c>
      <c r="BD96" s="138">
        <f>IF(AZ96=4,G96,0)</f>
        <v>0</v>
      </c>
      <c r="BE96" s="138">
        <f>IF(AZ96=5,G96,0)</f>
        <v>0</v>
      </c>
      <c r="CA96" s="138">
        <v>3</v>
      </c>
      <c r="CB96" s="138">
        <v>1</v>
      </c>
    </row>
    <row r="97" spans="1:13" ht="12.75">
      <c r="A97" s="166"/>
      <c r="B97" s="167"/>
      <c r="C97" s="213" t="s">
        <v>214</v>
      </c>
      <c r="D97" s="214"/>
      <c r="E97" s="185">
        <v>173.25</v>
      </c>
      <c r="F97" s="186"/>
      <c r="G97" s="187"/>
      <c r="H97" s="168"/>
      <c r="I97" s="169"/>
      <c r="M97" s="188" t="s">
        <v>214</v>
      </c>
    </row>
    <row r="98" spans="1:80" ht="12.75">
      <c r="A98" s="159">
        <v>41</v>
      </c>
      <c r="B98" s="160" t="s">
        <v>215</v>
      </c>
      <c r="C98" s="161" t="s">
        <v>216</v>
      </c>
      <c r="D98" s="162" t="s">
        <v>156</v>
      </c>
      <c r="E98" s="163">
        <v>9</v>
      </c>
      <c r="F98" s="163"/>
      <c r="G98" s="164">
        <f>E98*F98</f>
        <v>0</v>
      </c>
      <c r="H98" s="165">
        <v>0.00439999999999685</v>
      </c>
      <c r="I98" s="165">
        <f>E98*H98</f>
        <v>0.03959999999997165</v>
      </c>
      <c r="O98" s="138">
        <v>2</v>
      </c>
      <c r="AA98" s="138">
        <v>3</v>
      </c>
      <c r="AB98" s="138">
        <v>1</v>
      </c>
      <c r="AC98" s="138" t="s">
        <v>215</v>
      </c>
      <c r="AZ98" s="138">
        <v>1</v>
      </c>
      <c r="BA98" s="138">
        <f>IF(AZ98=1,G98,0)</f>
        <v>0</v>
      </c>
      <c r="BB98" s="138">
        <f>IF(AZ98=2,G98,0)</f>
        <v>0</v>
      </c>
      <c r="BC98" s="138">
        <f>IF(AZ98=3,G98,0)</f>
        <v>0</v>
      </c>
      <c r="BD98" s="138">
        <f>IF(AZ98=4,G98,0)</f>
        <v>0</v>
      </c>
      <c r="BE98" s="138">
        <f>IF(AZ98=5,G98,0)</f>
        <v>0</v>
      </c>
      <c r="CA98" s="138">
        <v>3</v>
      </c>
      <c r="CB98" s="138">
        <v>1</v>
      </c>
    </row>
    <row r="99" spans="1:13" ht="12.75">
      <c r="A99" s="166"/>
      <c r="B99" s="167"/>
      <c r="C99" s="213" t="s">
        <v>217</v>
      </c>
      <c r="D99" s="214"/>
      <c r="E99" s="185">
        <v>9</v>
      </c>
      <c r="F99" s="186"/>
      <c r="G99" s="187"/>
      <c r="H99" s="168"/>
      <c r="I99" s="169"/>
      <c r="M99" s="188" t="s">
        <v>217</v>
      </c>
    </row>
    <row r="100" spans="1:80" ht="12.75">
      <c r="A100" s="159">
        <v>42</v>
      </c>
      <c r="B100" s="160" t="s">
        <v>218</v>
      </c>
      <c r="C100" s="161" t="s">
        <v>219</v>
      </c>
      <c r="D100" s="162" t="s">
        <v>156</v>
      </c>
      <c r="E100" s="163">
        <v>15</v>
      </c>
      <c r="F100" s="163"/>
      <c r="G100" s="164">
        <f>E100*F100</f>
        <v>0</v>
      </c>
      <c r="H100" s="165">
        <v>0.064200000000028</v>
      </c>
      <c r="I100" s="165">
        <f>E100*H100</f>
        <v>0.96300000000042</v>
      </c>
      <c r="O100" s="138">
        <v>2</v>
      </c>
      <c r="AA100" s="138">
        <v>3</v>
      </c>
      <c r="AB100" s="138">
        <v>1</v>
      </c>
      <c r="AC100" s="138">
        <v>28614516</v>
      </c>
      <c r="AZ100" s="138">
        <v>1</v>
      </c>
      <c r="BA100" s="138">
        <f>IF(AZ100=1,G100,0)</f>
        <v>0</v>
      </c>
      <c r="BB100" s="138">
        <f>IF(AZ100=2,G100,0)</f>
        <v>0</v>
      </c>
      <c r="BC100" s="138">
        <f>IF(AZ100=3,G100,0)</f>
        <v>0</v>
      </c>
      <c r="BD100" s="138">
        <f>IF(AZ100=4,G100,0)</f>
        <v>0</v>
      </c>
      <c r="BE100" s="138">
        <f>IF(AZ100=5,G100,0)</f>
        <v>0</v>
      </c>
      <c r="CA100" s="138">
        <v>3</v>
      </c>
      <c r="CB100" s="138">
        <v>1</v>
      </c>
    </row>
    <row r="101" spans="1:80" ht="12.75">
      <c r="A101" s="159">
        <v>43</v>
      </c>
      <c r="B101" s="160" t="s">
        <v>220</v>
      </c>
      <c r="C101" s="161" t="s">
        <v>221</v>
      </c>
      <c r="D101" s="162" t="s">
        <v>156</v>
      </c>
      <c r="E101" s="163">
        <v>6</v>
      </c>
      <c r="F101" s="163"/>
      <c r="G101" s="164">
        <f>E101*F101</f>
        <v>0</v>
      </c>
      <c r="H101" s="165">
        <v>0</v>
      </c>
      <c r="I101" s="165">
        <f>E101*H101</f>
        <v>0</v>
      </c>
      <c r="O101" s="138">
        <v>2</v>
      </c>
      <c r="AA101" s="138">
        <v>3</v>
      </c>
      <c r="AB101" s="138">
        <v>1</v>
      </c>
      <c r="AC101" s="138" t="s">
        <v>220</v>
      </c>
      <c r="AZ101" s="138">
        <v>1</v>
      </c>
      <c r="BA101" s="138">
        <f>IF(AZ101=1,G101,0)</f>
        <v>0</v>
      </c>
      <c r="BB101" s="138">
        <f>IF(AZ101=2,G101,0)</f>
        <v>0</v>
      </c>
      <c r="BC101" s="138">
        <f>IF(AZ101=3,G101,0)</f>
        <v>0</v>
      </c>
      <c r="BD101" s="138">
        <f>IF(AZ101=4,G101,0)</f>
        <v>0</v>
      </c>
      <c r="BE101" s="138">
        <f>IF(AZ101=5,G101,0)</f>
        <v>0</v>
      </c>
      <c r="CA101" s="138">
        <v>3</v>
      </c>
      <c r="CB101" s="138">
        <v>1</v>
      </c>
    </row>
    <row r="102" spans="1:13" ht="12.75">
      <c r="A102" s="166"/>
      <c r="B102" s="167"/>
      <c r="C102" s="213" t="s">
        <v>222</v>
      </c>
      <c r="D102" s="214"/>
      <c r="E102" s="185">
        <v>6</v>
      </c>
      <c r="F102" s="186"/>
      <c r="G102" s="187"/>
      <c r="H102" s="168"/>
      <c r="I102" s="169"/>
      <c r="M102" s="188" t="s">
        <v>222</v>
      </c>
    </row>
    <row r="103" spans="1:80" ht="12.75">
      <c r="A103" s="159">
        <v>44</v>
      </c>
      <c r="B103" s="160" t="s">
        <v>223</v>
      </c>
      <c r="C103" s="161" t="s">
        <v>224</v>
      </c>
      <c r="D103" s="162" t="s">
        <v>156</v>
      </c>
      <c r="E103" s="163">
        <v>1</v>
      </c>
      <c r="F103" s="163"/>
      <c r="G103" s="164">
        <f>E103*F103</f>
        <v>0</v>
      </c>
      <c r="H103" s="165">
        <v>0.0361700000000269</v>
      </c>
      <c r="I103" s="165">
        <f>E103*H103</f>
        <v>0.0361700000000269</v>
      </c>
      <c r="O103" s="138">
        <v>2</v>
      </c>
      <c r="AA103" s="138">
        <v>3</v>
      </c>
      <c r="AB103" s="138">
        <v>1</v>
      </c>
      <c r="AC103" s="138" t="s">
        <v>223</v>
      </c>
      <c r="AZ103" s="138">
        <v>1</v>
      </c>
      <c r="BA103" s="138">
        <f>IF(AZ103=1,G103,0)</f>
        <v>0</v>
      </c>
      <c r="BB103" s="138">
        <f>IF(AZ103=2,G103,0)</f>
        <v>0</v>
      </c>
      <c r="BC103" s="138">
        <f>IF(AZ103=3,G103,0)</f>
        <v>0</v>
      </c>
      <c r="BD103" s="138">
        <f>IF(AZ103=4,G103,0)</f>
        <v>0</v>
      </c>
      <c r="BE103" s="138">
        <f>IF(AZ103=5,G103,0)</f>
        <v>0</v>
      </c>
      <c r="CA103" s="138">
        <v>3</v>
      </c>
      <c r="CB103" s="138">
        <v>1</v>
      </c>
    </row>
    <row r="104" spans="1:80" ht="12.75">
      <c r="A104" s="159">
        <v>45</v>
      </c>
      <c r="B104" s="160" t="s">
        <v>225</v>
      </c>
      <c r="C104" s="161" t="s">
        <v>226</v>
      </c>
      <c r="D104" s="162" t="s">
        <v>156</v>
      </c>
      <c r="E104" s="163">
        <v>2</v>
      </c>
      <c r="F104" s="163"/>
      <c r="G104" s="164">
        <f>E104*F104</f>
        <v>0</v>
      </c>
      <c r="H104" s="165">
        <v>0.0679999999999836</v>
      </c>
      <c r="I104" s="165">
        <f>E104*H104</f>
        <v>0.1359999999999672</v>
      </c>
      <c r="O104" s="138">
        <v>2</v>
      </c>
      <c r="AA104" s="138">
        <v>3</v>
      </c>
      <c r="AB104" s="138">
        <v>1</v>
      </c>
      <c r="AC104" s="138" t="s">
        <v>225</v>
      </c>
      <c r="AZ104" s="138">
        <v>1</v>
      </c>
      <c r="BA104" s="138">
        <f>IF(AZ104=1,G104,0)</f>
        <v>0</v>
      </c>
      <c r="BB104" s="138">
        <f>IF(AZ104=2,G104,0)</f>
        <v>0</v>
      </c>
      <c r="BC104" s="138">
        <f>IF(AZ104=3,G104,0)</f>
        <v>0</v>
      </c>
      <c r="BD104" s="138">
        <f>IF(AZ104=4,G104,0)</f>
        <v>0</v>
      </c>
      <c r="BE104" s="138">
        <f>IF(AZ104=5,G104,0)</f>
        <v>0</v>
      </c>
      <c r="CA104" s="138">
        <v>3</v>
      </c>
      <c r="CB104" s="138">
        <v>1</v>
      </c>
    </row>
    <row r="105" spans="1:80" ht="12.75">
      <c r="A105" s="159">
        <v>46</v>
      </c>
      <c r="B105" s="160" t="s">
        <v>227</v>
      </c>
      <c r="C105" s="161" t="s">
        <v>228</v>
      </c>
      <c r="D105" s="162" t="s">
        <v>156</v>
      </c>
      <c r="E105" s="163">
        <v>2</v>
      </c>
      <c r="F105" s="163"/>
      <c r="G105" s="164">
        <f>E105*F105</f>
        <v>0</v>
      </c>
      <c r="H105" s="165">
        <v>0.0539999999999736</v>
      </c>
      <c r="I105" s="165">
        <f>E105*H105</f>
        <v>0.1079999999999472</v>
      </c>
      <c r="O105" s="138">
        <v>2</v>
      </c>
      <c r="AA105" s="138">
        <v>3</v>
      </c>
      <c r="AB105" s="138">
        <v>1</v>
      </c>
      <c r="AC105" s="138" t="s">
        <v>227</v>
      </c>
      <c r="AZ105" s="138">
        <v>1</v>
      </c>
      <c r="BA105" s="138">
        <f>IF(AZ105=1,G105,0)</f>
        <v>0</v>
      </c>
      <c r="BB105" s="138">
        <f>IF(AZ105=2,G105,0)</f>
        <v>0</v>
      </c>
      <c r="BC105" s="138">
        <f>IF(AZ105=3,G105,0)</f>
        <v>0</v>
      </c>
      <c r="BD105" s="138">
        <f>IF(AZ105=4,G105,0)</f>
        <v>0</v>
      </c>
      <c r="BE105" s="138">
        <f>IF(AZ105=5,G105,0)</f>
        <v>0</v>
      </c>
      <c r="CA105" s="138">
        <v>3</v>
      </c>
      <c r="CB105" s="138">
        <v>1</v>
      </c>
    </row>
    <row r="106" spans="1:80" ht="12.75">
      <c r="A106" s="159">
        <v>47</v>
      </c>
      <c r="B106" s="160" t="s">
        <v>229</v>
      </c>
      <c r="C106" s="161" t="s">
        <v>230</v>
      </c>
      <c r="D106" s="162" t="s">
        <v>156</v>
      </c>
      <c r="E106" s="163">
        <v>2</v>
      </c>
      <c r="F106" s="163"/>
      <c r="G106" s="164">
        <f>E106*F106</f>
        <v>0</v>
      </c>
      <c r="H106" s="165">
        <v>0.0400000000000205</v>
      </c>
      <c r="I106" s="165">
        <f>E106*H106</f>
        <v>0.080000000000041</v>
      </c>
      <c r="O106" s="138">
        <v>2</v>
      </c>
      <c r="AA106" s="138">
        <v>3</v>
      </c>
      <c r="AB106" s="138">
        <v>1</v>
      </c>
      <c r="AC106" s="138" t="s">
        <v>229</v>
      </c>
      <c r="AZ106" s="138">
        <v>1</v>
      </c>
      <c r="BA106" s="138">
        <f>IF(AZ106=1,G106,0)</f>
        <v>0</v>
      </c>
      <c r="BB106" s="138">
        <f>IF(AZ106=2,G106,0)</f>
        <v>0</v>
      </c>
      <c r="BC106" s="138">
        <f>IF(AZ106=3,G106,0)</f>
        <v>0</v>
      </c>
      <c r="BD106" s="138">
        <f>IF(AZ106=4,G106,0)</f>
        <v>0</v>
      </c>
      <c r="BE106" s="138">
        <f>IF(AZ106=5,G106,0)</f>
        <v>0</v>
      </c>
      <c r="CA106" s="138">
        <v>3</v>
      </c>
      <c r="CB106" s="138">
        <v>1</v>
      </c>
    </row>
    <row r="107" spans="1:80" ht="12.75">
      <c r="A107" s="159">
        <v>48</v>
      </c>
      <c r="B107" s="160" t="s">
        <v>231</v>
      </c>
      <c r="C107" s="161" t="s">
        <v>232</v>
      </c>
      <c r="D107" s="162" t="s">
        <v>156</v>
      </c>
      <c r="E107" s="163">
        <v>2</v>
      </c>
      <c r="F107" s="163"/>
      <c r="G107" s="164">
        <f>E107*F107</f>
        <v>0</v>
      </c>
      <c r="H107" s="165">
        <v>0.115000000000009</v>
      </c>
      <c r="I107" s="165">
        <f>E107*H107</f>
        <v>0.230000000000018</v>
      </c>
      <c r="O107" s="138">
        <v>2</v>
      </c>
      <c r="AA107" s="138">
        <v>3</v>
      </c>
      <c r="AB107" s="138">
        <v>1</v>
      </c>
      <c r="AC107" s="138" t="s">
        <v>231</v>
      </c>
      <c r="AZ107" s="138">
        <v>1</v>
      </c>
      <c r="BA107" s="138">
        <f>IF(AZ107=1,G107,0)</f>
        <v>0</v>
      </c>
      <c r="BB107" s="138">
        <f>IF(AZ107=2,G107,0)</f>
        <v>0</v>
      </c>
      <c r="BC107" s="138">
        <f>IF(AZ107=3,G107,0)</f>
        <v>0</v>
      </c>
      <c r="BD107" s="138">
        <f>IF(AZ107=4,G107,0)</f>
        <v>0</v>
      </c>
      <c r="BE107" s="138">
        <f>IF(AZ107=5,G107,0)</f>
        <v>0</v>
      </c>
      <c r="CA107" s="138">
        <v>3</v>
      </c>
      <c r="CB107" s="138">
        <v>1</v>
      </c>
    </row>
    <row r="108" spans="1:57" ht="12.75">
      <c r="A108" s="170"/>
      <c r="B108" s="171" t="s">
        <v>80</v>
      </c>
      <c r="C108" s="172" t="str">
        <f>CONCATENATE(B83," ",C83)</f>
        <v>8 Trubní vedení</v>
      </c>
      <c r="D108" s="154"/>
      <c r="E108" s="173"/>
      <c r="F108" s="174"/>
      <c r="G108" s="175">
        <f>SUM(G83:G107)</f>
        <v>0</v>
      </c>
      <c r="H108" s="176"/>
      <c r="I108" s="177">
        <f>SUM(I83:I107)</f>
        <v>48.741699999974976</v>
      </c>
      <c r="O108" s="138">
        <v>4</v>
      </c>
      <c r="BA108" s="178">
        <f>SUM(BA83:BA107)</f>
        <v>0</v>
      </c>
      <c r="BB108" s="178">
        <f>SUM(BB83:BB107)</f>
        <v>0</v>
      </c>
      <c r="BC108" s="178">
        <f>SUM(BC83:BC107)</f>
        <v>0</v>
      </c>
      <c r="BD108" s="178">
        <f>SUM(BD83:BD107)</f>
        <v>0</v>
      </c>
      <c r="BE108" s="178">
        <f>SUM(BE83:BE107)</f>
        <v>0</v>
      </c>
    </row>
    <row r="109" spans="1:15" ht="12.75">
      <c r="A109" s="151" t="s">
        <v>76</v>
      </c>
      <c r="B109" s="152" t="s">
        <v>233</v>
      </c>
      <c r="C109" s="153" t="s">
        <v>234</v>
      </c>
      <c r="D109" s="154"/>
      <c r="E109" s="155"/>
      <c r="F109" s="155"/>
      <c r="G109" s="156"/>
      <c r="H109" s="157"/>
      <c r="I109" s="158"/>
      <c r="O109" s="138">
        <v>1</v>
      </c>
    </row>
    <row r="110" spans="1:80" ht="12.75">
      <c r="A110" s="159">
        <v>49</v>
      </c>
      <c r="B110" s="160" t="s">
        <v>235</v>
      </c>
      <c r="C110" s="161" t="s">
        <v>236</v>
      </c>
      <c r="D110" s="162" t="s">
        <v>156</v>
      </c>
      <c r="E110" s="163">
        <v>3</v>
      </c>
      <c r="F110" s="163"/>
      <c r="G110" s="164">
        <f>E110*F110</f>
        <v>0</v>
      </c>
      <c r="H110" s="165">
        <v>0.245899999999892</v>
      </c>
      <c r="I110" s="165">
        <f>E110*H110</f>
        <v>0.7376999999996761</v>
      </c>
      <c r="O110" s="138">
        <v>2</v>
      </c>
      <c r="AA110" s="138">
        <v>1</v>
      </c>
      <c r="AB110" s="138">
        <v>1</v>
      </c>
      <c r="AC110" s="138">
        <v>1</v>
      </c>
      <c r="AZ110" s="138">
        <v>1</v>
      </c>
      <c r="BA110" s="138">
        <f>IF(AZ110=1,G110,0)</f>
        <v>0</v>
      </c>
      <c r="BB110" s="138">
        <f>IF(AZ110=2,G110,0)</f>
        <v>0</v>
      </c>
      <c r="BC110" s="138">
        <f>IF(AZ110=3,G110,0)</f>
        <v>0</v>
      </c>
      <c r="BD110" s="138">
        <f>IF(AZ110=4,G110,0)</f>
        <v>0</v>
      </c>
      <c r="BE110" s="138">
        <f>IF(AZ110=5,G110,0)</f>
        <v>0</v>
      </c>
      <c r="CA110" s="138">
        <v>1</v>
      </c>
      <c r="CB110" s="138">
        <v>1</v>
      </c>
    </row>
    <row r="111" spans="1:80" ht="12.75">
      <c r="A111" s="159">
        <v>50</v>
      </c>
      <c r="B111" s="160" t="s">
        <v>237</v>
      </c>
      <c r="C111" s="161" t="s">
        <v>238</v>
      </c>
      <c r="D111" s="162" t="s">
        <v>186</v>
      </c>
      <c r="E111" s="163">
        <v>323</v>
      </c>
      <c r="F111" s="163"/>
      <c r="G111" s="164">
        <f>E111*F111</f>
        <v>0</v>
      </c>
      <c r="H111" s="165">
        <v>0.136119999999892</v>
      </c>
      <c r="I111" s="165">
        <f>E111*H111</f>
        <v>43.96675999996511</v>
      </c>
      <c r="O111" s="138">
        <v>2</v>
      </c>
      <c r="AA111" s="138">
        <v>1</v>
      </c>
      <c r="AB111" s="138">
        <v>1</v>
      </c>
      <c r="AC111" s="138">
        <v>1</v>
      </c>
      <c r="AZ111" s="138">
        <v>1</v>
      </c>
      <c r="BA111" s="138">
        <f>IF(AZ111=1,G111,0)</f>
        <v>0</v>
      </c>
      <c r="BB111" s="138">
        <f>IF(AZ111=2,G111,0)</f>
        <v>0</v>
      </c>
      <c r="BC111" s="138">
        <f>IF(AZ111=3,G111,0)</f>
        <v>0</v>
      </c>
      <c r="BD111" s="138">
        <f>IF(AZ111=4,G111,0)</f>
        <v>0</v>
      </c>
      <c r="BE111" s="138">
        <f>IF(AZ111=5,G111,0)</f>
        <v>0</v>
      </c>
      <c r="CA111" s="138">
        <v>1</v>
      </c>
      <c r="CB111" s="138">
        <v>1</v>
      </c>
    </row>
    <row r="112" spans="1:13" ht="12.75">
      <c r="A112" s="166"/>
      <c r="B112" s="167"/>
      <c r="C112" s="213" t="s">
        <v>239</v>
      </c>
      <c r="D112" s="214"/>
      <c r="E112" s="185">
        <v>170</v>
      </c>
      <c r="F112" s="186"/>
      <c r="G112" s="187"/>
      <c r="H112" s="168"/>
      <c r="I112" s="169"/>
      <c r="M112" s="188" t="s">
        <v>239</v>
      </c>
    </row>
    <row r="113" spans="1:13" ht="12.75">
      <c r="A113" s="166"/>
      <c r="B113" s="167"/>
      <c r="C113" s="213" t="s">
        <v>240</v>
      </c>
      <c r="D113" s="214"/>
      <c r="E113" s="185">
        <v>153</v>
      </c>
      <c r="F113" s="186"/>
      <c r="G113" s="187"/>
      <c r="H113" s="168"/>
      <c r="I113" s="169"/>
      <c r="M113" s="188" t="s">
        <v>240</v>
      </c>
    </row>
    <row r="114" spans="1:80" ht="12.75">
      <c r="A114" s="159">
        <v>51</v>
      </c>
      <c r="B114" s="160" t="s">
        <v>241</v>
      </c>
      <c r="C114" s="161" t="s">
        <v>242</v>
      </c>
      <c r="D114" s="162" t="s">
        <v>88</v>
      </c>
      <c r="E114" s="163">
        <v>14.535</v>
      </c>
      <c r="F114" s="163"/>
      <c r="G114" s="164">
        <f>E114*F114</f>
        <v>0</v>
      </c>
      <c r="H114" s="165">
        <v>2.37855000000127</v>
      </c>
      <c r="I114" s="165">
        <f>E114*H114</f>
        <v>34.57222425001846</v>
      </c>
      <c r="O114" s="138">
        <v>2</v>
      </c>
      <c r="AA114" s="138">
        <v>1</v>
      </c>
      <c r="AB114" s="138">
        <v>1</v>
      </c>
      <c r="AC114" s="138">
        <v>1</v>
      </c>
      <c r="AZ114" s="138">
        <v>1</v>
      </c>
      <c r="BA114" s="138">
        <f>IF(AZ114=1,G114,0)</f>
        <v>0</v>
      </c>
      <c r="BB114" s="138">
        <f>IF(AZ114=2,G114,0)</f>
        <v>0</v>
      </c>
      <c r="BC114" s="138">
        <f>IF(AZ114=3,G114,0)</f>
        <v>0</v>
      </c>
      <c r="BD114" s="138">
        <f>IF(AZ114=4,G114,0)</f>
        <v>0</v>
      </c>
      <c r="BE114" s="138">
        <f>IF(AZ114=5,G114,0)</f>
        <v>0</v>
      </c>
      <c r="CA114" s="138">
        <v>1</v>
      </c>
      <c r="CB114" s="138">
        <v>1</v>
      </c>
    </row>
    <row r="115" spans="1:13" ht="12.75">
      <c r="A115" s="166"/>
      <c r="B115" s="167"/>
      <c r="C115" s="213" t="s">
        <v>243</v>
      </c>
      <c r="D115" s="214"/>
      <c r="E115" s="185">
        <v>14.535</v>
      </c>
      <c r="F115" s="186"/>
      <c r="G115" s="187"/>
      <c r="H115" s="168"/>
      <c r="I115" s="169"/>
      <c r="M115" s="188" t="s">
        <v>243</v>
      </c>
    </row>
    <row r="116" spans="1:80" ht="12.75">
      <c r="A116" s="159">
        <v>52</v>
      </c>
      <c r="B116" s="160" t="s">
        <v>244</v>
      </c>
      <c r="C116" s="161" t="s">
        <v>245</v>
      </c>
      <c r="D116" s="162" t="s">
        <v>186</v>
      </c>
      <c r="E116" s="163">
        <v>19</v>
      </c>
      <c r="F116" s="163"/>
      <c r="G116" s="164">
        <f aca="true" t="shared" si="0" ref="G116:G122">E116*F116</f>
        <v>0</v>
      </c>
      <c r="H116" s="165">
        <v>0</v>
      </c>
      <c r="I116" s="165">
        <f aca="true" t="shared" si="1" ref="I116:I122">E116*H116</f>
        <v>0</v>
      </c>
      <c r="O116" s="138">
        <v>2</v>
      </c>
      <c r="AA116" s="138">
        <v>1</v>
      </c>
      <c r="AB116" s="138">
        <v>1</v>
      </c>
      <c r="AC116" s="138">
        <v>1</v>
      </c>
      <c r="AZ116" s="138">
        <v>1</v>
      </c>
      <c r="BA116" s="138">
        <f aca="true" t="shared" si="2" ref="BA116:BA122">IF(AZ116=1,G116,0)</f>
        <v>0</v>
      </c>
      <c r="BB116" s="138">
        <f aca="true" t="shared" si="3" ref="BB116:BB122">IF(AZ116=2,G116,0)</f>
        <v>0</v>
      </c>
      <c r="BC116" s="138">
        <f aca="true" t="shared" si="4" ref="BC116:BC122">IF(AZ116=3,G116,0)</f>
        <v>0</v>
      </c>
      <c r="BD116" s="138">
        <f aca="true" t="shared" si="5" ref="BD116:BD122">IF(AZ116=4,G116,0)</f>
        <v>0</v>
      </c>
      <c r="BE116" s="138">
        <f aca="true" t="shared" si="6" ref="BE116:BE122">IF(AZ116=5,G116,0)</f>
        <v>0</v>
      </c>
      <c r="CA116" s="138">
        <v>1</v>
      </c>
      <c r="CB116" s="138">
        <v>1</v>
      </c>
    </row>
    <row r="117" spans="1:80" ht="12.75">
      <c r="A117" s="159">
        <v>53</v>
      </c>
      <c r="B117" s="160" t="s">
        <v>246</v>
      </c>
      <c r="C117" s="161" t="s">
        <v>247</v>
      </c>
      <c r="D117" s="162" t="s">
        <v>186</v>
      </c>
      <c r="E117" s="163">
        <v>19</v>
      </c>
      <c r="F117" s="163"/>
      <c r="G117" s="164">
        <f t="shared" si="0"/>
        <v>0</v>
      </c>
      <c r="H117" s="165">
        <v>0.0425500000000056</v>
      </c>
      <c r="I117" s="165">
        <f t="shared" si="1"/>
        <v>0.8084500000001064</v>
      </c>
      <c r="O117" s="138">
        <v>2</v>
      </c>
      <c r="AA117" s="138">
        <v>1</v>
      </c>
      <c r="AB117" s="138">
        <v>1</v>
      </c>
      <c r="AC117" s="138">
        <v>1</v>
      </c>
      <c r="AZ117" s="138">
        <v>1</v>
      </c>
      <c r="BA117" s="138">
        <f t="shared" si="2"/>
        <v>0</v>
      </c>
      <c r="BB117" s="138">
        <f t="shared" si="3"/>
        <v>0</v>
      </c>
      <c r="BC117" s="138">
        <f t="shared" si="4"/>
        <v>0</v>
      </c>
      <c r="BD117" s="138">
        <f t="shared" si="5"/>
        <v>0</v>
      </c>
      <c r="BE117" s="138">
        <f t="shared" si="6"/>
        <v>0</v>
      </c>
      <c r="CA117" s="138">
        <v>1</v>
      </c>
      <c r="CB117" s="138">
        <v>1</v>
      </c>
    </row>
    <row r="118" spans="1:80" ht="12.75">
      <c r="A118" s="159">
        <v>54</v>
      </c>
      <c r="B118" s="160" t="s">
        <v>248</v>
      </c>
      <c r="C118" s="161" t="s">
        <v>249</v>
      </c>
      <c r="D118" s="162" t="s">
        <v>79</v>
      </c>
      <c r="E118" s="163">
        <v>4</v>
      </c>
      <c r="F118" s="163"/>
      <c r="G118" s="164">
        <f t="shared" si="0"/>
        <v>0</v>
      </c>
      <c r="H118" s="165">
        <v>0</v>
      </c>
      <c r="I118" s="165">
        <f t="shared" si="1"/>
        <v>0</v>
      </c>
      <c r="O118" s="138">
        <v>2</v>
      </c>
      <c r="AA118" s="138">
        <v>12</v>
      </c>
      <c r="AB118" s="138">
        <v>0</v>
      </c>
      <c r="AC118" s="138">
        <v>59</v>
      </c>
      <c r="AZ118" s="138">
        <v>1</v>
      </c>
      <c r="BA118" s="138">
        <f t="shared" si="2"/>
        <v>0</v>
      </c>
      <c r="BB118" s="138">
        <f t="shared" si="3"/>
        <v>0</v>
      </c>
      <c r="BC118" s="138">
        <f t="shared" si="4"/>
        <v>0</v>
      </c>
      <c r="BD118" s="138">
        <f t="shared" si="5"/>
        <v>0</v>
      </c>
      <c r="BE118" s="138">
        <f t="shared" si="6"/>
        <v>0</v>
      </c>
      <c r="CA118" s="138">
        <v>12</v>
      </c>
      <c r="CB118" s="138">
        <v>0</v>
      </c>
    </row>
    <row r="119" spans="1:80" ht="12.75">
      <c r="A119" s="159">
        <v>55</v>
      </c>
      <c r="B119" s="160" t="s">
        <v>250</v>
      </c>
      <c r="C119" s="161" t="s">
        <v>251</v>
      </c>
      <c r="D119" s="162" t="s">
        <v>79</v>
      </c>
      <c r="E119" s="163">
        <v>1</v>
      </c>
      <c r="F119" s="163"/>
      <c r="G119" s="164">
        <f t="shared" si="0"/>
        <v>0</v>
      </c>
      <c r="H119" s="165">
        <v>1</v>
      </c>
      <c r="I119" s="165">
        <f t="shared" si="1"/>
        <v>1</v>
      </c>
      <c r="O119" s="138">
        <v>2</v>
      </c>
      <c r="AA119" s="138">
        <v>12</v>
      </c>
      <c r="AB119" s="138">
        <v>0</v>
      </c>
      <c r="AC119" s="138">
        <v>60</v>
      </c>
      <c r="AZ119" s="138">
        <v>1</v>
      </c>
      <c r="BA119" s="138">
        <f t="shared" si="2"/>
        <v>0</v>
      </c>
      <c r="BB119" s="138">
        <f t="shared" si="3"/>
        <v>0</v>
      </c>
      <c r="BC119" s="138">
        <f t="shared" si="4"/>
        <v>0</v>
      </c>
      <c r="BD119" s="138">
        <f t="shared" si="5"/>
        <v>0</v>
      </c>
      <c r="BE119" s="138">
        <f t="shared" si="6"/>
        <v>0</v>
      </c>
      <c r="CA119" s="138">
        <v>12</v>
      </c>
      <c r="CB119" s="138">
        <v>0</v>
      </c>
    </row>
    <row r="120" spans="1:80" ht="12.75">
      <c r="A120" s="159">
        <v>56</v>
      </c>
      <c r="B120" s="160" t="s">
        <v>252</v>
      </c>
      <c r="C120" s="161" t="s">
        <v>253</v>
      </c>
      <c r="D120" s="162" t="s">
        <v>156</v>
      </c>
      <c r="E120" s="163">
        <v>2</v>
      </c>
      <c r="F120" s="163"/>
      <c r="G120" s="164">
        <f t="shared" si="0"/>
        <v>0</v>
      </c>
      <c r="H120" s="165">
        <v>0.00509999999999877</v>
      </c>
      <c r="I120" s="165">
        <f t="shared" si="1"/>
        <v>0.01019999999999754</v>
      </c>
      <c r="O120" s="138">
        <v>2</v>
      </c>
      <c r="AA120" s="138">
        <v>3</v>
      </c>
      <c r="AB120" s="138">
        <v>1</v>
      </c>
      <c r="AC120" s="138" t="s">
        <v>252</v>
      </c>
      <c r="AZ120" s="138">
        <v>1</v>
      </c>
      <c r="BA120" s="138">
        <f t="shared" si="2"/>
        <v>0</v>
      </c>
      <c r="BB120" s="138">
        <f t="shared" si="3"/>
        <v>0</v>
      </c>
      <c r="BC120" s="138">
        <f t="shared" si="4"/>
        <v>0</v>
      </c>
      <c r="BD120" s="138">
        <f t="shared" si="5"/>
        <v>0</v>
      </c>
      <c r="BE120" s="138">
        <f t="shared" si="6"/>
        <v>0</v>
      </c>
      <c r="CA120" s="138">
        <v>3</v>
      </c>
      <c r="CB120" s="138">
        <v>1</v>
      </c>
    </row>
    <row r="121" spans="1:80" ht="12.75">
      <c r="A121" s="159">
        <v>57</v>
      </c>
      <c r="B121" s="160" t="s">
        <v>254</v>
      </c>
      <c r="C121" s="161" t="s">
        <v>255</v>
      </c>
      <c r="D121" s="162" t="s">
        <v>156</v>
      </c>
      <c r="E121" s="163">
        <v>1</v>
      </c>
      <c r="F121" s="163"/>
      <c r="G121" s="164">
        <f t="shared" si="0"/>
        <v>0</v>
      </c>
      <c r="H121" s="165">
        <v>0.00509999999999877</v>
      </c>
      <c r="I121" s="165">
        <f t="shared" si="1"/>
        <v>0.00509999999999877</v>
      </c>
      <c r="O121" s="138">
        <v>2</v>
      </c>
      <c r="AA121" s="138">
        <v>3</v>
      </c>
      <c r="AB121" s="138">
        <v>1</v>
      </c>
      <c r="AC121" s="138" t="s">
        <v>254</v>
      </c>
      <c r="AZ121" s="138">
        <v>1</v>
      </c>
      <c r="BA121" s="138">
        <f t="shared" si="2"/>
        <v>0</v>
      </c>
      <c r="BB121" s="138">
        <f t="shared" si="3"/>
        <v>0</v>
      </c>
      <c r="BC121" s="138">
        <f t="shared" si="4"/>
        <v>0</v>
      </c>
      <c r="BD121" s="138">
        <f t="shared" si="5"/>
        <v>0</v>
      </c>
      <c r="BE121" s="138">
        <f t="shared" si="6"/>
        <v>0</v>
      </c>
      <c r="CA121" s="138">
        <v>3</v>
      </c>
      <c r="CB121" s="138">
        <v>1</v>
      </c>
    </row>
    <row r="122" spans="1:80" ht="12.75">
      <c r="A122" s="159">
        <v>58</v>
      </c>
      <c r="B122" s="160" t="s">
        <v>256</v>
      </c>
      <c r="C122" s="161" t="s">
        <v>257</v>
      </c>
      <c r="D122" s="162" t="s">
        <v>186</v>
      </c>
      <c r="E122" s="163">
        <v>9</v>
      </c>
      <c r="F122" s="163"/>
      <c r="G122" s="164">
        <f t="shared" si="0"/>
        <v>0</v>
      </c>
      <c r="H122" s="165">
        <v>0.00130000000000052</v>
      </c>
      <c r="I122" s="165">
        <f t="shared" si="1"/>
        <v>0.011700000000004679</v>
      </c>
      <c r="O122" s="138">
        <v>2</v>
      </c>
      <c r="AA122" s="138">
        <v>3</v>
      </c>
      <c r="AB122" s="138">
        <v>1</v>
      </c>
      <c r="AC122" s="138">
        <v>40445961</v>
      </c>
      <c r="AZ122" s="138">
        <v>1</v>
      </c>
      <c r="BA122" s="138">
        <f t="shared" si="2"/>
        <v>0</v>
      </c>
      <c r="BB122" s="138">
        <f t="shared" si="3"/>
        <v>0</v>
      </c>
      <c r="BC122" s="138">
        <f t="shared" si="4"/>
        <v>0</v>
      </c>
      <c r="BD122" s="138">
        <f t="shared" si="5"/>
        <v>0</v>
      </c>
      <c r="BE122" s="138">
        <f t="shared" si="6"/>
        <v>0</v>
      </c>
      <c r="CA122" s="138">
        <v>3</v>
      </c>
      <c r="CB122" s="138">
        <v>1</v>
      </c>
    </row>
    <row r="123" spans="1:13" ht="12.75">
      <c r="A123" s="166"/>
      <c r="B123" s="167"/>
      <c r="C123" s="213" t="s">
        <v>217</v>
      </c>
      <c r="D123" s="214"/>
      <c r="E123" s="185">
        <v>9</v>
      </c>
      <c r="F123" s="186"/>
      <c r="G123" s="187"/>
      <c r="H123" s="168"/>
      <c r="I123" s="169"/>
      <c r="M123" s="188" t="s">
        <v>217</v>
      </c>
    </row>
    <row r="124" spans="1:80" ht="12.75">
      <c r="A124" s="159">
        <v>59</v>
      </c>
      <c r="B124" s="160" t="s">
        <v>258</v>
      </c>
      <c r="C124" s="161" t="s">
        <v>259</v>
      </c>
      <c r="D124" s="162" t="s">
        <v>156</v>
      </c>
      <c r="E124" s="163">
        <v>3</v>
      </c>
      <c r="F124" s="163"/>
      <c r="G124" s="164">
        <f>E124*F124</f>
        <v>0</v>
      </c>
      <c r="H124" s="165">
        <v>0.00126000000000026</v>
      </c>
      <c r="I124" s="165">
        <f>E124*H124</f>
        <v>0.00378000000000078</v>
      </c>
      <c r="O124" s="138">
        <v>2</v>
      </c>
      <c r="AA124" s="138">
        <v>3</v>
      </c>
      <c r="AB124" s="138">
        <v>1</v>
      </c>
      <c r="AC124" s="138" t="s">
        <v>258</v>
      </c>
      <c r="AZ124" s="138">
        <v>1</v>
      </c>
      <c r="BA124" s="138">
        <f>IF(AZ124=1,G124,0)</f>
        <v>0</v>
      </c>
      <c r="BB124" s="138">
        <f>IF(AZ124=2,G124,0)</f>
        <v>0</v>
      </c>
      <c r="BC124" s="138">
        <f>IF(AZ124=3,G124,0)</f>
        <v>0</v>
      </c>
      <c r="BD124" s="138">
        <f>IF(AZ124=4,G124,0)</f>
        <v>0</v>
      </c>
      <c r="BE124" s="138">
        <f>IF(AZ124=5,G124,0)</f>
        <v>0</v>
      </c>
      <c r="CA124" s="138">
        <v>3</v>
      </c>
      <c r="CB124" s="138">
        <v>1</v>
      </c>
    </row>
    <row r="125" spans="1:80" ht="12.75">
      <c r="A125" s="159">
        <v>60</v>
      </c>
      <c r="B125" s="160" t="s">
        <v>260</v>
      </c>
      <c r="C125" s="161" t="s">
        <v>261</v>
      </c>
      <c r="D125" s="162" t="s">
        <v>156</v>
      </c>
      <c r="E125" s="163">
        <v>3</v>
      </c>
      <c r="F125" s="163"/>
      <c r="G125" s="164">
        <f>E125*F125</f>
        <v>0</v>
      </c>
      <c r="H125" s="165">
        <v>0.00126000000000026</v>
      </c>
      <c r="I125" s="165">
        <f>E125*H125</f>
        <v>0.00378000000000078</v>
      </c>
      <c r="O125" s="138">
        <v>2</v>
      </c>
      <c r="AA125" s="138">
        <v>3</v>
      </c>
      <c r="AB125" s="138">
        <v>1</v>
      </c>
      <c r="AC125" s="138" t="s">
        <v>260</v>
      </c>
      <c r="AZ125" s="138">
        <v>1</v>
      </c>
      <c r="BA125" s="138">
        <f>IF(AZ125=1,G125,0)</f>
        <v>0</v>
      </c>
      <c r="BB125" s="138">
        <f>IF(AZ125=2,G125,0)</f>
        <v>0</v>
      </c>
      <c r="BC125" s="138">
        <f>IF(AZ125=3,G125,0)</f>
        <v>0</v>
      </c>
      <c r="BD125" s="138">
        <f>IF(AZ125=4,G125,0)</f>
        <v>0</v>
      </c>
      <c r="BE125" s="138">
        <f>IF(AZ125=5,G125,0)</f>
        <v>0</v>
      </c>
      <c r="CA125" s="138">
        <v>3</v>
      </c>
      <c r="CB125" s="138">
        <v>1</v>
      </c>
    </row>
    <row r="126" spans="1:80" ht="12.75">
      <c r="A126" s="159">
        <v>61</v>
      </c>
      <c r="B126" s="160" t="s">
        <v>262</v>
      </c>
      <c r="C126" s="161" t="s">
        <v>263</v>
      </c>
      <c r="D126" s="162" t="s">
        <v>156</v>
      </c>
      <c r="E126" s="163">
        <v>473.28</v>
      </c>
      <c r="F126" s="163"/>
      <c r="G126" s="164">
        <f>E126*F126</f>
        <v>0</v>
      </c>
      <c r="H126" s="165">
        <v>0.101999999999975</v>
      </c>
      <c r="I126" s="165">
        <f>E126*H126</f>
        <v>48.27455999998816</v>
      </c>
      <c r="O126" s="138">
        <v>2</v>
      </c>
      <c r="AA126" s="138">
        <v>3</v>
      </c>
      <c r="AB126" s="138">
        <v>1</v>
      </c>
      <c r="AC126" s="138">
        <v>59217503</v>
      </c>
      <c r="AZ126" s="138">
        <v>1</v>
      </c>
      <c r="BA126" s="138">
        <f>IF(AZ126=1,G126,0)</f>
        <v>0</v>
      </c>
      <c r="BB126" s="138">
        <f>IF(AZ126=2,G126,0)</f>
        <v>0</v>
      </c>
      <c r="BC126" s="138">
        <f>IF(AZ126=3,G126,0)</f>
        <v>0</v>
      </c>
      <c r="BD126" s="138">
        <f>IF(AZ126=4,G126,0)</f>
        <v>0</v>
      </c>
      <c r="BE126" s="138">
        <f>IF(AZ126=5,G126,0)</f>
        <v>0</v>
      </c>
      <c r="CA126" s="138">
        <v>3</v>
      </c>
      <c r="CB126" s="138">
        <v>1</v>
      </c>
    </row>
    <row r="127" spans="1:13" ht="12.75">
      <c r="A127" s="166"/>
      <c r="B127" s="167"/>
      <c r="C127" s="213" t="s">
        <v>264</v>
      </c>
      <c r="D127" s="214"/>
      <c r="E127" s="185">
        <v>473.28</v>
      </c>
      <c r="F127" s="186"/>
      <c r="G127" s="187"/>
      <c r="H127" s="168"/>
      <c r="I127" s="169"/>
      <c r="M127" s="188" t="s">
        <v>264</v>
      </c>
    </row>
    <row r="128" spans="1:57" ht="12.75">
      <c r="A128" s="170"/>
      <c r="B128" s="171" t="s">
        <v>80</v>
      </c>
      <c r="C128" s="172" t="str">
        <f>CONCATENATE(B109," ",C109)</f>
        <v>91 Doplňující práce na komunikaci</v>
      </c>
      <c r="D128" s="154"/>
      <c r="E128" s="173"/>
      <c r="F128" s="174"/>
      <c r="G128" s="175">
        <f>SUM(G109:G127)</f>
        <v>0</v>
      </c>
      <c r="H128" s="176"/>
      <c r="I128" s="177">
        <f>SUM(I109:I127)</f>
        <v>129.39425424997154</v>
      </c>
      <c r="O128" s="138">
        <v>4</v>
      </c>
      <c r="BA128" s="178">
        <f>SUM(BA109:BA127)</f>
        <v>0</v>
      </c>
      <c r="BB128" s="178">
        <f>SUM(BB109:BB127)</f>
        <v>0</v>
      </c>
      <c r="BC128" s="178">
        <f>SUM(BC109:BC127)</f>
        <v>0</v>
      </c>
      <c r="BD128" s="178">
        <f>SUM(BD109:BD127)</f>
        <v>0</v>
      </c>
      <c r="BE128" s="178">
        <f>SUM(BE109:BE127)</f>
        <v>0</v>
      </c>
    </row>
    <row r="129" spans="1:15" ht="12.75">
      <c r="A129" s="151" t="s">
        <v>76</v>
      </c>
      <c r="B129" s="152" t="s">
        <v>265</v>
      </c>
      <c r="C129" s="153" t="s">
        <v>266</v>
      </c>
      <c r="D129" s="154"/>
      <c r="E129" s="155"/>
      <c r="F129" s="155"/>
      <c r="G129" s="156"/>
      <c r="H129" s="157"/>
      <c r="I129" s="158"/>
      <c r="O129" s="138">
        <v>1</v>
      </c>
    </row>
    <row r="130" spans="1:80" ht="12.75">
      <c r="A130" s="159">
        <v>62</v>
      </c>
      <c r="B130" s="160" t="s">
        <v>267</v>
      </c>
      <c r="C130" s="161" t="s">
        <v>268</v>
      </c>
      <c r="D130" s="162" t="s">
        <v>269</v>
      </c>
      <c r="E130" s="163">
        <v>1689.01553425011</v>
      </c>
      <c r="F130" s="163"/>
      <c r="G130" s="164">
        <f>E130*F130</f>
        <v>0</v>
      </c>
      <c r="H130" s="165">
        <v>0</v>
      </c>
      <c r="I130" s="165">
        <f>E130*H130</f>
        <v>0</v>
      </c>
      <c r="O130" s="138">
        <v>2</v>
      </c>
      <c r="AA130" s="138">
        <v>7</v>
      </c>
      <c r="AB130" s="138">
        <v>1</v>
      </c>
      <c r="AC130" s="138">
        <v>2</v>
      </c>
      <c r="AZ130" s="138">
        <v>1</v>
      </c>
      <c r="BA130" s="138">
        <f>IF(AZ130=1,G130,0)</f>
        <v>0</v>
      </c>
      <c r="BB130" s="138">
        <f>IF(AZ130=2,G130,0)</f>
        <v>0</v>
      </c>
      <c r="BC130" s="138">
        <f>IF(AZ130=3,G130,0)</f>
        <v>0</v>
      </c>
      <c r="BD130" s="138">
        <f>IF(AZ130=4,G130,0)</f>
        <v>0</v>
      </c>
      <c r="BE130" s="138">
        <f>IF(AZ130=5,G130,0)</f>
        <v>0</v>
      </c>
      <c r="CA130" s="138">
        <v>7</v>
      </c>
      <c r="CB130" s="138">
        <v>1</v>
      </c>
    </row>
    <row r="131" spans="1:57" ht="12.75">
      <c r="A131" s="170"/>
      <c r="B131" s="171" t="s">
        <v>80</v>
      </c>
      <c r="C131" s="172" t="str">
        <f>CONCATENATE(B129," ",C129)</f>
        <v>99 Staveništní přesun hmot</v>
      </c>
      <c r="D131" s="154"/>
      <c r="E131" s="173"/>
      <c r="F131" s="174"/>
      <c r="G131" s="175">
        <f>SUM(G129:G130)</f>
        <v>0</v>
      </c>
      <c r="H131" s="176"/>
      <c r="I131" s="177">
        <f>SUM(I129:I130)</f>
        <v>0</v>
      </c>
      <c r="O131" s="138">
        <v>4</v>
      </c>
      <c r="BA131" s="178">
        <f>SUM(BA129:BA130)</f>
        <v>0</v>
      </c>
      <c r="BB131" s="178">
        <f>SUM(BB129:BB130)</f>
        <v>0</v>
      </c>
      <c r="BC131" s="178">
        <f>SUM(BC129:BC130)</f>
        <v>0</v>
      </c>
      <c r="BD131" s="178">
        <f>SUM(BD129:BD130)</f>
        <v>0</v>
      </c>
      <c r="BE131" s="178">
        <f>SUM(BE129:BE130)</f>
        <v>0</v>
      </c>
    </row>
    <row r="132" spans="1:9" ht="26.25">
      <c r="A132" s="150">
        <v>63</v>
      </c>
      <c r="B132" s="150"/>
      <c r="C132" s="190" t="s">
        <v>286</v>
      </c>
      <c r="D132" s="192" t="s">
        <v>292</v>
      </c>
      <c r="E132" s="150">
        <v>3.3</v>
      </c>
      <c r="F132" s="150"/>
      <c r="G132" s="150"/>
      <c r="H132" s="150"/>
      <c r="I132" s="150"/>
    </row>
    <row r="133" spans="1:9" ht="12.75">
      <c r="A133" s="150">
        <v>64</v>
      </c>
      <c r="B133" s="150"/>
      <c r="C133" s="191" t="s">
        <v>287</v>
      </c>
      <c r="D133" s="192" t="s">
        <v>289</v>
      </c>
      <c r="E133" s="150">
        <v>3.3</v>
      </c>
      <c r="F133" s="150"/>
      <c r="G133" s="150"/>
      <c r="H133" s="150"/>
      <c r="I133" s="150"/>
    </row>
    <row r="134" spans="1:9" ht="26.25">
      <c r="A134" s="150">
        <v>65</v>
      </c>
      <c r="B134" s="150"/>
      <c r="C134" s="191" t="s">
        <v>291</v>
      </c>
      <c r="D134" s="192" t="s">
        <v>290</v>
      </c>
      <c r="E134" s="150">
        <v>3</v>
      </c>
      <c r="F134" s="150"/>
      <c r="G134" s="150"/>
      <c r="H134" s="150"/>
      <c r="I134" s="150"/>
    </row>
    <row r="135" spans="1:9" ht="12.75">
      <c r="A135" s="150">
        <v>66</v>
      </c>
      <c r="B135" s="150"/>
      <c r="C135" s="192" t="s">
        <v>288</v>
      </c>
      <c r="D135" s="192" t="s">
        <v>62</v>
      </c>
      <c r="E135" s="150">
        <v>2.3</v>
      </c>
      <c r="F135" s="150"/>
      <c r="G135" s="150"/>
      <c r="H135" s="150"/>
      <c r="I135" s="150"/>
    </row>
    <row r="136" ht="12.75">
      <c r="E136" s="138"/>
    </row>
    <row r="137" ht="12.75">
      <c r="E137" s="138"/>
    </row>
    <row r="138" ht="12.75">
      <c r="E138" s="138"/>
    </row>
    <row r="139" ht="12.75">
      <c r="E139" s="138"/>
    </row>
    <row r="140" ht="12.75">
      <c r="E140" s="138"/>
    </row>
    <row r="141" ht="12.75">
      <c r="E141" s="138"/>
    </row>
    <row r="142" ht="12.75">
      <c r="E142" s="138"/>
    </row>
    <row r="143" ht="12.75">
      <c r="E143" s="138"/>
    </row>
    <row r="144" ht="12.75">
      <c r="E144" s="138"/>
    </row>
    <row r="145" ht="12.75">
      <c r="E145" s="138"/>
    </row>
    <row r="146" ht="12.75">
      <c r="E146" s="138"/>
    </row>
    <row r="147" ht="12.75">
      <c r="E147" s="138"/>
    </row>
    <row r="148" ht="12.75">
      <c r="E148" s="138"/>
    </row>
    <row r="149" ht="12.75">
      <c r="E149" s="138"/>
    </row>
    <row r="150" ht="12.75">
      <c r="E150" s="138"/>
    </row>
    <row r="151" ht="12.75">
      <c r="E151" s="138"/>
    </row>
    <row r="152" ht="12.75">
      <c r="E152" s="138"/>
    </row>
    <row r="153" ht="12.75">
      <c r="E153" s="138"/>
    </row>
    <row r="154" ht="12.75">
      <c r="E154" s="138"/>
    </row>
    <row r="155" spans="1:7" ht="12.75">
      <c r="A155" s="168"/>
      <c r="B155" s="168"/>
      <c r="C155" s="168"/>
      <c r="D155" s="168"/>
      <c r="E155" s="168"/>
      <c r="F155" s="168"/>
      <c r="G155" s="168"/>
    </row>
    <row r="156" spans="1:7" ht="12.75">
      <c r="A156" s="168"/>
      <c r="B156" s="168"/>
      <c r="C156" s="168"/>
      <c r="D156" s="168"/>
      <c r="E156" s="168"/>
      <c r="F156" s="168"/>
      <c r="G156" s="168"/>
    </row>
    <row r="157" spans="1:7" ht="12.75">
      <c r="A157" s="168"/>
      <c r="B157" s="168"/>
      <c r="C157" s="168"/>
      <c r="D157" s="168"/>
      <c r="E157" s="168"/>
      <c r="F157" s="168"/>
      <c r="G157" s="168"/>
    </row>
    <row r="158" spans="1:7" ht="12.75">
      <c r="A158" s="168"/>
      <c r="B158" s="168"/>
      <c r="C158" s="168"/>
      <c r="D158" s="168"/>
      <c r="E158" s="168"/>
      <c r="F158" s="168"/>
      <c r="G158" s="168"/>
    </row>
    <row r="159" ht="12.75">
      <c r="E159" s="138"/>
    </row>
    <row r="160" ht="12.75">
      <c r="E160" s="138"/>
    </row>
    <row r="161" ht="12.75">
      <c r="E161" s="138"/>
    </row>
    <row r="162" ht="12.75">
      <c r="E162" s="138"/>
    </row>
    <row r="163" ht="12.75">
      <c r="E163" s="138"/>
    </row>
    <row r="164" ht="12.75">
      <c r="E164" s="138"/>
    </row>
    <row r="165" ht="12.75">
      <c r="E165" s="138"/>
    </row>
    <row r="166" ht="12.75">
      <c r="E166" s="138"/>
    </row>
    <row r="167" ht="12.75">
      <c r="E167" s="138"/>
    </row>
    <row r="168" ht="12.75">
      <c r="E168" s="138"/>
    </row>
    <row r="169" ht="12.75">
      <c r="E169" s="138"/>
    </row>
    <row r="170" ht="12.75">
      <c r="E170" s="138"/>
    </row>
    <row r="171" ht="12.75">
      <c r="E171" s="138"/>
    </row>
    <row r="172" ht="12.75">
      <c r="E172" s="138"/>
    </row>
    <row r="173" ht="12.75">
      <c r="E173" s="138"/>
    </row>
    <row r="174" ht="12.75">
      <c r="E174" s="138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ht="12.75">
      <c r="E182" s="138"/>
    </row>
    <row r="183" ht="12.75">
      <c r="E183" s="138"/>
    </row>
    <row r="184" ht="12.75">
      <c r="E184" s="138"/>
    </row>
    <row r="185" ht="12.75">
      <c r="E185" s="138"/>
    </row>
    <row r="186" ht="12.75">
      <c r="E186" s="138"/>
    </row>
    <row r="187" ht="12.75">
      <c r="E187" s="138"/>
    </row>
    <row r="188" ht="12.75">
      <c r="E188" s="138"/>
    </row>
    <row r="189" ht="12.75">
      <c r="E189" s="138"/>
    </row>
    <row r="190" spans="1:2" ht="12.75">
      <c r="A190" s="179"/>
      <c r="B190" s="179"/>
    </row>
    <row r="191" spans="1:7" ht="12.75">
      <c r="A191" s="168"/>
      <c r="B191" s="168"/>
      <c r="C191" s="180"/>
      <c r="D191" s="180"/>
      <c r="E191" s="181"/>
      <c r="F191" s="180"/>
      <c r="G191" s="182"/>
    </row>
    <row r="192" spans="1:7" ht="12.75">
      <c r="A192" s="183"/>
      <c r="B192" s="183"/>
      <c r="C192" s="168"/>
      <c r="D192" s="168"/>
      <c r="E192" s="184"/>
      <c r="F192" s="168"/>
      <c r="G192" s="168"/>
    </row>
    <row r="193" spans="1:7" ht="12.75">
      <c r="A193" s="168"/>
      <c r="B193" s="168"/>
      <c r="C193" s="168"/>
      <c r="D193" s="168"/>
      <c r="E193" s="184"/>
      <c r="F193" s="168"/>
      <c r="G193" s="168"/>
    </row>
    <row r="194" spans="1:7" ht="12.75">
      <c r="A194" s="168"/>
      <c r="B194" s="168"/>
      <c r="C194" s="168"/>
      <c r="D194" s="168"/>
      <c r="E194" s="184"/>
      <c r="F194" s="168"/>
      <c r="G194" s="168"/>
    </row>
    <row r="195" spans="1:7" ht="12.75">
      <c r="A195" s="168"/>
      <c r="B195" s="168"/>
      <c r="C195" s="168"/>
      <c r="D195" s="168"/>
      <c r="E195" s="184"/>
      <c r="F195" s="168"/>
      <c r="G195" s="168"/>
    </row>
    <row r="196" spans="1:7" ht="12.75">
      <c r="A196" s="168"/>
      <c r="B196" s="168"/>
      <c r="C196" s="168"/>
      <c r="D196" s="168"/>
      <c r="E196" s="184"/>
      <c r="F196" s="168"/>
      <c r="G196" s="168"/>
    </row>
    <row r="197" spans="1:7" ht="12.75">
      <c r="A197" s="168"/>
      <c r="B197" s="168"/>
      <c r="C197" s="168"/>
      <c r="D197" s="168"/>
      <c r="E197" s="184"/>
      <c r="F197" s="168"/>
      <c r="G197" s="168"/>
    </row>
    <row r="198" spans="1:7" ht="12.75">
      <c r="A198" s="168"/>
      <c r="B198" s="168"/>
      <c r="C198" s="168"/>
      <c r="D198" s="168"/>
      <c r="E198" s="184"/>
      <c r="F198" s="168"/>
      <c r="G198" s="168"/>
    </row>
    <row r="199" spans="1:7" ht="12.75">
      <c r="A199" s="168"/>
      <c r="B199" s="168"/>
      <c r="C199" s="168"/>
      <c r="D199" s="168"/>
      <c r="E199" s="184"/>
      <c r="F199" s="168"/>
      <c r="G199" s="168"/>
    </row>
    <row r="200" spans="1:7" ht="12.75">
      <c r="A200" s="168"/>
      <c r="B200" s="168"/>
      <c r="C200" s="168"/>
      <c r="D200" s="168"/>
      <c r="E200" s="184"/>
      <c r="F200" s="168"/>
      <c r="G200" s="168"/>
    </row>
    <row r="201" spans="1:7" ht="12.75">
      <c r="A201" s="168"/>
      <c r="B201" s="168"/>
      <c r="C201" s="168"/>
      <c r="D201" s="168"/>
      <c r="E201" s="184"/>
      <c r="F201" s="168"/>
      <c r="G201" s="168"/>
    </row>
    <row r="202" spans="1:7" ht="12.75">
      <c r="A202" s="168"/>
      <c r="B202" s="168"/>
      <c r="C202" s="168"/>
      <c r="D202" s="168"/>
      <c r="E202" s="184"/>
      <c r="F202" s="168"/>
      <c r="G202" s="168"/>
    </row>
    <row r="203" spans="1:7" ht="12.75">
      <c r="A203" s="168"/>
      <c r="B203" s="168"/>
      <c r="C203" s="168"/>
      <c r="D203" s="168"/>
      <c r="E203" s="184"/>
      <c r="F203" s="168"/>
      <c r="G203" s="168"/>
    </row>
    <row r="204" spans="1:7" ht="12.75">
      <c r="A204" s="168"/>
      <c r="B204" s="168"/>
      <c r="C204" s="168"/>
      <c r="D204" s="168"/>
      <c r="E204" s="184"/>
      <c r="F204" s="168"/>
      <c r="G204" s="168"/>
    </row>
  </sheetData>
  <sheetProtection/>
  <mergeCells count="53">
    <mergeCell ref="C13:D13"/>
    <mergeCell ref="C14:D14"/>
    <mergeCell ref="A1:G1"/>
    <mergeCell ref="A3:B3"/>
    <mergeCell ref="A4:B4"/>
    <mergeCell ref="E4:G4"/>
    <mergeCell ref="C9:D9"/>
    <mergeCell ref="C11:D11"/>
    <mergeCell ref="C16:D16"/>
    <mergeCell ref="C18:D18"/>
    <mergeCell ref="C19:D19"/>
    <mergeCell ref="C21:D21"/>
    <mergeCell ref="C23:D23"/>
    <mergeCell ref="C26:D26"/>
    <mergeCell ref="C45:D45"/>
    <mergeCell ref="C28:D28"/>
    <mergeCell ref="C30:D30"/>
    <mergeCell ref="C31:D31"/>
    <mergeCell ref="C32:D32"/>
    <mergeCell ref="C34:D34"/>
    <mergeCell ref="C36:D36"/>
    <mergeCell ref="C71:D71"/>
    <mergeCell ref="C73:D73"/>
    <mergeCell ref="C48:D48"/>
    <mergeCell ref="C49:D49"/>
    <mergeCell ref="C55:D55"/>
    <mergeCell ref="C37:D37"/>
    <mergeCell ref="C39:D39"/>
    <mergeCell ref="C40:D40"/>
    <mergeCell ref="C41:D41"/>
    <mergeCell ref="C43:D43"/>
    <mergeCell ref="C59:D59"/>
    <mergeCell ref="C60:D60"/>
    <mergeCell ref="C63:D63"/>
    <mergeCell ref="C67:D67"/>
    <mergeCell ref="C68:D68"/>
    <mergeCell ref="C70:D70"/>
    <mergeCell ref="C127:D127"/>
    <mergeCell ref="C95:D95"/>
    <mergeCell ref="C97:D97"/>
    <mergeCell ref="C99:D99"/>
    <mergeCell ref="C102:D102"/>
    <mergeCell ref="C89:D89"/>
    <mergeCell ref="C91:D91"/>
    <mergeCell ref="C112:D112"/>
    <mergeCell ref="C113:D113"/>
    <mergeCell ref="C115:D115"/>
    <mergeCell ref="C123:D123"/>
    <mergeCell ref="C74:D74"/>
    <mergeCell ref="C77:D77"/>
    <mergeCell ref="C78:D78"/>
    <mergeCell ref="C85:D85"/>
    <mergeCell ref="C87:D87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Koplík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Koplík</dc:creator>
  <cp:keywords/>
  <dc:description/>
  <cp:lastModifiedBy> </cp:lastModifiedBy>
  <dcterms:created xsi:type="dcterms:W3CDTF">2012-07-29T10:21:59Z</dcterms:created>
  <dcterms:modified xsi:type="dcterms:W3CDTF">2012-08-22T09:51:39Z</dcterms:modified>
  <cp:category/>
  <cp:version/>
  <cp:contentType/>
  <cp:contentStatus/>
</cp:coreProperties>
</file>