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521" yWindow="6135" windowWidth="19440" windowHeight="6195" tabRatio="956" activeTab="0"/>
  </bookViews>
  <sheets>
    <sheet name="Rekapitulace stavby" sheetId="1" r:id="rId1"/>
    <sheet name="IO 01 - PPO Písku I.etapa" sheetId="2" r:id="rId2"/>
    <sheet name="IO 02 - Hrazení kanalizac..." sheetId="3" r:id="rId3"/>
    <sheet name="IO 03 - Protipovodňová oc..." sheetId="4" r:id="rId4"/>
    <sheet name="IO 04 - Přeložka vodovodu" sheetId="5" r:id="rId5"/>
    <sheet name="IO 05 - Sanace a zatěsněn..." sheetId="6" r:id="rId6"/>
    <sheet name="IO 06 - Podchycení dešťov..." sheetId="7" r:id="rId7"/>
    <sheet name="IO 07 - Rybník Pěník - zv..." sheetId="8" r:id="rId8"/>
    <sheet name="ON - Ostatní a vedlejší n..." sheetId="9" r:id="rId9"/>
    <sheet name="Pokyny pro vyplnění" sheetId="10" r:id="rId10"/>
  </sheets>
  <definedNames>
    <definedName name="_xlnm._FilterDatabase" localSheetId="1" hidden="1">'IO 01 - PPO Písku I.etapa'!$C$83:$K$469</definedName>
    <definedName name="_xlnm._FilterDatabase" localSheetId="2" hidden="1">'IO 02 - Hrazení kanalizac...'!$C$78:$K$158</definedName>
    <definedName name="_xlnm._FilterDatabase" localSheetId="3" hidden="1">'IO 03 - Protipovodňová oc...'!$C$83:$K$507</definedName>
    <definedName name="_xlnm._FilterDatabase" localSheetId="4" hidden="1">'IO 04 - Přeložka vodovodu'!$C$80:$K$231</definedName>
    <definedName name="_xlnm._FilterDatabase" localSheetId="5" hidden="1">'IO 05 - Sanace a zatěsněn...'!$C$79:$K$145</definedName>
    <definedName name="_xlnm._FilterDatabase" localSheetId="6" hidden="1">'IO 06 - Podchycení dešťov...'!$C$79:$K$133</definedName>
    <definedName name="_xlnm._FilterDatabase" localSheetId="7" hidden="1">'IO 07 - Rybník Pěník - zv...'!$C$82:$K$259</definedName>
    <definedName name="_xlnm._FilterDatabase" localSheetId="8" hidden="1">'ON - Ostatní a vedlejší n...'!$C$76:$K$92</definedName>
    <definedName name="_xlnm.Print_Area" localSheetId="1">'IO 01 - PPO Písku I.etapa'!$C$4:$J$36,'IO 01 - PPO Písku I.etapa'!$C$42:$J$65,'IO 01 - PPO Písku I.etapa'!$C$71:$K$469</definedName>
    <definedName name="_xlnm.Print_Area" localSheetId="2">'IO 02 - Hrazení kanalizac...'!$C$4:$J$36,'IO 02 - Hrazení kanalizac...'!$C$42:$J$60,'IO 02 - Hrazení kanalizac...'!$C$66:$K$158</definedName>
    <definedName name="_xlnm.Print_Area" localSheetId="3">'IO 03 - Protipovodňová oc...'!$C$4:$J$36,'IO 03 - Protipovodňová oc...'!$C$42:$J$65,'IO 03 - Protipovodňová oc...'!$C$71:$K$507</definedName>
    <definedName name="_xlnm.Print_Area" localSheetId="4">'IO 04 - Přeložka vodovodu'!$C$4:$J$36,'IO 04 - Přeložka vodovodu'!$C$42:$J$62,'IO 04 - Přeložka vodovodu'!$C$68:$K$231</definedName>
    <definedName name="_xlnm.Print_Area" localSheetId="5">'IO 05 - Sanace a zatěsněn...'!$C$4:$J$36,'IO 05 - Sanace a zatěsněn...'!$C$42:$J$61,'IO 05 - Sanace a zatěsněn...'!$C$67:$K$145</definedName>
    <definedName name="_xlnm.Print_Area" localSheetId="6">'IO 06 - Podchycení dešťov...'!$C$4:$J$36,'IO 06 - Podchycení dešťov...'!$C$42:$J$61,'IO 06 - Podchycení dešťov...'!$C$67:$K$133</definedName>
    <definedName name="_xlnm.Print_Area" localSheetId="7">'IO 07 - Rybník Pěník - zv...'!$C$4:$J$36,'IO 07 - Rybník Pěník - zv...'!$C$42:$J$64,'IO 07 - Rybník Pěník - zv...'!$C$70:$K$259</definedName>
    <definedName name="_xlnm.Print_Area" localSheetId="8">'ON - Ostatní a vedlejší n...'!$C$4:$J$36,'ON - Ostatní a vedlejší n...'!$C$42:$J$58,'ON - Ostatní a vedlejší n...'!$C$64:$K$92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'IO 01 - PPO Písku I.etapa'!$83:$83</definedName>
    <definedName name="_xlnm.Print_Titles" localSheetId="2">'IO 02 - Hrazení kanalizac...'!$78:$78</definedName>
    <definedName name="_xlnm.Print_Titles" localSheetId="3">'IO 03 - Protipovodňová oc...'!$83:$83</definedName>
    <definedName name="_xlnm.Print_Titles" localSheetId="4">'IO 04 - Přeložka vodovodu'!$80:$80</definedName>
    <definedName name="_xlnm.Print_Titles" localSheetId="5">'IO 05 - Sanace a zatěsněn...'!$79:$79</definedName>
    <definedName name="_xlnm.Print_Titles" localSheetId="6">'IO 06 - Podchycení dešťov...'!$79:$79</definedName>
    <definedName name="_xlnm.Print_Titles" localSheetId="7">'IO 07 - Rybník Pěník - zv...'!$82:$82</definedName>
    <definedName name="_xlnm.Print_Titles" localSheetId="8">'ON - Ostatní a vedlejší n...'!$76:$76</definedName>
  </definedNames>
  <calcPr calcId="145621"/>
</workbook>
</file>

<file path=xl/sharedStrings.xml><?xml version="1.0" encoding="utf-8"?>
<sst xmlns="http://schemas.openxmlformats.org/spreadsheetml/2006/main" count="15441" uniqueCount="1614">
  <si>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</si>
  <si>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</si>
  <si>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</si>
  <si>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</si>
  <si>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</si>
  <si>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</si>
  <si>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</si>
  <si>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{feea6f51-17d5-45f2-b01e-98c347bc0ace}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</si>
  <si>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</si>
  <si>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</si>
  <si>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</si>
  <si>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</si>
  <si>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</si>
  <si>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</si>
  <si>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</si>
  <si>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</si>
  <si>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1309/10</t>
  </si>
  <si>
    <t>Stavba:</t>
  </si>
  <si>
    <t>PPO města Písek I. a II. etapa</t>
  </si>
  <si>
    <t>0,1</t>
  </si>
  <si>
    <t>KSO:</t>
  </si>
  <si>
    <t>CC-CZ:</t>
  </si>
  <si>
    <t>1</t>
  </si>
  <si>
    <t>Místo:</t>
  </si>
  <si>
    <t>Písek</t>
  </si>
  <si>
    <t>Datum:</t>
  </si>
  <si>
    <t>10</t>
  </si>
  <si>
    <t>100</t>
  </si>
  <si>
    <t>Zadavatel:</t>
  </si>
  <si>
    <t>IČ:</t>
  </si>
  <si>
    <t>Povodí Vltavy, s.p., Č.Budějovice</t>
  </si>
  <si>
    <t>DIČ:</t>
  </si>
  <si>
    <t>Uchazeč:</t>
  </si>
  <si>
    <t xml:space="preserve"> </t>
  </si>
  <si>
    <t>Projektant:</t>
  </si>
  <si>
    <t>VH-TRES spol.s r.o., Č. Budějovice</t>
  </si>
  <si>
    <t>Poznámka:</t>
  </si>
  <si>
    <t>Pro stavbu PPO města Písek jsou zpracovány dva samostatné projekty, I. etapa a II. etapa. Tento soupis prací je zpracován jako souhrnný pro obě etapy.Soupis prací je sestaven s využitím položek Cenové soustavy ÚRS 2016 01. Cen. a techn. podmínky položek Cenové soustavy  ÚRS, které nejsou uvedeny v soupisu prací (informace z tzv. úvodních částí katalogů) jsou neomezeně k dispozici na www.cs-urs.cz. Položky soupisu prací, které nemají ve sloupci "Cenová soustava" uveden žádný údaj, nepochází z Cenové soustavy ÚRS. Obchodní názvy materiálů uvedené v soupisu prací jsou pouze doporučené, lze je nahradit kvalitativně a technicky obdobnými materiály.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</si>
  <si>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</si>
  <si>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</si>
  <si>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</si>
  <si>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</si>
  <si>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</si>
  <si>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</si>
  <si>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</si>
  <si>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</si>
  <si>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</si>
  <si>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</si>
  <si>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</si>
  <si>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</si>
  <si>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</si>
  <si>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</si>
  <si>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</si>
  <si>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</si>
  <si>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</si>
  <si>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</si>
  <si>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</si>
  <si>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</si>
  <si>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</si>
  <si>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</si>
  <si>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</si>
  <si>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</si>
  <si>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</si>
  <si>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</si>
  <si>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</si>
  <si>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</si>
  <si>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</si>
  <si>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</si>
  <si>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</si>
  <si>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</si>
  <si>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</si>
  <si>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</si>
  <si>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</si>
  <si>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</si>
  <si>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</si>
  <si>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</si>
  <si>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</si>
  <si>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</t>
  </si>
  <si>
    <t>PPO Písku I.etapa</t>
  </si>
  <si>
    <t>ING</t>
  </si>
  <si>
    <t>{9bb3695b-9743-4f00-b5c8-28d3245d5294}</t>
  </si>
  <si>
    <t>2</t>
  </si>
  <si>
    <t>IO 02</t>
  </si>
  <si>
    <t>Hrazení kanalizace, čerpání vod, těsnění prost.IS</t>
  </si>
  <si>
    <t>{4c084aa2-66c2-4fac-8713-ff158b32fa02}</t>
  </si>
  <si>
    <t>IO 03</t>
  </si>
  <si>
    <t>Protipovodňová ochranná bariéra č.2</t>
  </si>
  <si>
    <t>{8536d23a-9acb-4892-a5a6-2d74a817ab71}</t>
  </si>
  <si>
    <t>IO 04</t>
  </si>
  <si>
    <t>Přeložka vodovodu</t>
  </si>
  <si>
    <t>{16d2ce27-76c2-4431-a6a4-f5e030c548bc}</t>
  </si>
  <si>
    <t>IO 05</t>
  </si>
  <si>
    <t>Sanace a zatěsnění stávajícího zatrubnění</t>
  </si>
  <si>
    <t>{d464cfc8-44c5-4cb4-a601-aa4e44edb415}</t>
  </si>
  <si>
    <t>IO 06</t>
  </si>
  <si>
    <t>Podchycení dešťové kanalizace</t>
  </si>
  <si>
    <t>{ac6a8d79-ffcb-4272-a160-c2ed784aec7c}</t>
  </si>
  <si>
    <t>IO 07</t>
  </si>
  <si>
    <t>Rybník Pěník - zvýšení hráze</t>
  </si>
  <si>
    <t>{97fc7f57-4914-4bbb-a783-ddac344fa167}</t>
  </si>
  <si>
    <t>ON</t>
  </si>
  <si>
    <t>Ostatní a vedlejší náklady</t>
  </si>
  <si>
    <t>OST</t>
  </si>
  <si>
    <t>{97376988-680e-48ff-82a3-336954e74bb0}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</si>
  <si>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</si>
  <si>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</si>
  <si>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</si>
  <si>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</si>
  <si>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</si>
  <si>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</si>
  <si>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</si>
  <si>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01 - PPO Písku I.etapa</t>
  </si>
  <si>
    <t>REKAPITULACE ČLENĚNÍ SOUPISU PRACÍ</t>
  </si>
  <si>
    <t>Kód dílu - Popis</t>
  </si>
  <si>
    <t>Cena celkem [CZK]</t>
  </si>
  <si>
    <t>Náklady soupisu celkem</t>
  </si>
  <si>
    <t>-1</t>
  </si>
  <si>
    <t>01 - PPO Písku, I.etapa</t>
  </si>
  <si>
    <t xml:space="preserve">    1 - Zemní práce</t>
  </si>
  <si>
    <t xml:space="preserve">    2 - Základy a zvláštní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</si>
  <si>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</si>
  <si>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</si>
  <si>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</si>
  <si>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</si>
  <si>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</si>
  <si>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</si>
  <si>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</si>
  <si>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</si>
  <si>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</si>
  <si>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</si>
  <si>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</si>
  <si>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</si>
  <si>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</si>
  <si>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</si>
  <si>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</si>
  <si>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</si>
  <si>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</si>
  <si>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</si>
  <si>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</si>
  <si>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01</t>
  </si>
  <si>
    <t>PPO Písku, I.etapa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</si>
  <si>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</si>
  <si>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</si>
  <si>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</si>
  <si>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</si>
  <si>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</si>
  <si>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</si>
  <si>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</si>
  <si>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</si>
  <si>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-1612784607</t>
  </si>
  <si>
    <t>VV</t>
  </si>
  <si>
    <t>2.5*383.0</t>
  </si>
  <si>
    <t>True</t>
  </si>
  <si>
    <t>Součet</t>
  </si>
  <si>
    <t>11130-R</t>
  </si>
  <si>
    <t xml:space="preserve">Štěpkování křovin a stromů průměru kmene do 100 mm </t>
  </si>
  <si>
    <t>-284705339</t>
  </si>
  <si>
    <t>"vč.odvozu ze stavby a likvidace dle platné legislativy"   2.5*383.0</t>
  </si>
  <si>
    <t>113106241</t>
  </si>
  <si>
    <t>Rozebrání vozovek ze silničních dílců</t>
  </si>
  <si>
    <t>39635467</t>
  </si>
  <si>
    <t xml:space="preserve">vč.naložení a odvozu panelů </t>
  </si>
  <si>
    <t>"rozebrání dočasné konstrukce ze silničních panelů"   (22,0+20,0)*3,0</t>
  </si>
  <si>
    <t>"rozebrání staveništní komunikace ze silničních panelů"  3,0*328,26</t>
  </si>
  <si>
    <t>5</t>
  </si>
  <si>
    <t>113106121</t>
  </si>
  <si>
    <t>Rozebrání dlažeb nebo dílců komunikací pro pěší z betonových nebo kamenných dlaždic</t>
  </si>
  <si>
    <t>1058192439</t>
  </si>
  <si>
    <t>30*2,5</t>
  </si>
  <si>
    <t>6</t>
  </si>
  <si>
    <t>113107222</t>
  </si>
  <si>
    <t>Odstranění podkladu pl nad 200 m2 z kameniva drceného tl 200 mm</t>
  </si>
  <si>
    <t>443021794</t>
  </si>
  <si>
    <t>"asfaltový chodník"   328,26*1,2</t>
  </si>
  <si>
    <t>7</t>
  </si>
  <si>
    <t>113107241</t>
  </si>
  <si>
    <t>Odstranění podkladu pl nad 200 m2 živičných tl 50 mm</t>
  </si>
  <si>
    <t>-1162512607</t>
  </si>
  <si>
    <t>8</t>
  </si>
  <si>
    <t>113108442</t>
  </si>
  <si>
    <t>Rozrytí krytu z kameniva bez zhutnění s živičným pojivem</t>
  </si>
  <si>
    <t>-349452432</t>
  </si>
  <si>
    <t>9</t>
  </si>
  <si>
    <t>113152111</t>
  </si>
  <si>
    <t>Odstranění podkladů zpevněných ploch z kameniva těženého</t>
  </si>
  <si>
    <t>m3</t>
  </si>
  <si>
    <t>1347737777</t>
  </si>
  <si>
    <t>"rozebrání dočasné konstrukce ze silničních panelů"  (22,0+20,0)*3,0*0,04</t>
  </si>
  <si>
    <t>"rozebrání staveništní komunikace ze silničních panelů"  3,5*328,26*0,3</t>
  </si>
  <si>
    <t>115101201</t>
  </si>
  <si>
    <t>Čerpání vody na dopravní výšku do 10 m průměrný přítok do 500 l/min</t>
  </si>
  <si>
    <t>hod</t>
  </si>
  <si>
    <t>-250365177</t>
  </si>
  <si>
    <t>8,0*14</t>
  </si>
  <si>
    <t>11</t>
  </si>
  <si>
    <t>115101301</t>
  </si>
  <si>
    <t>Pohotovost čerpací soupravy pro dopravní výšku do 10 m přítok do 500 l/min</t>
  </si>
  <si>
    <t>den</t>
  </si>
  <si>
    <t>1866428511</t>
  </si>
  <si>
    <t>14,0</t>
  </si>
  <si>
    <t>12</t>
  </si>
  <si>
    <t>121101103</t>
  </si>
  <si>
    <t>Sejmutí ornice s přemístěním na vzdálenost do 250 m</t>
  </si>
  <si>
    <t>1245759763</t>
  </si>
  <si>
    <t>383,05*0,6*0,1</t>
  </si>
  <si>
    <t>13</t>
  </si>
  <si>
    <t>130001101</t>
  </si>
  <si>
    <t>Příplatek za ztížení vykopávky v blízkosti pozemního vedení</t>
  </si>
  <si>
    <t>-94211339</t>
  </si>
  <si>
    <t>"15% vykopávek"   1,6*383,05*0,15</t>
  </si>
  <si>
    <t>14</t>
  </si>
  <si>
    <t>131201102</t>
  </si>
  <si>
    <t>Hloubení jam nezapažených v hornině tř. 3 objemu do 1000 m3</t>
  </si>
  <si>
    <t>-696596920</t>
  </si>
  <si>
    <t>1,6*383,05</t>
  </si>
  <si>
    <t>132201201</t>
  </si>
  <si>
    <t>Hloubení rýh š do 2000 mm v hornině tř. 3 objemu do 100 m3</t>
  </si>
  <si>
    <t>-602777809</t>
  </si>
  <si>
    <t>1*1,6*(18+4)</t>
  </si>
  <si>
    <t>16</t>
  </si>
  <si>
    <t>153111114</t>
  </si>
  <si>
    <t>Příčné řezání ocelových zaberaněných štětovnic z terénu</t>
  </si>
  <si>
    <t>kus</t>
  </si>
  <si>
    <t>736174893</t>
  </si>
  <si>
    <t>(383,05-12)/0,6</t>
  </si>
  <si>
    <t>17</t>
  </si>
  <si>
    <t>153111119</t>
  </si>
  <si>
    <t>Řezání otvorů v ocelových zaberaněných štětovnicích z terénu</t>
  </si>
  <si>
    <t>1900326528</t>
  </si>
  <si>
    <t>18</t>
  </si>
  <si>
    <t>153112111</t>
  </si>
  <si>
    <t>Nastražení ocelových štětovnic dl do 10 m ve standardních podmínkách z terénu</t>
  </si>
  <si>
    <t>1201898549</t>
  </si>
  <si>
    <t>(383,05-12)*5</t>
  </si>
  <si>
    <t>19</t>
  </si>
  <si>
    <t>153112122</t>
  </si>
  <si>
    <t>Zaberanění ocelových štětovnic na dl do 8 m ve standardních podmínkách z terénu</t>
  </si>
  <si>
    <t>2141335842</t>
  </si>
  <si>
    <t>20</t>
  </si>
  <si>
    <t>M</t>
  </si>
  <si>
    <t>15921-R</t>
  </si>
  <si>
    <t>štětovnice jakost VL 603 dle EN 10248-1</t>
  </si>
  <si>
    <t>t</t>
  </si>
  <si>
    <t>-1998497739</t>
  </si>
  <si>
    <t>(383,05-12)*5*0,108</t>
  </si>
  <si>
    <t>16270-R</t>
  </si>
  <si>
    <t>Vodorovné přemístění výkopku na skládku vč. uložení (poplatku) dle platné legislativy</t>
  </si>
  <si>
    <t>-2143564430</t>
  </si>
  <si>
    <t>"přebytečná zemina na skládku"   612,88+35,2-89,81</t>
  </si>
  <si>
    <t>22</t>
  </si>
  <si>
    <t>174101101</t>
  </si>
  <si>
    <t>Zásyp jam, šachet rýh nebo kolem objektů sypaninou se zhutněním</t>
  </si>
  <si>
    <t>2097829143</t>
  </si>
  <si>
    <t>0,2*383,05</t>
  </si>
  <si>
    <t>0,6*(4+18)</t>
  </si>
  <si>
    <t>23</t>
  </si>
  <si>
    <t>175151101</t>
  </si>
  <si>
    <t>Obsypání potrubí strojně sypaninou bez prohození, uloženou do 3 m</t>
  </si>
  <si>
    <t>1230451542</t>
  </si>
  <si>
    <t>Zeď typ I. stan. 0,00-72,05 tj. dl.72,05m:</t>
  </si>
  <si>
    <t>"počátek - PF1, stan.0,00-20,00 tj. dl.20m"   1,1*20</t>
  </si>
  <si>
    <t>"PF1-PF2, stan.20,00-40,00 tj. dl.20m"   (1,1+1,0)/2*20</t>
  </si>
  <si>
    <t>"PF2-PF3, stan.40,00-60,00 tj. dl.20m"   (1,0+0,9)/2*20</t>
  </si>
  <si>
    <t>"PF3-konec, stan.60,00-72,05 tj. dl.12,05m"   0,9*12,05</t>
  </si>
  <si>
    <t>"Zeď typ II. stan. 72,05-74,05 tj. dl.2m"   1,0*0,8*2</t>
  </si>
  <si>
    <t>Zeď typ I. stan. 74,05-113,05tj. dl.39m:</t>
  </si>
  <si>
    <t>"počátek - PF4, stan.74,05-80,00 tj. dl.5,95m"   1,0*5,95</t>
  </si>
  <si>
    <t>"PF4-PF5, stan.80,00-100,00 tj.dl.20m"   (1,0+1,1)/2*20</t>
  </si>
  <si>
    <t>"PF5-konec, stan.100,00-113,05 tj.dl.13,05m"   1,1*13,05</t>
  </si>
  <si>
    <t>"Zeď typ II. stan. 113,05-115,05 tj. dl.2m"   1,0*0,8*2</t>
  </si>
  <si>
    <t>Zeď typ I. stan. 115,05-207,05tj. dl.92m:</t>
  </si>
  <si>
    <t>"počátek - PF6, stan.115,05-115,37 tj. dl.0,32m"   1,1*0,32</t>
  </si>
  <si>
    <t>"PF6-PF7, stan.115,37-140,00 tj.dl.24,63m"   (1,1+1,2)/2*24,63</t>
  </si>
  <si>
    <t>"PF7-PF8, stan.140,00-160,0 tj.dl.20m"   (1,2+1,1)/2*20</t>
  </si>
  <si>
    <t>"PF8-PF9, stan.160,00-180,0 tj.dl.20m"   (1,1+1,1)/2*20</t>
  </si>
  <si>
    <t>"PF9-PF10, stan.180,00-200,0 tj.dl.20m"   (1,1+1,1)/2*20,0</t>
  </si>
  <si>
    <t>"PF10-konec, stan.200,0-207,05 tj.dl.7,05m"   1,1*7,05</t>
  </si>
  <si>
    <t>"Zeď typ II. stan. 207,05-210,05 tj. dl.3m"   1,0*3,0</t>
  </si>
  <si>
    <t xml:space="preserve">Zeď typ I. stan. 210,05-299,05 tj. dl.89m  </t>
  </si>
  <si>
    <t>"počátek - PF11, stan.210,05-220,0 tj. dl.9,95m"   1,0*9,95</t>
  </si>
  <si>
    <t>"PF11-PF12, stan.220,00-240,0 tj.dl.20m"   (1,0+1,0)/2*20</t>
  </si>
  <si>
    <t>"PF12-PF13, stan.240,00-260,0 tj.dl.20m"   (1,0+1,1)/2*20</t>
  </si>
  <si>
    <t>"PF13-PF14, stan.260,00-280,0 tj.dl.20m"   (1,1+1,0)/2*20</t>
  </si>
  <si>
    <t>"PF14-PF15, stan.280,0-292,37 tj.dl.12,37m"   (1,0+1,0)/2*12,37</t>
  </si>
  <si>
    <t>"PF15-konec, stan.292,37-299,05 tj.dl.6,68m"   1,0*6,68</t>
  </si>
  <si>
    <t>"Zeď typ II. stan. 299,05-302,05 tj. dl.3m"   1,0*0,8*3</t>
  </si>
  <si>
    <t>Zeď typ I. stan. 302,05-383,05 tj. dl.81m:</t>
  </si>
  <si>
    <t>"počátek - PF16, stan.302,05-320,0 tj. dl.17,95m"   1,1*17,95</t>
  </si>
  <si>
    <t>"PF16-PF17, stan.320,0-340,0 tj. dl.20m"   (1,1+1,1)/2*20</t>
  </si>
  <si>
    <t>"PF17-PF18, stan.340,0-360,0 tj. dl.20m"   (1,1+1,0)/2*20</t>
  </si>
  <si>
    <t>"PF18-konec, stan.360,0-383,05 tj. dl.23,05m"   1,0*23,05</t>
  </si>
  <si>
    <t>"napojení drenáže na kanalizaci dl. cca 18+4m"   1,0*(18+4)</t>
  </si>
  <si>
    <t>24</t>
  </si>
  <si>
    <t>583312000</t>
  </si>
  <si>
    <t>štěrkopísek netříděný zásypový materiál</t>
  </si>
  <si>
    <t>2979472</t>
  </si>
  <si>
    <t>"viz.položka 175151101"   424,977*2,0</t>
  </si>
  <si>
    <t>25</t>
  </si>
  <si>
    <t>181102301</t>
  </si>
  <si>
    <t>Úprava pláně v zářezech bez zhutnění</t>
  </si>
  <si>
    <t>-448877113</t>
  </si>
  <si>
    <t>383,05*0,6</t>
  </si>
  <si>
    <t>26</t>
  </si>
  <si>
    <t>181102302</t>
  </si>
  <si>
    <t>Úprava pláně v zářezech se zhutněním</t>
  </si>
  <si>
    <t>1192823126</t>
  </si>
  <si>
    <t>27</t>
  </si>
  <si>
    <t>181411122</t>
  </si>
  <si>
    <t>Založení lučního trávníku výsevem plochy do 1000 m2 ve svahu do 1:2</t>
  </si>
  <si>
    <t>-2040867006</t>
  </si>
  <si>
    <t>28</t>
  </si>
  <si>
    <t>005724720</t>
  </si>
  <si>
    <t xml:space="preserve">osivo směs travní krajinná </t>
  </si>
  <si>
    <t>kg</t>
  </si>
  <si>
    <t>1819084550</t>
  </si>
  <si>
    <t>229,830*0,015</t>
  </si>
  <si>
    <t>29</t>
  </si>
  <si>
    <t>182301122</t>
  </si>
  <si>
    <t>Rozprostření ornice pl do 500 m2 ve svahu přes 1:5 tl vrstvy do 150 mm</t>
  </si>
  <si>
    <t>-444728215</t>
  </si>
  <si>
    <t>30</t>
  </si>
  <si>
    <t>184807111</t>
  </si>
  <si>
    <t>Zřízení ochrany stromu bedněním</t>
  </si>
  <si>
    <t>48337240</t>
  </si>
  <si>
    <t>30,0</t>
  </si>
  <si>
    <t>31</t>
  </si>
  <si>
    <t>184807112</t>
  </si>
  <si>
    <t>Odstranění ochrany stromu bedněním</t>
  </si>
  <si>
    <t>519247027</t>
  </si>
  <si>
    <t>32</t>
  </si>
  <si>
    <t>18555-R</t>
  </si>
  <si>
    <t>Hutnící zkoušky</t>
  </si>
  <si>
    <t>kpl</t>
  </si>
  <si>
    <t>1884417164</t>
  </si>
  <si>
    <t>1,0</t>
  </si>
  <si>
    <t>Základy a zvláštní zakládání</t>
  </si>
  <si>
    <t>33</t>
  </si>
  <si>
    <t>211971110</t>
  </si>
  <si>
    <t>Zřízení opláštění žeber nebo trativodů geotextilií v rýze nebo zářezu sklonu do 1:2</t>
  </si>
  <si>
    <t>1377761770</t>
  </si>
  <si>
    <t>(383,05+18+4)*4</t>
  </si>
  <si>
    <t>34</t>
  </si>
  <si>
    <t>212755218</t>
  </si>
  <si>
    <t>Trativody z drenážních trubek plastových flexibilních D 200 mm bez lože</t>
  </si>
  <si>
    <t>m</t>
  </si>
  <si>
    <t>-1195945668</t>
  </si>
  <si>
    <t>"vč.napojení 2x do jednotné kanalizace"   405,0</t>
  </si>
  <si>
    <t>35</t>
  </si>
  <si>
    <t>693110050</t>
  </si>
  <si>
    <t>geotextilie tkaná (polypropylen) PK-TEX PP 80 314 g/m2</t>
  </si>
  <si>
    <t>-1134087351</t>
  </si>
  <si>
    <t>(383,05+18+4)*4*1,15</t>
  </si>
  <si>
    <t>36</t>
  </si>
  <si>
    <t>29999-R</t>
  </si>
  <si>
    <t>Podloží těsněno injektáží</t>
  </si>
  <si>
    <t>60</t>
  </si>
  <si>
    <t>12,0</t>
  </si>
  <si>
    <t>3</t>
  </si>
  <si>
    <t>Svislé a kompletní konstrukce</t>
  </si>
  <si>
    <t>37</t>
  </si>
  <si>
    <t>321321116</t>
  </si>
  <si>
    <t>Konstrukce vodních staveb ze ŽB mrazuvzdorného tř. C 30/37</t>
  </si>
  <si>
    <t>-1297567683</t>
  </si>
  <si>
    <t>konstrukce ze železobetonu C30/37 XC4 XF2 XA1</t>
  </si>
  <si>
    <t>"počátek - PF1, stan.0,00-20,00 tj. dl.20m"   0,5*20</t>
  </si>
  <si>
    <t>"PF1-PF2, stan.20,00-40,00 tj. dl.20m"   (0,5+0,5)/2*20</t>
  </si>
  <si>
    <t>"PF2-PF3, stan.40,00-60,00 tj. dl.20m"   (0,5+0,6)/2*20</t>
  </si>
  <si>
    <t>"PF3-konec, stan.60,00-72,05 tj. dl.12,05m"   0,6*12,05</t>
  </si>
  <si>
    <t>"Zeď typ II. stan. 72,05-74,05 tj. dl.2m"   0,4*0,8*2</t>
  </si>
  <si>
    <t>"počátek - PF4, stan.74,05-80,00 tj. dl.5,95m"   0,6*5,95</t>
  </si>
  <si>
    <t>"PF4-PF5, stan.80,00-100,00 tj.dl.20m"   (0,6+0,7)/2*20</t>
  </si>
  <si>
    <t>"PF5-konec, stan.100,00-113,05 tj.dl.13,05m"   0,7*13,05</t>
  </si>
  <si>
    <t>"Zeď typ II. stan. 113,05-115,05 tj. dl.2m"   0,4*0,8*2</t>
  </si>
  <si>
    <t>"počátek - PF6, stan.115,05-115,37 tj. dl.0,32m"   0,6*0,32</t>
  </si>
  <si>
    <t>"PF6-PF7, stan.115,37-140,00 tj.dl.24,63m"   (0,6+0,6)/2*24,63</t>
  </si>
  <si>
    <t>"PF7-PF8, stan.140,00-160,0 tj.dl.20m"   (0,6+0,6)/2*20</t>
  </si>
  <si>
    <t>"PF8-PF9, stan.160,00-180,0 tj.dl.20m"   (0,6+0,6)/2*20</t>
  </si>
  <si>
    <t>"PF9-PF10, stan.180,00-200,0 tj.dl.20m"   (0,6+0,7)/2*20</t>
  </si>
  <si>
    <t>"PF10-konec, stan.200,0-207,05 tj.dl.7,05m"   0,7*7,05</t>
  </si>
  <si>
    <t>"Zeď typ II. stan. 207,05-210,05 tj. dl.3m"   0,4*0,8*3</t>
  </si>
  <si>
    <t>Zeď typ I. stan. 210,05-299,05 tj. dl.89m:</t>
  </si>
  <si>
    <t>"počátek - PF11, stan.210,05-220,0 tj. dl.9,95m"   0,7*9,95</t>
  </si>
  <si>
    <t>"PF11-PF12, stan.220,00-240,0 tj.dl.20m"   (0,7+0,7)/2*20</t>
  </si>
  <si>
    <t>"PF12-PF13, stan.240,00-260,0 tj.dl.20m"   (0,7+0,6)/2*20</t>
  </si>
  <si>
    <t>"PF13-PF14, stan.260,00-280,0 tj.dl.20m"   (0,6+0,6)/2*20</t>
  </si>
  <si>
    <t>"PF14-PF15, stan.280,0-292,37 tj.dl.12,37m"   (0,6+0,6)/2*12,37</t>
  </si>
  <si>
    <t>"PF15-konec, stan.292,37-299,05 tj.dl.6,68m"   0,6*6,68</t>
  </si>
  <si>
    <t>"Zeď typ II. stan. 299,05-302,05 tj. dl.3m"   0,4*0,8*3</t>
  </si>
  <si>
    <t>"počátek - PF16, stan.302,05-320,0 tj. dl.17,95m"   0,6*17,95</t>
  </si>
  <si>
    <t>"PF16-PF17, stan.320,0-340,0 tj. dl.20m"   (0,6+0,6)/2*20</t>
  </si>
  <si>
    <t>"PF17-PF18, stan.340,0-360,0 tj. dl.20m"   (0,6+0,6)/2*20</t>
  </si>
  <si>
    <t>"PF18-konec, stan.360,0-383,05 tj. dl.23,05m"   0,6*23,05</t>
  </si>
  <si>
    <t>38</t>
  </si>
  <si>
    <t>321351010</t>
  </si>
  <si>
    <t>Bednění konstrukcí vodních staveb rovinné - zřízení</t>
  </si>
  <si>
    <t>-1893851415</t>
  </si>
  <si>
    <t>"počátek - PF1, stan.0,00-20,00 tj. dl.20m"   2*1,1*20</t>
  </si>
  <si>
    <t>"PF1-PF2, stan.20,00-40,00 tj. dl.20m"   2*(1,1+1,1)/2*20</t>
  </si>
  <si>
    <t>"PF2-PF3, stan.40,00-60,00 tj. dl.20m"   2*(1,1+1,4)/2*20</t>
  </si>
  <si>
    <t>"PF3-konec, stan.60,00-72,05 tj. dl.12,05m"   2*1,4*12,05</t>
  </si>
  <si>
    <t>"Zeď typ II. stan. 72,05-74,05 tj. dl.2m"   2*0,8*2</t>
  </si>
  <si>
    <t>"počátek - PF4, stan.74,05-80,00 tj. dl.5,95m"   2*1,4*5,95</t>
  </si>
  <si>
    <t>"PF4-PF5, stan.80,00-100,00 tj.dl.20m"   2*(1,4+1,4)/2*20</t>
  </si>
  <si>
    <t>"PF5-konec, stan.100,00-113,05 tj.dl.13,05m"   2*(1,4+1,4)*13,05</t>
  </si>
  <si>
    <t>"Zeď typ II. stan. 113,05-115,05 tj. dl.2m"   2*0,8*2</t>
  </si>
  <si>
    <t>"počátek - PF6, stan.115,05-115,37 tj. dl.0,32m"   2*1,4*0,32</t>
  </si>
  <si>
    <t>"PF6-PF7, stan.115,37-140,00 tj.dl.24,63m"   2*(1,4+1,4)/2*24,63</t>
  </si>
  <si>
    <t>"PF7-PF8, stan.140,00-160,0 tj.dl.20m"   2*(1,4+1,4)/2*20</t>
  </si>
  <si>
    <t>"PF8-PF9, stan.160,00-180,0 tj.dl.20m"   2*(1,4+1,4)/2*20</t>
  </si>
  <si>
    <t>"PF9-PF10, stan.180,00-200,0 tj.dl.20m"   2*(1,4+1,4)/2*20</t>
  </si>
  <si>
    <t>"PF10-konec, stan.200,0-207,05 tj.dl.7,05m"   1,4*7,05</t>
  </si>
  <si>
    <t>"Zeď typ II. stan. 207,05-210,05 tj. dl.3m"   2*0,8*3</t>
  </si>
  <si>
    <t>"počátek - PF11, stan.210,05-220,0 tj. dl.9,95m"   2*1,4*9,95</t>
  </si>
  <si>
    <t>"PF11-PF12, stan.220,00-240,0 tj.dl.20m"   2*(1,4+1,4)/2*20</t>
  </si>
  <si>
    <t>"PF12-PF13, stan.240,00-260,0 tj.dl.20m"   2*(1,4+1,4)/2*20</t>
  </si>
  <si>
    <t>"PF13-PF14, stan.260,00-280,0 tj.dl.20m"   2*(1,4+1,4)/2*20</t>
  </si>
  <si>
    <t>"PF14-PF15, stan.280,0-292,37 tj.dl.12,37m"   2*(1,4+1,4)/2*12,37</t>
  </si>
  <si>
    <t>"PF15-konec, stan.292,37-299,05 tj.dl.6,68m"   2*1,4*6,68</t>
  </si>
  <si>
    <t>"Zeď typ II. stan. 299,05-302,05 tj. dl.3m"   2*0,8*3</t>
  </si>
  <si>
    <t>"počátek - PF16, stan.302,05-320,0 tj. dl.17,95m"   2*1,4*17,95</t>
  </si>
  <si>
    <t>"PF16-PF17, stan.320,0-340,0 tj. dl.20m"   2*(1,4+1,4)/2*20</t>
  </si>
  <si>
    <t>"PF17-PF18, stan.340,0-360,0 tj. dl.20m"   2*(1,4+1,4)/2*20</t>
  </si>
  <si>
    <t>"PF18-konec, stan.360,0-383,05 tj. dl.23,05m"   1,4*23,05</t>
  </si>
  <si>
    <t>39</t>
  </si>
  <si>
    <t>321352010</t>
  </si>
  <si>
    <t>Bednění konstrukcí vodních staveb rovinné - odstranění</t>
  </si>
  <si>
    <t>1519638346</t>
  </si>
  <si>
    <t>40</t>
  </si>
  <si>
    <t>321366112</t>
  </si>
  <si>
    <t xml:space="preserve">Výztuž železobetonových konstrukcí vodních staveb z oceli 10 505 D </t>
  </si>
  <si>
    <t>799471389</t>
  </si>
  <si>
    <t>"výztuž žb kcí 90 kg/m3"   230,035*0,09</t>
  </si>
  <si>
    <t>41</t>
  </si>
  <si>
    <t>32140-R</t>
  </si>
  <si>
    <t>Matrice pro bednění - pole dl.2,4mx1,0m</t>
  </si>
  <si>
    <t>2080588735</t>
  </si>
  <si>
    <t>"matrice pro pohledový beton"   10,0</t>
  </si>
  <si>
    <t>42</t>
  </si>
  <si>
    <t>32150-R</t>
  </si>
  <si>
    <t>Matrice pro bednění - sloupky dl.0,5mx1,0m</t>
  </si>
  <si>
    <t>-1712015198</t>
  </si>
  <si>
    <t>43</t>
  </si>
  <si>
    <t>32200-R</t>
  </si>
  <si>
    <t>Souběh zdi a šachty - kotvení</t>
  </si>
  <si>
    <t>82</t>
  </si>
  <si>
    <t>Vodorovné konstrukce</t>
  </si>
  <si>
    <t>44</t>
  </si>
  <si>
    <t>452311131</t>
  </si>
  <si>
    <t>Podkladní desky z betonu prostého tř. C 12/15 otevřený výkop</t>
  </si>
  <si>
    <t>2043315442</t>
  </si>
  <si>
    <t>"podkladní beton"   0,6*0,1*(383,05-276,25)+0,8*0,1*276,25</t>
  </si>
  <si>
    <t>45</t>
  </si>
  <si>
    <t>452351101</t>
  </si>
  <si>
    <t>Bednění podkladních desek nebo bloků nebo sedlového lože otevřený výkop</t>
  </si>
  <si>
    <t>-1893701858</t>
  </si>
  <si>
    <t>"podkladní beton"   (0,6+0,8+383,05)*2*0,1</t>
  </si>
  <si>
    <t>Komunikace</t>
  </si>
  <si>
    <t>46</t>
  </si>
  <si>
    <t>564201111</t>
  </si>
  <si>
    <t>Podklad nebo podsyp ze štěrkopísku ŠP tl 40 mm</t>
  </si>
  <si>
    <t>1105757869</t>
  </si>
  <si>
    <t>47</t>
  </si>
  <si>
    <t>564281111</t>
  </si>
  <si>
    <t>Podklad nebo podsyp ze štěrkopísku ŠP tl 300 mm</t>
  </si>
  <si>
    <t>-230895615</t>
  </si>
  <si>
    <t>"staveništní komunikace ze silničních panelů"  3,5*328,26</t>
  </si>
  <si>
    <t>48</t>
  </si>
  <si>
    <t>564752111</t>
  </si>
  <si>
    <t>Podklad z vibrovaného štěrku VŠ tl 150 mm</t>
  </si>
  <si>
    <t>-1497469972</t>
  </si>
  <si>
    <t>"kamenivo drcené 32-63 s výplň. kamenivem"   30*2,5</t>
  </si>
  <si>
    <t>"asfaltový chodník"   328,26*1,1</t>
  </si>
  <si>
    <t>49</t>
  </si>
  <si>
    <t>573211111</t>
  </si>
  <si>
    <t>Postřik živičný spojovací z asfaltu v množství do 0,70 kg/m2</t>
  </si>
  <si>
    <t>-2073050103</t>
  </si>
  <si>
    <t>50</t>
  </si>
  <si>
    <t>577143111</t>
  </si>
  <si>
    <t>Asfaltový beton vrstva obrusná ACO 8 (ABJ) tl 50 mm š do 3 m z nemodifikovaného asfaltu</t>
  </si>
  <si>
    <t>154876138</t>
  </si>
  <si>
    <t>51</t>
  </si>
  <si>
    <t>577145112</t>
  </si>
  <si>
    <t>Asfaltový beton vrstva ložní ACL 16 (ABH) tl 50 mm š do 3 m z nemodifikovaného asfaltu</t>
  </si>
  <si>
    <t>392716597</t>
  </si>
  <si>
    <t>52</t>
  </si>
  <si>
    <t>584121111</t>
  </si>
  <si>
    <t>Osazení silničních dílců z ŽB do lože z kameniva těženého tl 40 mm</t>
  </si>
  <si>
    <t>-90805092</t>
  </si>
  <si>
    <t>"dočasná konstrukce ze silničních panelů"   3*22+3*20</t>
  </si>
  <si>
    <t>"staveništní komunikace ze silničních panelů"  3,0*328,26</t>
  </si>
  <si>
    <t>53</t>
  </si>
  <si>
    <t>593811330</t>
  </si>
  <si>
    <t>panel silniční IDZ 3/490 300x200x15 cm</t>
  </si>
  <si>
    <t>1135336418</t>
  </si>
  <si>
    <t>uvažovat pouze s půjčením starších panelů - obratovost cca 25%</t>
  </si>
  <si>
    <t>"dočasná konstrukce ze silničních panelů"   (3*22+3*20)/6*1,01</t>
  </si>
  <si>
    <t>"staveništní komunikace ze silničních panelů"  (3,0*328,26)/6*1,01</t>
  </si>
  <si>
    <t>54</t>
  </si>
  <si>
    <t>596211111</t>
  </si>
  <si>
    <t>Kladení zámkové dlažby komunikací pro pěší tl 60 mm skupiny A pl do 100 m2</t>
  </si>
  <si>
    <t>346997499</t>
  </si>
  <si>
    <t>Trubní vedení</t>
  </si>
  <si>
    <t>55</t>
  </si>
  <si>
    <t>891355321</t>
  </si>
  <si>
    <t>Montáž zpětných klapek DN 200</t>
  </si>
  <si>
    <t>1137034398</t>
  </si>
  <si>
    <t>"vyústění AcoDrainu"   2,0</t>
  </si>
  <si>
    <t>56</t>
  </si>
  <si>
    <t>42281-R</t>
  </si>
  <si>
    <t>Zpětná klapka DN 200</t>
  </si>
  <si>
    <t>1839445449</t>
  </si>
  <si>
    <t>57</t>
  </si>
  <si>
    <t>891372121</t>
  </si>
  <si>
    <t>Montáž kanalizačních šoupátek nebo hradítek do DN 300</t>
  </si>
  <si>
    <t>-2091975141</t>
  </si>
  <si>
    <t>"hardítko DN 200 - šachta Š3 a Š9"   2,0</t>
  </si>
  <si>
    <t>58</t>
  </si>
  <si>
    <t>42295-R</t>
  </si>
  <si>
    <t>Hradítko kanalizační DN200</t>
  </si>
  <si>
    <t>180679546</t>
  </si>
  <si>
    <t>59</t>
  </si>
  <si>
    <t>89521-R</t>
  </si>
  <si>
    <t>Drenážní šachta kontrolní  do 1,5 m De400, vč. poklopu</t>
  </si>
  <si>
    <t>1933615768</t>
  </si>
  <si>
    <t>8,0</t>
  </si>
  <si>
    <t>89523-R</t>
  </si>
  <si>
    <t>Drenážní šachta kontrolní  do 1,5 m De1200, vč. poklopu</t>
  </si>
  <si>
    <t>96</t>
  </si>
  <si>
    <t>2,0</t>
  </si>
  <si>
    <t>Ostatní konstrukce, bourání</t>
  </si>
  <si>
    <t>61</t>
  </si>
  <si>
    <t>91010-R</t>
  </si>
  <si>
    <t xml:space="preserve">Přeložka VO </t>
  </si>
  <si>
    <t>-1090203946</t>
  </si>
  <si>
    <t>55,0</t>
  </si>
  <si>
    <t>62</t>
  </si>
  <si>
    <t>935113111</t>
  </si>
  <si>
    <t>Osazení odvodňovacího polymerbetonového žlabu s krycím roštem šířky do 200 mm</t>
  </si>
  <si>
    <t>1207359614</t>
  </si>
  <si>
    <t>"AcoDrain podél zdi"   276,25</t>
  </si>
  <si>
    <t>63</t>
  </si>
  <si>
    <t>592270040</t>
  </si>
  <si>
    <t>žlab odvodňovací ACO N100 typ 10,polymerbeton,100 x 13 x 17,5 x 18 cm</t>
  </si>
  <si>
    <t>-1486391966</t>
  </si>
  <si>
    <t>"AcoDrain podél zdi"   277,0</t>
  </si>
  <si>
    <t>64</t>
  </si>
  <si>
    <t>592270200</t>
  </si>
  <si>
    <t>rošt můstkový ACO N100 - pozink.ocel 100cm x 13cm x 280cm2/m, tř.zatíž. A15</t>
  </si>
  <si>
    <t>-850023586</t>
  </si>
  <si>
    <t>65</t>
  </si>
  <si>
    <t>592270270</t>
  </si>
  <si>
    <t>čelo plné na začátek a konec žlabu ACO N100 typ 0-20, pro všechny stavební výšky</t>
  </si>
  <si>
    <t>-829957445</t>
  </si>
  <si>
    <t>"ACO žlab podél zdi"   2,0</t>
  </si>
  <si>
    <t>66</t>
  </si>
  <si>
    <t>935932617</t>
  </si>
  <si>
    <t>Vpusť s kalovým košem pro plastový žlab vnitřní š 200 mm</t>
  </si>
  <si>
    <t>1158075302</t>
  </si>
  <si>
    <t>"AcoDrain podél zdi"   2,0</t>
  </si>
  <si>
    <t>67</t>
  </si>
  <si>
    <t>90000-R</t>
  </si>
  <si>
    <t>Kontejnery na uskladnění mobilního hrazení</t>
  </si>
  <si>
    <t>1541049967</t>
  </si>
  <si>
    <t>68</t>
  </si>
  <si>
    <t>90001-R</t>
  </si>
  <si>
    <t>Mobilní protipovodňové stěny DPS 2000 kotevní deska typová</t>
  </si>
  <si>
    <t>1234072805</t>
  </si>
  <si>
    <t>hrazení bude na místě smontováno a vyzkoušeno, poté bude demontováno, uloženo do kontejnerů výrobce a odvezeno na místo k uskladnění do 5 km</t>
  </si>
  <si>
    <t>Zeď typ I.:</t>
  </si>
  <si>
    <t>"Zeď typ I. stan. 0,00-72,05 tj. dl.72,05m"   72,05*0,4</t>
  </si>
  <si>
    <t>"Zeď typ I. stan. 74,05-113,05tj. dl.39m"   39*0,4</t>
  </si>
  <si>
    <t>"Zeď typ I. stan. 115,05-207,05tj. dl.92m"   92*0,4</t>
  </si>
  <si>
    <t>"Zeď typ I. stan. 210,05-299,05 tj. dl.89m"   89*0,4</t>
  </si>
  <si>
    <t>"Zeď typ I. stan. 302,05-383,05 tj. dl.81m"   81*0,4</t>
  </si>
  <si>
    <t>Zeď typ II.:</t>
  </si>
  <si>
    <t>"Zeď typ II. stan. 72,05-74,05 tj. dl.2m"   2*1,4</t>
  </si>
  <si>
    <t>"Zeď typ II. stan. 113,05-115,05 tj. dl.2m"   2*1,25</t>
  </si>
  <si>
    <t>"Zeď typ II. stan. 207,05-210,05 tj. dl.3m"   2*1</t>
  </si>
  <si>
    <t>"Zeď typ II. stan. 299,05-302,05 tj. dl.3m"   2*1,25</t>
  </si>
  <si>
    <t>69</t>
  </si>
  <si>
    <t>90110-R</t>
  </si>
  <si>
    <t>Náhradní výsadba - stromy</t>
  </si>
  <si>
    <t>106</t>
  </si>
  <si>
    <t>15,0</t>
  </si>
  <si>
    <t>71</t>
  </si>
  <si>
    <t>90130-R</t>
  </si>
  <si>
    <t>Navrtávka kanalizačního potrubí pro připojované potrubí vč. zajištění vodotěsnosti</t>
  </si>
  <si>
    <t>110</t>
  </si>
  <si>
    <t>4,0</t>
  </si>
  <si>
    <t>72</t>
  </si>
  <si>
    <t>919735112</t>
  </si>
  <si>
    <t>Řezání stávajícího živičného krytu tl. 5 - 10 cm</t>
  </si>
  <si>
    <t>-1421297142</t>
  </si>
  <si>
    <t>"část cyklotrasy"   80,0</t>
  </si>
  <si>
    <t>"část chodníku sídliště Portyč"   351,45</t>
  </si>
  <si>
    <t>73</t>
  </si>
  <si>
    <t>931994101</t>
  </si>
  <si>
    <t>Těsnění dilatační spáry betonové konstrukce gumovým nebo PVC pásem ve stěně</t>
  </si>
  <si>
    <t>1173986487</t>
  </si>
  <si>
    <t>383,05/12*1,4+1,4</t>
  </si>
  <si>
    <t>74</t>
  </si>
  <si>
    <t>931994111</t>
  </si>
  <si>
    <t>Těsnění pracovní spáry u betonových konstrukcí nebo prefa dílců bobtnajícím profilem</t>
  </si>
  <si>
    <t>1475384884</t>
  </si>
  <si>
    <t>383,05</t>
  </si>
  <si>
    <t>75</t>
  </si>
  <si>
    <t>953312122</t>
  </si>
  <si>
    <t>Vložky do svislých dilatačních spár z extrudovaných polystyrénových desek tl 20 mm</t>
  </si>
  <si>
    <t>-1344520593</t>
  </si>
  <si>
    <t>383,05/12*2,1</t>
  </si>
  <si>
    <t>76</t>
  </si>
  <si>
    <t>95350-R</t>
  </si>
  <si>
    <t>Zatěsnění prostupů</t>
  </si>
  <si>
    <t>1372714512</t>
  </si>
  <si>
    <t>viz.vzorový výkres prostupů</t>
  </si>
  <si>
    <t>"vedení VO"   1,0</t>
  </si>
  <si>
    <t>77</t>
  </si>
  <si>
    <t>979051121</t>
  </si>
  <si>
    <t xml:space="preserve">Očištění dlaždic se spárováním z kameniva těženého </t>
  </si>
  <si>
    <t>-314940304</t>
  </si>
  <si>
    <t>78</t>
  </si>
  <si>
    <t>99722-R</t>
  </si>
  <si>
    <t>Vodorovná doprava suti na skládku vč. uložení (poplatku) dle platné legislativy</t>
  </si>
  <si>
    <t>1829819513</t>
  </si>
  <si>
    <t>"vybouraný materiál z cyklotrasy a podkladní vrstva pod dlažbou a panely"   110,194+38,603+559,541</t>
  </si>
  <si>
    <t>79</t>
  </si>
  <si>
    <t>998332011</t>
  </si>
  <si>
    <t>Přesun hmot, úpravy toků a kanálů, hráze ostatní</t>
  </si>
  <si>
    <t>935040308</t>
  </si>
  <si>
    <t>IO 02 - Hrazení kanalizace, čerpání vod, těsnění prost.IS</t>
  </si>
  <si>
    <t>02 - Hrazení kanalizace, čerpání vod, těsnění prostupů</t>
  </si>
  <si>
    <t xml:space="preserve">    9 - Ostatní konstrukce a práce, bourání</t>
  </si>
  <si>
    <t>02</t>
  </si>
  <si>
    <t>Hrazení kanalizace, čerpání vod, těsnění prostupů</t>
  </si>
  <si>
    <t>81265-R</t>
  </si>
  <si>
    <t>Výměna potrubí s přírubou z tvárné litiny DN 1200 včetně zemních prací a likvidace vybouraného potrubí dle platné legislativy</t>
  </si>
  <si>
    <t>-1031362598</t>
  </si>
  <si>
    <t>"výměna potrubí"   4,0+4,0</t>
  </si>
  <si>
    <t>891392121</t>
  </si>
  <si>
    <t>Montáž kanalizačních šoupátek nebo hradíítek DN 400</t>
  </si>
  <si>
    <t>413408192</t>
  </si>
  <si>
    <t>42226-R</t>
  </si>
  <si>
    <t>Šoupátko vřetenové DN 400</t>
  </si>
  <si>
    <t>891395321</t>
  </si>
  <si>
    <t>Montáž zpětných klapek DN 400</t>
  </si>
  <si>
    <t>487922173</t>
  </si>
  <si>
    <t>"km 0,029 15"   1,0</t>
  </si>
  <si>
    <t>42285-R</t>
  </si>
  <si>
    <t>Zpětná klapka DN 400</t>
  </si>
  <si>
    <t>455898018</t>
  </si>
  <si>
    <t>891425321</t>
  </si>
  <si>
    <t>Montáž zpětných klapek DN 500</t>
  </si>
  <si>
    <t>515157238</t>
  </si>
  <si>
    <t>42286-R</t>
  </si>
  <si>
    <t>Zpětná klapka DN 500</t>
  </si>
  <si>
    <t>-755297208</t>
  </si>
  <si>
    <t>891442121</t>
  </si>
  <si>
    <t>Montáž kanalizačních šoupátek nebo hradítek DN 600</t>
  </si>
  <si>
    <t>-1607120096</t>
  </si>
  <si>
    <t>422261107</t>
  </si>
  <si>
    <t>Šoupátko vřetenové DN 600</t>
  </si>
  <si>
    <t>891445211</t>
  </si>
  <si>
    <t>Montáž koncových a uzavíracích klapek přírubových DN 600</t>
  </si>
  <si>
    <t>-164167100</t>
  </si>
  <si>
    <t>"u Š 10"   1,0</t>
  </si>
  <si>
    <t>42292-R</t>
  </si>
  <si>
    <t>Koncová klapka DN 600</t>
  </si>
  <si>
    <t>-192715302</t>
  </si>
  <si>
    <t>891445321</t>
  </si>
  <si>
    <t>Montáž zpětných klapek DN 600</t>
  </si>
  <si>
    <t>-744070438</t>
  </si>
  <si>
    <t>422287-R</t>
  </si>
  <si>
    <t>Zpětná klapka DN 600</t>
  </si>
  <si>
    <t>891475321</t>
  </si>
  <si>
    <t>Montáž zpětných klapek DN 800</t>
  </si>
  <si>
    <t>595014923</t>
  </si>
  <si>
    <t>422288-R</t>
  </si>
  <si>
    <t>Zpětná klapka DN 800</t>
  </si>
  <si>
    <t>891525211</t>
  </si>
  <si>
    <t>Montáž koncových a uzavíracích klapek přírubových DN 1200</t>
  </si>
  <si>
    <t>52714773</t>
  </si>
  <si>
    <t>1,0+1,0</t>
  </si>
  <si>
    <t>422388-R</t>
  </si>
  <si>
    <t>Uzavírací klapka DN 1200 se zemní soupravou</t>
  </si>
  <si>
    <t>-1480502933</t>
  </si>
  <si>
    <t>83133-R</t>
  </si>
  <si>
    <t>Kanalizace z trub DN 400 výměna, vč. obetonování</t>
  </si>
  <si>
    <t>"předpoklad žb.potrubí"   2,0</t>
  </si>
  <si>
    <t>83134-R</t>
  </si>
  <si>
    <t>Kanalizace z trub DN 600, výměna vč. obetonování</t>
  </si>
  <si>
    <t>83135-R</t>
  </si>
  <si>
    <t>Kanalizace z trub DN 800 výměna, vč. obetonování</t>
  </si>
  <si>
    <t>89905-R</t>
  </si>
  <si>
    <t>Těsnící objímka DN200 - D+M včetně obetonování</t>
  </si>
  <si>
    <t>"vodovod DN 200"   1,0</t>
  </si>
  <si>
    <t>89906-R</t>
  </si>
  <si>
    <t>Těsnící objímka DN400 - D+M včetně obetonování</t>
  </si>
  <si>
    <t>"vodovod DN 400"   1,0</t>
  </si>
  <si>
    <t>89907-R</t>
  </si>
  <si>
    <t>Těsnící objímka plynovod - D+M včetně obetonování</t>
  </si>
  <si>
    <t>"plynovod STL"   1,0</t>
  </si>
  <si>
    <t>89908-R</t>
  </si>
  <si>
    <t>Stavební přípomoce při osazování armatur</t>
  </si>
  <si>
    <t>89910-R</t>
  </si>
  <si>
    <t>Mobilní čerpací stanice</t>
  </si>
  <si>
    <t>943666072</t>
  </si>
  <si>
    <t>Ostatní konstrukce a práce, bourání</t>
  </si>
  <si>
    <t>-2135881071</t>
  </si>
  <si>
    <t>IO 03 - Protipovodňová ochranná bariéra č.2</t>
  </si>
  <si>
    <t>03 - Protipovodňová ochranná bariéra č.2</t>
  </si>
  <si>
    <t>03</t>
  </si>
  <si>
    <t>-1887486874</t>
  </si>
  <si>
    <t>2.5*181,0</t>
  </si>
  <si>
    <t>-1840445554</t>
  </si>
  <si>
    <t>"vč.odvozu ze stavby a likvidace dle platné legislativy"   2.5*181,0</t>
  </si>
  <si>
    <t>-1821542616</t>
  </si>
  <si>
    <t>"rozebrání dočasné konstrukce ze silničních panelů"   60,0</t>
  </si>
  <si>
    <t>113107163</t>
  </si>
  <si>
    <t>Odstranění podkladu pl přes 50 do 200 m2 z kameniva drceného tl 300 mm</t>
  </si>
  <si>
    <t>-1998721683</t>
  </si>
  <si>
    <t>"odstranění části cyklotrasy"   75,0</t>
  </si>
  <si>
    <t>113107182</t>
  </si>
  <si>
    <t>Odstranění podkladu pl přes 50 do 200 m2 živičných tl 100 mm</t>
  </si>
  <si>
    <t>-375189154</t>
  </si>
  <si>
    <t>-1857976524</t>
  </si>
  <si>
    <t>-1271490237</t>
  </si>
  <si>
    <t>"rozebrání dočasné konstrukce ze silničních panelů"   60,0*0,04</t>
  </si>
  <si>
    <t>h</t>
  </si>
  <si>
    <t>"PPO"   30*4</t>
  </si>
  <si>
    <t>"přeložka kanalizace"   30*8</t>
  </si>
  <si>
    <t>"PPO"   30,0</t>
  </si>
  <si>
    <t>"přeložka kanalizace"   10,0</t>
  </si>
  <si>
    <t>"počátek - PR19, stan. 0,000-1,94 tj.dl. 1,94m"   6,7*1,94*0,15</t>
  </si>
  <si>
    <t>"PR19 - PR20, stan. 1,94-26,88 tj.dl. 24,94m"   (6,7+6,7)/2*24,94*0,15</t>
  </si>
  <si>
    <t>"PR20 - PR21, stan. 26,88-44,17 tj.dl. 17,29m"   (6,7+6,7)/2*17,29*0,15</t>
  </si>
  <si>
    <t>"PR21 - PR22, stan. 44,17-90,52 tj.dl. 46,35m"   (6,7+5,8)/2*46,35*0,15</t>
  </si>
  <si>
    <t>"PR22 - PR23, stan. 90,52-114,57 tj.dl. 24,05m"   (5,8+7,5)/2*24,05*0,15</t>
  </si>
  <si>
    <t>"PR23 - PR24, stan. 114,57-132,73 tj.dl. 18,16m"   (7,5+6,7)/2*18,16*0,15</t>
  </si>
  <si>
    <t>"PR24 - PR25, stan. 132,73-138,80 tj.dl. 6,07m"   (6,7+5,9)/2*6,07*0,15</t>
  </si>
  <si>
    <t>"PR25 - PR26, stan. 138,80-143,80 tj.dl. 5,0m"   (5,9+6,3)/2*5,0*0,15</t>
  </si>
  <si>
    <t>"PR26 - PR27, stan. 143,80-153,8 tj.dl. 10,0m"   (6,3+6,1)/2*10,0*0,15</t>
  </si>
  <si>
    <t>"PR27 - PR28, stan. 153,8-163,80 tj.dl. 10,0m"   (6,1+5,9)/2*10,0*0,15</t>
  </si>
  <si>
    <t>"PR28 - PR29, stan. 163,80-173,61 tj.dl. 9,81m"   (5,9+5,9)/2*9,81*0,15</t>
  </si>
  <si>
    <t>"PR29 - PR30, stan. 173,61-177,77 tj.dl. 4,16m"   (5,9+1,9)/2*4,16*0,15</t>
  </si>
  <si>
    <t>"PR30 - konec, stan. 177,77 - 180,66 tj.dl. 2,89m"   1,9*2,89*0,15</t>
  </si>
  <si>
    <t>Příplatek za ztížení vykopávky v blízkosti podzemního vedení</t>
  </si>
  <si>
    <t>"10% vykopávek"   1144,83*0,1</t>
  </si>
  <si>
    <t>131201202</t>
  </si>
  <si>
    <t>Hloubení jam zapažených v hornině tř. 3 objemu do 1000 m3</t>
  </si>
  <si>
    <t>"počátek - PR19, stan. 0,000-1,94 tj.dl. 1,94m"   6,7*1,94</t>
  </si>
  <si>
    <t>"PR19 - PR20, stan. 1,94-26,88 tj.dl. 24,94m"   (6,7+6,7)/2*24,94</t>
  </si>
  <si>
    <t>"PR20 - PR21, stan. 26,88-44,17 tj.dl. 17,29m"   (6,7+6,7)/2*17,29</t>
  </si>
  <si>
    <t>"PR21 - PR22, stan. 44,17-90,52 tj.dl. 46,35m"   (6,7+5,8)/2*46,35</t>
  </si>
  <si>
    <t>"PR22 - PR23, stan. 90,52-114,57 tj.dl. 24,05m"   (5,8+7,5)/2*24,05</t>
  </si>
  <si>
    <t>"PR23 - PR24, stan. 114,57-132,73 tj.dl. 18,16m"   (7,5+6,7)/2*18,16</t>
  </si>
  <si>
    <t>"PR24 - PR25, stan. 132,73-138,80 tj.dl. 6,07m"   (6,7+5,9)/2*6,07</t>
  </si>
  <si>
    <t>"PR25 - PR26, stan. 138,80-143,80 tj.dl. 5,0m"   (5,9+6,3)/2*5,0</t>
  </si>
  <si>
    <t>"PR26 - PR27, stan. 143,80-153,8 tj.dl. 10,0m"   (6,3+6,1)/2*10,0</t>
  </si>
  <si>
    <t>"PR27 - PR28, stan. 153,8-163,80 tj.dl. 10,0m"   (6,1+5,9)/2*10,0</t>
  </si>
  <si>
    <t>"PR28 - PR29, stan. 163,80-173,61 tj.dl. 9,81m"   (5,9+5,9)/2*9,81</t>
  </si>
  <si>
    <t>"PR29 - PR30, stan. 173,61-177,77 tj.dl. 4,16m"   (5,9+1,9)/2*4,16</t>
  </si>
  <si>
    <t>"PR30 - konec, stan. 177,77 - 180,66 tj.dl. 2,89m"   1,9*2,89</t>
  </si>
  <si>
    <t>151101201</t>
  </si>
  <si>
    <t>Zřízení příložného pažení stěn výkopu hl do 4 m</t>
  </si>
  <si>
    <t>2*2,3*180,66</t>
  </si>
  <si>
    <t>151101211</t>
  </si>
  <si>
    <t>Odstranění příložného pažení stěn hl do 4 m</t>
  </si>
  <si>
    <t>151101401</t>
  </si>
  <si>
    <t>Zřízení vzepření stěn při pažení příložném hl do 4 m</t>
  </si>
  <si>
    <t>151101411</t>
  </si>
  <si>
    <t>Odstranění vzepření stěn při pažení příložném hl do 4 m</t>
  </si>
  <si>
    <t>421121266</t>
  </si>
  <si>
    <t>180,66/0,4</t>
  </si>
  <si>
    <t>81366339</t>
  </si>
  <si>
    <t>1776651507</t>
  </si>
  <si>
    <t>180,66*4</t>
  </si>
  <si>
    <t>153112121</t>
  </si>
  <si>
    <t>Zaberanění ocelových štětovnic na dl do 4 m ve standardních podmínkách z terénu</t>
  </si>
  <si>
    <t>-305379348</t>
  </si>
  <si>
    <t>1353273963</t>
  </si>
  <si>
    <t>180,66*4*0,155</t>
  </si>
  <si>
    <t>přebytečná zemina na skládku</t>
  </si>
  <si>
    <t>"počátek - PR19, stan. 0,000-1,94 tj.dl. 1,94m"   3,3*1,94</t>
  </si>
  <si>
    <t>"PR19 - PR20, stan. 1,94-26,88 tj.dl. 24,94m"   (3,3+3,3)/2*24,94</t>
  </si>
  <si>
    <t>"PR20 - PR21, stan. 26,88-44,17 tj.dl. 17,29m"   (3,3+3,3)/2*17,29</t>
  </si>
  <si>
    <t>"PR21 - PR22, stan. 44,17-90,52 tj.dl. 46,35m"   (3,3+3,1)/2*46,35</t>
  </si>
  <si>
    <t>"PR22 - PR23, stan. 90,52-114,57 tj.dl. 24,05m"   (3,1+4,8)/2*24,05</t>
  </si>
  <si>
    <t>"PR23 - PR24, stan. 114,57-132,73 tj.dl. 18,16m"   (4,8+2,6)/2*18,16</t>
  </si>
  <si>
    <t>"PR24 - PR25, stan. 132,73-138,80 tj.dl. 6,07m"   (2,6+2,6)/2*6,07</t>
  </si>
  <si>
    <t>"PR25 - PR26, stan. 138,80-143,80 tj.dl. 5,0m"   (2,6+2,6)/2*5,0</t>
  </si>
  <si>
    <t>"PR26 - PR27, stan. 143,80-153,8 tj.dl. 10,0m"   (2,6+2,7)/2*10,0</t>
  </si>
  <si>
    <t>"PR27 - PR28, stan. 153,8-163,80 tj.dl. 10,0m"   (2,7+2,5)/2*10,0</t>
  </si>
  <si>
    <t>"PR28 - PR29, stan. 163,80-173,61 tj.dl. 9,81m"   (2,5+2,3)/2*9,81</t>
  </si>
  <si>
    <t>"PR29 - PR30, stan. 173,61-177,77 tj.dl. 4,16m"   (2,3+1,5)/2*4,16</t>
  </si>
  <si>
    <t>"PR30 - konec, stan. 177,77 - 180,66 tj.dl. 2,89m"   1,5*2,89</t>
  </si>
  <si>
    <t>"počátek - PR19, stan. 0,000-1,94 tj.dl. 1,94m"   3,8*1,94</t>
  </si>
  <si>
    <t>"PR19 - PR20, stan. 1,94-26,88 tj.dl. 24,94m"   (3,8+2,9)/2*24,94</t>
  </si>
  <si>
    <t>"PR20 - PR21, stan. 26,88-44,17 tj.dl. 17,29m"   (2,9+3,4)/2*17,29</t>
  </si>
  <si>
    <t>"PR21 - PR22, stan. 44,17-90,52 tj.dl. 46,35m"   (3,4+2,8)/2*46,35</t>
  </si>
  <si>
    <t>"PR22 - PR23, stan. 90,52-114,57 tj.dl. 24,05m"   (2,8+2,6)/2*24,05</t>
  </si>
  <si>
    <t>"PR23 - PR24, stan. 114,57-132,73 tj.dl. 18,16m"   (2,6+4,1)/2*18,16</t>
  </si>
  <si>
    <t>"PR24 - PR25, stan. 132,73-138,80 tj.dl. 6,07m"   (4,1+3,4)/2*6,07</t>
  </si>
  <si>
    <t>"PR25 - PR26, stan. 138,80-143,80 tj.dl. 5,0m"   (3,4+3,5)/2*5,0</t>
  </si>
  <si>
    <t>"PR26 - PR27, stan. 143,80-153,8 tj.dl. 10,0m"   (3,5+3,6)/2*10,0</t>
  </si>
  <si>
    <t>"PR27 - PR28, stan. 153,8-163,80 tj.dl. 10,0m"   (3,6+3,1)/2*10,0</t>
  </si>
  <si>
    <t>"PR28 - PR29, stan. 163,80-173,61 tj.dl. 9,81m"   (3,1+3,3)/2*9,81</t>
  </si>
  <si>
    <t>"PR29 - PR30, stan. 173,61-177,77 tj.dl. 4,16m"   (3,3+0,4)/2*4,16</t>
  </si>
  <si>
    <t>"PR30 - konec, stan. 177,77 - 180,66 tj.dl. 2,89m"   0,4*2,89</t>
  </si>
  <si>
    <t>2134215414</t>
  </si>
  <si>
    <t>"počátek - PR19, stan. 0,000-1,94 tj.dl. 1,94m"   0,9*1,94</t>
  </si>
  <si>
    <t>"PR19 - PR20, stan. 1,94-26,88 tj.dl. 24,94m"   (0,9+0,9)/2*24,94</t>
  </si>
  <si>
    <t>"PR20 - PR21, stan. 26,88-44,17 tj.dl. 17,29m"   (0,9+0,9)/2*17,29</t>
  </si>
  <si>
    <t>"PR21 - PR22, stan. 44,17-90,52 tj.dl. 46,35m"   (0,9+0,9)/2*46,35</t>
  </si>
  <si>
    <t>"PR22 - PR23, stan. 90,52-114,57 tj.dl. 24,05m"   (0,9+0,9)/2*(24,05-3,7)</t>
  </si>
  <si>
    <t>"PR23 - PR24, stan. 114,57-132,73 tj.dl. 18,16m"   (0,9+0,7)/2*18,16</t>
  </si>
  <si>
    <t>"PR24 - PR25, stan. 132,73-138,80 tj.dl. 6,07m"   (0,7+0,7)/2*6,07</t>
  </si>
  <si>
    <t>"PR25 - PR26, stan. 138,80-143,80 tj.dl. 5,0m"   (0,7+0,7)/2*5,0</t>
  </si>
  <si>
    <t>"PR26 - PR27, stan. 143,80-153,8 tj.dl. 10,0m"   (0,7+0,7)/2*10,0</t>
  </si>
  <si>
    <t>"PR27 - PR28, stan. 153,8-163,80 tj.dl. 10,0m"   (0,7+0,7)/2*10,0</t>
  </si>
  <si>
    <t>"PR28 - PR29, stan. 163,80-173,61 tj.dl. 9,81m"   (0,7+0,7)/2*9,81</t>
  </si>
  <si>
    <t>"PR29 - PR30, stan. 173,61-177,77 tj.dl. 4,16m"   (0,7+1,1)/2*4,16</t>
  </si>
  <si>
    <t>"PR30 - konec, stan. 177,77 - 180,66 tj.dl. 2,89m"   1,1*2,89</t>
  </si>
  <si>
    <t>125336953</t>
  </si>
  <si>
    <t>"viz.položka 175151101"   149,850*2,0</t>
  </si>
  <si>
    <t>299,7*2 'Přepočtené koeficientem množství</t>
  </si>
  <si>
    <t>188823460</t>
  </si>
  <si>
    <t>"počátek - PR19, stan. 0,000-1,94 tj.dl. 1,94m"   3*1,94</t>
  </si>
  <si>
    <t>"PR19 - PR20, stan. 1,94-26,88 tj.dl. 24,94m"   (3+2,3)/2*24,94</t>
  </si>
  <si>
    <t>"PR20 - PR21, stan. 26,88-44,17 tj.dl. 17,29m"   (2,3+2,7)/2*17,29</t>
  </si>
  <si>
    <t>"PR21 - PR22, stan. 44,17-90,52 tj.dl. 46,35m"   (2,7+2,7)/2*46,35</t>
  </si>
  <si>
    <t>"PR22 - PR23, stan. 90,52-114,57 tj.dl. 24,05m"   (2,7+1,4)/2*24,05</t>
  </si>
  <si>
    <t>"PR23 - PR24, stan. 114,57-132,73 tj.dl. 18,16m"   (1,4+2,6)/2*18,16</t>
  </si>
  <si>
    <t>"PR24 - PR25, stan. 132,73-138,80 tj.dl. 6,07m"   (2,6+2,5)/2*6,07</t>
  </si>
  <si>
    <t>"PR25 - PR26, stan. 138,80-143,80 tj.dl. 5,0m"   (2,5+2,5)/2*5,0</t>
  </si>
  <si>
    <t>"PR26 - PR27, stan. 143,80-153,8 tj.dl. 10,0m"   (2,5+2,6)/2*10,0</t>
  </si>
  <si>
    <t>"PR27 - PR28, stan. 153,8-163,80 tj.dl. 10,0m"   (2,6+2,5)/2*10,0</t>
  </si>
  <si>
    <t>"PR28 - PR29, stan. 163,80-173,61 tj.dl. 9,81m"   (2,5+2,5)/2*9,81</t>
  </si>
  <si>
    <t>"PR29 - PR30, stan. 173,61-177,77 tj.dl. 4,16m"   (2,5+2,3)/2*4,16</t>
  </si>
  <si>
    <t>"PR30 - konec, stan. 177,77 - 180,66 tj.dl. 2,89m"   2,3*2,89</t>
  </si>
  <si>
    <t>-799854457</t>
  </si>
  <si>
    <t>218463001</t>
  </si>
  <si>
    <t>1605363032</t>
  </si>
  <si>
    <t>446,038*0,015</t>
  </si>
  <si>
    <t>329634165</t>
  </si>
  <si>
    <t>924489275</t>
  </si>
  <si>
    <t>-1035230273</t>
  </si>
  <si>
    <t>-1604132345</t>
  </si>
  <si>
    <t>4*180,66</t>
  </si>
  <si>
    <t>"vč.napojení 2x do jednotné kanalizace"   180,66</t>
  </si>
  <si>
    <t>1927256057</t>
  </si>
  <si>
    <t>4*180,66*1,15</t>
  </si>
  <si>
    <t>24900-R</t>
  </si>
  <si>
    <t>Jílové těsnění včetně dodání jílu</t>
  </si>
  <si>
    <t>0,3*0,5*2*2</t>
  </si>
  <si>
    <t>321311116</t>
  </si>
  <si>
    <t>Konstrukce vodních staveb z betonu prostého mrazuvzdorného tř. C 30/37</t>
  </si>
  <si>
    <t>1003671210</t>
  </si>
  <si>
    <t>konstrukce z betonu C30/37 XC4 XF2 XA1</t>
  </si>
  <si>
    <t>"PR22 - PR23, stan. 90,52-114,57 tj.dl. 24,05m"   2,5*3,7</t>
  </si>
  <si>
    <t>-667620905</t>
  </si>
  <si>
    <t>"počátek - PR19, stan. 0,000-1,94 tj.dl. 1,94m"   2,3*1,94</t>
  </si>
  <si>
    <t>"PR19 - PR20, stan. 1,94-26,88 tj.dl. 24,94m"   (2,3+2,3)/2*24,94</t>
  </si>
  <si>
    <t>"PR20 - PR21, stan. 26,88-44,17 tj.dl. 17,29m"   (2,3+2,4)/2*17,29</t>
  </si>
  <si>
    <t>"PR21 - PR22, stan. 44,17-90,52 tj.dl. 46,35m"   (2,4+2,4)/2*46,35</t>
  </si>
  <si>
    <t>"PR22 - PR23, stan. 90,52-114,57 tj.dl. 24,05m"   (2,4+2,3)/2*24,05</t>
  </si>
  <si>
    <t>"PR23 - PR24, stan. 114,57-132,73 tj.dl. 18,16m"   (2,3+2,2)/2*18,16</t>
  </si>
  <si>
    <t>"PR24 - PR25, stan. 132,73-138,80 tj.dl. 6,07m"   (2,2+2,0)/2*6,07</t>
  </si>
  <si>
    <t>"PR25 - PR26, stan. 138,80-143,80 tj.dl. 5,0m"   (2,0+2,0)/2*5,0</t>
  </si>
  <si>
    <t>"PR26 - PR27, stan. 143,80-153,8 tj.dl. 10,0m"   (2,0+2,0)/2*10,0</t>
  </si>
  <si>
    <t>"PR27 - PR28, stan. 153,8-163,80 tj.dl. 10,0m"   (2,0+2,0)/2*10,0</t>
  </si>
  <si>
    <t>"PR28 - PR29, stan. 163,80-173,61 tj.dl. 9,81m"   (2,0+2,0)/2*9,81</t>
  </si>
  <si>
    <t>"PR29 - PR30, stan. 173,61-177,77 tj.dl. 4,16m"   (2,0+0,3)/2*4,16</t>
  </si>
  <si>
    <t>"PR30 - konec, stan. 177,77 - 180,66 tj.dl. 2,89m"   0,3*2,89</t>
  </si>
  <si>
    <t>"rozšíření patky"   180,66/3*1*0,05</t>
  </si>
  <si>
    <t>-1156902907</t>
  </si>
  <si>
    <t>"počátek - PR19, stan. 0,000-1,94 tj.dl. 1,94m"   2*2,7*1,94</t>
  </si>
  <si>
    <t>"PR19 - PR20, stan. 1,94-26,88 tj.dl. 24,94m"   2*(2,7+2,7)/2*24,94</t>
  </si>
  <si>
    <t>"PR20 - PR21, stan. 26,88-44,17 tj.dl. 17,29m"   2*(2,7+2,9)/2*17,29</t>
  </si>
  <si>
    <t>"PR21 - PR22, stan. 44,17-90,52 tj.dl. 46,35m"   2*(2,9+2,9)/2*46,35</t>
  </si>
  <si>
    <t>"PR22 - PR23, stan. 90,52-114,57 tj.dl. 24,05m"   2*(2,9+2,5)/2*24,05</t>
  </si>
  <si>
    <t>"PR23 - PR24, stan. 114,57-132,73 tj.dl. 18,16m"   2*(2,5+3,4)/2*18,16</t>
  </si>
  <si>
    <t>"PR24 - PR25, stan. 132,73-138,80 tj.dl. 6,07m"   2*(3,4+3,0)/2*6,07</t>
  </si>
  <si>
    <t>"PR25 - PR26, stan. 138,80-143,80 tj.dl. 5,0m"   2*(3,0+3,0)/2*5,0</t>
  </si>
  <si>
    <t>"PR26 - PR27, stan. 143,80-153,8 tj.dl. 10,0m"   2*(3,0+2,9)/2*10,0</t>
  </si>
  <si>
    <t>"PR27 - PR28, stan. 153,8-163,80 tj.dl. 10,0m"   2*(2,9+2,9)/2*10,0</t>
  </si>
  <si>
    <t>"PR28 - PR29, stan. 163,80-173,61 tj.dl. 9,81m"   2*(2,9+2,9)/2*9,81</t>
  </si>
  <si>
    <t>"PR29 - PR30, stan. 173,61-177,77 tj.dl. 4,16m"   2*(2,9+0,8)/2*4,16</t>
  </si>
  <si>
    <t>"PR30 - konec, stan. 177,77 - 180,66 tj.dl. 2,89m"   0,8*2,89</t>
  </si>
  <si>
    <t>-1803661676</t>
  </si>
  <si>
    <t>-1817413183</t>
  </si>
  <si>
    <t>"výztuž žb kcí 100 kg/m3"   402,102*0,1</t>
  </si>
  <si>
    <t>84</t>
  </si>
  <si>
    <t>280042179</t>
  </si>
  <si>
    <t>"počátek - PR19, stan. 0,000-1,94 tj.dl. 1,94m"   2,7*1,94*0,1</t>
  </si>
  <si>
    <t>"PR19 - PR20, stan. 1,94-26,88 tj.dl. 24,94m"   (2,7+2,7)/2*24,94*0,1</t>
  </si>
  <si>
    <t>"PR20 - PR21, stan. 26,88-44,17 tj.dl. 17,29m"   (2,7+2,7)/2*17,29*0,1</t>
  </si>
  <si>
    <t>"PR21 - PR22, stan. 44,17-90,52 tj.dl. 46,35m"   (2,7+2,7)/2*46,35*0,1</t>
  </si>
  <si>
    <t>"PR22 - PR23, stan. 90,52-114,57 tj.dl. 24,05m"   (2,7+2,7)/2*24,05*0,1</t>
  </si>
  <si>
    <t>"PR23 - PR24, stan. 114,57-132,73 tj.dl. 18,16m"   (2,7+2,3)/2*18,16*0,1</t>
  </si>
  <si>
    <t>"PR24 - PR25, stan. 132,73-138,80 tj.dl. 6,07m"   (2,3+2,3)/2*6,07*0,1</t>
  </si>
  <si>
    <t>"PR25 - PR26, stan. 138,80-143,80 tj.dl. 5,0m"   (2,3+2,3)/2*5,0*0,1</t>
  </si>
  <si>
    <t>"PR26 - PR27, stan. 143,80-153,8 tj.dl. 10,0m"   (2,3+2,3)/2*10,0*0,1</t>
  </si>
  <si>
    <t>"PR27 - PR28, stan. 153,8-163,80 tj.dl. 10,0m"   (2,3+2,3)/2*10,0*0,1</t>
  </si>
  <si>
    <t>"PR28 - PR29, stan. 163,80-173,61 tj.dl. 9,81m"   (2,3+2,3)/2*9,81*0,1</t>
  </si>
  <si>
    <t>"PR29 - PR30, stan. 173,61-177,77 tj.dl. 4,16m"   (2,3+2,0)/2*4,16*0,1</t>
  </si>
  <si>
    <t>"PR30 - konec, stan. 177,77 - 180,66 tj.dl. 2,89m"   2,0*2,89*0,1</t>
  </si>
  <si>
    <t>-303465007</t>
  </si>
  <si>
    <t>"počátek - PR19, stan. 0,000-1,94 tj.dl. 1,94m"   1,94*0,1*2</t>
  </si>
  <si>
    <t>"PR19 - PR20, stan. 1,94-26,88 tj.dl. 24,94m"   24,94*0,1*2</t>
  </si>
  <si>
    <t>"PR20 - PR21, stan. 26,88-44,17 tj.dl. 17,29m"   17,29*0,1*2</t>
  </si>
  <si>
    <t>"PR21 - PR22, stan. 44,17-90,52 tj.dl. 46,35m"   46,35*0,1*2</t>
  </si>
  <si>
    <t>"PR22 - PR23, stan. 90,52-114,57 tj.dl. 24,05m"   24,05*0,1*2</t>
  </si>
  <si>
    <t>"PR23 - PR24, stan. 114,57-132,73 tj.dl. 18,16m"   18,16*0,1*2</t>
  </si>
  <si>
    <t>"PR24 - PR25, stan. 132,73-138,80 tj.dl. 6,07m"   6,07*0,1*2</t>
  </si>
  <si>
    <t>"PR25 - PR26, stan. 138,80-143,80 tj.dl. 5,0m"   5,0*0,1*2</t>
  </si>
  <si>
    <t>"PR26 - PR27, stan. 143,80-153,8 tj.dl. 10,0m"   10,0*0,1*2</t>
  </si>
  <si>
    <t>"PR27 - PR28, stan. 153,8-163,80 tj.dl. 10,0m"   10,0*0,1*2</t>
  </si>
  <si>
    <t>"PR28 - PR29, stan. 163,80-173,61 tj.dl. 9,81m"   9,81*0,1*2</t>
  </si>
  <si>
    <t>"PR29 - PR30, stan. 173,61-177,77 tj.dl. 4,16m"   4,16*0,1*2</t>
  </si>
  <si>
    <t>"PR30 - konec, stan. 177,77 - 180,66 tj.dl. 2,89m"   2,89*0,1*2</t>
  </si>
  <si>
    <t>564831111</t>
  </si>
  <si>
    <t>Podklad ze štěrkodrtě ŠD tl 100 mm</t>
  </si>
  <si>
    <t>859818674</t>
  </si>
  <si>
    <t>"obnova části cyklotrasy"   75,0</t>
  </si>
  <si>
    <t>564851114</t>
  </si>
  <si>
    <t>Podklad ze štěrkodrtě ŠD tl 180 mm</t>
  </si>
  <si>
    <t>1423393944</t>
  </si>
  <si>
    <t>573231111</t>
  </si>
  <si>
    <t>Postřik živičný spojovací ze silniční emulze v množství do 0,7 kg/m2</t>
  </si>
  <si>
    <t>372410475</t>
  </si>
  <si>
    <t>577134211</t>
  </si>
  <si>
    <t>Asfaltový beton vrstva obrusná ACO 11 (ABS) tř. II tl 40 mm š do 3 m z nemodifikovaného asfaltu</t>
  </si>
  <si>
    <t>1909115025</t>
  </si>
  <si>
    <t>-1549168252</t>
  </si>
  <si>
    <t>7077795</t>
  </si>
  <si>
    <t>"dočasná konstrukce ze silničních panelů"   60,0</t>
  </si>
  <si>
    <t>-1477877658</t>
  </si>
  <si>
    <t>"dočasná konstrukce ze silničních panelů"   60,0/6*1,01</t>
  </si>
  <si>
    <t>81239-R</t>
  </si>
  <si>
    <t>Přeložka kanalizace z trub betonových DN 400 včetně zemních prací</t>
  </si>
  <si>
    <t>92</t>
  </si>
  <si>
    <t>"přeložka"   16,5</t>
  </si>
  <si>
    <t>"potrubí u Š1"   2,0</t>
  </si>
  <si>
    <t>891361221</t>
  </si>
  <si>
    <t>Montáž vodovodních šoupátek s ručním kolečkem v šachtách DN 250</t>
  </si>
  <si>
    <t>1018919893</t>
  </si>
  <si>
    <t>"monolitická šachta"   1,0</t>
  </si>
  <si>
    <t>42290-R</t>
  </si>
  <si>
    <t>Nerezové šoupátko DN 250</t>
  </si>
  <si>
    <t>102</t>
  </si>
  <si>
    <t>-77021749</t>
  </si>
  <si>
    <t>"hardítko DN 250 - šachta Š4"   1,0</t>
  </si>
  <si>
    <t>42296-R</t>
  </si>
  <si>
    <t>Hradítko kanalizační DN250</t>
  </si>
  <si>
    <t>"šachta Š4"   1,0</t>
  </si>
  <si>
    <t>891391221</t>
  </si>
  <si>
    <t>Montáž vodovodních šoupátek s ručním kolečkem v šachtách DN 400</t>
  </si>
  <si>
    <t>1403393362</t>
  </si>
  <si>
    <t>"monolitická šachta a šachta  Š4"   1,0+1,0</t>
  </si>
  <si>
    <t>42291-R</t>
  </si>
  <si>
    <t xml:space="preserve">Nerezové šoupátko DN 400 </t>
  </si>
  <si>
    <t>104</t>
  </si>
  <si>
    <t>Dodávka a montáž drenážních šachet kontrolních  do 1,5 m De400, vč. poklopu</t>
  </si>
  <si>
    <t>90</t>
  </si>
  <si>
    <t>"ŠD1 - ŠD6"   6,0</t>
  </si>
  <si>
    <t>89522-R</t>
  </si>
  <si>
    <t>Prefabrikovaná kanalizační šachta DN 1000 vč.poklopu</t>
  </si>
  <si>
    <t>94</t>
  </si>
  <si>
    <t>"Š1 - Š4"   4,0</t>
  </si>
  <si>
    <t>89525-R</t>
  </si>
  <si>
    <t>Monolitická kanalizační šachta 2,4x0,9m vč.zastropení a poklopu</t>
  </si>
  <si>
    <t>126</t>
  </si>
  <si>
    <t>116</t>
  </si>
  <si>
    <t>118</t>
  </si>
  <si>
    <t>"počátek-PR19, stan. 0,00-1,94 tj.dl. 1,94m"   1,2*1,94</t>
  </si>
  <si>
    <t>"PR19 - PR20, stan. 1,94-26,88 tj.dl. 24,94m"   (1,2+1,2)/2*24,94</t>
  </si>
  <si>
    <t>"PR20 - PR21, stan. 26,88-44,17 tj.dl. 17,29m"   (1,2+1,2)/2*17,29</t>
  </si>
  <si>
    <t>"PR21 - PR22, stan. 44,17-90,52 tj.dl. 46,35m"   (1,2+1,2)/2*46,35</t>
  </si>
  <si>
    <t>"PR22 - PR23, stan. 90,52-114,57 tj.dl. 24,05m"   (1,2+1,2)/2*24,05</t>
  </si>
  <si>
    <t>"PR22 - PR23, stan.114,57-125,62 tj.dl. 11,05m"   (1,2+1,2)/2*11,05</t>
  </si>
  <si>
    <t>"PR23 - PR24, stan. 125,62-132,73 tj.dl. 6,07m"   (1,2+1,2)/2*6,07</t>
  </si>
  <si>
    <t>"PR24 - PR25, stan. 132,73-138,80 tj.dl. 6,07m"   (1,2+1,2)/2*6,07</t>
  </si>
  <si>
    <t>"PR25 - PR26, stan. 138,80-143,80 tj.dl. 5,0m"   (1,2+1,2)/2*5,0</t>
  </si>
  <si>
    <t>"PR26 - PR27, stan. 143,80-153,8 tj.dl. 10,0m"   (1,2+1,2)/2*10,0</t>
  </si>
  <si>
    <t>"PR27 - PR28, stan. 153,8-163,80 tj.dl. 10,0m"   (1,0+1,0)/2*10,0</t>
  </si>
  <si>
    <t>"PR28 - PR29, stan. 163,80-173,61 tj.dl. 9,81m"   (1,0+1,0)/2*9,81</t>
  </si>
  <si>
    <t>"PR29 - PR30, stan. 173,61-177,77 tj.dl. 4,16m"   (1,0+1,0)/2*4,16</t>
  </si>
  <si>
    <t>"PR30 - konec, stan. 177,77 - 180,66 tj.dl. 2,89m"   1,0*2,89</t>
  </si>
  <si>
    <t>122</t>
  </si>
  <si>
    <t>93101-R</t>
  </si>
  <si>
    <t>Těsnění podloží injektáží v místě šachty Š10</t>
  </si>
  <si>
    <t>120</t>
  </si>
  <si>
    <t>640988392</t>
  </si>
  <si>
    <t>180,66/12*5,5</t>
  </si>
  <si>
    <t>-1982899144</t>
  </si>
  <si>
    <t>180,66</t>
  </si>
  <si>
    <t>70</t>
  </si>
  <si>
    <t>259827817</t>
  </si>
  <si>
    <t>180,66/12*2,3</t>
  </si>
  <si>
    <t>2070260513</t>
  </si>
  <si>
    <t>"vedení VN, NN a VO"   3,0</t>
  </si>
  <si>
    <t>"vodovod"   3,0</t>
  </si>
  <si>
    <t>"kanalizace"   2,0+2,0</t>
  </si>
  <si>
    <t>-1302782782</t>
  </si>
  <si>
    <t>"vybouraný materiál z cyklotrasy a podkladní vrstva pod panely"   47,415</t>
  </si>
  <si>
    <t>124</t>
  </si>
  <si>
    <t>IO 04 - Přeložka vodovodu</t>
  </si>
  <si>
    <t>04 - Přeložka vodovodu</t>
  </si>
  <si>
    <t xml:space="preserve">    998 - Přesun hmot</t>
  </si>
  <si>
    <t>04</t>
  </si>
  <si>
    <t>1170846686</t>
  </si>
  <si>
    <t>10,0*5</t>
  </si>
  <si>
    <t>-122262670</t>
  </si>
  <si>
    <t>10,0</t>
  </si>
  <si>
    <t>1544142512</t>
  </si>
  <si>
    <t>"10% vykopávek"   1*1,9*(33,5+21,5)*0,1</t>
  </si>
  <si>
    <t>-905886869</t>
  </si>
  <si>
    <t>50% výkopů v hornině tř.3</t>
  </si>
  <si>
    <t>1*1,9*(33,5+21,5)*0,5</t>
  </si>
  <si>
    <t>132301201</t>
  </si>
  <si>
    <t>Hloubení rýh š do 2000 mm v hornině tř. 4 objemu do 100 m3</t>
  </si>
  <si>
    <t>1778693911</t>
  </si>
  <si>
    <t>50% výkopů v hornině tř.4</t>
  </si>
  <si>
    <t>151101101</t>
  </si>
  <si>
    <t>Zřízení příložného pažení a rozepření stěn rýh hl do 2 m</t>
  </si>
  <si>
    <t>1937864667</t>
  </si>
  <si>
    <t>2*1,9*(33,5+21,5)</t>
  </si>
  <si>
    <t>151101111</t>
  </si>
  <si>
    <t>Odstranění příložného pažení a rozepření stěn rýh hl do 2 m</t>
  </si>
  <si>
    <t>1187933592</t>
  </si>
  <si>
    <t>161101101</t>
  </si>
  <si>
    <t>Svislé přemístění výkopku z horniny tř. 1 až 4 hl výkopu do 2,5 m</t>
  </si>
  <si>
    <t>-1082396203</t>
  </si>
  <si>
    <t>-1560657981</t>
  </si>
  <si>
    <t>Pi*0,1*0,1*(33,5+21,5)</t>
  </si>
  <si>
    <t>-1667404778</t>
  </si>
  <si>
    <t>1*1,228*(33,5+21,5)</t>
  </si>
  <si>
    <t>175101209</t>
  </si>
  <si>
    <t>Příplatek k obsypání objektu za ruční prohození sypaniny, uložené do 3 m</t>
  </si>
  <si>
    <t>1665799654</t>
  </si>
  <si>
    <t>1*0,482*(33,5+21,5)</t>
  </si>
  <si>
    <t>-336702685</t>
  </si>
  <si>
    <t>451595111</t>
  </si>
  <si>
    <t>Lože pod potrubí otevřený výkop z prohozeného výkopku</t>
  </si>
  <si>
    <t>-1848548179</t>
  </si>
  <si>
    <t>1*0,19*(33,5+21,5)</t>
  </si>
  <si>
    <t>452313131</t>
  </si>
  <si>
    <t>Podkladní bloky z betonu prostého tř. C 12/15 otevřený výkop</t>
  </si>
  <si>
    <t>518533417</t>
  </si>
  <si>
    <t>"betonový opěrný blok"   1,0*(2+4)</t>
  </si>
  <si>
    <t>452353101</t>
  </si>
  <si>
    <t>Bednění podkladních bloků otevřený výkop</t>
  </si>
  <si>
    <t>1173966284</t>
  </si>
  <si>
    <t>"betonový opěrný blok"   4,0*(2+4)</t>
  </si>
  <si>
    <t>850355121</t>
  </si>
  <si>
    <t>Výřez nebo výsek na potrubí z trub litinových tlakových DN 200</t>
  </si>
  <si>
    <t>-855787553</t>
  </si>
  <si>
    <t>"přeložka vodovodu č.1 a č.2"   1,0+1,0</t>
  </si>
  <si>
    <t>851351131</t>
  </si>
  <si>
    <t>Montáž potrubí z trub litinových hrdlových s integrovaným těsněním otevřený výkop DN 200</t>
  </si>
  <si>
    <t>59085252</t>
  </si>
  <si>
    <t>"přeložka vodovodu č.1 a č.2"   33,5+21,5</t>
  </si>
  <si>
    <t>552530040</t>
  </si>
  <si>
    <t>trouba vodovodní litinová pozinkovaná hrdlová spoj TYTON 6 m DN 200 mm</t>
  </si>
  <si>
    <t>-23522868</t>
  </si>
  <si>
    <t>"přeložka vodovodu č.1 a č.2"   (33,5+21,5)*1,01</t>
  </si>
  <si>
    <t>857242121</t>
  </si>
  <si>
    <t>Montáž litinových tvarovek jednoosých přírubových otevřený výkop DN 80</t>
  </si>
  <si>
    <t>429186975</t>
  </si>
  <si>
    <t>"přeložka č.1 - TP80, PP80"   1,0+1,0</t>
  </si>
  <si>
    <t>552506420</t>
  </si>
  <si>
    <t>koleno přírubové s patkou PP litinové DN 80</t>
  </si>
  <si>
    <t>-988488484</t>
  </si>
  <si>
    <t>"přeložka č.1"   1,0</t>
  </si>
  <si>
    <t>552522310</t>
  </si>
  <si>
    <t>trouba přírubová TP-DN 80 PN 10-16-25-40 TT L=1,0 m</t>
  </si>
  <si>
    <t>-1384104866</t>
  </si>
  <si>
    <t>857352121</t>
  </si>
  <si>
    <t>Montáž litinových tvarovek jednoosých přírubových otevřený výkop DN 200</t>
  </si>
  <si>
    <t>-1262945653</t>
  </si>
  <si>
    <t>"přeložka č.1 - E200, P200/90°, SEK 200, UNI 200"   2,0+1,0+1,0+2,0</t>
  </si>
  <si>
    <t>"přeložka č.2 - E200, P200/11°, K200/11°, K200/45°, SEK 200, UNI 200"   2,0+1,0+1,0+2,0</t>
  </si>
  <si>
    <t>552538960</t>
  </si>
  <si>
    <t>tvarovka přírubová s hrdlem TYTON z tvárné litiny,práškový epoxid, tl.250µm E-kus DN 200 L140 mm</t>
  </si>
  <si>
    <t>108748262</t>
  </si>
  <si>
    <t>"přeložka č.1"   2,0</t>
  </si>
  <si>
    <t>"přeložka č.2"   2,0</t>
  </si>
  <si>
    <t>552599150</t>
  </si>
  <si>
    <t>koleno přírubové P tvárná litina DN 200-11,25°</t>
  </si>
  <si>
    <t>-549062120</t>
  </si>
  <si>
    <t>"přeložka č.2"   1,0</t>
  </si>
  <si>
    <t>552599860</t>
  </si>
  <si>
    <t>koleno se dvěma přírubami tvárná litina P DN 200-90° PN16</t>
  </si>
  <si>
    <t>2119571361</t>
  </si>
  <si>
    <t>55260-R</t>
  </si>
  <si>
    <t xml:space="preserve">dřík z trouby hrdlové určené pro dopravu pitné vody SEK DN 200 </t>
  </si>
  <si>
    <t>7545424</t>
  </si>
  <si>
    <t>55261-R</t>
  </si>
  <si>
    <t>univerzální spojka (typ příruba-hrdlo) UNI DN 200</t>
  </si>
  <si>
    <t>857351131</t>
  </si>
  <si>
    <t>Montáž litinových tvarovek jednoosých hrdlových otevřený výkop s integrovaným těsněním DN 200</t>
  </si>
  <si>
    <t>-1390264120</t>
  </si>
  <si>
    <t>"přeložka č.2 - K200/11°, K200/45°"   1,0+2,0</t>
  </si>
  <si>
    <t>552594150</t>
  </si>
  <si>
    <t>koleno se dvěma hrdly tvárná litina K DN 200-11,25°</t>
  </si>
  <si>
    <t>1607587552</t>
  </si>
  <si>
    <t>552594740</t>
  </si>
  <si>
    <t>koleno se dvěma hrdly tvárná litina K DN 200-45°</t>
  </si>
  <si>
    <t>1609173126</t>
  </si>
  <si>
    <t>857354121</t>
  </si>
  <si>
    <t>Montáž litinových tvarovek odbočných přírubových otevřený výkop DN 200</t>
  </si>
  <si>
    <t>728773391</t>
  </si>
  <si>
    <t>"přeložka č.1 - T200/80"   1,0</t>
  </si>
  <si>
    <t>552535320</t>
  </si>
  <si>
    <t>tvarovka přírubová litinová s přírubovou odbočkou,práškový epoxid, tl.250µm T-kus DN 200/80 mm</t>
  </si>
  <si>
    <t>-388714784</t>
  </si>
  <si>
    <t>891247111</t>
  </si>
  <si>
    <t>Montáž hydrantů podzemních DN 80</t>
  </si>
  <si>
    <t>-2032288175</t>
  </si>
  <si>
    <t>422736600</t>
  </si>
  <si>
    <t>hydrant podzemní  DN 80 PN16 dvojitý uzávěr krytí 1,25</t>
  </si>
  <si>
    <t>-317195620</t>
  </si>
  <si>
    <t>892351111</t>
  </si>
  <si>
    <t>Tlaková zkouška vodou potrubí DN 150 nebo 200</t>
  </si>
  <si>
    <t>-684605857</t>
  </si>
  <si>
    <t>892353122</t>
  </si>
  <si>
    <t>Proplach a dezinfekce vodovodního potrubí DN 150 nebo 200</t>
  </si>
  <si>
    <t>-1181381934</t>
  </si>
  <si>
    <t>"přeložka vodovodu č.1 a č.2 - proplach a dezinfekce 3x"   (33,5+21,5)*3</t>
  </si>
  <si>
    <t>892372111</t>
  </si>
  <si>
    <t>Zabezpečení konců potrubí DN do 300 při tlakových zkouškách vodou</t>
  </si>
  <si>
    <t>-1034771938</t>
  </si>
  <si>
    <t>899401113</t>
  </si>
  <si>
    <t>Osazení poklopů litinových hydrantových</t>
  </si>
  <si>
    <t>1074637448</t>
  </si>
  <si>
    <t>19500-R</t>
  </si>
  <si>
    <t>hydrantový poklop litinový</t>
  </si>
  <si>
    <t>-1115204769</t>
  </si>
  <si>
    <t>34820-R</t>
  </si>
  <si>
    <t>podkladová deska pod hydrantový poklop</t>
  </si>
  <si>
    <t>-760632579</t>
  </si>
  <si>
    <t>899721112</t>
  </si>
  <si>
    <t>Signalizační vodič DN nad 150 mm na potrubí PVC</t>
  </si>
  <si>
    <t>-1392395882</t>
  </si>
  <si>
    <t>vč.revize signalizačního vodiče</t>
  </si>
  <si>
    <t>"přeložka vodovodu č.1 a č.2"   40,0+25,0</t>
  </si>
  <si>
    <t>899722113</t>
  </si>
  <si>
    <t>Krytí potrubí z plastů výstražnou fólií z PVC 34cm</t>
  </si>
  <si>
    <t>358296340</t>
  </si>
  <si>
    <t>bílá fólie s nápisem voda</t>
  </si>
  <si>
    <t>"přeložka vodovodu č.1 a č.2"   35,0+25,0</t>
  </si>
  <si>
    <t>89980-R</t>
  </si>
  <si>
    <t>Vyhledání napojení na stávající vodovodní řad</t>
  </si>
  <si>
    <t>89981-R</t>
  </si>
  <si>
    <t>Vytýčení stávajících sítí</t>
  </si>
  <si>
    <t>89990-R</t>
  </si>
  <si>
    <t>Zřízení a odstranění suchovodu</t>
  </si>
  <si>
    <t>1621501271</t>
  </si>
  <si>
    <t>"potrubí lPE D160"   35,0+23,0</t>
  </si>
  <si>
    <t>998</t>
  </si>
  <si>
    <t>Přesun hmot</t>
  </si>
  <si>
    <t>998273102</t>
  </si>
  <si>
    <t>Přesun hmot pro trubní vedení z trub litinových otevřený výkop</t>
  </si>
  <si>
    <t>2032386754</t>
  </si>
  <si>
    <t>IO 05 - Sanace a zatěsnění stávajícího zatrubnění</t>
  </si>
  <si>
    <t>05 - Sanace a zatěsnění stávajícího zatrubnění</t>
  </si>
  <si>
    <t>05</t>
  </si>
  <si>
    <t>-1938059042</t>
  </si>
  <si>
    <t>"zákrytová deska tl.30 cm Š1, Š2, Š3"   (5,5*5+5,5*5+5*4,2)*0,3</t>
  </si>
  <si>
    <t>755787199</t>
  </si>
  <si>
    <t>"zákrytová deska tl.30 cm Š1, Š2, Š3"   2*(5,5+5+5,5+5+5+4,2)*0,3+(5,5*5*2+5*4,2)</t>
  </si>
  <si>
    <t>1310969714</t>
  </si>
  <si>
    <t>1858117438</t>
  </si>
  <si>
    <t xml:space="preserve">"výztuž žb kcí 100 kg/m3"  </t>
  </si>
  <si>
    <t>"zákrytová deska tl.30 cm Š1, Š2, Š3"   (5,5*5+5,5*5+5*4,2)*0,3*0,1</t>
  </si>
  <si>
    <t>80001-R</t>
  </si>
  <si>
    <t>Vyvložkování stávajícího potrubí DN1200</t>
  </si>
  <si>
    <t>240,0</t>
  </si>
  <si>
    <t>80002-R</t>
  </si>
  <si>
    <t>Pročištění potrubí DN1000 nánosy cca 0,2 m3/mb</t>
  </si>
  <si>
    <t>vč.odvozu a likvidace dle platné legislativy</t>
  </si>
  <si>
    <t>3*175</t>
  </si>
  <si>
    <t>800021-R</t>
  </si>
  <si>
    <t>Pročištění potrubí DN1200 nánosy cca 0,2 m3/bm</t>
  </si>
  <si>
    <t>-360595382</t>
  </si>
  <si>
    <t>80003-R</t>
  </si>
  <si>
    <t>Pročištění benešových rámů nánosy cca 1,7 m3/mb</t>
  </si>
  <si>
    <t>202,0</t>
  </si>
  <si>
    <t>80004-R</t>
  </si>
  <si>
    <t>Sanace benešových rámů</t>
  </si>
  <si>
    <t>80005-R</t>
  </si>
  <si>
    <t>Pytlovaná hrázka - provizorní přehrazení h=0,4 m zřízení + odstranění</t>
  </si>
  <si>
    <t>80006-R</t>
  </si>
  <si>
    <t>Sanace potrubí DN 1000</t>
  </si>
  <si>
    <t>80007-R</t>
  </si>
  <si>
    <t>D+M kanalizace z trub železobetonových DN 1200 vč.zemních prací a demontáže stávajícího potrubí</t>
  </si>
  <si>
    <t>vč.odvozu a likvidace vybouraného potrubí dle platné legislativy</t>
  </si>
  <si>
    <t>2*6</t>
  </si>
  <si>
    <t>80100-R</t>
  </si>
  <si>
    <t>Kontrola těsnosti šachet Š1-Š3</t>
  </si>
  <si>
    <t>1287044270</t>
  </si>
  <si>
    <t>"šachty Š1, Š2, Š3"   3,0</t>
  </si>
  <si>
    <t>80200-R</t>
  </si>
  <si>
    <t xml:space="preserve">Provizorní zahrazení vtoku do kruhového potrubí </t>
  </si>
  <si>
    <t>1576426596</t>
  </si>
  <si>
    <t>6,0</t>
  </si>
  <si>
    <t>899104111</t>
  </si>
  <si>
    <t>Osazení poklopů litinových nebo ocelových včetně rámů hmotnosti nad 150 kg</t>
  </si>
  <si>
    <t>1384123996</t>
  </si>
  <si>
    <t>"Š1, Š2, Š3"   1,0+1,0+1,0</t>
  </si>
  <si>
    <t>286619350</t>
  </si>
  <si>
    <t>poklop litinový vodotěsný proti tlakové vodě DN 600 D400</t>
  </si>
  <si>
    <t>-1793430506</t>
  </si>
  <si>
    <t>961055111</t>
  </si>
  <si>
    <t>Bourání konstrukcí ze železobetonu</t>
  </si>
  <si>
    <t>-1968550638</t>
  </si>
  <si>
    <t>99723-R</t>
  </si>
  <si>
    <t>Vodorovná doprava vybouraných hmot na skládku vč. uložení (poplatku) dle platné legislativy</t>
  </si>
  <si>
    <t>54501886</t>
  </si>
  <si>
    <t>"vybouraný železobeton ze zákrytových desek"   54,72</t>
  </si>
  <si>
    <t>-369872741</t>
  </si>
  <si>
    <t>IO 06 - Podchycení dešťové kanalizace</t>
  </si>
  <si>
    <t>06 - Podchycení dešťové kanalizace</t>
  </si>
  <si>
    <t>06</t>
  </si>
  <si>
    <t>-1056669383</t>
  </si>
  <si>
    <t>"Š5-Š7"   3,0*3,0*3,0*3</t>
  </si>
  <si>
    <t>"Š8"   3,5*3,5*3,0</t>
  </si>
  <si>
    <t>151101102</t>
  </si>
  <si>
    <t>Zřízení pažení a rozepření stěn rýh pro podzemní vedení pro všechny šířky rýhy příložné pro jakoukoliv mezerovitost, hloubky do 4 m</t>
  </si>
  <si>
    <t>-750938036</t>
  </si>
  <si>
    <t>"Š5-Š7"   3,0*3,0*4*3</t>
  </si>
  <si>
    <t>"Š8"   3,5*3,0*4</t>
  </si>
  <si>
    <t>151101112</t>
  </si>
  <si>
    <t>Odstranění pažení a rozepření stěn rýh pro podzemní vedení s uložením materiálu na vzdálenost do 3 m od kraje výkopu příložné, hloubky přes 2 do 4 m</t>
  </si>
  <si>
    <t>1191219573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</si>
  <si>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</si>
  <si>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</si>
  <si>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1239324218</t>
  </si>
  <si>
    <t>-1076800551</t>
  </si>
  <si>
    <t>"Š5-Š7"   0,6*0,6*3,14*3,0*3</t>
  </si>
  <si>
    <t>"Š8"   1,5*1,5*3,0</t>
  </si>
  <si>
    <t>-1761469076</t>
  </si>
  <si>
    <t>117,75-16,924</t>
  </si>
  <si>
    <t>83101-R</t>
  </si>
  <si>
    <t>Kanalizace z trub betonových DN 1000 včetně zemních prací</t>
  </si>
  <si>
    <t>"nové propojení do zatrubnění ze ŽB trub DN 1000 mm u Š8"   2,0</t>
  </si>
  <si>
    <t>83102-R</t>
  </si>
  <si>
    <t>Kanalizace z trub PVC hrdlových D 200 včetně zemních prací</t>
  </si>
  <si>
    <t>89001-R</t>
  </si>
  <si>
    <t>Prefabrikovaná kanalizační šachta 1000 D+M, vč. poklopu proti tlakové vodě</t>
  </si>
  <si>
    <t>"Š5 - Š7 - hloubka cca 3,0 m"   3,0</t>
  </si>
  <si>
    <t>890 0053.1</t>
  </si>
  <si>
    <t>Prefabrikovaná kanalizační šachta 1500x1500 D+M, vč. poklopu proti tlakové vodě</t>
  </si>
  <si>
    <t>"Š8 - hloubka cca 3,0 m"   1,0</t>
  </si>
  <si>
    <t>1565762399</t>
  </si>
  <si>
    <t>"Š5 - Š7"   3,0</t>
  </si>
  <si>
    <t>891495321</t>
  </si>
  <si>
    <t>Montáž zpětných klapek DN 1000</t>
  </si>
  <si>
    <t>1249913309</t>
  </si>
  <si>
    <t>"Š8"   1,0</t>
  </si>
  <si>
    <t>42282-R</t>
  </si>
  <si>
    <t>Zpětná klapka DN 1000</t>
  </si>
  <si>
    <t>10671503</t>
  </si>
  <si>
    <t>IO 07 - Rybník Pěník - zvýšení hráze</t>
  </si>
  <si>
    <t>07 - Rybník Pěník - zvýšení hráze</t>
  </si>
  <si>
    <t>07</t>
  </si>
  <si>
    <t>113106221</t>
  </si>
  <si>
    <t>Rozebrání dlažeb vozovek pl přes 50 do 200 m2 z drobných kostek do lože z kameniva</t>
  </si>
  <si>
    <t>-739591083</t>
  </si>
  <si>
    <t>66,49*2,5</t>
  </si>
  <si>
    <t>-147879896</t>
  </si>
  <si>
    <t>"rozebrání dočasné konstrukce ze silničních panelů"   3*66,5</t>
  </si>
  <si>
    <t>113107162</t>
  </si>
  <si>
    <t>Odstranění podkladu pl přes 50 do 200 m2 z kameniva drceného tl 200 mm</t>
  </si>
  <si>
    <t>-911303626</t>
  </si>
  <si>
    <t>-286856587</t>
  </si>
  <si>
    <t>"rozebrání dočasné konstrukce ze silničních panelů"   3*66,5*0,04</t>
  </si>
  <si>
    <t>-1988032029</t>
  </si>
  <si>
    <t>20*4</t>
  </si>
  <si>
    <t>739414974</t>
  </si>
  <si>
    <t>20,0</t>
  </si>
  <si>
    <t>387708461</t>
  </si>
  <si>
    <t>"10% vykopávek"   436,931*0,1</t>
  </si>
  <si>
    <t>-225406821</t>
  </si>
  <si>
    <t>"počátek - P1, stan.0,00-20,62, tj. dl.20,62m"   7,7*20,62</t>
  </si>
  <si>
    <t>" P1-P2, stan. 20,62-28,98, tj. dl.8,36m"   (7,7+5,9)/2*8,36</t>
  </si>
  <si>
    <t>"P2-konec, stan. 28,98-66,49, tj. dl.37,51m"   5,9*37,51</t>
  </si>
  <si>
    <t>1282265764</t>
  </si>
  <si>
    <t>72/0,4</t>
  </si>
  <si>
    <t>-90256822</t>
  </si>
  <si>
    <t>1221100305</t>
  </si>
  <si>
    <t>3,5*72</t>
  </si>
  <si>
    <t>906199429</t>
  </si>
  <si>
    <t>-211075624</t>
  </si>
  <si>
    <t>3,5*72*0,1555</t>
  </si>
  <si>
    <t>671937757</t>
  </si>
  <si>
    <t>"počátek - P1, stan.0,00-20,62, tj. dl.20,62m"   1,9*20,62</t>
  </si>
  <si>
    <t>"P1-P2, stan. 20,62-28,98, tj. dl.8,36m"   (1,9+1,8)/2*8,36</t>
  </si>
  <si>
    <t>"P2-konec, stan. 28,98-66,49, tj. dl.37,51m"   1,8*37,51</t>
  </si>
  <si>
    <t>-1099831348</t>
  </si>
  <si>
    <t>"počátek - P1, stan.0,00-20,62, tj. dl.20,62m"   5,8*20,62</t>
  </si>
  <si>
    <t>"P1-P2, stan. 20,62-28,98, tj. dl.8,36m"   (5,8+4,1)/2*8,36</t>
  </si>
  <si>
    <t>"P2-konec, stan. 28,98-66,49, tj. dl.37,51m"   4,1*37,51</t>
  </si>
  <si>
    <t>200520217</t>
  </si>
  <si>
    <t>"počátek - P1, stan.0,00-20,62, tj. dl.20,62m"   2,6*20,62</t>
  </si>
  <si>
    <t>"P1-P2, stan. 20,62-28,98, tj. dl.8,36m"   (2,6+2,6)/2*8,36</t>
  </si>
  <si>
    <t>"P2-konec, stan. 28,98-66,49, tj. dl.37,51m"   2,6*37,51</t>
  </si>
  <si>
    <t>-527682589</t>
  </si>
  <si>
    <t>-137197235</t>
  </si>
  <si>
    <t>"počátek - P1, stan.0,00-20,62, tj. dl.20,62m"   0,4*(2,5+3,7)*20,62</t>
  </si>
  <si>
    <t>"P1-P2, stan. 20,62-28,98, tj. dl.8,36m"   0,4*(2,5+3,7+2,5+3,4)/2*8,36</t>
  </si>
  <si>
    <t>"P2-konec, stan. 28,98-66,49, tj. dl.37,51m"   0,4*(2,5+3,4)*37,51</t>
  </si>
  <si>
    <t>"zákrytová deska tl.30 cm vtokový objekt"   5,0*4,5*0,3</t>
  </si>
  <si>
    <t>-2000966440</t>
  </si>
  <si>
    <t>"počátek - P1, stan.0,00-20,62, tj. dl.20,62m"   2*4,1*20,62</t>
  </si>
  <si>
    <t>"P1-P2, stan. 20,62-28,98, tj. dl.8,36m"   2*(4,1+3,8)/2*8,36</t>
  </si>
  <si>
    <t>"P2-konec, stan. 28,98-66,49, tj. dl.37,51m"   2*3,8*37,51</t>
  </si>
  <si>
    <t>"zákrytová deska tl.30 cm vtokový objekt"   2*(5,0+4,5)*0,3+5,0*4,5</t>
  </si>
  <si>
    <t>1385948753</t>
  </si>
  <si>
    <t>-704846208</t>
  </si>
  <si>
    <t>výztuž žb kcí 100 kg/m3, včetně chemických kotev</t>
  </si>
  <si>
    <t>"počátek - P1, stan.0,00-20,62, tj. dl.20,62m"   0,4*(2,5+3,7)*20,62*0,1</t>
  </si>
  <si>
    <t>"P1-P2, stan. 20,62-28,98, tj. dl.8,36m"   0,4*(2,5+3,7+2,5+3,4)/2*8,36*0,1</t>
  </si>
  <si>
    <t>"P2-konec, stan. 28,98-66,49, tj. dl.37,51m"   0,4*(2,5+3,4)*37,51*0,1</t>
  </si>
  <si>
    <t>"zákrytová deska tl.30 cm vtokový objekt"   5,0*4,5*0,3*0,1</t>
  </si>
  <si>
    <t>33101-R</t>
  </si>
  <si>
    <t xml:space="preserve">Reprofilace železobetonové konstrukce vtokového objektu </t>
  </si>
  <si>
    <t>1687945752</t>
  </si>
  <si>
    <t>3,5*66,49*0,1</t>
  </si>
  <si>
    <t>376285656</t>
  </si>
  <si>
    <t>(66,49+3,5)*2*0,1</t>
  </si>
  <si>
    <t>564751111</t>
  </si>
  <si>
    <t>Podklad z kameniva hrubého drceného vel. 32-63 mm tl 150 mm</t>
  </si>
  <si>
    <t>-198133384</t>
  </si>
  <si>
    <t>-669160927</t>
  </si>
  <si>
    <t>"dočasná konstrukce ze silničních panelů"   3*66,5</t>
  </si>
  <si>
    <t>1070793601</t>
  </si>
  <si>
    <t>"dočasná konstrukce ze silničních panelů"   199,50/6*1,01</t>
  </si>
  <si>
    <t>591211111</t>
  </si>
  <si>
    <t>Kladení dlažby z kostek drobných z kamene do lože z kameniva těženého tl 50 mm</t>
  </si>
  <si>
    <t>901149197</t>
  </si>
  <si>
    <t>-1866336381</t>
  </si>
  <si>
    <t>787083925</t>
  </si>
  <si>
    <t>-305537778</t>
  </si>
  <si>
    <t>"vtokový objekt"   1,0</t>
  </si>
  <si>
    <t>547250019</t>
  </si>
  <si>
    <t>899501411</t>
  </si>
  <si>
    <t>Stupadla do šachet ocelová PE povlak vidlicová s vysekáním otvoru v betonu</t>
  </si>
  <si>
    <t>1369347215</t>
  </si>
  <si>
    <t>1732842074</t>
  </si>
  <si>
    <t>3*1,2</t>
  </si>
  <si>
    <t>90710-R</t>
  </si>
  <si>
    <t>Ocelové stavidlo včetně ovládání dodávka + montáž, vč. dosedacího prahu</t>
  </si>
  <si>
    <t>90720-R</t>
  </si>
  <si>
    <t>Provizorní hrazení vtoku při výstavbě stavidel dodávka + montáž + demontáž</t>
  </si>
  <si>
    <t>80</t>
  </si>
  <si>
    <t>90730-R</t>
  </si>
  <si>
    <t xml:space="preserve">Dodávka a montáž oplocení </t>
  </si>
  <si>
    <t>3,0</t>
  </si>
  <si>
    <t>90740-R</t>
  </si>
  <si>
    <t>Přeložka PRIS</t>
  </si>
  <si>
    <t>387936793</t>
  </si>
  <si>
    <t>66,49/12*6,2</t>
  </si>
  <si>
    <t>1886720857</t>
  </si>
  <si>
    <t>66,49</t>
  </si>
  <si>
    <t>-1005383769</t>
  </si>
  <si>
    <t>66,49/12*2,3</t>
  </si>
  <si>
    <t>-1573236709</t>
  </si>
  <si>
    <t>"vedení NN"   2,0</t>
  </si>
  <si>
    <t>96060-R</t>
  </si>
  <si>
    <t>Demontáž stávajícího oplocení včetně odvozu a likvidace</t>
  </si>
  <si>
    <t>17+7,5</t>
  </si>
  <si>
    <t>96100-R</t>
  </si>
  <si>
    <t>Vyplnění dutin štětovnic betonem</t>
  </si>
  <si>
    <t>2082820185</t>
  </si>
  <si>
    <t>"beton C 16/20"   2,0</t>
  </si>
  <si>
    <t>-449983259</t>
  </si>
  <si>
    <t>979071021</t>
  </si>
  <si>
    <t>Očištění dlažebních kostek drobných s původním spárováním kamenivem těženým při překopech ing sítí</t>
  </si>
  <si>
    <t>626557926</t>
  </si>
  <si>
    <t>99724-R</t>
  </si>
  <si>
    <t>Vodorovná doprava suti a vybouraných hmot na skládku vč. uložení (poplatku) dle platné legislativy</t>
  </si>
  <si>
    <t>1175436354</t>
  </si>
  <si>
    <t>"vybouraný materiál z podkladních vrstev"   39,063+12,768</t>
  </si>
  <si>
    <t>"vybouraný železobeton ze zákrytové desky"   16,20</t>
  </si>
  <si>
    <t>-1421060608</t>
  </si>
  <si>
    <t>ON - Ostatní a vedlejší náklady</t>
  </si>
  <si>
    <t>0 -  Ostatní a vedlejší rozpočtové náklady</t>
  </si>
  <si>
    <t xml:space="preserve"> Ostatní a vedlejší rozpočtové náklady</t>
  </si>
  <si>
    <t>012103000</t>
  </si>
  <si>
    <t>Geodetické práce před výstavbou</t>
  </si>
  <si>
    <t>Kpl</t>
  </si>
  <si>
    <t>1024</t>
  </si>
  <si>
    <t>-1188604754</t>
  </si>
  <si>
    <t>012203000</t>
  </si>
  <si>
    <t>Geodetické práce při provádění stavby</t>
  </si>
  <si>
    <t>949588542</t>
  </si>
  <si>
    <t>013244000</t>
  </si>
  <si>
    <t>-1269644456</t>
  </si>
  <si>
    <t>013254000</t>
  </si>
  <si>
    <t>Dokumentace skutečného provedení stavby</t>
  </si>
  <si>
    <t>1164568721</t>
  </si>
  <si>
    <t>030001000</t>
  </si>
  <si>
    <t>Zařízení staveniště</t>
  </si>
  <si>
    <t>1754175737</t>
  </si>
  <si>
    <t>030001500</t>
  </si>
  <si>
    <t>Zařízení staveniště - příprava pozemků a následná obnova pozemků do původního stavu</t>
  </si>
  <si>
    <t>1560458433</t>
  </si>
  <si>
    <t>04080-R</t>
  </si>
  <si>
    <t>-286877645</t>
  </si>
  <si>
    <t>06311-R</t>
  </si>
  <si>
    <t>Pasportizace nemovitostí a komunikací přiléhajících ke stavbě před zahájením a po skončení prací</t>
  </si>
  <si>
    <t>758188865</t>
  </si>
  <si>
    <t>"pasport stávajícího stavu bude odsouhlasen a podepsán správcem či majitelem objektu či komunikace"   1,0</t>
  </si>
  <si>
    <t>06321-R</t>
  </si>
  <si>
    <t>Fotodokumentace postupu výstavby</t>
  </si>
  <si>
    <t>-1194655270</t>
  </si>
  <si>
    <t>06831-R</t>
  </si>
  <si>
    <t xml:space="preserve">Čištění okolní komunikace během výstavby </t>
  </si>
  <si>
    <t>1272492879</t>
  </si>
  <si>
    <t>09010-R</t>
  </si>
  <si>
    <t>Vytýčení sítí</t>
  </si>
  <si>
    <t>-1395860991</t>
  </si>
  <si>
    <t>09020-R</t>
  </si>
  <si>
    <t>Informační tabule na staveništi</t>
  </si>
  <si>
    <t>Kus</t>
  </si>
  <si>
    <t>-1363893899</t>
  </si>
  <si>
    <t>09050-R</t>
  </si>
  <si>
    <t>Dopravně inženýrské opatření</t>
  </si>
  <si>
    <t>392716393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</si>
  <si>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</si>
  <si>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</si>
  <si>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</si>
  <si>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</si>
  <si>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</si>
  <si>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</si>
  <si>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</si>
  <si>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</si>
  <si>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</si>
  <si>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</si>
  <si>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</si>
  <si>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</si>
  <si>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</si>
  <si>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</si>
  <si>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</si>
  <si>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</si>
  <si>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</si>
  <si>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</si>
  <si>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</si>
  <si>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</si>
  <si>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</si>
  <si>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</si>
  <si>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</si>
  <si>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</si>
  <si>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</si>
  <si>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</si>
  <si>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</si>
  <si>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</si>
  <si>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</si>
  <si>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</si>
  <si>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</si>
  <si>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</si>
  <si>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</si>
  <si>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</si>
  <si>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</si>
  <si>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</si>
  <si>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</si>
  <si>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</si>
  <si>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</si>
  <si>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</si>
  <si>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</si>
  <si>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</si>
  <si>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</si>
  <si>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</si>
  <si>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</si>
  <si>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</si>
  <si>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</si>
  <si>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</si>
  <si>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</si>
  <si>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</si>
  <si>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</si>
  <si>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</si>
  <si>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</si>
  <si>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</si>
  <si>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</si>
  <si>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</si>
  <si>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</si>
  <si>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</si>
  <si>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</si>
  <si>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</si>
  <si>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</si>
  <si>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</si>
  <si>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</si>
  <si>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</si>
  <si>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</si>
  <si>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</si>
  <si>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</si>
  <si>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</si>
  <si>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</si>
  <si>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</si>
  <si>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</si>
  <si>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</si>
  <si>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</si>
  <si>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</si>
  <si>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</si>
  <si>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</si>
  <si>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</si>
  <si>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</si>
  <si>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</si>
  <si>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</si>
  <si>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</si>
  <si>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</si>
  <si>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</si>
  <si>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</si>
  <si>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</si>
  <si>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</si>
  <si>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</si>
  <si>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</si>
  <si>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</si>
  <si>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</si>
  <si>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</si>
  <si>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</si>
  <si>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</si>
  <si>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</si>
  <si>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</si>
  <si>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</si>
  <si>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</si>
  <si>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</si>
  <si>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</si>
  <si>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</si>
  <si>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</si>
  <si>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</si>
  <si>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</si>
  <si>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</si>
  <si>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</si>
  <si>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</si>
  <si>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</si>
  <si>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</si>
  <si>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</si>
  <si>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</si>
  <si>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</si>
  <si>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</si>
  <si>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</si>
  <si>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</si>
  <si>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</si>
  <si>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</si>
  <si>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</si>
  <si>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</si>
  <si>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</si>
  <si>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</si>
  <si>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</si>
  <si>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</si>
  <si>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</si>
  <si>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</si>
  <si>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</si>
  <si>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</si>
  <si>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</si>
  <si>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</si>
  <si>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</si>
  <si>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</si>
  <si>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</si>
  <si>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</si>
  <si>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</si>
  <si>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</si>
  <si>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</si>
  <si>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</si>
  <si>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</si>
  <si>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</si>
  <si>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</si>
  <si>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</si>
  <si>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</si>
  <si>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</si>
  <si>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</si>
  <si>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</si>
  <si>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</si>
  <si>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</si>
  <si>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</si>
  <si>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</si>
  <si>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</si>
  <si>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</si>
  <si>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</si>
  <si>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</si>
  <si>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</si>
  <si>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</si>
  <si>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</si>
  <si>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</si>
  <si>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</si>
  <si>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</si>
  <si>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</si>
  <si>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</si>
  <si>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</si>
  <si>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</si>
  <si>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</si>
  <si>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</si>
  <si>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</si>
  <si>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</si>
  <si>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</si>
  <si>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</si>
  <si>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</si>
  <si>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</si>
  <si>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</si>
  <si>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</si>
  <si>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</si>
  <si>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</si>
  <si>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</si>
  <si>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</si>
  <si>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</si>
  <si>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</si>
  <si>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</si>
  <si>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</si>
  <si>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</si>
  <si>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</si>
  <si>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Dokumentace pro provádění stavby výrobní a dílenská dokumentace)</t>
  </si>
  <si>
    <t>Zpracování a předání podkladů pro aktualizaci plánu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</si>
</sst>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0" fillId="2" borderId="0" xfId="20" applyFont="1" applyFill="1" applyAlignment="1" applyProtection="1">
      <alignment vertical="center"/>
      <protection/>
    </xf>
    <xf numFmtId="0" fontId="37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N9" sqref="AN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2" t="s">
        <v>8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89" t="s">
        <v>16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91" t="s">
        <v>18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"/>
      <c r="AQ6" s="30"/>
      <c r="BS6" s="23" t="s">
        <v>19</v>
      </c>
    </row>
    <row r="7" spans="2:71" ht="14.45" customHeight="1">
      <c r="B7" s="27"/>
      <c r="C7" s="28"/>
      <c r="D7" s="35" t="s">
        <v>20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21</v>
      </c>
      <c r="AL7" s="28"/>
      <c r="AM7" s="28"/>
      <c r="AN7" s="33" t="s">
        <v>5</v>
      </c>
      <c r="AO7" s="28"/>
      <c r="AP7" s="28"/>
      <c r="AQ7" s="30"/>
      <c r="BS7" s="23" t="s">
        <v>22</v>
      </c>
    </row>
    <row r="8" spans="2:71" ht="14.45" customHeight="1">
      <c r="B8" s="27"/>
      <c r="C8" s="28"/>
      <c r="D8" s="35" t="s">
        <v>23</v>
      </c>
      <c r="E8" s="28"/>
      <c r="F8" s="28"/>
      <c r="G8" s="28"/>
      <c r="H8" s="28"/>
      <c r="I8" s="28"/>
      <c r="J8" s="28"/>
      <c r="K8" s="33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25</v>
      </c>
      <c r="AL8" s="28"/>
      <c r="AM8" s="28"/>
      <c r="AN8" s="288">
        <v>42865</v>
      </c>
      <c r="AO8" s="28"/>
      <c r="AP8" s="28"/>
      <c r="AQ8" s="30"/>
      <c r="BS8" s="23" t="s">
        <v>26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27</v>
      </c>
    </row>
    <row r="10" spans="2:71" ht="14.45" customHeight="1">
      <c r="B10" s="27"/>
      <c r="C10" s="28"/>
      <c r="D10" s="35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29</v>
      </c>
      <c r="AL10" s="28"/>
      <c r="AM10" s="28"/>
      <c r="AN10" s="33" t="s">
        <v>5</v>
      </c>
      <c r="AO10" s="28"/>
      <c r="AP10" s="28"/>
      <c r="AQ10" s="30"/>
      <c r="BS10" s="23" t="s">
        <v>19</v>
      </c>
    </row>
    <row r="11" spans="2:71" ht="18.4" customHeight="1">
      <c r="B11" s="27"/>
      <c r="C11" s="28"/>
      <c r="D11" s="28"/>
      <c r="E11" s="33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31</v>
      </c>
      <c r="AL11" s="28"/>
      <c r="AM11" s="28"/>
      <c r="AN11" s="33" t="s">
        <v>5</v>
      </c>
      <c r="AO11" s="28"/>
      <c r="AP11" s="28"/>
      <c r="AQ11" s="30"/>
      <c r="BS11" s="23" t="s">
        <v>19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19</v>
      </c>
    </row>
    <row r="13" spans="2:71" ht="14.45" customHeight="1">
      <c r="B13" s="27"/>
      <c r="C13" s="28"/>
      <c r="D13" s="35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29</v>
      </c>
      <c r="AL13" s="28"/>
      <c r="AM13" s="28"/>
      <c r="AN13" s="33" t="s">
        <v>5</v>
      </c>
      <c r="AO13" s="28"/>
      <c r="AP13" s="28"/>
      <c r="AQ13" s="30"/>
      <c r="BS13" s="23" t="s">
        <v>19</v>
      </c>
    </row>
    <row r="14" spans="2:71" ht="15">
      <c r="B14" s="27"/>
      <c r="C14" s="28"/>
      <c r="D14" s="28"/>
      <c r="E14" s="33" t="s">
        <v>33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31</v>
      </c>
      <c r="AL14" s="28"/>
      <c r="AM14" s="28"/>
      <c r="AN14" s="33" t="s">
        <v>5</v>
      </c>
      <c r="AO14" s="28"/>
      <c r="AP14" s="28"/>
      <c r="AQ14" s="30"/>
      <c r="BS14" s="23" t="s">
        <v>19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29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31</v>
      </c>
      <c r="AL17" s="28"/>
      <c r="AM17" s="28"/>
      <c r="AN17" s="33" t="s">
        <v>5</v>
      </c>
      <c r="AO17" s="28"/>
      <c r="AP17" s="28"/>
      <c r="AQ17" s="30"/>
      <c r="BS17" s="23" t="s">
        <v>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85.5" customHeight="1">
      <c r="B20" s="27"/>
      <c r="C20" s="28"/>
      <c r="D20" s="28"/>
      <c r="E20" s="292" t="s">
        <v>37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8"/>
      <c r="AP20" s="28"/>
      <c r="AQ20" s="30"/>
      <c r="BS20" s="23" t="s">
        <v>6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38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3">
        <f>ROUND(AG51,2)</f>
        <v>0</v>
      </c>
      <c r="AL23" s="294"/>
      <c r="AM23" s="294"/>
      <c r="AN23" s="294"/>
      <c r="AO23" s="294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5" t="s">
        <v>39</v>
      </c>
      <c r="M25" s="295"/>
      <c r="N25" s="295"/>
      <c r="O25" s="295"/>
      <c r="P25" s="38"/>
      <c r="Q25" s="38"/>
      <c r="R25" s="38"/>
      <c r="S25" s="38"/>
      <c r="T25" s="38"/>
      <c r="U25" s="38"/>
      <c r="V25" s="38"/>
      <c r="W25" s="295" t="s">
        <v>40</v>
      </c>
      <c r="X25" s="295"/>
      <c r="Y25" s="295"/>
      <c r="Z25" s="295"/>
      <c r="AA25" s="295"/>
      <c r="AB25" s="295"/>
      <c r="AC25" s="295"/>
      <c r="AD25" s="295"/>
      <c r="AE25" s="295"/>
      <c r="AF25" s="38"/>
      <c r="AG25" s="38"/>
      <c r="AH25" s="38"/>
      <c r="AI25" s="38"/>
      <c r="AJ25" s="38"/>
      <c r="AK25" s="295" t="s">
        <v>41</v>
      </c>
      <c r="AL25" s="295"/>
      <c r="AM25" s="295"/>
      <c r="AN25" s="295"/>
      <c r="AO25" s="295"/>
      <c r="AP25" s="38"/>
      <c r="AQ25" s="41"/>
    </row>
    <row r="26" spans="2:43" s="2" customFormat="1" ht="14.45" customHeight="1">
      <c r="B26" s="43"/>
      <c r="C26" s="44"/>
      <c r="D26" s="45" t="s">
        <v>42</v>
      </c>
      <c r="E26" s="44"/>
      <c r="F26" s="45" t="s">
        <v>43</v>
      </c>
      <c r="G26" s="44"/>
      <c r="H26" s="44"/>
      <c r="I26" s="44"/>
      <c r="J26" s="44"/>
      <c r="K26" s="44"/>
      <c r="L26" s="296">
        <v>0.21</v>
      </c>
      <c r="M26" s="297"/>
      <c r="N26" s="297"/>
      <c r="O26" s="297"/>
      <c r="P26" s="44"/>
      <c r="Q26" s="44"/>
      <c r="R26" s="44"/>
      <c r="S26" s="44"/>
      <c r="T26" s="44"/>
      <c r="U26" s="44"/>
      <c r="V26" s="44"/>
      <c r="W26" s="298">
        <f>ROUND(AZ51,2)</f>
        <v>0</v>
      </c>
      <c r="X26" s="297"/>
      <c r="Y26" s="297"/>
      <c r="Z26" s="297"/>
      <c r="AA26" s="297"/>
      <c r="AB26" s="297"/>
      <c r="AC26" s="297"/>
      <c r="AD26" s="297"/>
      <c r="AE26" s="297"/>
      <c r="AF26" s="44"/>
      <c r="AG26" s="44"/>
      <c r="AH26" s="44"/>
      <c r="AI26" s="44"/>
      <c r="AJ26" s="44"/>
      <c r="AK26" s="298">
        <f>ROUND(AV51,2)</f>
        <v>0</v>
      </c>
      <c r="AL26" s="297"/>
      <c r="AM26" s="297"/>
      <c r="AN26" s="297"/>
      <c r="AO26" s="297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44</v>
      </c>
      <c r="G27" s="44"/>
      <c r="H27" s="44"/>
      <c r="I27" s="44"/>
      <c r="J27" s="44"/>
      <c r="K27" s="44"/>
      <c r="L27" s="296">
        <v>0.15</v>
      </c>
      <c r="M27" s="297"/>
      <c r="N27" s="297"/>
      <c r="O27" s="297"/>
      <c r="P27" s="44"/>
      <c r="Q27" s="44"/>
      <c r="R27" s="44"/>
      <c r="S27" s="44"/>
      <c r="T27" s="44"/>
      <c r="U27" s="44"/>
      <c r="V27" s="44"/>
      <c r="W27" s="298">
        <f>ROUND(BA51,2)</f>
        <v>0</v>
      </c>
      <c r="X27" s="297"/>
      <c r="Y27" s="297"/>
      <c r="Z27" s="297"/>
      <c r="AA27" s="297"/>
      <c r="AB27" s="297"/>
      <c r="AC27" s="297"/>
      <c r="AD27" s="297"/>
      <c r="AE27" s="297"/>
      <c r="AF27" s="44"/>
      <c r="AG27" s="44"/>
      <c r="AH27" s="44"/>
      <c r="AI27" s="44"/>
      <c r="AJ27" s="44"/>
      <c r="AK27" s="298">
        <f>ROUND(AW51,2)</f>
        <v>0</v>
      </c>
      <c r="AL27" s="297"/>
      <c r="AM27" s="297"/>
      <c r="AN27" s="297"/>
      <c r="AO27" s="297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45</v>
      </c>
      <c r="G28" s="44"/>
      <c r="H28" s="44"/>
      <c r="I28" s="44"/>
      <c r="J28" s="44"/>
      <c r="K28" s="44"/>
      <c r="L28" s="296">
        <v>0.21</v>
      </c>
      <c r="M28" s="297"/>
      <c r="N28" s="297"/>
      <c r="O28" s="297"/>
      <c r="P28" s="44"/>
      <c r="Q28" s="44"/>
      <c r="R28" s="44"/>
      <c r="S28" s="44"/>
      <c r="T28" s="44"/>
      <c r="U28" s="44"/>
      <c r="V28" s="44"/>
      <c r="W28" s="298">
        <f>ROUND(BB51,2)</f>
        <v>0</v>
      </c>
      <c r="X28" s="297"/>
      <c r="Y28" s="297"/>
      <c r="Z28" s="297"/>
      <c r="AA28" s="297"/>
      <c r="AB28" s="297"/>
      <c r="AC28" s="297"/>
      <c r="AD28" s="297"/>
      <c r="AE28" s="297"/>
      <c r="AF28" s="44"/>
      <c r="AG28" s="44"/>
      <c r="AH28" s="44"/>
      <c r="AI28" s="44"/>
      <c r="AJ28" s="44"/>
      <c r="AK28" s="298">
        <v>0</v>
      </c>
      <c r="AL28" s="297"/>
      <c r="AM28" s="297"/>
      <c r="AN28" s="297"/>
      <c r="AO28" s="297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46</v>
      </c>
      <c r="G29" s="44"/>
      <c r="H29" s="44"/>
      <c r="I29" s="44"/>
      <c r="J29" s="44"/>
      <c r="K29" s="44"/>
      <c r="L29" s="296">
        <v>0.15</v>
      </c>
      <c r="M29" s="297"/>
      <c r="N29" s="297"/>
      <c r="O29" s="297"/>
      <c r="P29" s="44"/>
      <c r="Q29" s="44"/>
      <c r="R29" s="44"/>
      <c r="S29" s="44"/>
      <c r="T29" s="44"/>
      <c r="U29" s="44"/>
      <c r="V29" s="44"/>
      <c r="W29" s="298">
        <f>ROUND(BC51,2)</f>
        <v>0</v>
      </c>
      <c r="X29" s="297"/>
      <c r="Y29" s="297"/>
      <c r="Z29" s="297"/>
      <c r="AA29" s="297"/>
      <c r="AB29" s="297"/>
      <c r="AC29" s="297"/>
      <c r="AD29" s="297"/>
      <c r="AE29" s="297"/>
      <c r="AF29" s="44"/>
      <c r="AG29" s="44"/>
      <c r="AH29" s="44"/>
      <c r="AI29" s="44"/>
      <c r="AJ29" s="44"/>
      <c r="AK29" s="298">
        <v>0</v>
      </c>
      <c r="AL29" s="297"/>
      <c r="AM29" s="297"/>
      <c r="AN29" s="297"/>
      <c r="AO29" s="297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47</v>
      </c>
      <c r="G30" s="44"/>
      <c r="H30" s="44"/>
      <c r="I30" s="44"/>
      <c r="J30" s="44"/>
      <c r="K30" s="44"/>
      <c r="L30" s="296">
        <v>0</v>
      </c>
      <c r="M30" s="297"/>
      <c r="N30" s="297"/>
      <c r="O30" s="297"/>
      <c r="P30" s="44"/>
      <c r="Q30" s="44"/>
      <c r="R30" s="44"/>
      <c r="S30" s="44"/>
      <c r="T30" s="44"/>
      <c r="U30" s="44"/>
      <c r="V30" s="44"/>
      <c r="W30" s="298">
        <f>ROUND(BD51,2)</f>
        <v>0</v>
      </c>
      <c r="X30" s="297"/>
      <c r="Y30" s="297"/>
      <c r="Z30" s="297"/>
      <c r="AA30" s="297"/>
      <c r="AB30" s="297"/>
      <c r="AC30" s="297"/>
      <c r="AD30" s="297"/>
      <c r="AE30" s="297"/>
      <c r="AF30" s="44"/>
      <c r="AG30" s="44"/>
      <c r="AH30" s="44"/>
      <c r="AI30" s="44"/>
      <c r="AJ30" s="44"/>
      <c r="AK30" s="298">
        <v>0</v>
      </c>
      <c r="AL30" s="297"/>
      <c r="AM30" s="297"/>
      <c r="AN30" s="297"/>
      <c r="AO30" s="297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49</v>
      </c>
      <c r="U32" s="49"/>
      <c r="V32" s="49"/>
      <c r="W32" s="49"/>
      <c r="X32" s="303" t="s">
        <v>50</v>
      </c>
      <c r="Y32" s="304"/>
      <c r="Z32" s="304"/>
      <c r="AA32" s="304"/>
      <c r="AB32" s="304"/>
      <c r="AC32" s="49"/>
      <c r="AD32" s="49"/>
      <c r="AE32" s="49"/>
      <c r="AF32" s="49"/>
      <c r="AG32" s="49"/>
      <c r="AH32" s="49"/>
      <c r="AI32" s="49"/>
      <c r="AJ32" s="49"/>
      <c r="AK32" s="305">
        <f>SUM(AK23:AK30)</f>
        <v>0</v>
      </c>
      <c r="AL32" s="304"/>
      <c r="AM32" s="304"/>
      <c r="AN32" s="304"/>
      <c r="AO32" s="306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51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15</v>
      </c>
      <c r="L41" s="3" t="str">
        <f>K5</f>
        <v>1309/10</v>
      </c>
      <c r="AR41" s="58"/>
    </row>
    <row r="42" spans="2:44" s="4" customFormat="1" ht="36.95" customHeight="1">
      <c r="B42" s="60"/>
      <c r="C42" s="61" t="s">
        <v>17</v>
      </c>
      <c r="L42" s="314" t="str">
        <f>K6</f>
        <v>PPO města Písek I. a II. etapa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>Písek</v>
      </c>
      <c r="AI44" s="59" t="s">
        <v>25</v>
      </c>
      <c r="AM44" s="316">
        <f>IF(AN8="","",AN8)</f>
        <v>42865</v>
      </c>
      <c r="AN44" s="316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28</v>
      </c>
      <c r="L46" s="3" t="str">
        <f>IF(E11="","",E11)</f>
        <v>Povodí Vltavy, s.p., Č.Budějovice</v>
      </c>
      <c r="AI46" s="59" t="s">
        <v>34</v>
      </c>
      <c r="AM46" s="317" t="str">
        <f>IF(E17="","",E17)</f>
        <v>VH-TRES spol.s r.o., Č. Budějovice</v>
      </c>
      <c r="AN46" s="317"/>
      <c r="AO46" s="317"/>
      <c r="AP46" s="317"/>
      <c r="AR46" s="37"/>
      <c r="AS46" s="318" t="s">
        <v>52</v>
      </c>
      <c r="AT46" s="319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32</v>
      </c>
      <c r="L47" s="3" t="str">
        <f>IF(E14="","",E14)</f>
        <v xml:space="preserve"> </v>
      </c>
      <c r="AR47" s="37"/>
      <c r="AS47" s="320"/>
      <c r="AT47" s="321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320"/>
      <c r="AT48" s="321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99" t="s">
        <v>53</v>
      </c>
      <c r="D49" s="300"/>
      <c r="E49" s="300"/>
      <c r="F49" s="300"/>
      <c r="G49" s="300"/>
      <c r="H49" s="67"/>
      <c r="I49" s="301" t="s">
        <v>54</v>
      </c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2" t="s">
        <v>55</v>
      </c>
      <c r="AH49" s="300"/>
      <c r="AI49" s="300"/>
      <c r="AJ49" s="300"/>
      <c r="AK49" s="300"/>
      <c r="AL49" s="300"/>
      <c r="AM49" s="300"/>
      <c r="AN49" s="301" t="s">
        <v>56</v>
      </c>
      <c r="AO49" s="300"/>
      <c r="AP49" s="300"/>
      <c r="AQ49" s="68" t="s">
        <v>57</v>
      </c>
      <c r="AR49" s="37"/>
      <c r="AS49" s="69" t="s">
        <v>58</v>
      </c>
      <c r="AT49" s="70" t="s">
        <v>59</v>
      </c>
      <c r="AU49" s="70" t="s">
        <v>60</v>
      </c>
      <c r="AV49" s="70" t="s">
        <v>61</v>
      </c>
      <c r="AW49" s="70" t="s">
        <v>62</v>
      </c>
      <c r="AX49" s="70" t="s">
        <v>63</v>
      </c>
      <c r="AY49" s="70" t="s">
        <v>64</v>
      </c>
      <c r="AZ49" s="70" t="s">
        <v>65</v>
      </c>
      <c r="BA49" s="70" t="s">
        <v>66</v>
      </c>
      <c r="BB49" s="70" t="s">
        <v>67</v>
      </c>
      <c r="BC49" s="70" t="s">
        <v>68</v>
      </c>
      <c r="BD49" s="71" t="s">
        <v>69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70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10">
        <f>ROUND(SUM(AG52:AG59),2)</f>
        <v>0</v>
      </c>
      <c r="AH51" s="310"/>
      <c r="AI51" s="310"/>
      <c r="AJ51" s="310"/>
      <c r="AK51" s="310"/>
      <c r="AL51" s="310"/>
      <c r="AM51" s="310"/>
      <c r="AN51" s="311">
        <f aca="true" t="shared" si="0" ref="AN51:AN59">SUM(AG51,AT51)</f>
        <v>0</v>
      </c>
      <c r="AO51" s="311"/>
      <c r="AP51" s="311"/>
      <c r="AQ51" s="75" t="s">
        <v>5</v>
      </c>
      <c r="AR51" s="60"/>
      <c r="AS51" s="76">
        <f>ROUND(SUM(AS52:AS59),2)</f>
        <v>0</v>
      </c>
      <c r="AT51" s="77">
        <f aca="true" t="shared" si="1" ref="AT51:AT59">ROUND(SUM(AV51:AW51),2)</f>
        <v>0</v>
      </c>
      <c r="AU51" s="78">
        <f>ROUND(SUM(AU52:AU59),5)</f>
        <v>28934.23803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ROUND(SUM(AZ52:AZ59),2)</f>
        <v>0</v>
      </c>
      <c r="BA51" s="77">
        <f>ROUND(SUM(BA52:BA59),2)</f>
        <v>0</v>
      </c>
      <c r="BB51" s="77">
        <f>ROUND(SUM(BB52:BB59),2)</f>
        <v>0</v>
      </c>
      <c r="BC51" s="77">
        <f>ROUND(SUM(BC52:BC59),2)</f>
        <v>0</v>
      </c>
      <c r="BD51" s="79">
        <f>ROUND(SUM(BD52:BD59),2)</f>
        <v>0</v>
      </c>
      <c r="BS51" s="61" t="s">
        <v>71</v>
      </c>
      <c r="BT51" s="61" t="s">
        <v>72</v>
      </c>
      <c r="BU51" s="80" t="s">
        <v>73</v>
      </c>
      <c r="BV51" s="61" t="s">
        <v>74</v>
      </c>
      <c r="BW51" s="61" t="s">
        <v>7</v>
      </c>
      <c r="BX51" s="61" t="s">
        <v>75</v>
      </c>
      <c r="CL51" s="61" t="s">
        <v>5</v>
      </c>
    </row>
    <row r="52" spans="1:91" s="5" customFormat="1" ht="16.5" customHeight="1">
      <c r="A52" s="81" t="s">
        <v>76</v>
      </c>
      <c r="B52" s="82"/>
      <c r="C52" s="83"/>
      <c r="D52" s="307" t="s">
        <v>77</v>
      </c>
      <c r="E52" s="307"/>
      <c r="F52" s="307"/>
      <c r="G52" s="307"/>
      <c r="H52" s="307"/>
      <c r="I52" s="84"/>
      <c r="J52" s="307" t="s">
        <v>78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>
        <f>'IO 01 - PPO Písku I.etapa'!J27</f>
        <v>0</v>
      </c>
      <c r="AH52" s="309"/>
      <c r="AI52" s="309"/>
      <c r="AJ52" s="309"/>
      <c r="AK52" s="309"/>
      <c r="AL52" s="309"/>
      <c r="AM52" s="309"/>
      <c r="AN52" s="308">
        <f t="shared" si="0"/>
        <v>0</v>
      </c>
      <c r="AO52" s="309"/>
      <c r="AP52" s="309"/>
      <c r="AQ52" s="85" t="s">
        <v>79</v>
      </c>
      <c r="AR52" s="82"/>
      <c r="AS52" s="86">
        <v>0</v>
      </c>
      <c r="AT52" s="87">
        <f t="shared" si="1"/>
        <v>0</v>
      </c>
      <c r="AU52" s="88">
        <f>'IO 01 - PPO Písku I.etapa'!P84</f>
        <v>11276.640494</v>
      </c>
      <c r="AV52" s="87">
        <f>'IO 01 - PPO Písku I.etapa'!J30</f>
        <v>0</v>
      </c>
      <c r="AW52" s="87">
        <f>'IO 01 - PPO Písku I.etapa'!J31</f>
        <v>0</v>
      </c>
      <c r="AX52" s="87">
        <f>'IO 01 - PPO Písku I.etapa'!J32</f>
        <v>0</v>
      </c>
      <c r="AY52" s="87">
        <f>'IO 01 - PPO Písku I.etapa'!J33</f>
        <v>0</v>
      </c>
      <c r="AZ52" s="87">
        <f>'IO 01 - PPO Písku I.etapa'!F30</f>
        <v>0</v>
      </c>
      <c r="BA52" s="87">
        <f>'IO 01 - PPO Písku I.etapa'!F31</f>
        <v>0</v>
      </c>
      <c r="BB52" s="87">
        <f>'IO 01 - PPO Písku I.etapa'!F32</f>
        <v>0</v>
      </c>
      <c r="BC52" s="87">
        <f>'IO 01 - PPO Písku I.etapa'!F33</f>
        <v>0</v>
      </c>
      <c r="BD52" s="89">
        <f>'IO 01 - PPO Písku I.etapa'!F34</f>
        <v>0</v>
      </c>
      <c r="BT52" s="90" t="s">
        <v>22</v>
      </c>
      <c r="BV52" s="90" t="s">
        <v>74</v>
      </c>
      <c r="BW52" s="90" t="s">
        <v>80</v>
      </c>
      <c r="BX52" s="90" t="s">
        <v>7</v>
      </c>
      <c r="CL52" s="90" t="s">
        <v>5</v>
      </c>
      <c r="CM52" s="90" t="s">
        <v>81</v>
      </c>
    </row>
    <row r="53" spans="1:91" s="5" customFormat="1" ht="31.5" customHeight="1">
      <c r="A53" s="81" t="s">
        <v>76</v>
      </c>
      <c r="B53" s="82"/>
      <c r="C53" s="83"/>
      <c r="D53" s="307" t="s">
        <v>82</v>
      </c>
      <c r="E53" s="307"/>
      <c r="F53" s="307"/>
      <c r="G53" s="307"/>
      <c r="H53" s="307"/>
      <c r="I53" s="84"/>
      <c r="J53" s="307" t="s">
        <v>83</v>
      </c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8">
        <f>'IO 02 - Hrazení kanalizac...'!J27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85" t="s">
        <v>79</v>
      </c>
      <c r="AR53" s="82"/>
      <c r="AS53" s="86">
        <v>0</v>
      </c>
      <c r="AT53" s="87">
        <f t="shared" si="1"/>
        <v>0</v>
      </c>
      <c r="AU53" s="88">
        <f>'IO 02 - Hrazení kanalizac...'!P79</f>
        <v>71.287204</v>
      </c>
      <c r="AV53" s="87">
        <f>'IO 02 - Hrazení kanalizac...'!J30</f>
        <v>0</v>
      </c>
      <c r="AW53" s="87">
        <f>'IO 02 - Hrazení kanalizac...'!J31</f>
        <v>0</v>
      </c>
      <c r="AX53" s="87">
        <f>'IO 02 - Hrazení kanalizac...'!J32</f>
        <v>0</v>
      </c>
      <c r="AY53" s="87">
        <f>'IO 02 - Hrazení kanalizac...'!J33</f>
        <v>0</v>
      </c>
      <c r="AZ53" s="87">
        <f>'IO 02 - Hrazení kanalizac...'!F30</f>
        <v>0</v>
      </c>
      <c r="BA53" s="87">
        <f>'IO 02 - Hrazení kanalizac...'!F31</f>
        <v>0</v>
      </c>
      <c r="BB53" s="87">
        <f>'IO 02 - Hrazení kanalizac...'!F32</f>
        <v>0</v>
      </c>
      <c r="BC53" s="87">
        <f>'IO 02 - Hrazení kanalizac...'!F33</f>
        <v>0</v>
      </c>
      <c r="BD53" s="89">
        <f>'IO 02 - Hrazení kanalizac...'!F34</f>
        <v>0</v>
      </c>
      <c r="BT53" s="90" t="s">
        <v>22</v>
      </c>
      <c r="BV53" s="90" t="s">
        <v>74</v>
      </c>
      <c r="BW53" s="90" t="s">
        <v>84</v>
      </c>
      <c r="BX53" s="90" t="s">
        <v>7</v>
      </c>
      <c r="CL53" s="90" t="s">
        <v>5</v>
      </c>
      <c r="CM53" s="90" t="s">
        <v>81</v>
      </c>
    </row>
    <row r="54" spans="1:91" s="5" customFormat="1" ht="16.5" customHeight="1">
      <c r="A54" s="81" t="s">
        <v>76</v>
      </c>
      <c r="B54" s="82"/>
      <c r="C54" s="83"/>
      <c r="D54" s="307" t="s">
        <v>85</v>
      </c>
      <c r="E54" s="307"/>
      <c r="F54" s="307"/>
      <c r="G54" s="307"/>
      <c r="H54" s="307"/>
      <c r="I54" s="84"/>
      <c r="J54" s="307" t="s">
        <v>86</v>
      </c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8">
        <f>'IO 03 - Protipovodňová oc...'!J27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85" t="s">
        <v>79</v>
      </c>
      <c r="AR54" s="82"/>
      <c r="AS54" s="86">
        <v>0</v>
      </c>
      <c r="AT54" s="87">
        <f t="shared" si="1"/>
        <v>0</v>
      </c>
      <c r="AU54" s="88">
        <f>'IO 03 - Protipovodňová oc...'!P84</f>
        <v>11260.393971999998</v>
      </c>
      <c r="AV54" s="87">
        <f>'IO 03 - Protipovodňová oc...'!J30</f>
        <v>0</v>
      </c>
      <c r="AW54" s="87">
        <f>'IO 03 - Protipovodňová oc...'!J31</f>
        <v>0</v>
      </c>
      <c r="AX54" s="87">
        <f>'IO 03 - Protipovodňová oc...'!J32</f>
        <v>0</v>
      </c>
      <c r="AY54" s="87">
        <f>'IO 03 - Protipovodňová oc...'!J33</f>
        <v>0</v>
      </c>
      <c r="AZ54" s="87">
        <f>'IO 03 - Protipovodňová oc...'!F30</f>
        <v>0</v>
      </c>
      <c r="BA54" s="87">
        <f>'IO 03 - Protipovodňová oc...'!F31</f>
        <v>0</v>
      </c>
      <c r="BB54" s="87">
        <f>'IO 03 - Protipovodňová oc...'!F32</f>
        <v>0</v>
      </c>
      <c r="BC54" s="87">
        <f>'IO 03 - Protipovodňová oc...'!F33</f>
        <v>0</v>
      </c>
      <c r="BD54" s="89">
        <f>'IO 03 - Protipovodňová oc...'!F34</f>
        <v>0</v>
      </c>
      <c r="BT54" s="90" t="s">
        <v>22</v>
      </c>
      <c r="BV54" s="90" t="s">
        <v>74</v>
      </c>
      <c r="BW54" s="90" t="s">
        <v>87</v>
      </c>
      <c r="BX54" s="90" t="s">
        <v>7</v>
      </c>
      <c r="CL54" s="90" t="s">
        <v>5</v>
      </c>
      <c r="CM54" s="90" t="s">
        <v>81</v>
      </c>
    </row>
    <row r="55" spans="1:91" s="5" customFormat="1" ht="16.5" customHeight="1">
      <c r="A55" s="81" t="s">
        <v>76</v>
      </c>
      <c r="B55" s="82"/>
      <c r="C55" s="83"/>
      <c r="D55" s="307" t="s">
        <v>88</v>
      </c>
      <c r="E55" s="307"/>
      <c r="F55" s="307"/>
      <c r="G55" s="307"/>
      <c r="H55" s="307"/>
      <c r="I55" s="84"/>
      <c r="J55" s="307" t="s">
        <v>89</v>
      </c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8">
        <f>'IO 04 - Přeložka vodovodu'!J27</f>
        <v>0</v>
      </c>
      <c r="AH55" s="309"/>
      <c r="AI55" s="309"/>
      <c r="AJ55" s="309"/>
      <c r="AK55" s="309"/>
      <c r="AL55" s="309"/>
      <c r="AM55" s="309"/>
      <c r="AN55" s="308">
        <f t="shared" si="0"/>
        <v>0</v>
      </c>
      <c r="AO55" s="309"/>
      <c r="AP55" s="309"/>
      <c r="AQ55" s="85" t="s">
        <v>79</v>
      </c>
      <c r="AR55" s="82"/>
      <c r="AS55" s="86">
        <v>0</v>
      </c>
      <c r="AT55" s="87">
        <f t="shared" si="1"/>
        <v>0</v>
      </c>
      <c r="AU55" s="88">
        <f>'IO 04 - Přeložka vodovodu'!P81</f>
        <v>533.8193160000001</v>
      </c>
      <c r="AV55" s="87">
        <f>'IO 04 - Přeložka vodovodu'!J30</f>
        <v>0</v>
      </c>
      <c r="AW55" s="87">
        <f>'IO 04 - Přeložka vodovodu'!J31</f>
        <v>0</v>
      </c>
      <c r="AX55" s="87">
        <f>'IO 04 - Přeložka vodovodu'!J32</f>
        <v>0</v>
      </c>
      <c r="AY55" s="87">
        <f>'IO 04 - Přeložka vodovodu'!J33</f>
        <v>0</v>
      </c>
      <c r="AZ55" s="87">
        <f>'IO 04 - Přeložka vodovodu'!F30</f>
        <v>0</v>
      </c>
      <c r="BA55" s="87">
        <f>'IO 04 - Přeložka vodovodu'!F31</f>
        <v>0</v>
      </c>
      <c r="BB55" s="87">
        <f>'IO 04 - Přeložka vodovodu'!F32</f>
        <v>0</v>
      </c>
      <c r="BC55" s="87">
        <f>'IO 04 - Přeložka vodovodu'!F33</f>
        <v>0</v>
      </c>
      <c r="BD55" s="89">
        <f>'IO 04 - Přeložka vodovodu'!F34</f>
        <v>0</v>
      </c>
      <c r="BT55" s="90" t="s">
        <v>22</v>
      </c>
      <c r="BV55" s="90" t="s">
        <v>74</v>
      </c>
      <c r="BW55" s="90" t="s">
        <v>90</v>
      </c>
      <c r="BX55" s="90" t="s">
        <v>7</v>
      </c>
      <c r="CL55" s="90" t="s">
        <v>5</v>
      </c>
      <c r="CM55" s="90" t="s">
        <v>81</v>
      </c>
    </row>
    <row r="56" spans="1:91" s="5" customFormat="1" ht="31.5" customHeight="1">
      <c r="A56" s="81" t="s">
        <v>76</v>
      </c>
      <c r="B56" s="82"/>
      <c r="C56" s="83"/>
      <c r="D56" s="307" t="s">
        <v>91</v>
      </c>
      <c r="E56" s="307"/>
      <c r="F56" s="307"/>
      <c r="G56" s="307"/>
      <c r="H56" s="307"/>
      <c r="I56" s="84"/>
      <c r="J56" s="307" t="s">
        <v>92</v>
      </c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8">
        <f>'IO 05 - Sanace a zatěsněn...'!J27</f>
        <v>0</v>
      </c>
      <c r="AH56" s="309"/>
      <c r="AI56" s="309"/>
      <c r="AJ56" s="309"/>
      <c r="AK56" s="309"/>
      <c r="AL56" s="309"/>
      <c r="AM56" s="309"/>
      <c r="AN56" s="308">
        <f t="shared" si="0"/>
        <v>0</v>
      </c>
      <c r="AO56" s="309"/>
      <c r="AP56" s="309"/>
      <c r="AQ56" s="85" t="s">
        <v>79</v>
      </c>
      <c r="AR56" s="82"/>
      <c r="AS56" s="86">
        <v>0</v>
      </c>
      <c r="AT56" s="87">
        <f t="shared" si="1"/>
        <v>0</v>
      </c>
      <c r="AU56" s="88">
        <f>'IO 05 - Sanace a zatěsněn...'!P80</f>
        <v>725.4581559999999</v>
      </c>
      <c r="AV56" s="87">
        <f>'IO 05 - Sanace a zatěsněn...'!J30</f>
        <v>0</v>
      </c>
      <c r="AW56" s="87">
        <f>'IO 05 - Sanace a zatěsněn...'!J31</f>
        <v>0</v>
      </c>
      <c r="AX56" s="87">
        <f>'IO 05 - Sanace a zatěsněn...'!J32</f>
        <v>0</v>
      </c>
      <c r="AY56" s="87">
        <f>'IO 05 - Sanace a zatěsněn...'!J33</f>
        <v>0</v>
      </c>
      <c r="AZ56" s="87">
        <f>'IO 05 - Sanace a zatěsněn...'!F30</f>
        <v>0</v>
      </c>
      <c r="BA56" s="87">
        <f>'IO 05 - Sanace a zatěsněn...'!F31</f>
        <v>0</v>
      </c>
      <c r="BB56" s="87">
        <f>'IO 05 - Sanace a zatěsněn...'!F32</f>
        <v>0</v>
      </c>
      <c r="BC56" s="87">
        <f>'IO 05 - Sanace a zatěsněn...'!F33</f>
        <v>0</v>
      </c>
      <c r="BD56" s="89">
        <f>'IO 05 - Sanace a zatěsněn...'!F34</f>
        <v>0</v>
      </c>
      <c r="BT56" s="90" t="s">
        <v>22</v>
      </c>
      <c r="BV56" s="90" t="s">
        <v>74</v>
      </c>
      <c r="BW56" s="90" t="s">
        <v>93</v>
      </c>
      <c r="BX56" s="90" t="s">
        <v>7</v>
      </c>
      <c r="CL56" s="90" t="s">
        <v>5</v>
      </c>
      <c r="CM56" s="90" t="s">
        <v>81</v>
      </c>
    </row>
    <row r="57" spans="1:91" s="5" customFormat="1" ht="16.5" customHeight="1">
      <c r="A57" s="81" t="s">
        <v>76</v>
      </c>
      <c r="B57" s="82"/>
      <c r="C57" s="83"/>
      <c r="D57" s="307" t="s">
        <v>94</v>
      </c>
      <c r="E57" s="307"/>
      <c r="F57" s="307"/>
      <c r="G57" s="307"/>
      <c r="H57" s="307"/>
      <c r="I57" s="84"/>
      <c r="J57" s="307" t="s">
        <v>95</v>
      </c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8">
        <f>'IO 06 - Podchycení dešťov...'!J27</f>
        <v>0</v>
      </c>
      <c r="AH57" s="309"/>
      <c r="AI57" s="309"/>
      <c r="AJ57" s="309"/>
      <c r="AK57" s="309"/>
      <c r="AL57" s="309"/>
      <c r="AM57" s="309"/>
      <c r="AN57" s="308">
        <f t="shared" si="0"/>
        <v>0</v>
      </c>
      <c r="AO57" s="309"/>
      <c r="AP57" s="309"/>
      <c r="AQ57" s="85" t="s">
        <v>79</v>
      </c>
      <c r="AR57" s="82"/>
      <c r="AS57" s="86">
        <v>0</v>
      </c>
      <c r="AT57" s="87">
        <f t="shared" si="1"/>
        <v>0</v>
      </c>
      <c r="AU57" s="88">
        <f>'IO 06 - Podchycení dešťov...'!P80</f>
        <v>298.42886599999997</v>
      </c>
      <c r="AV57" s="87">
        <f>'IO 06 - Podchycení dešťov...'!J30</f>
        <v>0</v>
      </c>
      <c r="AW57" s="87">
        <f>'IO 06 - Podchycení dešťov...'!J31</f>
        <v>0</v>
      </c>
      <c r="AX57" s="87">
        <f>'IO 06 - Podchycení dešťov...'!J32</f>
        <v>0</v>
      </c>
      <c r="AY57" s="87">
        <f>'IO 06 - Podchycení dešťov...'!J33</f>
        <v>0</v>
      </c>
      <c r="AZ57" s="87">
        <f>'IO 06 - Podchycení dešťov...'!F30</f>
        <v>0</v>
      </c>
      <c r="BA57" s="87">
        <f>'IO 06 - Podchycení dešťov...'!F31</f>
        <v>0</v>
      </c>
      <c r="BB57" s="87">
        <f>'IO 06 - Podchycení dešťov...'!F32</f>
        <v>0</v>
      </c>
      <c r="BC57" s="87">
        <f>'IO 06 - Podchycení dešťov...'!F33</f>
        <v>0</v>
      </c>
      <c r="BD57" s="89">
        <f>'IO 06 - Podchycení dešťov...'!F34</f>
        <v>0</v>
      </c>
      <c r="BT57" s="90" t="s">
        <v>22</v>
      </c>
      <c r="BV57" s="90" t="s">
        <v>74</v>
      </c>
      <c r="BW57" s="90" t="s">
        <v>96</v>
      </c>
      <c r="BX57" s="90" t="s">
        <v>7</v>
      </c>
      <c r="CL57" s="90" t="s">
        <v>5</v>
      </c>
      <c r="CM57" s="90" t="s">
        <v>81</v>
      </c>
    </row>
    <row r="58" spans="1:91" s="5" customFormat="1" ht="16.5" customHeight="1">
      <c r="A58" s="81" t="s">
        <v>76</v>
      </c>
      <c r="B58" s="82"/>
      <c r="C58" s="83"/>
      <c r="D58" s="307" t="s">
        <v>97</v>
      </c>
      <c r="E58" s="307"/>
      <c r="F58" s="307"/>
      <c r="G58" s="307"/>
      <c r="H58" s="307"/>
      <c r="I58" s="84"/>
      <c r="J58" s="307" t="s">
        <v>98</v>
      </c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8">
        <f>'IO 07 - Rybník Pěník - zv...'!J27</f>
        <v>0</v>
      </c>
      <c r="AH58" s="309"/>
      <c r="AI58" s="309"/>
      <c r="AJ58" s="309"/>
      <c r="AK58" s="309"/>
      <c r="AL58" s="309"/>
      <c r="AM58" s="309"/>
      <c r="AN58" s="308">
        <f t="shared" si="0"/>
        <v>0</v>
      </c>
      <c r="AO58" s="309"/>
      <c r="AP58" s="309"/>
      <c r="AQ58" s="85" t="s">
        <v>79</v>
      </c>
      <c r="AR58" s="82"/>
      <c r="AS58" s="86">
        <v>0</v>
      </c>
      <c r="AT58" s="87">
        <f t="shared" si="1"/>
        <v>0</v>
      </c>
      <c r="AU58" s="88">
        <f>'IO 07 - Rybník Pěník - zv...'!P83</f>
        <v>4768.210021</v>
      </c>
      <c r="AV58" s="87">
        <f>'IO 07 - Rybník Pěník - zv...'!J30</f>
        <v>0</v>
      </c>
      <c r="AW58" s="87">
        <f>'IO 07 - Rybník Pěník - zv...'!J31</f>
        <v>0</v>
      </c>
      <c r="AX58" s="87">
        <f>'IO 07 - Rybník Pěník - zv...'!J32</f>
        <v>0</v>
      </c>
      <c r="AY58" s="87">
        <f>'IO 07 - Rybník Pěník - zv...'!J33</f>
        <v>0</v>
      </c>
      <c r="AZ58" s="87">
        <f>'IO 07 - Rybník Pěník - zv...'!F30</f>
        <v>0</v>
      </c>
      <c r="BA58" s="87">
        <f>'IO 07 - Rybník Pěník - zv...'!F31</f>
        <v>0</v>
      </c>
      <c r="BB58" s="87">
        <f>'IO 07 - Rybník Pěník - zv...'!F32</f>
        <v>0</v>
      </c>
      <c r="BC58" s="87">
        <f>'IO 07 - Rybník Pěník - zv...'!F33</f>
        <v>0</v>
      </c>
      <c r="BD58" s="89">
        <f>'IO 07 - Rybník Pěník - zv...'!F34</f>
        <v>0</v>
      </c>
      <c r="BT58" s="90" t="s">
        <v>22</v>
      </c>
      <c r="BV58" s="90" t="s">
        <v>74</v>
      </c>
      <c r="BW58" s="90" t="s">
        <v>99</v>
      </c>
      <c r="BX58" s="90" t="s">
        <v>7</v>
      </c>
      <c r="CL58" s="90" t="s">
        <v>5</v>
      </c>
      <c r="CM58" s="90" t="s">
        <v>81</v>
      </c>
    </row>
    <row r="59" spans="1:91" s="5" customFormat="1" ht="16.5" customHeight="1">
      <c r="A59" s="81" t="s">
        <v>76</v>
      </c>
      <c r="B59" s="82"/>
      <c r="C59" s="83"/>
      <c r="D59" s="307" t="s">
        <v>100</v>
      </c>
      <c r="E59" s="307"/>
      <c r="F59" s="307"/>
      <c r="G59" s="307"/>
      <c r="H59" s="307"/>
      <c r="I59" s="84"/>
      <c r="J59" s="307" t="s">
        <v>101</v>
      </c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8">
        <f>'ON - Ostatní a vedlejší n...'!J27</f>
        <v>0</v>
      </c>
      <c r="AH59" s="309"/>
      <c r="AI59" s="309"/>
      <c r="AJ59" s="309"/>
      <c r="AK59" s="309"/>
      <c r="AL59" s="309"/>
      <c r="AM59" s="309"/>
      <c r="AN59" s="308">
        <f t="shared" si="0"/>
        <v>0</v>
      </c>
      <c r="AO59" s="309"/>
      <c r="AP59" s="309"/>
      <c r="AQ59" s="85" t="s">
        <v>102</v>
      </c>
      <c r="AR59" s="82"/>
      <c r="AS59" s="91">
        <v>0</v>
      </c>
      <c r="AT59" s="92">
        <f t="shared" si="1"/>
        <v>0</v>
      </c>
      <c r="AU59" s="93">
        <f>'ON - Ostatní a vedlejší n...'!P77</f>
        <v>0</v>
      </c>
      <c r="AV59" s="92">
        <f>'ON - Ostatní a vedlejší n...'!J30</f>
        <v>0</v>
      </c>
      <c r="AW59" s="92">
        <f>'ON - Ostatní a vedlejší n...'!J31</f>
        <v>0</v>
      </c>
      <c r="AX59" s="92">
        <f>'ON - Ostatní a vedlejší n...'!J32</f>
        <v>0</v>
      </c>
      <c r="AY59" s="92">
        <f>'ON - Ostatní a vedlejší n...'!J33</f>
        <v>0</v>
      </c>
      <c r="AZ59" s="92">
        <f>'ON - Ostatní a vedlejší n...'!F30</f>
        <v>0</v>
      </c>
      <c r="BA59" s="92">
        <f>'ON - Ostatní a vedlejší n...'!F31</f>
        <v>0</v>
      </c>
      <c r="BB59" s="92">
        <f>'ON - Ostatní a vedlejší n...'!F32</f>
        <v>0</v>
      </c>
      <c r="BC59" s="92">
        <f>'ON - Ostatní a vedlejší n...'!F33</f>
        <v>0</v>
      </c>
      <c r="BD59" s="94">
        <f>'ON - Ostatní a vedlejší n...'!F34</f>
        <v>0</v>
      </c>
      <c r="BT59" s="90" t="s">
        <v>22</v>
      </c>
      <c r="BV59" s="90" t="s">
        <v>74</v>
      </c>
      <c r="BW59" s="90" t="s">
        <v>103</v>
      </c>
      <c r="BX59" s="90" t="s">
        <v>7</v>
      </c>
      <c r="CL59" s="90" t="s">
        <v>5</v>
      </c>
      <c r="CM59" s="90" t="s">
        <v>81</v>
      </c>
    </row>
    <row r="60" spans="2:44" s="1" customFormat="1" ht="30" customHeight="1">
      <c r="B60" s="37"/>
      <c r="AR60" s="37"/>
    </row>
    <row r="61" spans="2:44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37"/>
    </row>
  </sheetData>
  <mergeCells count="67"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L28:O28"/>
    <mergeCell ref="D58:H58"/>
    <mergeCell ref="J58:AF58"/>
    <mergeCell ref="AN59:AP59"/>
    <mergeCell ref="AG59:AM59"/>
    <mergeCell ref="D59:H59"/>
    <mergeCell ref="J59:AF59"/>
    <mergeCell ref="D56:H56"/>
    <mergeCell ref="J56:AF56"/>
    <mergeCell ref="AN57:AP57"/>
    <mergeCell ref="AG57:AM57"/>
    <mergeCell ref="D57:H57"/>
    <mergeCell ref="J57:AF57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IO 01 - PPO Písku I.etapa'!C2" display="/"/>
    <hyperlink ref="A53" location="'IO 02 - Hrazení kanalizac...'!C2" display="/"/>
    <hyperlink ref="A54" location="'IO 03 - Protipovodňová oc...'!C2" display="/"/>
    <hyperlink ref="A55" location="'IO 04 - Přeložka vodovodu'!C2" display="/"/>
    <hyperlink ref="A56" location="'IO 05 - Sanace a zatěsněn...'!C2" display="/"/>
    <hyperlink ref="A57" location="'IO 06 - Podchycení dešťov...'!C2" display="/"/>
    <hyperlink ref="A58" location="'IO 07 - Rybník Pěník - zv...'!C2" display="/"/>
    <hyperlink ref="A59" location="'ON - Ostatní a vedlejš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4" customFormat="1" ht="45" customHeight="1">
      <c r="B3" s="213"/>
      <c r="C3" s="331" t="s">
        <v>1430</v>
      </c>
      <c r="D3" s="331"/>
      <c r="E3" s="331"/>
      <c r="F3" s="331"/>
      <c r="G3" s="331"/>
      <c r="H3" s="331"/>
      <c r="I3" s="331"/>
      <c r="J3" s="331"/>
      <c r="K3" s="214"/>
    </row>
    <row r="4" spans="2:11" ht="25.5" customHeight="1">
      <c r="B4" s="215"/>
      <c r="C4" s="338" t="s">
        <v>1431</v>
      </c>
      <c r="D4" s="338"/>
      <c r="E4" s="338"/>
      <c r="F4" s="338"/>
      <c r="G4" s="338"/>
      <c r="H4" s="338"/>
      <c r="I4" s="338"/>
      <c r="J4" s="338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4" t="s">
        <v>1432</v>
      </c>
      <c r="D6" s="334"/>
      <c r="E6" s="334"/>
      <c r="F6" s="334"/>
      <c r="G6" s="334"/>
      <c r="H6" s="334"/>
      <c r="I6" s="334"/>
      <c r="J6" s="334"/>
      <c r="K6" s="216"/>
    </row>
    <row r="7" spans="2:11" ht="15" customHeight="1">
      <c r="B7" s="219"/>
      <c r="C7" s="334" t="s">
        <v>1433</v>
      </c>
      <c r="D7" s="334"/>
      <c r="E7" s="334"/>
      <c r="F7" s="334"/>
      <c r="G7" s="334"/>
      <c r="H7" s="334"/>
      <c r="I7" s="334"/>
      <c r="J7" s="334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4" t="s">
        <v>1434</v>
      </c>
      <c r="D9" s="334"/>
      <c r="E9" s="334"/>
      <c r="F9" s="334"/>
      <c r="G9" s="334"/>
      <c r="H9" s="334"/>
      <c r="I9" s="334"/>
      <c r="J9" s="334"/>
      <c r="K9" s="216"/>
    </row>
    <row r="10" spans="2:11" ht="15" customHeight="1">
      <c r="B10" s="219"/>
      <c r="C10" s="218"/>
      <c r="D10" s="334" t="s">
        <v>1435</v>
      </c>
      <c r="E10" s="334"/>
      <c r="F10" s="334"/>
      <c r="G10" s="334"/>
      <c r="H10" s="334"/>
      <c r="I10" s="334"/>
      <c r="J10" s="334"/>
      <c r="K10" s="216"/>
    </row>
    <row r="11" spans="2:11" ht="15" customHeight="1">
      <c r="B11" s="219"/>
      <c r="C11" s="220"/>
      <c r="D11" s="334" t="s">
        <v>1436</v>
      </c>
      <c r="E11" s="334"/>
      <c r="F11" s="334"/>
      <c r="G11" s="334"/>
      <c r="H11" s="334"/>
      <c r="I11" s="334"/>
      <c r="J11" s="334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4" t="s">
        <v>1437</v>
      </c>
      <c r="E13" s="334"/>
      <c r="F13" s="334"/>
      <c r="G13" s="334"/>
      <c r="H13" s="334"/>
      <c r="I13" s="334"/>
      <c r="J13" s="334"/>
      <c r="K13" s="216"/>
    </row>
    <row r="14" spans="2:11" ht="15" customHeight="1">
      <c r="B14" s="219"/>
      <c r="C14" s="220"/>
      <c r="D14" s="334" t="s">
        <v>1438</v>
      </c>
      <c r="E14" s="334"/>
      <c r="F14" s="334"/>
      <c r="G14" s="334"/>
      <c r="H14" s="334"/>
      <c r="I14" s="334"/>
      <c r="J14" s="334"/>
      <c r="K14" s="216"/>
    </row>
    <row r="15" spans="2:11" ht="15" customHeight="1">
      <c r="B15" s="219"/>
      <c r="C15" s="220"/>
      <c r="D15" s="334" t="s">
        <v>1439</v>
      </c>
      <c r="E15" s="334"/>
      <c r="F15" s="334"/>
      <c r="G15" s="334"/>
      <c r="H15" s="334"/>
      <c r="I15" s="334"/>
      <c r="J15" s="334"/>
      <c r="K15" s="216"/>
    </row>
    <row r="16" spans="2:11" ht="15" customHeight="1">
      <c r="B16" s="219"/>
      <c r="C16" s="220"/>
      <c r="D16" s="220"/>
      <c r="E16" s="221" t="s">
        <v>1440</v>
      </c>
      <c r="F16" s="334" t="s">
        <v>1441</v>
      </c>
      <c r="G16" s="334"/>
      <c r="H16" s="334"/>
      <c r="I16" s="334"/>
      <c r="J16" s="334"/>
      <c r="K16" s="216"/>
    </row>
    <row r="17" spans="2:11" ht="15" customHeight="1">
      <c r="B17" s="219"/>
      <c r="C17" s="220"/>
      <c r="D17" s="220"/>
      <c r="E17" s="221" t="s">
        <v>79</v>
      </c>
      <c r="F17" s="334" t="s">
        <v>1442</v>
      </c>
      <c r="G17" s="334"/>
      <c r="H17" s="334"/>
      <c r="I17" s="334"/>
      <c r="J17" s="334"/>
      <c r="K17" s="216"/>
    </row>
    <row r="18" spans="2:11" ht="15" customHeight="1">
      <c r="B18" s="219"/>
      <c r="C18" s="220"/>
      <c r="D18" s="220"/>
      <c r="E18" s="221" t="s">
        <v>1443</v>
      </c>
      <c r="F18" s="334" t="s">
        <v>1444</v>
      </c>
      <c r="G18" s="334"/>
      <c r="H18" s="334"/>
      <c r="I18" s="334"/>
      <c r="J18" s="334"/>
      <c r="K18" s="216"/>
    </row>
    <row r="19" spans="2:11" ht="15" customHeight="1">
      <c r="B19" s="219"/>
      <c r="C19" s="220"/>
      <c r="D19" s="220"/>
      <c r="E19" s="221" t="s">
        <v>1445</v>
      </c>
      <c r="F19" s="334" t="s">
        <v>1446</v>
      </c>
      <c r="G19" s="334"/>
      <c r="H19" s="334"/>
      <c r="I19" s="334"/>
      <c r="J19" s="334"/>
      <c r="K19" s="216"/>
    </row>
    <row r="20" spans="2:11" ht="15" customHeight="1">
      <c r="B20" s="219"/>
      <c r="C20" s="220"/>
      <c r="D20" s="220"/>
      <c r="E20" s="221" t="s">
        <v>102</v>
      </c>
      <c r="F20" s="334" t="s">
        <v>1447</v>
      </c>
      <c r="G20" s="334"/>
      <c r="H20" s="334"/>
      <c r="I20" s="334"/>
      <c r="J20" s="334"/>
      <c r="K20" s="216"/>
    </row>
    <row r="21" spans="2:11" ht="15" customHeight="1">
      <c r="B21" s="219"/>
      <c r="C21" s="220"/>
      <c r="D21" s="220"/>
      <c r="E21" s="221" t="s">
        <v>1448</v>
      </c>
      <c r="F21" s="334" t="s">
        <v>1449</v>
      </c>
      <c r="G21" s="334"/>
      <c r="H21" s="334"/>
      <c r="I21" s="334"/>
      <c r="J21" s="334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4" t="s">
        <v>1450</v>
      </c>
      <c r="D23" s="334"/>
      <c r="E23" s="334"/>
      <c r="F23" s="334"/>
      <c r="G23" s="334"/>
      <c r="H23" s="334"/>
      <c r="I23" s="334"/>
      <c r="J23" s="334"/>
      <c r="K23" s="216"/>
    </row>
    <row r="24" spans="2:11" ht="15" customHeight="1">
      <c r="B24" s="219"/>
      <c r="C24" s="334" t="s">
        <v>1451</v>
      </c>
      <c r="D24" s="334"/>
      <c r="E24" s="334"/>
      <c r="F24" s="334"/>
      <c r="G24" s="334"/>
      <c r="H24" s="334"/>
      <c r="I24" s="334"/>
      <c r="J24" s="334"/>
      <c r="K24" s="216"/>
    </row>
    <row r="25" spans="2:11" ht="15" customHeight="1">
      <c r="B25" s="219"/>
      <c r="C25" s="218"/>
      <c r="D25" s="334" t="s">
        <v>1452</v>
      </c>
      <c r="E25" s="334"/>
      <c r="F25" s="334"/>
      <c r="G25" s="334"/>
      <c r="H25" s="334"/>
      <c r="I25" s="334"/>
      <c r="J25" s="334"/>
      <c r="K25" s="216"/>
    </row>
    <row r="26" spans="2:11" ht="15" customHeight="1">
      <c r="B26" s="219"/>
      <c r="C26" s="220"/>
      <c r="D26" s="334" t="s">
        <v>1453</v>
      </c>
      <c r="E26" s="334"/>
      <c r="F26" s="334"/>
      <c r="G26" s="334"/>
      <c r="H26" s="334"/>
      <c r="I26" s="334"/>
      <c r="J26" s="334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4" t="s">
        <v>1454</v>
      </c>
      <c r="E28" s="334"/>
      <c r="F28" s="334"/>
      <c r="G28" s="334"/>
      <c r="H28" s="334"/>
      <c r="I28" s="334"/>
      <c r="J28" s="334"/>
      <c r="K28" s="216"/>
    </row>
    <row r="29" spans="2:11" ht="15" customHeight="1">
      <c r="B29" s="219"/>
      <c r="C29" s="220"/>
      <c r="D29" s="334" t="s">
        <v>1455</v>
      </c>
      <c r="E29" s="334"/>
      <c r="F29" s="334"/>
      <c r="G29" s="334"/>
      <c r="H29" s="334"/>
      <c r="I29" s="334"/>
      <c r="J29" s="334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4" t="s">
        <v>1456</v>
      </c>
      <c r="E31" s="334"/>
      <c r="F31" s="334"/>
      <c r="G31" s="334"/>
      <c r="H31" s="334"/>
      <c r="I31" s="334"/>
      <c r="J31" s="334"/>
      <c r="K31" s="216"/>
    </row>
    <row r="32" spans="2:11" ht="15" customHeight="1">
      <c r="B32" s="219"/>
      <c r="C32" s="220"/>
      <c r="D32" s="334" t="s">
        <v>1457</v>
      </c>
      <c r="E32" s="334"/>
      <c r="F32" s="334"/>
      <c r="G32" s="334"/>
      <c r="H32" s="334"/>
      <c r="I32" s="334"/>
      <c r="J32" s="334"/>
      <c r="K32" s="216"/>
    </row>
    <row r="33" spans="2:11" ht="15" customHeight="1">
      <c r="B33" s="219"/>
      <c r="C33" s="220"/>
      <c r="D33" s="334" t="s">
        <v>1458</v>
      </c>
      <c r="E33" s="334"/>
      <c r="F33" s="334"/>
      <c r="G33" s="334"/>
      <c r="H33" s="334"/>
      <c r="I33" s="334"/>
      <c r="J33" s="334"/>
      <c r="K33" s="216"/>
    </row>
    <row r="34" spans="2:11" ht="15" customHeight="1">
      <c r="B34" s="219"/>
      <c r="C34" s="220"/>
      <c r="D34" s="218"/>
      <c r="E34" s="222" t="s">
        <v>126</v>
      </c>
      <c r="F34" s="218"/>
      <c r="G34" s="334" t="s">
        <v>1459</v>
      </c>
      <c r="H34" s="334"/>
      <c r="I34" s="334"/>
      <c r="J34" s="334"/>
      <c r="K34" s="216"/>
    </row>
    <row r="35" spans="2:11" ht="30.75" customHeight="1">
      <c r="B35" s="219"/>
      <c r="C35" s="220"/>
      <c r="D35" s="218"/>
      <c r="E35" s="222" t="s">
        <v>1460</v>
      </c>
      <c r="F35" s="218"/>
      <c r="G35" s="334" t="s">
        <v>1461</v>
      </c>
      <c r="H35" s="334"/>
      <c r="I35" s="334"/>
      <c r="J35" s="334"/>
      <c r="K35" s="216"/>
    </row>
    <row r="36" spans="2:11" ht="15" customHeight="1">
      <c r="B36" s="219"/>
      <c r="C36" s="220"/>
      <c r="D36" s="218"/>
      <c r="E36" s="222" t="s">
        <v>53</v>
      </c>
      <c r="F36" s="218"/>
      <c r="G36" s="334" t="s">
        <v>1462</v>
      </c>
      <c r="H36" s="334"/>
      <c r="I36" s="334"/>
      <c r="J36" s="334"/>
      <c r="K36" s="216"/>
    </row>
    <row r="37" spans="2:11" ht="15" customHeight="1">
      <c r="B37" s="219"/>
      <c r="C37" s="220"/>
      <c r="D37" s="218"/>
      <c r="E37" s="222" t="s">
        <v>127</v>
      </c>
      <c r="F37" s="218"/>
      <c r="G37" s="334" t="s">
        <v>1463</v>
      </c>
      <c r="H37" s="334"/>
      <c r="I37" s="334"/>
      <c r="J37" s="334"/>
      <c r="K37" s="216"/>
    </row>
    <row r="38" spans="2:11" ht="15" customHeight="1">
      <c r="B38" s="219"/>
      <c r="C38" s="220"/>
      <c r="D38" s="218"/>
      <c r="E38" s="222" t="s">
        <v>128</v>
      </c>
      <c r="F38" s="218"/>
      <c r="G38" s="334" t="s">
        <v>1464</v>
      </c>
      <c r="H38" s="334"/>
      <c r="I38" s="334"/>
      <c r="J38" s="334"/>
      <c r="K38" s="216"/>
    </row>
    <row r="39" spans="2:11" ht="15" customHeight="1">
      <c r="B39" s="219"/>
      <c r="C39" s="220"/>
      <c r="D39" s="218"/>
      <c r="E39" s="222" t="s">
        <v>129</v>
      </c>
      <c r="F39" s="218"/>
      <c r="G39" s="334" t="s">
        <v>1465</v>
      </c>
      <c r="H39" s="334"/>
      <c r="I39" s="334"/>
      <c r="J39" s="334"/>
      <c r="K39" s="216"/>
    </row>
    <row r="40" spans="2:11" ht="15" customHeight="1">
      <c r="B40" s="219"/>
      <c r="C40" s="220"/>
      <c r="D40" s="218"/>
      <c r="E40" s="222" t="s">
        <v>1466</v>
      </c>
      <c r="F40" s="218"/>
      <c r="G40" s="334" t="s">
        <v>1467</v>
      </c>
      <c r="H40" s="334"/>
      <c r="I40" s="334"/>
      <c r="J40" s="334"/>
      <c r="K40" s="216"/>
    </row>
    <row r="41" spans="2:11" ht="15" customHeight="1">
      <c r="B41" s="219"/>
      <c r="C41" s="220"/>
      <c r="D41" s="218"/>
      <c r="E41" s="222"/>
      <c r="F41" s="218"/>
      <c r="G41" s="334" t="s">
        <v>1468</v>
      </c>
      <c r="H41" s="334"/>
      <c r="I41" s="334"/>
      <c r="J41" s="334"/>
      <c r="K41" s="216"/>
    </row>
    <row r="42" spans="2:11" ht="15" customHeight="1">
      <c r="B42" s="219"/>
      <c r="C42" s="220"/>
      <c r="D42" s="218"/>
      <c r="E42" s="222" t="s">
        <v>1469</v>
      </c>
      <c r="F42" s="218"/>
      <c r="G42" s="334" t="s">
        <v>1470</v>
      </c>
      <c r="H42" s="334"/>
      <c r="I42" s="334"/>
      <c r="J42" s="334"/>
      <c r="K42" s="216"/>
    </row>
    <row r="43" spans="2:11" ht="15" customHeight="1">
      <c r="B43" s="219"/>
      <c r="C43" s="220"/>
      <c r="D43" s="218"/>
      <c r="E43" s="222" t="s">
        <v>131</v>
      </c>
      <c r="F43" s="218"/>
      <c r="G43" s="334" t="s">
        <v>1471</v>
      </c>
      <c r="H43" s="334"/>
      <c r="I43" s="334"/>
      <c r="J43" s="334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4" t="s">
        <v>1472</v>
      </c>
      <c r="E45" s="334"/>
      <c r="F45" s="334"/>
      <c r="G45" s="334"/>
      <c r="H45" s="334"/>
      <c r="I45" s="334"/>
      <c r="J45" s="334"/>
      <c r="K45" s="216"/>
    </row>
    <row r="46" spans="2:11" ht="15" customHeight="1">
      <c r="B46" s="219"/>
      <c r="C46" s="220"/>
      <c r="D46" s="220"/>
      <c r="E46" s="334" t="s">
        <v>1473</v>
      </c>
      <c r="F46" s="334"/>
      <c r="G46" s="334"/>
      <c r="H46" s="334"/>
      <c r="I46" s="334"/>
      <c r="J46" s="334"/>
      <c r="K46" s="216"/>
    </row>
    <row r="47" spans="2:11" ht="15" customHeight="1">
      <c r="B47" s="219"/>
      <c r="C47" s="220"/>
      <c r="D47" s="220"/>
      <c r="E47" s="334" t="s">
        <v>1474</v>
      </c>
      <c r="F47" s="334"/>
      <c r="G47" s="334"/>
      <c r="H47" s="334"/>
      <c r="I47" s="334"/>
      <c r="J47" s="334"/>
      <c r="K47" s="216"/>
    </row>
    <row r="48" spans="2:11" ht="15" customHeight="1">
      <c r="B48" s="219"/>
      <c r="C48" s="220"/>
      <c r="D48" s="220"/>
      <c r="E48" s="334" t="s">
        <v>1475</v>
      </c>
      <c r="F48" s="334"/>
      <c r="G48" s="334"/>
      <c r="H48" s="334"/>
      <c r="I48" s="334"/>
      <c r="J48" s="334"/>
      <c r="K48" s="216"/>
    </row>
    <row r="49" spans="2:11" ht="15" customHeight="1">
      <c r="B49" s="219"/>
      <c r="C49" s="220"/>
      <c r="D49" s="334" t="s">
        <v>1476</v>
      </c>
      <c r="E49" s="334"/>
      <c r="F49" s="334"/>
      <c r="G49" s="334"/>
      <c r="H49" s="334"/>
      <c r="I49" s="334"/>
      <c r="J49" s="334"/>
      <c r="K49" s="216"/>
    </row>
    <row r="50" spans="2:11" ht="25.5" customHeight="1">
      <c r="B50" s="215"/>
      <c r="C50" s="338" t="s">
        <v>1477</v>
      </c>
      <c r="D50" s="338"/>
      <c r="E50" s="338"/>
      <c r="F50" s="338"/>
      <c r="G50" s="338"/>
      <c r="H50" s="338"/>
      <c r="I50" s="338"/>
      <c r="J50" s="338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4" t="s">
        <v>1478</v>
      </c>
      <c r="D52" s="334"/>
      <c r="E52" s="334"/>
      <c r="F52" s="334"/>
      <c r="G52" s="334"/>
      <c r="H52" s="334"/>
      <c r="I52" s="334"/>
      <c r="J52" s="334"/>
      <c r="K52" s="216"/>
    </row>
    <row r="53" spans="2:11" ht="15" customHeight="1">
      <c r="B53" s="215"/>
      <c r="C53" s="334" t="s">
        <v>1479</v>
      </c>
      <c r="D53" s="334"/>
      <c r="E53" s="334"/>
      <c r="F53" s="334"/>
      <c r="G53" s="334"/>
      <c r="H53" s="334"/>
      <c r="I53" s="334"/>
      <c r="J53" s="334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4" t="s">
        <v>1480</v>
      </c>
      <c r="D55" s="334"/>
      <c r="E55" s="334"/>
      <c r="F55" s="334"/>
      <c r="G55" s="334"/>
      <c r="H55" s="334"/>
      <c r="I55" s="334"/>
      <c r="J55" s="334"/>
      <c r="K55" s="216"/>
    </row>
    <row r="56" spans="2:11" ht="15" customHeight="1">
      <c r="B56" s="215"/>
      <c r="C56" s="220"/>
      <c r="D56" s="334" t="s">
        <v>1481</v>
      </c>
      <c r="E56" s="334"/>
      <c r="F56" s="334"/>
      <c r="G56" s="334"/>
      <c r="H56" s="334"/>
      <c r="I56" s="334"/>
      <c r="J56" s="334"/>
      <c r="K56" s="216"/>
    </row>
    <row r="57" spans="2:11" ht="15" customHeight="1">
      <c r="B57" s="215"/>
      <c r="C57" s="220"/>
      <c r="D57" s="334" t="s">
        <v>1482</v>
      </c>
      <c r="E57" s="334"/>
      <c r="F57" s="334"/>
      <c r="G57" s="334"/>
      <c r="H57" s="334"/>
      <c r="I57" s="334"/>
      <c r="J57" s="334"/>
      <c r="K57" s="216"/>
    </row>
    <row r="58" spans="2:11" ht="15" customHeight="1">
      <c r="B58" s="215"/>
      <c r="C58" s="220"/>
      <c r="D58" s="334" t="s">
        <v>1483</v>
      </c>
      <c r="E58" s="334"/>
      <c r="F58" s="334"/>
      <c r="G58" s="334"/>
      <c r="H58" s="334"/>
      <c r="I58" s="334"/>
      <c r="J58" s="334"/>
      <c r="K58" s="216"/>
    </row>
    <row r="59" spans="2:11" ht="15" customHeight="1">
      <c r="B59" s="215"/>
      <c r="C59" s="220"/>
      <c r="D59" s="334" t="s">
        <v>1484</v>
      </c>
      <c r="E59" s="334"/>
      <c r="F59" s="334"/>
      <c r="G59" s="334"/>
      <c r="H59" s="334"/>
      <c r="I59" s="334"/>
      <c r="J59" s="334"/>
      <c r="K59" s="216"/>
    </row>
    <row r="60" spans="2:11" ht="15" customHeight="1">
      <c r="B60" s="215"/>
      <c r="C60" s="220"/>
      <c r="D60" s="335" t="s">
        <v>1485</v>
      </c>
      <c r="E60" s="335"/>
      <c r="F60" s="335"/>
      <c r="G60" s="335"/>
      <c r="H60" s="335"/>
      <c r="I60" s="335"/>
      <c r="J60" s="335"/>
      <c r="K60" s="216"/>
    </row>
    <row r="61" spans="2:11" ht="15" customHeight="1">
      <c r="B61" s="215"/>
      <c r="C61" s="220"/>
      <c r="D61" s="334" t="s">
        <v>1486</v>
      </c>
      <c r="E61" s="334"/>
      <c r="F61" s="334"/>
      <c r="G61" s="334"/>
      <c r="H61" s="334"/>
      <c r="I61" s="334"/>
      <c r="J61" s="334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4" t="s">
        <v>1487</v>
      </c>
      <c r="E63" s="334"/>
      <c r="F63" s="334"/>
      <c r="G63" s="334"/>
      <c r="H63" s="334"/>
      <c r="I63" s="334"/>
      <c r="J63" s="334"/>
      <c r="K63" s="216"/>
    </row>
    <row r="64" spans="2:11" ht="15" customHeight="1">
      <c r="B64" s="215"/>
      <c r="C64" s="220"/>
      <c r="D64" s="335" t="s">
        <v>1488</v>
      </c>
      <c r="E64" s="335"/>
      <c r="F64" s="335"/>
      <c r="G64" s="335"/>
      <c r="H64" s="335"/>
      <c r="I64" s="335"/>
      <c r="J64" s="335"/>
      <c r="K64" s="216"/>
    </row>
    <row r="65" spans="2:11" ht="15" customHeight="1">
      <c r="B65" s="215"/>
      <c r="C65" s="220"/>
      <c r="D65" s="334" t="s">
        <v>1489</v>
      </c>
      <c r="E65" s="334"/>
      <c r="F65" s="334"/>
      <c r="G65" s="334"/>
      <c r="H65" s="334"/>
      <c r="I65" s="334"/>
      <c r="J65" s="334"/>
      <c r="K65" s="216"/>
    </row>
    <row r="66" spans="2:11" ht="15" customHeight="1">
      <c r="B66" s="215"/>
      <c r="C66" s="220"/>
      <c r="D66" s="334" t="s">
        <v>1490</v>
      </c>
      <c r="E66" s="334"/>
      <c r="F66" s="334"/>
      <c r="G66" s="334"/>
      <c r="H66" s="334"/>
      <c r="I66" s="334"/>
      <c r="J66" s="334"/>
      <c r="K66" s="216"/>
    </row>
    <row r="67" spans="2:11" ht="15" customHeight="1">
      <c r="B67" s="215"/>
      <c r="C67" s="220"/>
      <c r="D67" s="334" t="s">
        <v>1491</v>
      </c>
      <c r="E67" s="334"/>
      <c r="F67" s="334"/>
      <c r="G67" s="334"/>
      <c r="H67" s="334"/>
      <c r="I67" s="334"/>
      <c r="J67" s="334"/>
      <c r="K67" s="216"/>
    </row>
    <row r="68" spans="2:11" ht="15" customHeight="1">
      <c r="B68" s="215"/>
      <c r="C68" s="220"/>
      <c r="D68" s="334" t="s">
        <v>1492</v>
      </c>
      <c r="E68" s="334"/>
      <c r="F68" s="334"/>
      <c r="G68" s="334"/>
      <c r="H68" s="334"/>
      <c r="I68" s="334"/>
      <c r="J68" s="334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6" t="s">
        <v>108</v>
      </c>
      <c r="D73" s="336"/>
      <c r="E73" s="336"/>
      <c r="F73" s="336"/>
      <c r="G73" s="336"/>
      <c r="H73" s="336"/>
      <c r="I73" s="336"/>
      <c r="J73" s="336"/>
      <c r="K73" s="233"/>
    </row>
    <row r="74" spans="2:11" ht="17.25" customHeight="1">
      <c r="B74" s="232"/>
      <c r="C74" s="234" t="s">
        <v>1493</v>
      </c>
      <c r="D74" s="234"/>
      <c r="E74" s="234"/>
      <c r="F74" s="234" t="s">
        <v>1494</v>
      </c>
      <c r="G74" s="235"/>
      <c r="H74" s="234" t="s">
        <v>127</v>
      </c>
      <c r="I74" s="234" t="s">
        <v>57</v>
      </c>
      <c r="J74" s="234" t="s">
        <v>1495</v>
      </c>
      <c r="K74" s="233"/>
    </row>
    <row r="75" spans="2:11" ht="17.25" customHeight="1">
      <c r="B75" s="232"/>
      <c r="C75" s="236" t="s">
        <v>1496</v>
      </c>
      <c r="D75" s="236"/>
      <c r="E75" s="236"/>
      <c r="F75" s="237" t="s">
        <v>1497</v>
      </c>
      <c r="G75" s="238"/>
      <c r="H75" s="236"/>
      <c r="I75" s="236"/>
      <c r="J75" s="236" t="s">
        <v>1498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53</v>
      </c>
      <c r="D77" s="239"/>
      <c r="E77" s="239"/>
      <c r="F77" s="241" t="s">
        <v>1499</v>
      </c>
      <c r="G77" s="240"/>
      <c r="H77" s="222" t="s">
        <v>1500</v>
      </c>
      <c r="I77" s="222" t="s">
        <v>1501</v>
      </c>
      <c r="J77" s="222">
        <v>20</v>
      </c>
      <c r="K77" s="233"/>
    </row>
    <row r="78" spans="2:11" ht="15" customHeight="1">
      <c r="B78" s="232"/>
      <c r="C78" s="222" t="s">
        <v>1502</v>
      </c>
      <c r="D78" s="222"/>
      <c r="E78" s="222"/>
      <c r="F78" s="241" t="s">
        <v>1499</v>
      </c>
      <c r="G78" s="240"/>
      <c r="H78" s="222" t="s">
        <v>1503</v>
      </c>
      <c r="I78" s="222" t="s">
        <v>1501</v>
      </c>
      <c r="J78" s="222">
        <v>120</v>
      </c>
      <c r="K78" s="233"/>
    </row>
    <row r="79" spans="2:11" ht="15" customHeight="1">
      <c r="B79" s="242"/>
      <c r="C79" s="222" t="s">
        <v>1504</v>
      </c>
      <c r="D79" s="222"/>
      <c r="E79" s="222"/>
      <c r="F79" s="241" t="s">
        <v>1505</v>
      </c>
      <c r="G79" s="240"/>
      <c r="H79" s="222" t="s">
        <v>1506</v>
      </c>
      <c r="I79" s="222" t="s">
        <v>1501</v>
      </c>
      <c r="J79" s="222">
        <v>50</v>
      </c>
      <c r="K79" s="233"/>
    </row>
    <row r="80" spans="2:11" ht="15" customHeight="1">
      <c r="B80" s="242"/>
      <c r="C80" s="222" t="s">
        <v>1507</v>
      </c>
      <c r="D80" s="222"/>
      <c r="E80" s="222"/>
      <c r="F80" s="241" t="s">
        <v>1499</v>
      </c>
      <c r="G80" s="240"/>
      <c r="H80" s="222" t="s">
        <v>1508</v>
      </c>
      <c r="I80" s="222" t="s">
        <v>1509</v>
      </c>
      <c r="J80" s="222"/>
      <c r="K80" s="233"/>
    </row>
    <row r="81" spans="2:11" ht="15" customHeight="1">
      <c r="B81" s="242"/>
      <c r="C81" s="243" t="s">
        <v>1510</v>
      </c>
      <c r="D81" s="243"/>
      <c r="E81" s="243"/>
      <c r="F81" s="244" t="s">
        <v>1505</v>
      </c>
      <c r="G81" s="243"/>
      <c r="H81" s="243" t="s">
        <v>1511</v>
      </c>
      <c r="I81" s="243" t="s">
        <v>1501</v>
      </c>
      <c r="J81" s="243">
        <v>15</v>
      </c>
      <c r="K81" s="233"/>
    </row>
    <row r="82" spans="2:11" ht="15" customHeight="1">
      <c r="B82" s="242"/>
      <c r="C82" s="243" t="s">
        <v>1512</v>
      </c>
      <c r="D82" s="243"/>
      <c r="E82" s="243"/>
      <c r="F82" s="244" t="s">
        <v>1505</v>
      </c>
      <c r="G82" s="243"/>
      <c r="H82" s="243" t="s">
        <v>1513</v>
      </c>
      <c r="I82" s="243" t="s">
        <v>1501</v>
      </c>
      <c r="J82" s="243">
        <v>15</v>
      </c>
      <c r="K82" s="233"/>
    </row>
    <row r="83" spans="2:11" ht="15" customHeight="1">
      <c r="B83" s="242"/>
      <c r="C83" s="243" t="s">
        <v>1514</v>
      </c>
      <c r="D83" s="243"/>
      <c r="E83" s="243"/>
      <c r="F83" s="244" t="s">
        <v>1505</v>
      </c>
      <c r="G83" s="243"/>
      <c r="H83" s="243" t="s">
        <v>1515</v>
      </c>
      <c r="I83" s="243" t="s">
        <v>1501</v>
      </c>
      <c r="J83" s="243">
        <v>20</v>
      </c>
      <c r="K83" s="233"/>
    </row>
    <row r="84" spans="2:11" ht="15" customHeight="1">
      <c r="B84" s="242"/>
      <c r="C84" s="243" t="s">
        <v>1516</v>
      </c>
      <c r="D84" s="243"/>
      <c r="E84" s="243"/>
      <c r="F84" s="244" t="s">
        <v>1505</v>
      </c>
      <c r="G84" s="243"/>
      <c r="H84" s="243" t="s">
        <v>1517</v>
      </c>
      <c r="I84" s="243" t="s">
        <v>1501</v>
      </c>
      <c r="J84" s="243">
        <v>20</v>
      </c>
      <c r="K84" s="233"/>
    </row>
    <row r="85" spans="2:11" ht="15" customHeight="1">
      <c r="B85" s="242"/>
      <c r="C85" s="222" t="s">
        <v>1518</v>
      </c>
      <c r="D85" s="222"/>
      <c r="E85" s="222"/>
      <c r="F85" s="241" t="s">
        <v>1505</v>
      </c>
      <c r="G85" s="240"/>
      <c r="H85" s="222" t="s">
        <v>1519</v>
      </c>
      <c r="I85" s="222" t="s">
        <v>1501</v>
      </c>
      <c r="J85" s="222">
        <v>50</v>
      </c>
      <c r="K85" s="233"/>
    </row>
    <row r="86" spans="2:11" ht="15" customHeight="1">
      <c r="B86" s="242"/>
      <c r="C86" s="222" t="s">
        <v>1520</v>
      </c>
      <c r="D86" s="222"/>
      <c r="E86" s="222"/>
      <c r="F86" s="241" t="s">
        <v>1505</v>
      </c>
      <c r="G86" s="240"/>
      <c r="H86" s="222" t="s">
        <v>1521</v>
      </c>
      <c r="I86" s="222" t="s">
        <v>1501</v>
      </c>
      <c r="J86" s="222">
        <v>20</v>
      </c>
      <c r="K86" s="233"/>
    </row>
    <row r="87" spans="2:11" ht="15" customHeight="1">
      <c r="B87" s="242"/>
      <c r="C87" s="222" t="s">
        <v>1522</v>
      </c>
      <c r="D87" s="222"/>
      <c r="E87" s="222"/>
      <c r="F87" s="241" t="s">
        <v>1505</v>
      </c>
      <c r="G87" s="240"/>
      <c r="H87" s="222" t="s">
        <v>1523</v>
      </c>
      <c r="I87" s="222" t="s">
        <v>1501</v>
      </c>
      <c r="J87" s="222">
        <v>20</v>
      </c>
      <c r="K87" s="233"/>
    </row>
    <row r="88" spans="2:11" ht="15" customHeight="1">
      <c r="B88" s="242"/>
      <c r="C88" s="222" t="s">
        <v>1524</v>
      </c>
      <c r="D88" s="222"/>
      <c r="E88" s="222"/>
      <c r="F88" s="241" t="s">
        <v>1505</v>
      </c>
      <c r="G88" s="240"/>
      <c r="H88" s="222" t="s">
        <v>1525</v>
      </c>
      <c r="I88" s="222" t="s">
        <v>1501</v>
      </c>
      <c r="J88" s="222">
        <v>50</v>
      </c>
      <c r="K88" s="233"/>
    </row>
    <row r="89" spans="2:11" ht="15" customHeight="1">
      <c r="B89" s="242"/>
      <c r="C89" s="222" t="s">
        <v>1526</v>
      </c>
      <c r="D89" s="222"/>
      <c r="E89" s="222"/>
      <c r="F89" s="241" t="s">
        <v>1505</v>
      </c>
      <c r="G89" s="240"/>
      <c r="H89" s="222" t="s">
        <v>1526</v>
      </c>
      <c r="I89" s="222" t="s">
        <v>1501</v>
      </c>
      <c r="J89" s="222">
        <v>50</v>
      </c>
      <c r="K89" s="233"/>
    </row>
    <row r="90" spans="2:11" ht="15" customHeight="1">
      <c r="B90" s="242"/>
      <c r="C90" s="222" t="s">
        <v>132</v>
      </c>
      <c r="D90" s="222"/>
      <c r="E90" s="222"/>
      <c r="F90" s="241" t="s">
        <v>1505</v>
      </c>
      <c r="G90" s="240"/>
      <c r="H90" s="222" t="s">
        <v>1527</v>
      </c>
      <c r="I90" s="222" t="s">
        <v>1501</v>
      </c>
      <c r="J90" s="222">
        <v>255</v>
      </c>
      <c r="K90" s="233"/>
    </row>
    <row r="91" spans="2:11" ht="15" customHeight="1">
      <c r="B91" s="242"/>
      <c r="C91" s="222" t="s">
        <v>1528</v>
      </c>
      <c r="D91" s="222"/>
      <c r="E91" s="222"/>
      <c r="F91" s="241" t="s">
        <v>1499</v>
      </c>
      <c r="G91" s="240"/>
      <c r="H91" s="222" t="s">
        <v>1529</v>
      </c>
      <c r="I91" s="222" t="s">
        <v>1530</v>
      </c>
      <c r="J91" s="222"/>
      <c r="K91" s="233"/>
    </row>
    <row r="92" spans="2:11" ht="15" customHeight="1">
      <c r="B92" s="242"/>
      <c r="C92" s="222" t="s">
        <v>1531</v>
      </c>
      <c r="D92" s="222"/>
      <c r="E92" s="222"/>
      <c r="F92" s="241" t="s">
        <v>1499</v>
      </c>
      <c r="G92" s="240"/>
      <c r="H92" s="222" t="s">
        <v>1532</v>
      </c>
      <c r="I92" s="222" t="s">
        <v>1533</v>
      </c>
      <c r="J92" s="222"/>
      <c r="K92" s="233"/>
    </row>
    <row r="93" spans="2:11" ht="15" customHeight="1">
      <c r="B93" s="242"/>
      <c r="C93" s="222" t="s">
        <v>1534</v>
      </c>
      <c r="D93" s="222"/>
      <c r="E93" s="222"/>
      <c r="F93" s="241" t="s">
        <v>1499</v>
      </c>
      <c r="G93" s="240"/>
      <c r="H93" s="222" t="s">
        <v>1534</v>
      </c>
      <c r="I93" s="222" t="s">
        <v>1533</v>
      </c>
      <c r="J93" s="222"/>
      <c r="K93" s="233"/>
    </row>
    <row r="94" spans="2:11" ht="15" customHeight="1">
      <c r="B94" s="242"/>
      <c r="C94" s="222" t="s">
        <v>38</v>
      </c>
      <c r="D94" s="222"/>
      <c r="E94" s="222"/>
      <c r="F94" s="241" t="s">
        <v>1499</v>
      </c>
      <c r="G94" s="240"/>
      <c r="H94" s="222" t="s">
        <v>1535</v>
      </c>
      <c r="I94" s="222" t="s">
        <v>1533</v>
      </c>
      <c r="J94" s="222"/>
      <c r="K94" s="233"/>
    </row>
    <row r="95" spans="2:11" ht="15" customHeight="1">
      <c r="B95" s="242"/>
      <c r="C95" s="222" t="s">
        <v>48</v>
      </c>
      <c r="D95" s="222"/>
      <c r="E95" s="222"/>
      <c r="F95" s="241" t="s">
        <v>1499</v>
      </c>
      <c r="G95" s="240"/>
      <c r="H95" s="222" t="s">
        <v>1536</v>
      </c>
      <c r="I95" s="222" t="s">
        <v>1533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6" t="s">
        <v>1537</v>
      </c>
      <c r="D100" s="336"/>
      <c r="E100" s="336"/>
      <c r="F100" s="336"/>
      <c r="G100" s="336"/>
      <c r="H100" s="336"/>
      <c r="I100" s="336"/>
      <c r="J100" s="336"/>
      <c r="K100" s="233"/>
    </row>
    <row r="101" spans="2:11" ht="17.25" customHeight="1">
      <c r="B101" s="232"/>
      <c r="C101" s="234" t="s">
        <v>1493</v>
      </c>
      <c r="D101" s="234"/>
      <c r="E101" s="234"/>
      <c r="F101" s="234" t="s">
        <v>1494</v>
      </c>
      <c r="G101" s="235"/>
      <c r="H101" s="234" t="s">
        <v>127</v>
      </c>
      <c r="I101" s="234" t="s">
        <v>57</v>
      </c>
      <c r="J101" s="234" t="s">
        <v>1495</v>
      </c>
      <c r="K101" s="233"/>
    </row>
    <row r="102" spans="2:11" ht="17.25" customHeight="1">
      <c r="B102" s="232"/>
      <c r="C102" s="236" t="s">
        <v>1496</v>
      </c>
      <c r="D102" s="236"/>
      <c r="E102" s="236"/>
      <c r="F102" s="237" t="s">
        <v>1497</v>
      </c>
      <c r="G102" s="238"/>
      <c r="H102" s="236"/>
      <c r="I102" s="236"/>
      <c r="J102" s="236" t="s">
        <v>1498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53</v>
      </c>
      <c r="D104" s="239"/>
      <c r="E104" s="239"/>
      <c r="F104" s="241" t="s">
        <v>1499</v>
      </c>
      <c r="G104" s="250"/>
      <c r="H104" s="222" t="s">
        <v>1538</v>
      </c>
      <c r="I104" s="222" t="s">
        <v>1501</v>
      </c>
      <c r="J104" s="222">
        <v>20</v>
      </c>
      <c r="K104" s="233"/>
    </row>
    <row r="105" spans="2:11" ht="15" customHeight="1">
      <c r="B105" s="232"/>
      <c r="C105" s="222" t="s">
        <v>1502</v>
      </c>
      <c r="D105" s="222"/>
      <c r="E105" s="222"/>
      <c r="F105" s="241" t="s">
        <v>1499</v>
      </c>
      <c r="G105" s="222"/>
      <c r="H105" s="222" t="s">
        <v>1538</v>
      </c>
      <c r="I105" s="222" t="s">
        <v>1501</v>
      </c>
      <c r="J105" s="222">
        <v>120</v>
      </c>
      <c r="K105" s="233"/>
    </row>
    <row r="106" spans="2:11" ht="15" customHeight="1">
      <c r="B106" s="242"/>
      <c r="C106" s="222" t="s">
        <v>1504</v>
      </c>
      <c r="D106" s="222"/>
      <c r="E106" s="222"/>
      <c r="F106" s="241" t="s">
        <v>1505</v>
      </c>
      <c r="G106" s="222"/>
      <c r="H106" s="222" t="s">
        <v>1538</v>
      </c>
      <c r="I106" s="222" t="s">
        <v>1501</v>
      </c>
      <c r="J106" s="222">
        <v>50</v>
      </c>
      <c r="K106" s="233"/>
    </row>
    <row r="107" spans="2:11" ht="15" customHeight="1">
      <c r="B107" s="242"/>
      <c r="C107" s="222" t="s">
        <v>1507</v>
      </c>
      <c r="D107" s="222"/>
      <c r="E107" s="222"/>
      <c r="F107" s="241" t="s">
        <v>1499</v>
      </c>
      <c r="G107" s="222"/>
      <c r="H107" s="222" t="s">
        <v>1538</v>
      </c>
      <c r="I107" s="222" t="s">
        <v>1509</v>
      </c>
      <c r="J107" s="222"/>
      <c r="K107" s="233"/>
    </row>
    <row r="108" spans="2:11" ht="15" customHeight="1">
      <c r="B108" s="242"/>
      <c r="C108" s="222" t="s">
        <v>1518</v>
      </c>
      <c r="D108" s="222"/>
      <c r="E108" s="222"/>
      <c r="F108" s="241" t="s">
        <v>1505</v>
      </c>
      <c r="G108" s="222"/>
      <c r="H108" s="222" t="s">
        <v>1538</v>
      </c>
      <c r="I108" s="222" t="s">
        <v>1501</v>
      </c>
      <c r="J108" s="222">
        <v>50</v>
      </c>
      <c r="K108" s="233"/>
    </row>
    <row r="109" spans="2:11" ht="15" customHeight="1">
      <c r="B109" s="242"/>
      <c r="C109" s="222" t="s">
        <v>1526</v>
      </c>
      <c r="D109" s="222"/>
      <c r="E109" s="222"/>
      <c r="F109" s="241" t="s">
        <v>1505</v>
      </c>
      <c r="G109" s="222"/>
      <c r="H109" s="222" t="s">
        <v>1538</v>
      </c>
      <c r="I109" s="222" t="s">
        <v>1501</v>
      </c>
      <c r="J109" s="222">
        <v>50</v>
      </c>
      <c r="K109" s="233"/>
    </row>
    <row r="110" spans="2:11" ht="15" customHeight="1">
      <c r="B110" s="242"/>
      <c r="C110" s="222" t="s">
        <v>1524</v>
      </c>
      <c r="D110" s="222"/>
      <c r="E110" s="222"/>
      <c r="F110" s="241" t="s">
        <v>1505</v>
      </c>
      <c r="G110" s="222"/>
      <c r="H110" s="222" t="s">
        <v>1538</v>
      </c>
      <c r="I110" s="222" t="s">
        <v>1501</v>
      </c>
      <c r="J110" s="222">
        <v>50</v>
      </c>
      <c r="K110" s="233"/>
    </row>
    <row r="111" spans="2:11" ht="15" customHeight="1">
      <c r="B111" s="242"/>
      <c r="C111" s="222" t="s">
        <v>53</v>
      </c>
      <c r="D111" s="222"/>
      <c r="E111" s="222"/>
      <c r="F111" s="241" t="s">
        <v>1499</v>
      </c>
      <c r="G111" s="222"/>
      <c r="H111" s="222" t="s">
        <v>1539</v>
      </c>
      <c r="I111" s="222" t="s">
        <v>1501</v>
      </c>
      <c r="J111" s="222">
        <v>20</v>
      </c>
      <c r="K111" s="233"/>
    </row>
    <row r="112" spans="2:11" ht="15" customHeight="1">
      <c r="B112" s="242"/>
      <c r="C112" s="222" t="s">
        <v>1540</v>
      </c>
      <c r="D112" s="222"/>
      <c r="E112" s="222"/>
      <c r="F112" s="241" t="s">
        <v>1499</v>
      </c>
      <c r="G112" s="222"/>
      <c r="H112" s="222" t="s">
        <v>1541</v>
      </c>
      <c r="I112" s="222" t="s">
        <v>1501</v>
      </c>
      <c r="J112" s="222">
        <v>120</v>
      </c>
      <c r="K112" s="233"/>
    </row>
    <row r="113" spans="2:11" ht="15" customHeight="1">
      <c r="B113" s="242"/>
      <c r="C113" s="222" t="s">
        <v>38</v>
      </c>
      <c r="D113" s="222"/>
      <c r="E113" s="222"/>
      <c r="F113" s="241" t="s">
        <v>1499</v>
      </c>
      <c r="G113" s="222"/>
      <c r="H113" s="222" t="s">
        <v>1542</v>
      </c>
      <c r="I113" s="222" t="s">
        <v>1533</v>
      </c>
      <c r="J113" s="222"/>
      <c r="K113" s="233"/>
    </row>
    <row r="114" spans="2:11" ht="15" customHeight="1">
      <c r="B114" s="242"/>
      <c r="C114" s="222" t="s">
        <v>48</v>
      </c>
      <c r="D114" s="222"/>
      <c r="E114" s="222"/>
      <c r="F114" s="241" t="s">
        <v>1499</v>
      </c>
      <c r="G114" s="222"/>
      <c r="H114" s="222" t="s">
        <v>1543</v>
      </c>
      <c r="I114" s="222" t="s">
        <v>1533</v>
      </c>
      <c r="J114" s="222"/>
      <c r="K114" s="233"/>
    </row>
    <row r="115" spans="2:11" ht="15" customHeight="1">
      <c r="B115" s="242"/>
      <c r="C115" s="222" t="s">
        <v>57</v>
      </c>
      <c r="D115" s="222"/>
      <c r="E115" s="222"/>
      <c r="F115" s="241" t="s">
        <v>1499</v>
      </c>
      <c r="G115" s="222"/>
      <c r="H115" s="222" t="s">
        <v>1544</v>
      </c>
      <c r="I115" s="222" t="s">
        <v>1545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1" t="s">
        <v>1546</v>
      </c>
      <c r="D120" s="331"/>
      <c r="E120" s="331"/>
      <c r="F120" s="331"/>
      <c r="G120" s="331"/>
      <c r="H120" s="331"/>
      <c r="I120" s="331"/>
      <c r="J120" s="331"/>
      <c r="K120" s="258"/>
    </row>
    <row r="121" spans="2:11" ht="17.25" customHeight="1">
      <c r="B121" s="259"/>
      <c r="C121" s="234" t="s">
        <v>1493</v>
      </c>
      <c r="D121" s="234"/>
      <c r="E121" s="234"/>
      <c r="F121" s="234" t="s">
        <v>1494</v>
      </c>
      <c r="G121" s="235"/>
      <c r="H121" s="234" t="s">
        <v>127</v>
      </c>
      <c r="I121" s="234" t="s">
        <v>57</v>
      </c>
      <c r="J121" s="234" t="s">
        <v>1495</v>
      </c>
      <c r="K121" s="260"/>
    </row>
    <row r="122" spans="2:11" ht="17.25" customHeight="1">
      <c r="B122" s="259"/>
      <c r="C122" s="236" t="s">
        <v>1496</v>
      </c>
      <c r="D122" s="236"/>
      <c r="E122" s="236"/>
      <c r="F122" s="237" t="s">
        <v>1497</v>
      </c>
      <c r="G122" s="238"/>
      <c r="H122" s="236"/>
      <c r="I122" s="236"/>
      <c r="J122" s="236" t="s">
        <v>1498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1502</v>
      </c>
      <c r="D124" s="239"/>
      <c r="E124" s="239"/>
      <c r="F124" s="241" t="s">
        <v>1499</v>
      </c>
      <c r="G124" s="222"/>
      <c r="H124" s="222" t="s">
        <v>1538</v>
      </c>
      <c r="I124" s="222" t="s">
        <v>1501</v>
      </c>
      <c r="J124" s="222">
        <v>120</v>
      </c>
      <c r="K124" s="263"/>
    </row>
    <row r="125" spans="2:11" ht="15" customHeight="1">
      <c r="B125" s="261"/>
      <c r="C125" s="222" t="s">
        <v>1547</v>
      </c>
      <c r="D125" s="222"/>
      <c r="E125" s="222"/>
      <c r="F125" s="241" t="s">
        <v>1499</v>
      </c>
      <c r="G125" s="222"/>
      <c r="H125" s="222" t="s">
        <v>1548</v>
      </c>
      <c r="I125" s="222" t="s">
        <v>1501</v>
      </c>
      <c r="J125" s="222" t="s">
        <v>1549</v>
      </c>
      <c r="K125" s="263"/>
    </row>
    <row r="126" spans="2:11" ht="15" customHeight="1">
      <c r="B126" s="261"/>
      <c r="C126" s="222" t="s">
        <v>1448</v>
      </c>
      <c r="D126" s="222"/>
      <c r="E126" s="222"/>
      <c r="F126" s="241" t="s">
        <v>1499</v>
      </c>
      <c r="G126" s="222"/>
      <c r="H126" s="222" t="s">
        <v>1550</v>
      </c>
      <c r="I126" s="222" t="s">
        <v>1501</v>
      </c>
      <c r="J126" s="222" t="s">
        <v>1549</v>
      </c>
      <c r="K126" s="263"/>
    </row>
    <row r="127" spans="2:11" ht="15" customHeight="1">
      <c r="B127" s="261"/>
      <c r="C127" s="222" t="s">
        <v>1510</v>
      </c>
      <c r="D127" s="222"/>
      <c r="E127" s="222"/>
      <c r="F127" s="241" t="s">
        <v>1505</v>
      </c>
      <c r="G127" s="222"/>
      <c r="H127" s="222" t="s">
        <v>1511</v>
      </c>
      <c r="I127" s="222" t="s">
        <v>1501</v>
      </c>
      <c r="J127" s="222">
        <v>15</v>
      </c>
      <c r="K127" s="263"/>
    </row>
    <row r="128" spans="2:11" ht="15" customHeight="1">
      <c r="B128" s="261"/>
      <c r="C128" s="243" t="s">
        <v>1512</v>
      </c>
      <c r="D128" s="243"/>
      <c r="E128" s="243"/>
      <c r="F128" s="244" t="s">
        <v>1505</v>
      </c>
      <c r="G128" s="243"/>
      <c r="H128" s="243" t="s">
        <v>1513</v>
      </c>
      <c r="I128" s="243" t="s">
        <v>1501</v>
      </c>
      <c r="J128" s="243">
        <v>15</v>
      </c>
      <c r="K128" s="263"/>
    </row>
    <row r="129" spans="2:11" ht="15" customHeight="1">
      <c r="B129" s="261"/>
      <c r="C129" s="243" t="s">
        <v>1514</v>
      </c>
      <c r="D129" s="243"/>
      <c r="E129" s="243"/>
      <c r="F129" s="244" t="s">
        <v>1505</v>
      </c>
      <c r="G129" s="243"/>
      <c r="H129" s="243" t="s">
        <v>1515</v>
      </c>
      <c r="I129" s="243" t="s">
        <v>1501</v>
      </c>
      <c r="J129" s="243">
        <v>20</v>
      </c>
      <c r="K129" s="263"/>
    </row>
    <row r="130" spans="2:11" ht="15" customHeight="1">
      <c r="B130" s="261"/>
      <c r="C130" s="243" t="s">
        <v>1516</v>
      </c>
      <c r="D130" s="243"/>
      <c r="E130" s="243"/>
      <c r="F130" s="244" t="s">
        <v>1505</v>
      </c>
      <c r="G130" s="243"/>
      <c r="H130" s="243" t="s">
        <v>1517</v>
      </c>
      <c r="I130" s="243" t="s">
        <v>1501</v>
      </c>
      <c r="J130" s="243">
        <v>20</v>
      </c>
      <c r="K130" s="263"/>
    </row>
    <row r="131" spans="2:11" ht="15" customHeight="1">
      <c r="B131" s="261"/>
      <c r="C131" s="222" t="s">
        <v>1504</v>
      </c>
      <c r="D131" s="222"/>
      <c r="E131" s="222"/>
      <c r="F131" s="241" t="s">
        <v>1505</v>
      </c>
      <c r="G131" s="222"/>
      <c r="H131" s="222" t="s">
        <v>1538</v>
      </c>
      <c r="I131" s="222" t="s">
        <v>1501</v>
      </c>
      <c r="J131" s="222">
        <v>50</v>
      </c>
      <c r="K131" s="263"/>
    </row>
    <row r="132" spans="2:11" ht="15" customHeight="1">
      <c r="B132" s="261"/>
      <c r="C132" s="222" t="s">
        <v>1518</v>
      </c>
      <c r="D132" s="222"/>
      <c r="E132" s="222"/>
      <c r="F132" s="241" t="s">
        <v>1505</v>
      </c>
      <c r="G132" s="222"/>
      <c r="H132" s="222" t="s">
        <v>1538</v>
      </c>
      <c r="I132" s="222" t="s">
        <v>1501</v>
      </c>
      <c r="J132" s="222">
        <v>50</v>
      </c>
      <c r="K132" s="263"/>
    </row>
    <row r="133" spans="2:11" ht="15" customHeight="1">
      <c r="B133" s="261"/>
      <c r="C133" s="222" t="s">
        <v>1524</v>
      </c>
      <c r="D133" s="222"/>
      <c r="E133" s="222"/>
      <c r="F133" s="241" t="s">
        <v>1505</v>
      </c>
      <c r="G133" s="222"/>
      <c r="H133" s="222" t="s">
        <v>1538</v>
      </c>
      <c r="I133" s="222" t="s">
        <v>1501</v>
      </c>
      <c r="J133" s="222">
        <v>50</v>
      </c>
      <c r="K133" s="263"/>
    </row>
    <row r="134" spans="2:11" ht="15" customHeight="1">
      <c r="B134" s="261"/>
      <c r="C134" s="222" t="s">
        <v>1526</v>
      </c>
      <c r="D134" s="222"/>
      <c r="E134" s="222"/>
      <c r="F134" s="241" t="s">
        <v>1505</v>
      </c>
      <c r="G134" s="222"/>
      <c r="H134" s="222" t="s">
        <v>1538</v>
      </c>
      <c r="I134" s="222" t="s">
        <v>1501</v>
      </c>
      <c r="J134" s="222">
        <v>50</v>
      </c>
      <c r="K134" s="263"/>
    </row>
    <row r="135" spans="2:11" ht="15" customHeight="1">
      <c r="B135" s="261"/>
      <c r="C135" s="222" t="s">
        <v>132</v>
      </c>
      <c r="D135" s="222"/>
      <c r="E135" s="222"/>
      <c r="F135" s="241" t="s">
        <v>1505</v>
      </c>
      <c r="G135" s="222"/>
      <c r="H135" s="222" t="s">
        <v>1551</v>
      </c>
      <c r="I135" s="222" t="s">
        <v>1501</v>
      </c>
      <c r="J135" s="222">
        <v>255</v>
      </c>
      <c r="K135" s="263"/>
    </row>
    <row r="136" spans="2:11" ht="15" customHeight="1">
      <c r="B136" s="261"/>
      <c r="C136" s="222" t="s">
        <v>1528</v>
      </c>
      <c r="D136" s="222"/>
      <c r="E136" s="222"/>
      <c r="F136" s="241" t="s">
        <v>1499</v>
      </c>
      <c r="G136" s="222"/>
      <c r="H136" s="222" t="s">
        <v>1552</v>
      </c>
      <c r="I136" s="222" t="s">
        <v>1530</v>
      </c>
      <c r="J136" s="222"/>
      <c r="K136" s="263"/>
    </row>
    <row r="137" spans="2:11" ht="15" customHeight="1">
      <c r="B137" s="261"/>
      <c r="C137" s="222" t="s">
        <v>1531</v>
      </c>
      <c r="D137" s="222"/>
      <c r="E137" s="222"/>
      <c r="F137" s="241" t="s">
        <v>1499</v>
      </c>
      <c r="G137" s="222"/>
      <c r="H137" s="222" t="s">
        <v>1553</v>
      </c>
      <c r="I137" s="222" t="s">
        <v>1533</v>
      </c>
      <c r="J137" s="222"/>
      <c r="K137" s="263"/>
    </row>
    <row r="138" spans="2:11" ht="15" customHeight="1">
      <c r="B138" s="261"/>
      <c r="C138" s="222" t="s">
        <v>1534</v>
      </c>
      <c r="D138" s="222"/>
      <c r="E138" s="222"/>
      <c r="F138" s="241" t="s">
        <v>1499</v>
      </c>
      <c r="G138" s="222"/>
      <c r="H138" s="222" t="s">
        <v>1534</v>
      </c>
      <c r="I138" s="222" t="s">
        <v>1533</v>
      </c>
      <c r="J138" s="222"/>
      <c r="K138" s="263"/>
    </row>
    <row r="139" spans="2:11" ht="15" customHeight="1">
      <c r="B139" s="261"/>
      <c r="C139" s="222" t="s">
        <v>38</v>
      </c>
      <c r="D139" s="222"/>
      <c r="E139" s="222"/>
      <c r="F139" s="241" t="s">
        <v>1499</v>
      </c>
      <c r="G139" s="222"/>
      <c r="H139" s="222" t="s">
        <v>1554</v>
      </c>
      <c r="I139" s="222" t="s">
        <v>1533</v>
      </c>
      <c r="J139" s="222"/>
      <c r="K139" s="263"/>
    </row>
    <row r="140" spans="2:11" ht="15" customHeight="1">
      <c r="B140" s="261"/>
      <c r="C140" s="222" t="s">
        <v>1555</v>
      </c>
      <c r="D140" s="222"/>
      <c r="E140" s="222"/>
      <c r="F140" s="241" t="s">
        <v>1499</v>
      </c>
      <c r="G140" s="222"/>
      <c r="H140" s="222" t="s">
        <v>1556</v>
      </c>
      <c r="I140" s="222" t="s">
        <v>1533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6" t="s">
        <v>1557</v>
      </c>
      <c r="D145" s="336"/>
      <c r="E145" s="336"/>
      <c r="F145" s="336"/>
      <c r="G145" s="336"/>
      <c r="H145" s="336"/>
      <c r="I145" s="336"/>
      <c r="J145" s="336"/>
      <c r="K145" s="233"/>
    </row>
    <row r="146" spans="2:11" ht="17.25" customHeight="1">
      <c r="B146" s="232"/>
      <c r="C146" s="234" t="s">
        <v>1493</v>
      </c>
      <c r="D146" s="234"/>
      <c r="E146" s="234"/>
      <c r="F146" s="234" t="s">
        <v>1494</v>
      </c>
      <c r="G146" s="235"/>
      <c r="H146" s="234" t="s">
        <v>127</v>
      </c>
      <c r="I146" s="234" t="s">
        <v>57</v>
      </c>
      <c r="J146" s="234" t="s">
        <v>1495</v>
      </c>
      <c r="K146" s="233"/>
    </row>
    <row r="147" spans="2:11" ht="17.25" customHeight="1">
      <c r="B147" s="232"/>
      <c r="C147" s="236" t="s">
        <v>1496</v>
      </c>
      <c r="D147" s="236"/>
      <c r="E147" s="236"/>
      <c r="F147" s="237" t="s">
        <v>1497</v>
      </c>
      <c r="G147" s="238"/>
      <c r="H147" s="236"/>
      <c r="I147" s="236"/>
      <c r="J147" s="236" t="s">
        <v>1498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1502</v>
      </c>
      <c r="D149" s="222"/>
      <c r="E149" s="222"/>
      <c r="F149" s="268" t="s">
        <v>1499</v>
      </c>
      <c r="G149" s="222"/>
      <c r="H149" s="267" t="s">
        <v>1538</v>
      </c>
      <c r="I149" s="267" t="s">
        <v>1501</v>
      </c>
      <c r="J149" s="267">
        <v>120</v>
      </c>
      <c r="K149" s="263"/>
    </row>
    <row r="150" spans="2:11" ht="15" customHeight="1">
      <c r="B150" s="242"/>
      <c r="C150" s="267" t="s">
        <v>1547</v>
      </c>
      <c r="D150" s="222"/>
      <c r="E150" s="222"/>
      <c r="F150" s="268" t="s">
        <v>1499</v>
      </c>
      <c r="G150" s="222"/>
      <c r="H150" s="267" t="s">
        <v>1558</v>
      </c>
      <c r="I150" s="267" t="s">
        <v>1501</v>
      </c>
      <c r="J150" s="267" t="s">
        <v>1549</v>
      </c>
      <c r="K150" s="263"/>
    </row>
    <row r="151" spans="2:11" ht="15" customHeight="1">
      <c r="B151" s="242"/>
      <c r="C151" s="267" t="s">
        <v>1448</v>
      </c>
      <c r="D151" s="222"/>
      <c r="E151" s="222"/>
      <c r="F151" s="268" t="s">
        <v>1499</v>
      </c>
      <c r="G151" s="222"/>
      <c r="H151" s="267" t="s">
        <v>1559</v>
      </c>
      <c r="I151" s="267" t="s">
        <v>1501</v>
      </c>
      <c r="J151" s="267" t="s">
        <v>1549</v>
      </c>
      <c r="K151" s="263"/>
    </row>
    <row r="152" spans="2:11" ht="15" customHeight="1">
      <c r="B152" s="242"/>
      <c r="C152" s="267" t="s">
        <v>1504</v>
      </c>
      <c r="D152" s="222"/>
      <c r="E152" s="222"/>
      <c r="F152" s="268" t="s">
        <v>1505</v>
      </c>
      <c r="G152" s="222"/>
      <c r="H152" s="267" t="s">
        <v>1538</v>
      </c>
      <c r="I152" s="267" t="s">
        <v>1501</v>
      </c>
      <c r="J152" s="267">
        <v>50</v>
      </c>
      <c r="K152" s="263"/>
    </row>
    <row r="153" spans="2:11" ht="15" customHeight="1">
      <c r="B153" s="242"/>
      <c r="C153" s="267" t="s">
        <v>1507</v>
      </c>
      <c r="D153" s="222"/>
      <c r="E153" s="222"/>
      <c r="F153" s="268" t="s">
        <v>1499</v>
      </c>
      <c r="G153" s="222"/>
      <c r="H153" s="267" t="s">
        <v>1538</v>
      </c>
      <c r="I153" s="267" t="s">
        <v>1509</v>
      </c>
      <c r="J153" s="267"/>
      <c r="K153" s="263"/>
    </row>
    <row r="154" spans="2:11" ht="15" customHeight="1">
      <c r="B154" s="242"/>
      <c r="C154" s="267" t="s">
        <v>1518</v>
      </c>
      <c r="D154" s="222"/>
      <c r="E154" s="222"/>
      <c r="F154" s="268" t="s">
        <v>1505</v>
      </c>
      <c r="G154" s="222"/>
      <c r="H154" s="267" t="s">
        <v>1538</v>
      </c>
      <c r="I154" s="267" t="s">
        <v>1501</v>
      </c>
      <c r="J154" s="267">
        <v>50</v>
      </c>
      <c r="K154" s="263"/>
    </row>
    <row r="155" spans="2:11" ht="15" customHeight="1">
      <c r="B155" s="242"/>
      <c r="C155" s="267" t="s">
        <v>1526</v>
      </c>
      <c r="D155" s="222"/>
      <c r="E155" s="222"/>
      <c r="F155" s="268" t="s">
        <v>1505</v>
      </c>
      <c r="G155" s="222"/>
      <c r="H155" s="267" t="s">
        <v>1538</v>
      </c>
      <c r="I155" s="267" t="s">
        <v>1501</v>
      </c>
      <c r="J155" s="267">
        <v>50</v>
      </c>
      <c r="K155" s="263"/>
    </row>
    <row r="156" spans="2:11" ht="15" customHeight="1">
      <c r="B156" s="242"/>
      <c r="C156" s="267" t="s">
        <v>1524</v>
      </c>
      <c r="D156" s="222"/>
      <c r="E156" s="222"/>
      <c r="F156" s="268" t="s">
        <v>1505</v>
      </c>
      <c r="G156" s="222"/>
      <c r="H156" s="267" t="s">
        <v>1538</v>
      </c>
      <c r="I156" s="267" t="s">
        <v>1501</v>
      </c>
      <c r="J156" s="267">
        <v>50</v>
      </c>
      <c r="K156" s="263"/>
    </row>
    <row r="157" spans="2:11" ht="15" customHeight="1">
      <c r="B157" s="242"/>
      <c r="C157" s="267" t="s">
        <v>113</v>
      </c>
      <c r="D157" s="222"/>
      <c r="E157" s="222"/>
      <c r="F157" s="268" t="s">
        <v>1499</v>
      </c>
      <c r="G157" s="222"/>
      <c r="H157" s="267" t="s">
        <v>1560</v>
      </c>
      <c r="I157" s="267" t="s">
        <v>1501</v>
      </c>
      <c r="J157" s="267" t="s">
        <v>1561</v>
      </c>
      <c r="K157" s="263"/>
    </row>
    <row r="158" spans="2:11" ht="15" customHeight="1">
      <c r="B158" s="242"/>
      <c r="C158" s="267" t="s">
        <v>1562</v>
      </c>
      <c r="D158" s="222"/>
      <c r="E158" s="222"/>
      <c r="F158" s="268" t="s">
        <v>1499</v>
      </c>
      <c r="G158" s="222"/>
      <c r="H158" s="267" t="s">
        <v>1563</v>
      </c>
      <c r="I158" s="267" t="s">
        <v>1533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1" t="s">
        <v>1564</v>
      </c>
      <c r="D163" s="331"/>
      <c r="E163" s="331"/>
      <c r="F163" s="331"/>
      <c r="G163" s="331"/>
      <c r="H163" s="331"/>
      <c r="I163" s="331"/>
      <c r="J163" s="331"/>
      <c r="K163" s="214"/>
    </row>
    <row r="164" spans="2:11" ht="17.25" customHeight="1">
      <c r="B164" s="213"/>
      <c r="C164" s="234" t="s">
        <v>1493</v>
      </c>
      <c r="D164" s="234"/>
      <c r="E164" s="234"/>
      <c r="F164" s="234" t="s">
        <v>1494</v>
      </c>
      <c r="G164" s="271"/>
      <c r="H164" s="272" t="s">
        <v>127</v>
      </c>
      <c r="I164" s="272" t="s">
        <v>57</v>
      </c>
      <c r="J164" s="234" t="s">
        <v>1495</v>
      </c>
      <c r="K164" s="214"/>
    </row>
    <row r="165" spans="2:11" ht="17.25" customHeight="1">
      <c r="B165" s="215"/>
      <c r="C165" s="236" t="s">
        <v>1496</v>
      </c>
      <c r="D165" s="236"/>
      <c r="E165" s="236"/>
      <c r="F165" s="237" t="s">
        <v>1497</v>
      </c>
      <c r="G165" s="273"/>
      <c r="H165" s="274"/>
      <c r="I165" s="274"/>
      <c r="J165" s="236" t="s">
        <v>1498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1502</v>
      </c>
      <c r="D167" s="222"/>
      <c r="E167" s="222"/>
      <c r="F167" s="241" t="s">
        <v>1499</v>
      </c>
      <c r="G167" s="222"/>
      <c r="H167" s="222" t="s">
        <v>1538</v>
      </c>
      <c r="I167" s="222" t="s">
        <v>1501</v>
      </c>
      <c r="J167" s="222">
        <v>120</v>
      </c>
      <c r="K167" s="263"/>
    </row>
    <row r="168" spans="2:11" ht="15" customHeight="1">
      <c r="B168" s="242"/>
      <c r="C168" s="222" t="s">
        <v>1547</v>
      </c>
      <c r="D168" s="222"/>
      <c r="E168" s="222"/>
      <c r="F168" s="241" t="s">
        <v>1499</v>
      </c>
      <c r="G168" s="222"/>
      <c r="H168" s="222" t="s">
        <v>1548</v>
      </c>
      <c r="I168" s="222" t="s">
        <v>1501</v>
      </c>
      <c r="J168" s="222" t="s">
        <v>1549</v>
      </c>
      <c r="K168" s="263"/>
    </row>
    <row r="169" spans="2:11" ht="15" customHeight="1">
      <c r="B169" s="242"/>
      <c r="C169" s="222" t="s">
        <v>1448</v>
      </c>
      <c r="D169" s="222"/>
      <c r="E169" s="222"/>
      <c r="F169" s="241" t="s">
        <v>1499</v>
      </c>
      <c r="G169" s="222"/>
      <c r="H169" s="222" t="s">
        <v>1565</v>
      </c>
      <c r="I169" s="222" t="s">
        <v>1501</v>
      </c>
      <c r="J169" s="222" t="s">
        <v>1549</v>
      </c>
      <c r="K169" s="263"/>
    </row>
    <row r="170" spans="2:11" ht="15" customHeight="1">
      <c r="B170" s="242"/>
      <c r="C170" s="222" t="s">
        <v>1504</v>
      </c>
      <c r="D170" s="222"/>
      <c r="E170" s="222"/>
      <c r="F170" s="241" t="s">
        <v>1505</v>
      </c>
      <c r="G170" s="222"/>
      <c r="H170" s="222" t="s">
        <v>1565</v>
      </c>
      <c r="I170" s="222" t="s">
        <v>1501</v>
      </c>
      <c r="J170" s="222">
        <v>50</v>
      </c>
      <c r="K170" s="263"/>
    </row>
    <row r="171" spans="2:11" ht="15" customHeight="1">
      <c r="B171" s="242"/>
      <c r="C171" s="222" t="s">
        <v>1507</v>
      </c>
      <c r="D171" s="222"/>
      <c r="E171" s="222"/>
      <c r="F171" s="241" t="s">
        <v>1499</v>
      </c>
      <c r="G171" s="222"/>
      <c r="H171" s="222" t="s">
        <v>1565</v>
      </c>
      <c r="I171" s="222" t="s">
        <v>1509</v>
      </c>
      <c r="J171" s="222"/>
      <c r="K171" s="263"/>
    </row>
    <row r="172" spans="2:11" ht="15" customHeight="1">
      <c r="B172" s="242"/>
      <c r="C172" s="222" t="s">
        <v>1518</v>
      </c>
      <c r="D172" s="222"/>
      <c r="E172" s="222"/>
      <c r="F172" s="241" t="s">
        <v>1505</v>
      </c>
      <c r="G172" s="222"/>
      <c r="H172" s="222" t="s">
        <v>1565</v>
      </c>
      <c r="I172" s="222" t="s">
        <v>1501</v>
      </c>
      <c r="J172" s="222">
        <v>50</v>
      </c>
      <c r="K172" s="263"/>
    </row>
    <row r="173" spans="2:11" ht="15" customHeight="1">
      <c r="B173" s="242"/>
      <c r="C173" s="222" t="s">
        <v>1526</v>
      </c>
      <c r="D173" s="222"/>
      <c r="E173" s="222"/>
      <c r="F173" s="241" t="s">
        <v>1505</v>
      </c>
      <c r="G173" s="222"/>
      <c r="H173" s="222" t="s">
        <v>1565</v>
      </c>
      <c r="I173" s="222" t="s">
        <v>1501</v>
      </c>
      <c r="J173" s="222">
        <v>50</v>
      </c>
      <c r="K173" s="263"/>
    </row>
    <row r="174" spans="2:11" ht="15" customHeight="1">
      <c r="B174" s="242"/>
      <c r="C174" s="222" t="s">
        <v>1524</v>
      </c>
      <c r="D174" s="222"/>
      <c r="E174" s="222"/>
      <c r="F174" s="241" t="s">
        <v>1505</v>
      </c>
      <c r="G174" s="222"/>
      <c r="H174" s="222" t="s">
        <v>1565</v>
      </c>
      <c r="I174" s="222" t="s">
        <v>1501</v>
      </c>
      <c r="J174" s="222">
        <v>50</v>
      </c>
      <c r="K174" s="263"/>
    </row>
    <row r="175" spans="2:11" ht="15" customHeight="1">
      <c r="B175" s="242"/>
      <c r="C175" s="222" t="s">
        <v>126</v>
      </c>
      <c r="D175" s="222"/>
      <c r="E175" s="222"/>
      <c r="F175" s="241" t="s">
        <v>1499</v>
      </c>
      <c r="G175" s="222"/>
      <c r="H175" s="222" t="s">
        <v>1566</v>
      </c>
      <c r="I175" s="222" t="s">
        <v>1567</v>
      </c>
      <c r="J175" s="222"/>
      <c r="K175" s="263"/>
    </row>
    <row r="176" spans="2:11" ht="15" customHeight="1">
      <c r="B176" s="242"/>
      <c r="C176" s="222" t="s">
        <v>57</v>
      </c>
      <c r="D176" s="222"/>
      <c r="E176" s="222"/>
      <c r="F176" s="241" t="s">
        <v>1499</v>
      </c>
      <c r="G176" s="222"/>
      <c r="H176" s="222" t="s">
        <v>1568</v>
      </c>
      <c r="I176" s="222" t="s">
        <v>1569</v>
      </c>
      <c r="J176" s="222">
        <v>1</v>
      </c>
      <c r="K176" s="263"/>
    </row>
    <row r="177" spans="2:11" ht="15" customHeight="1">
      <c r="B177" s="242"/>
      <c r="C177" s="222" t="s">
        <v>53</v>
      </c>
      <c r="D177" s="222"/>
      <c r="E177" s="222"/>
      <c r="F177" s="241" t="s">
        <v>1499</v>
      </c>
      <c r="G177" s="222"/>
      <c r="H177" s="222" t="s">
        <v>1570</v>
      </c>
      <c r="I177" s="222" t="s">
        <v>1501</v>
      </c>
      <c r="J177" s="222">
        <v>20</v>
      </c>
      <c r="K177" s="263"/>
    </row>
    <row r="178" spans="2:11" ht="15" customHeight="1">
      <c r="B178" s="242"/>
      <c r="C178" s="222" t="s">
        <v>127</v>
      </c>
      <c r="D178" s="222"/>
      <c r="E178" s="222"/>
      <c r="F178" s="241" t="s">
        <v>1499</v>
      </c>
      <c r="G178" s="222"/>
      <c r="H178" s="222" t="s">
        <v>1571</v>
      </c>
      <c r="I178" s="222" t="s">
        <v>1501</v>
      </c>
      <c r="J178" s="222">
        <v>255</v>
      </c>
      <c r="K178" s="263"/>
    </row>
    <row r="179" spans="2:11" ht="15" customHeight="1">
      <c r="B179" s="242"/>
      <c r="C179" s="222" t="s">
        <v>128</v>
      </c>
      <c r="D179" s="222"/>
      <c r="E179" s="222"/>
      <c r="F179" s="241" t="s">
        <v>1499</v>
      </c>
      <c r="G179" s="222"/>
      <c r="H179" s="222" t="s">
        <v>1464</v>
      </c>
      <c r="I179" s="222" t="s">
        <v>1501</v>
      </c>
      <c r="J179" s="222">
        <v>10</v>
      </c>
      <c r="K179" s="263"/>
    </row>
    <row r="180" spans="2:11" ht="15" customHeight="1">
      <c r="B180" s="242"/>
      <c r="C180" s="222" t="s">
        <v>129</v>
      </c>
      <c r="D180" s="222"/>
      <c r="E180" s="222"/>
      <c r="F180" s="241" t="s">
        <v>1499</v>
      </c>
      <c r="G180" s="222"/>
      <c r="H180" s="222" t="s">
        <v>1572</v>
      </c>
      <c r="I180" s="222" t="s">
        <v>1533</v>
      </c>
      <c r="J180" s="222"/>
      <c r="K180" s="263"/>
    </row>
    <row r="181" spans="2:11" ht="15" customHeight="1">
      <c r="B181" s="242"/>
      <c r="C181" s="222" t="s">
        <v>1573</v>
      </c>
      <c r="D181" s="222"/>
      <c r="E181" s="222"/>
      <c r="F181" s="241" t="s">
        <v>1499</v>
      </c>
      <c r="G181" s="222"/>
      <c r="H181" s="222" t="s">
        <v>1574</v>
      </c>
      <c r="I181" s="222" t="s">
        <v>1533</v>
      </c>
      <c r="J181" s="222"/>
      <c r="K181" s="263"/>
    </row>
    <row r="182" spans="2:11" ht="15" customHeight="1">
      <c r="B182" s="242"/>
      <c r="C182" s="222" t="s">
        <v>1562</v>
      </c>
      <c r="D182" s="222"/>
      <c r="E182" s="222"/>
      <c r="F182" s="241" t="s">
        <v>1499</v>
      </c>
      <c r="G182" s="222"/>
      <c r="H182" s="222" t="s">
        <v>1575</v>
      </c>
      <c r="I182" s="222" t="s">
        <v>1533</v>
      </c>
      <c r="J182" s="222"/>
      <c r="K182" s="263"/>
    </row>
    <row r="183" spans="2:11" ht="15" customHeight="1">
      <c r="B183" s="242"/>
      <c r="C183" s="222" t="s">
        <v>131</v>
      </c>
      <c r="D183" s="222"/>
      <c r="E183" s="222"/>
      <c r="F183" s="241" t="s">
        <v>1505</v>
      </c>
      <c r="G183" s="222"/>
      <c r="H183" s="222" t="s">
        <v>1576</v>
      </c>
      <c r="I183" s="222" t="s">
        <v>1501</v>
      </c>
      <c r="J183" s="222">
        <v>50</v>
      </c>
      <c r="K183" s="263"/>
    </row>
    <row r="184" spans="2:11" ht="15" customHeight="1">
      <c r="B184" s="242"/>
      <c r="C184" s="222" t="s">
        <v>1577</v>
      </c>
      <c r="D184" s="222"/>
      <c r="E184" s="222"/>
      <c r="F184" s="241" t="s">
        <v>1505</v>
      </c>
      <c r="G184" s="222"/>
      <c r="H184" s="222" t="s">
        <v>1578</v>
      </c>
      <c r="I184" s="222" t="s">
        <v>1579</v>
      </c>
      <c r="J184" s="222"/>
      <c r="K184" s="263"/>
    </row>
    <row r="185" spans="2:11" ht="15" customHeight="1">
      <c r="B185" s="242"/>
      <c r="C185" s="222" t="s">
        <v>1580</v>
      </c>
      <c r="D185" s="222"/>
      <c r="E185" s="222"/>
      <c r="F185" s="241" t="s">
        <v>1505</v>
      </c>
      <c r="G185" s="222"/>
      <c r="H185" s="222" t="s">
        <v>1581</v>
      </c>
      <c r="I185" s="222" t="s">
        <v>1579</v>
      </c>
      <c r="J185" s="222"/>
      <c r="K185" s="263"/>
    </row>
    <row r="186" spans="2:11" ht="15" customHeight="1">
      <c r="B186" s="242"/>
      <c r="C186" s="222" t="s">
        <v>1582</v>
      </c>
      <c r="D186" s="222"/>
      <c r="E186" s="222"/>
      <c r="F186" s="241" t="s">
        <v>1505</v>
      </c>
      <c r="G186" s="222"/>
      <c r="H186" s="222" t="s">
        <v>1583</v>
      </c>
      <c r="I186" s="222" t="s">
        <v>1579</v>
      </c>
      <c r="J186" s="222"/>
      <c r="K186" s="263"/>
    </row>
    <row r="187" spans="2:11" ht="15" customHeight="1">
      <c r="B187" s="242"/>
      <c r="C187" s="275" t="s">
        <v>1584</v>
      </c>
      <c r="D187" s="222"/>
      <c r="E187" s="222"/>
      <c r="F187" s="241" t="s">
        <v>1505</v>
      </c>
      <c r="G187" s="222"/>
      <c r="H187" s="222" t="s">
        <v>1585</v>
      </c>
      <c r="I187" s="222" t="s">
        <v>1586</v>
      </c>
      <c r="J187" s="276" t="s">
        <v>1587</v>
      </c>
      <c r="K187" s="263"/>
    </row>
    <row r="188" spans="2:11" ht="15" customHeight="1">
      <c r="B188" s="242"/>
      <c r="C188" s="227" t="s">
        <v>42</v>
      </c>
      <c r="D188" s="222"/>
      <c r="E188" s="222"/>
      <c r="F188" s="241" t="s">
        <v>1499</v>
      </c>
      <c r="G188" s="222"/>
      <c r="H188" s="218" t="s">
        <v>1588</v>
      </c>
      <c r="I188" s="222" t="s">
        <v>1589</v>
      </c>
      <c r="J188" s="222"/>
      <c r="K188" s="263"/>
    </row>
    <row r="189" spans="2:11" ht="15" customHeight="1">
      <c r="B189" s="242"/>
      <c r="C189" s="227" t="s">
        <v>1590</v>
      </c>
      <c r="D189" s="222"/>
      <c r="E189" s="222"/>
      <c r="F189" s="241" t="s">
        <v>1499</v>
      </c>
      <c r="G189" s="222"/>
      <c r="H189" s="222" t="s">
        <v>1591</v>
      </c>
      <c r="I189" s="222" t="s">
        <v>1533</v>
      </c>
      <c r="J189" s="222"/>
      <c r="K189" s="263"/>
    </row>
    <row r="190" spans="2:11" ht="15" customHeight="1">
      <c r="B190" s="242"/>
      <c r="C190" s="227" t="s">
        <v>1592</v>
      </c>
      <c r="D190" s="222"/>
      <c r="E190" s="222"/>
      <c r="F190" s="241" t="s">
        <v>1499</v>
      </c>
      <c r="G190" s="222"/>
      <c r="H190" s="222" t="s">
        <v>1593</v>
      </c>
      <c r="I190" s="222" t="s">
        <v>1533</v>
      </c>
      <c r="J190" s="222"/>
      <c r="K190" s="263"/>
    </row>
    <row r="191" spans="2:11" ht="15" customHeight="1">
      <c r="B191" s="242"/>
      <c r="C191" s="227" t="s">
        <v>1594</v>
      </c>
      <c r="D191" s="222"/>
      <c r="E191" s="222"/>
      <c r="F191" s="241" t="s">
        <v>1505</v>
      </c>
      <c r="G191" s="222"/>
      <c r="H191" s="222" t="s">
        <v>1595</v>
      </c>
      <c r="I191" s="222" t="s">
        <v>1533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31" t="s">
        <v>1596</v>
      </c>
      <c r="D197" s="331"/>
      <c r="E197" s="331"/>
      <c r="F197" s="331"/>
      <c r="G197" s="331"/>
      <c r="H197" s="331"/>
      <c r="I197" s="331"/>
      <c r="J197" s="331"/>
      <c r="K197" s="214"/>
    </row>
    <row r="198" spans="2:11" ht="25.5" customHeight="1">
      <c r="B198" s="213"/>
      <c r="C198" s="278" t="s">
        <v>1597</v>
      </c>
      <c r="D198" s="278"/>
      <c r="E198" s="278"/>
      <c r="F198" s="278" t="s">
        <v>1598</v>
      </c>
      <c r="G198" s="279"/>
      <c r="H198" s="337" t="s">
        <v>1599</v>
      </c>
      <c r="I198" s="337"/>
      <c r="J198" s="337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1589</v>
      </c>
      <c r="D200" s="222"/>
      <c r="E200" s="222"/>
      <c r="F200" s="241" t="s">
        <v>43</v>
      </c>
      <c r="G200" s="222"/>
      <c r="H200" s="333" t="s">
        <v>1600</v>
      </c>
      <c r="I200" s="333"/>
      <c r="J200" s="333"/>
      <c r="K200" s="263"/>
    </row>
    <row r="201" spans="2:11" ht="15" customHeight="1">
      <c r="B201" s="242"/>
      <c r="C201" s="248"/>
      <c r="D201" s="222"/>
      <c r="E201" s="222"/>
      <c r="F201" s="241" t="s">
        <v>44</v>
      </c>
      <c r="G201" s="222"/>
      <c r="H201" s="333" t="s">
        <v>1601</v>
      </c>
      <c r="I201" s="333"/>
      <c r="J201" s="333"/>
      <c r="K201" s="263"/>
    </row>
    <row r="202" spans="2:11" ht="15" customHeight="1">
      <c r="B202" s="242"/>
      <c r="C202" s="248"/>
      <c r="D202" s="222"/>
      <c r="E202" s="222"/>
      <c r="F202" s="241" t="s">
        <v>47</v>
      </c>
      <c r="G202" s="222"/>
      <c r="H202" s="333" t="s">
        <v>1602</v>
      </c>
      <c r="I202" s="333"/>
      <c r="J202" s="333"/>
      <c r="K202" s="263"/>
    </row>
    <row r="203" spans="2:11" ht="15" customHeight="1">
      <c r="B203" s="242"/>
      <c r="C203" s="222"/>
      <c r="D203" s="222"/>
      <c r="E203" s="222"/>
      <c r="F203" s="241" t="s">
        <v>45</v>
      </c>
      <c r="G203" s="222"/>
      <c r="H203" s="333" t="s">
        <v>1603</v>
      </c>
      <c r="I203" s="333"/>
      <c r="J203" s="333"/>
      <c r="K203" s="263"/>
    </row>
    <row r="204" spans="2:11" ht="15" customHeight="1">
      <c r="B204" s="242"/>
      <c r="C204" s="222"/>
      <c r="D204" s="222"/>
      <c r="E204" s="222"/>
      <c r="F204" s="241" t="s">
        <v>46</v>
      </c>
      <c r="G204" s="222"/>
      <c r="H204" s="333" t="s">
        <v>1604</v>
      </c>
      <c r="I204" s="333"/>
      <c r="J204" s="333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1545</v>
      </c>
      <c r="D206" s="222"/>
      <c r="E206" s="222"/>
      <c r="F206" s="241" t="s">
        <v>1440</v>
      </c>
      <c r="G206" s="222"/>
      <c r="H206" s="333" t="s">
        <v>1605</v>
      </c>
      <c r="I206" s="333"/>
      <c r="J206" s="333"/>
      <c r="K206" s="263"/>
    </row>
    <row r="207" spans="2:11" ht="15" customHeight="1">
      <c r="B207" s="242"/>
      <c r="C207" s="248"/>
      <c r="D207" s="222"/>
      <c r="E207" s="222"/>
      <c r="F207" s="241" t="s">
        <v>1443</v>
      </c>
      <c r="G207" s="222"/>
      <c r="H207" s="333" t="s">
        <v>1444</v>
      </c>
      <c r="I207" s="333"/>
      <c r="J207" s="333"/>
      <c r="K207" s="263"/>
    </row>
    <row r="208" spans="2:11" ht="15" customHeight="1">
      <c r="B208" s="242"/>
      <c r="C208" s="222"/>
      <c r="D208" s="222"/>
      <c r="E208" s="222"/>
      <c r="F208" s="241" t="s">
        <v>79</v>
      </c>
      <c r="G208" s="222"/>
      <c r="H208" s="333" t="s">
        <v>1606</v>
      </c>
      <c r="I208" s="333"/>
      <c r="J208" s="333"/>
      <c r="K208" s="263"/>
    </row>
    <row r="209" spans="2:11" ht="15" customHeight="1">
      <c r="B209" s="280"/>
      <c r="C209" s="248"/>
      <c r="D209" s="248"/>
      <c r="E209" s="248"/>
      <c r="F209" s="241" t="s">
        <v>1445</v>
      </c>
      <c r="G209" s="227"/>
      <c r="H209" s="332" t="s">
        <v>1446</v>
      </c>
      <c r="I209" s="332"/>
      <c r="J209" s="332"/>
      <c r="K209" s="281"/>
    </row>
    <row r="210" spans="2:11" ht="15" customHeight="1">
      <c r="B210" s="280"/>
      <c r="C210" s="248"/>
      <c r="D210" s="248"/>
      <c r="E210" s="248"/>
      <c r="F210" s="241" t="s">
        <v>102</v>
      </c>
      <c r="G210" s="227"/>
      <c r="H210" s="332" t="s">
        <v>1607</v>
      </c>
      <c r="I210" s="332"/>
      <c r="J210" s="332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1569</v>
      </c>
      <c r="D212" s="248"/>
      <c r="E212" s="248"/>
      <c r="F212" s="241">
        <v>1</v>
      </c>
      <c r="G212" s="227"/>
      <c r="H212" s="332" t="s">
        <v>1608</v>
      </c>
      <c r="I212" s="332"/>
      <c r="J212" s="332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2" t="s">
        <v>1609</v>
      </c>
      <c r="I213" s="332"/>
      <c r="J213" s="332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2" t="s">
        <v>1610</v>
      </c>
      <c r="I214" s="332"/>
      <c r="J214" s="332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2" t="s">
        <v>1611</v>
      </c>
      <c r="I215" s="332"/>
      <c r="J215" s="332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0"/>
  <sheetViews>
    <sheetView showGridLines="0" workbookViewId="0" topLeftCell="A1">
      <pane ySplit="1" topLeftCell="A129" activePane="bottomLeft" state="frozen"/>
      <selection pane="bottomLeft" activeCell="D145" sqref="D145:F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111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ROUND(J84,2)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ROUND(SUM(BE84:BE469),2)</f>
        <v>0</v>
      </c>
      <c r="G30" s="38"/>
      <c r="H30" s="38"/>
      <c r="I30" s="106">
        <v>0.21</v>
      </c>
      <c r="J30" s="105">
        <f>ROUND(ROUND((SUM(BE84:BE469)),2)*I30,2)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ROUND(SUM(BF84:BF469),2)</f>
        <v>0</v>
      </c>
      <c r="G31" s="38"/>
      <c r="H31" s="38"/>
      <c r="I31" s="106">
        <v>0.15</v>
      </c>
      <c r="J31" s="105">
        <f>ROUND(ROUND((SUM(BF84:BF469)),2)*I31,2)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ROUND(SUM(BG84:BG469),2)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ROUND(SUM(BH84:BH469),2)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ROUND(SUM(BI84:BI469),2)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01 - PPO Písku I.etapa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J84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117</v>
      </c>
      <c r="E57" s="121"/>
      <c r="F57" s="121"/>
      <c r="G57" s="121"/>
      <c r="H57" s="121"/>
      <c r="I57" s="121"/>
      <c r="J57" s="122">
        <f>J85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J86</f>
        <v>0</v>
      </c>
      <c r="K58" s="129"/>
    </row>
    <row r="59" spans="2:11" s="8" customFormat="1" ht="19.9" customHeight="1">
      <c r="B59" s="124"/>
      <c r="C59" s="125"/>
      <c r="D59" s="126" t="s">
        <v>119</v>
      </c>
      <c r="E59" s="127"/>
      <c r="F59" s="127"/>
      <c r="G59" s="127"/>
      <c r="H59" s="127"/>
      <c r="I59" s="127"/>
      <c r="J59" s="128">
        <f>J217</f>
        <v>0</v>
      </c>
      <c r="K59" s="129"/>
    </row>
    <row r="60" spans="2:11" s="8" customFormat="1" ht="19.9" customHeight="1">
      <c r="B60" s="124"/>
      <c r="C60" s="125"/>
      <c r="D60" s="126" t="s">
        <v>120</v>
      </c>
      <c r="E60" s="127"/>
      <c r="F60" s="127"/>
      <c r="G60" s="127"/>
      <c r="H60" s="127"/>
      <c r="I60" s="127"/>
      <c r="J60" s="128">
        <f>J230</f>
        <v>0</v>
      </c>
      <c r="K60" s="129"/>
    </row>
    <row r="61" spans="2:11" s="8" customFormat="1" ht="19.9" customHeight="1">
      <c r="B61" s="124"/>
      <c r="C61" s="125"/>
      <c r="D61" s="126" t="s">
        <v>121</v>
      </c>
      <c r="E61" s="127"/>
      <c r="F61" s="127"/>
      <c r="G61" s="127"/>
      <c r="H61" s="127"/>
      <c r="I61" s="127"/>
      <c r="J61" s="128">
        <f>J346</f>
        <v>0</v>
      </c>
      <c r="K61" s="129"/>
    </row>
    <row r="62" spans="2:11" s="8" customFormat="1" ht="19.9" customHeight="1">
      <c r="B62" s="124"/>
      <c r="C62" s="125"/>
      <c r="D62" s="126" t="s">
        <v>122</v>
      </c>
      <c r="E62" s="127"/>
      <c r="F62" s="127"/>
      <c r="G62" s="127"/>
      <c r="H62" s="127"/>
      <c r="I62" s="127"/>
      <c r="J62" s="128">
        <f>J353</f>
        <v>0</v>
      </c>
      <c r="K62" s="129"/>
    </row>
    <row r="63" spans="2:11" s="8" customFormat="1" ht="19.9" customHeight="1">
      <c r="B63" s="124"/>
      <c r="C63" s="125"/>
      <c r="D63" s="126" t="s">
        <v>123</v>
      </c>
      <c r="E63" s="127"/>
      <c r="F63" s="127"/>
      <c r="G63" s="127"/>
      <c r="H63" s="127"/>
      <c r="I63" s="127"/>
      <c r="J63" s="128">
        <f>J385</f>
        <v>0</v>
      </c>
      <c r="K63" s="129"/>
    </row>
    <row r="64" spans="2:11" s="8" customFormat="1" ht="19.9" customHeight="1">
      <c r="B64" s="124"/>
      <c r="C64" s="125"/>
      <c r="D64" s="126" t="s">
        <v>124</v>
      </c>
      <c r="E64" s="127"/>
      <c r="F64" s="127"/>
      <c r="G64" s="127"/>
      <c r="H64" s="127"/>
      <c r="I64" s="127"/>
      <c r="J64" s="128">
        <f>J404</f>
        <v>0</v>
      </c>
      <c r="K64" s="129"/>
    </row>
    <row r="65" spans="2:11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1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" customHeight="1">
      <c r="B71" s="37"/>
      <c r="C71" s="57" t="s">
        <v>125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3" t="str">
        <f>E7</f>
        <v>PPO města Písek I. a II. etapa</v>
      </c>
      <c r="F74" s="324"/>
      <c r="G74" s="324"/>
      <c r="H74" s="324"/>
      <c r="L74" s="37"/>
    </row>
    <row r="75" spans="2:12" s="1" customFormat="1" ht="14.45" customHeight="1">
      <c r="B75" s="37"/>
      <c r="C75" s="59" t="s">
        <v>110</v>
      </c>
      <c r="L75" s="37"/>
    </row>
    <row r="76" spans="2:12" s="1" customFormat="1" ht="17.25" customHeight="1">
      <c r="B76" s="37"/>
      <c r="E76" s="314" t="str">
        <f>E9</f>
        <v>IO 01 - PPO Písku I.etapa</v>
      </c>
      <c r="F76" s="325"/>
      <c r="G76" s="325"/>
      <c r="H76" s="325"/>
      <c r="L76" s="37"/>
    </row>
    <row r="77" spans="2:12" s="1" customFormat="1" ht="6.95" customHeight="1">
      <c r="B77" s="37"/>
      <c r="L77" s="37"/>
    </row>
    <row r="78" spans="2:12" s="1" customFormat="1" ht="18" customHeight="1">
      <c r="B78" s="37"/>
      <c r="C78" s="59" t="s">
        <v>23</v>
      </c>
      <c r="F78" s="130" t="str">
        <f>F12</f>
        <v>Písek</v>
      </c>
      <c r="I78" s="59" t="s">
        <v>25</v>
      </c>
      <c r="J78" s="63">
        <f>IF(J12="","",J12)</f>
        <v>42865</v>
      </c>
      <c r="L78" s="37"/>
    </row>
    <row r="79" spans="2:12" s="1" customFormat="1" ht="6.95" customHeight="1">
      <c r="B79" s="37"/>
      <c r="L79" s="37"/>
    </row>
    <row r="80" spans="2:12" s="1" customFormat="1" ht="15">
      <c r="B80" s="37"/>
      <c r="C80" s="59" t="s">
        <v>28</v>
      </c>
      <c r="F80" s="130" t="str">
        <f>E15</f>
        <v>Povodí Vltavy, s.p., Č.Budějovice</v>
      </c>
      <c r="I80" s="59" t="s">
        <v>34</v>
      </c>
      <c r="J80" s="130" t="str">
        <f>E21</f>
        <v>VH-TRES spol.s r.o., Č. Budějovice</v>
      </c>
      <c r="L80" s="37"/>
    </row>
    <row r="81" spans="2:12" s="1" customFormat="1" ht="14.45" customHeight="1">
      <c r="B81" s="37"/>
      <c r="C81" s="59" t="s">
        <v>32</v>
      </c>
      <c r="F81" s="130" t="str">
        <f>IF(E18="","",E18)</f>
        <v xml:space="preserve"> </v>
      </c>
      <c r="L81" s="37"/>
    </row>
    <row r="82" spans="2:12" s="1" customFormat="1" ht="10.35" customHeight="1">
      <c r="B82" s="37"/>
      <c r="L82" s="37"/>
    </row>
    <row r="83" spans="2:20" s="9" customFormat="1" ht="29.25" customHeight="1">
      <c r="B83" s="131"/>
      <c r="C83" s="132" t="s">
        <v>126</v>
      </c>
      <c r="D83" s="133" t="s">
        <v>57</v>
      </c>
      <c r="E83" s="133" t="s">
        <v>53</v>
      </c>
      <c r="F83" s="133" t="s">
        <v>127</v>
      </c>
      <c r="G83" s="133" t="s">
        <v>128</v>
      </c>
      <c r="H83" s="133" t="s">
        <v>129</v>
      </c>
      <c r="I83" s="134" t="s">
        <v>130</v>
      </c>
      <c r="J83" s="133" t="s">
        <v>114</v>
      </c>
      <c r="K83" s="135" t="s">
        <v>131</v>
      </c>
      <c r="L83" s="131"/>
      <c r="M83" s="69" t="s">
        <v>132</v>
      </c>
      <c r="N83" s="70" t="s">
        <v>42</v>
      </c>
      <c r="O83" s="70" t="s">
        <v>133</v>
      </c>
      <c r="P83" s="70" t="s">
        <v>134</v>
      </c>
      <c r="Q83" s="70" t="s">
        <v>135</v>
      </c>
      <c r="R83" s="70" t="s">
        <v>136</v>
      </c>
      <c r="S83" s="70" t="s">
        <v>137</v>
      </c>
      <c r="T83" s="71" t="s">
        <v>138</v>
      </c>
    </row>
    <row r="84" spans="2:63" s="1" customFormat="1" ht="29.25" customHeight="1">
      <c r="B84" s="37"/>
      <c r="C84" s="73" t="s">
        <v>115</v>
      </c>
      <c r="J84" s="136">
        <f>BK84</f>
        <v>0</v>
      </c>
      <c r="L84" s="37"/>
      <c r="M84" s="72"/>
      <c r="N84" s="64"/>
      <c r="O84" s="64"/>
      <c r="P84" s="137">
        <f>P85</f>
        <v>11276.640494</v>
      </c>
      <c r="Q84" s="64"/>
      <c r="R84" s="137">
        <f>R85</f>
        <v>3345.53458523</v>
      </c>
      <c r="S84" s="64"/>
      <c r="T84" s="138">
        <f>T85</f>
        <v>1180.661736</v>
      </c>
      <c r="AT84" s="23" t="s">
        <v>71</v>
      </c>
      <c r="AU84" s="23" t="s">
        <v>116</v>
      </c>
      <c r="BK84" s="139">
        <f>BK85</f>
        <v>0</v>
      </c>
    </row>
    <row r="85" spans="2:63" s="10" customFormat="1" ht="37.35" customHeight="1">
      <c r="B85" s="140"/>
      <c r="D85" s="141" t="s">
        <v>71</v>
      </c>
      <c r="E85" s="142" t="s">
        <v>139</v>
      </c>
      <c r="F85" s="142" t="s">
        <v>140</v>
      </c>
      <c r="J85" s="143">
        <f>BK85</f>
        <v>0</v>
      </c>
      <c r="L85" s="140"/>
      <c r="M85" s="144"/>
      <c r="N85" s="145"/>
      <c r="O85" s="145"/>
      <c r="P85" s="146">
        <f>P86+P217+P230+P346+P353+P385+P404</f>
        <v>11276.640494</v>
      </c>
      <c r="Q85" s="145"/>
      <c r="R85" s="146">
        <f>R86+R217+R230+R346+R353+R385+R404</f>
        <v>3345.53458523</v>
      </c>
      <c r="S85" s="145"/>
      <c r="T85" s="147">
        <f>T86+T217+T230+T346+T353+T385+T404</f>
        <v>1180.661736</v>
      </c>
      <c r="AR85" s="141" t="s">
        <v>22</v>
      </c>
      <c r="AT85" s="148" t="s">
        <v>71</v>
      </c>
      <c r="AU85" s="148" t="s">
        <v>72</v>
      </c>
      <c r="AY85" s="141" t="s">
        <v>141</v>
      </c>
      <c r="BK85" s="149">
        <f>BK86+BK217+BK230+BK346+BK353+BK385+BK404</f>
        <v>0</v>
      </c>
    </row>
    <row r="86" spans="2:63" s="10" customFormat="1" ht="19.9" customHeight="1">
      <c r="B86" s="140"/>
      <c r="D86" s="150" t="s">
        <v>71</v>
      </c>
      <c r="E86" s="151" t="s">
        <v>22</v>
      </c>
      <c r="F86" s="151" t="s">
        <v>142</v>
      </c>
      <c r="J86" s="152">
        <f>BK86</f>
        <v>0</v>
      </c>
      <c r="L86" s="140"/>
      <c r="M86" s="144"/>
      <c r="N86" s="145"/>
      <c r="O86" s="145"/>
      <c r="P86" s="146">
        <f>SUM(P87:P216)</f>
        <v>4858.479088000001</v>
      </c>
      <c r="Q86" s="145"/>
      <c r="R86" s="146">
        <f>SUM(R87:R216)</f>
        <v>1051.1365813</v>
      </c>
      <c r="S86" s="145"/>
      <c r="T86" s="147">
        <f>SUM(T87:T216)</f>
        <v>1180.661736</v>
      </c>
      <c r="AR86" s="141" t="s">
        <v>22</v>
      </c>
      <c r="AT86" s="148" t="s">
        <v>71</v>
      </c>
      <c r="AU86" s="148" t="s">
        <v>22</v>
      </c>
      <c r="AY86" s="141" t="s">
        <v>141</v>
      </c>
      <c r="BK86" s="149">
        <f>SUM(BK87:BK216)</f>
        <v>0</v>
      </c>
    </row>
    <row r="87" spans="2:65" s="1" customFormat="1" ht="25.5" customHeight="1">
      <c r="B87" s="153"/>
      <c r="C87" s="154" t="s">
        <v>22</v>
      </c>
      <c r="D87" s="154" t="s">
        <v>143</v>
      </c>
      <c r="E87" s="155" t="s">
        <v>144</v>
      </c>
      <c r="F87" s="156" t="s">
        <v>145</v>
      </c>
      <c r="G87" s="157" t="s">
        <v>146</v>
      </c>
      <c r="H87" s="158">
        <v>957.5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0.172</v>
      </c>
      <c r="P87" s="162">
        <f>O87*H87</f>
        <v>164.69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149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151</v>
      </c>
      <c r="H88" s="169">
        <v>957.5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957.5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81</v>
      </c>
      <c r="D90" s="154" t="s">
        <v>143</v>
      </c>
      <c r="E90" s="155" t="s">
        <v>154</v>
      </c>
      <c r="F90" s="156" t="s">
        <v>155</v>
      </c>
      <c r="G90" s="157" t="s">
        <v>146</v>
      </c>
      <c r="H90" s="158">
        <v>957.5</v>
      </c>
      <c r="I90" s="159"/>
      <c r="J90" s="159">
        <f>ROUND(I90*H90,2)</f>
        <v>0</v>
      </c>
      <c r="K90" s="156" t="s">
        <v>5</v>
      </c>
      <c r="L90" s="37"/>
      <c r="M90" s="160" t="s">
        <v>5</v>
      </c>
      <c r="N90" s="161" t="s">
        <v>43</v>
      </c>
      <c r="O90" s="162">
        <v>0.172</v>
      </c>
      <c r="P90" s="162">
        <f>O90*H90</f>
        <v>164.69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156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157</v>
      </c>
      <c r="H91" s="169">
        <v>957.5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957.5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158</v>
      </c>
      <c r="F93" s="156" t="s">
        <v>159</v>
      </c>
      <c r="G93" s="157" t="s">
        <v>146</v>
      </c>
      <c r="H93" s="158">
        <v>1110.78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0.062</v>
      </c>
      <c r="P93" s="162">
        <f>O93*H93</f>
        <v>68.86836</v>
      </c>
      <c r="Q93" s="162">
        <v>0</v>
      </c>
      <c r="R93" s="162">
        <f>Q93*H93</f>
        <v>0</v>
      </c>
      <c r="S93" s="162">
        <v>0.408</v>
      </c>
      <c r="T93" s="163">
        <f>S93*H93</f>
        <v>453.19823999999994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160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161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162</v>
      </c>
      <c r="H95" s="169">
        <v>126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1" customFormat="1" ht="13.5">
      <c r="B96" s="165"/>
      <c r="D96" s="166" t="s">
        <v>150</v>
      </c>
      <c r="E96" s="167" t="s">
        <v>5</v>
      </c>
      <c r="F96" s="168" t="s">
        <v>163</v>
      </c>
      <c r="H96" s="169">
        <v>984.78</v>
      </c>
      <c r="L96" s="165"/>
      <c r="M96" s="170"/>
      <c r="N96" s="171"/>
      <c r="O96" s="171"/>
      <c r="P96" s="171"/>
      <c r="Q96" s="171"/>
      <c r="R96" s="171"/>
      <c r="S96" s="171"/>
      <c r="T96" s="172"/>
      <c r="AT96" s="167" t="s">
        <v>150</v>
      </c>
      <c r="AU96" s="167" t="s">
        <v>81</v>
      </c>
      <c r="AV96" s="11" t="s">
        <v>81</v>
      </c>
      <c r="AW96" s="11" t="s">
        <v>152</v>
      </c>
      <c r="AX96" s="11" t="s">
        <v>72</v>
      </c>
      <c r="AY96" s="167" t="s">
        <v>141</v>
      </c>
    </row>
    <row r="97" spans="2:51" s="12" customFormat="1" ht="13.5">
      <c r="B97" s="173"/>
      <c r="D97" s="174" t="s">
        <v>150</v>
      </c>
      <c r="E97" s="175" t="s">
        <v>5</v>
      </c>
      <c r="F97" s="176" t="s">
        <v>153</v>
      </c>
      <c r="H97" s="177">
        <v>1110.78</v>
      </c>
      <c r="L97" s="173"/>
      <c r="M97" s="178"/>
      <c r="N97" s="179"/>
      <c r="O97" s="179"/>
      <c r="P97" s="179"/>
      <c r="Q97" s="179"/>
      <c r="R97" s="179"/>
      <c r="S97" s="179"/>
      <c r="T97" s="180"/>
      <c r="AT97" s="181" t="s">
        <v>150</v>
      </c>
      <c r="AU97" s="181" t="s">
        <v>81</v>
      </c>
      <c r="AV97" s="12" t="s">
        <v>148</v>
      </c>
      <c r="AW97" s="12" t="s">
        <v>152</v>
      </c>
      <c r="AX97" s="12" t="s">
        <v>22</v>
      </c>
      <c r="AY97" s="181" t="s">
        <v>141</v>
      </c>
    </row>
    <row r="98" spans="2:65" s="1" customFormat="1" ht="25.5" customHeight="1">
      <c r="B98" s="153"/>
      <c r="C98" s="154" t="s">
        <v>164</v>
      </c>
      <c r="D98" s="154" t="s">
        <v>143</v>
      </c>
      <c r="E98" s="155" t="s">
        <v>165</v>
      </c>
      <c r="F98" s="156" t="s">
        <v>166</v>
      </c>
      <c r="G98" s="157" t="s">
        <v>146</v>
      </c>
      <c r="H98" s="158">
        <v>75</v>
      </c>
      <c r="I98" s="159"/>
      <c r="J98" s="159">
        <f>ROUND(I98*H98,2)</f>
        <v>0</v>
      </c>
      <c r="K98" s="156" t="s">
        <v>147</v>
      </c>
      <c r="L98" s="37"/>
      <c r="M98" s="160" t="s">
        <v>5</v>
      </c>
      <c r="N98" s="161" t="s">
        <v>43</v>
      </c>
      <c r="O98" s="162">
        <v>0.16</v>
      </c>
      <c r="P98" s="162">
        <f>O98*H98</f>
        <v>12</v>
      </c>
      <c r="Q98" s="162">
        <v>0</v>
      </c>
      <c r="R98" s="162">
        <f>Q98*H98</f>
        <v>0</v>
      </c>
      <c r="S98" s="162">
        <v>0.255</v>
      </c>
      <c r="T98" s="163">
        <f>S98*H98</f>
        <v>19.125</v>
      </c>
      <c r="AR98" s="23" t="s">
        <v>148</v>
      </c>
      <c r="AT98" s="23" t="s">
        <v>143</v>
      </c>
      <c r="AU98" s="23" t="s">
        <v>81</v>
      </c>
      <c r="AY98" s="23" t="s">
        <v>141</v>
      </c>
      <c r="BE98" s="164">
        <f>IF(N98="základní",J98,0)</f>
        <v>0</v>
      </c>
      <c r="BF98" s="164">
        <f>IF(N98="snížená",J98,0)</f>
        <v>0</v>
      </c>
      <c r="BG98" s="164">
        <f>IF(N98="zákl. přenesená",J98,0)</f>
        <v>0</v>
      </c>
      <c r="BH98" s="164">
        <f>IF(N98="sníž. přenesená",J98,0)</f>
        <v>0</v>
      </c>
      <c r="BI98" s="164">
        <f>IF(N98="nulová",J98,0)</f>
        <v>0</v>
      </c>
      <c r="BJ98" s="23" t="s">
        <v>22</v>
      </c>
      <c r="BK98" s="164">
        <f>ROUND(I98*H98,2)</f>
        <v>0</v>
      </c>
      <c r="BL98" s="23" t="s">
        <v>148</v>
      </c>
      <c r="BM98" s="23" t="s">
        <v>167</v>
      </c>
    </row>
    <row r="99" spans="2:51" s="11" customFormat="1" ht="13.5">
      <c r="B99" s="165"/>
      <c r="D99" s="166" t="s">
        <v>150</v>
      </c>
      <c r="E99" s="167" t="s">
        <v>5</v>
      </c>
      <c r="F99" s="168" t="s">
        <v>168</v>
      </c>
      <c r="H99" s="169">
        <v>75</v>
      </c>
      <c r="L99" s="165"/>
      <c r="M99" s="170"/>
      <c r="N99" s="171"/>
      <c r="O99" s="171"/>
      <c r="P99" s="171"/>
      <c r="Q99" s="171"/>
      <c r="R99" s="171"/>
      <c r="S99" s="171"/>
      <c r="T99" s="172"/>
      <c r="AT99" s="167" t="s">
        <v>150</v>
      </c>
      <c r="AU99" s="167" t="s">
        <v>81</v>
      </c>
      <c r="AV99" s="11" t="s">
        <v>81</v>
      </c>
      <c r="AW99" s="11" t="s">
        <v>152</v>
      </c>
      <c r="AX99" s="11" t="s">
        <v>72</v>
      </c>
      <c r="AY99" s="167" t="s">
        <v>141</v>
      </c>
    </row>
    <row r="100" spans="2:51" s="12" customFormat="1" ht="13.5">
      <c r="B100" s="173"/>
      <c r="D100" s="174" t="s">
        <v>150</v>
      </c>
      <c r="E100" s="175" t="s">
        <v>5</v>
      </c>
      <c r="F100" s="176" t="s">
        <v>153</v>
      </c>
      <c r="H100" s="177">
        <v>75</v>
      </c>
      <c r="L100" s="173"/>
      <c r="M100" s="178"/>
      <c r="N100" s="179"/>
      <c r="O100" s="179"/>
      <c r="P100" s="179"/>
      <c r="Q100" s="179"/>
      <c r="R100" s="179"/>
      <c r="S100" s="179"/>
      <c r="T100" s="180"/>
      <c r="AT100" s="181" t="s">
        <v>150</v>
      </c>
      <c r="AU100" s="181" t="s">
        <v>81</v>
      </c>
      <c r="AV100" s="12" t="s">
        <v>148</v>
      </c>
      <c r="AW100" s="12" t="s">
        <v>152</v>
      </c>
      <c r="AX100" s="12" t="s">
        <v>22</v>
      </c>
      <c r="AY100" s="181" t="s">
        <v>141</v>
      </c>
    </row>
    <row r="101" spans="2:65" s="1" customFormat="1" ht="16.5" customHeight="1">
      <c r="B101" s="153"/>
      <c r="C101" s="154" t="s">
        <v>169</v>
      </c>
      <c r="D101" s="154" t="s">
        <v>143</v>
      </c>
      <c r="E101" s="155" t="s">
        <v>170</v>
      </c>
      <c r="F101" s="156" t="s">
        <v>171</v>
      </c>
      <c r="G101" s="157" t="s">
        <v>146</v>
      </c>
      <c r="H101" s="158">
        <v>468.912</v>
      </c>
      <c r="I101" s="159"/>
      <c r="J101" s="159">
        <f>ROUND(I101*H101,2)</f>
        <v>0</v>
      </c>
      <c r="K101" s="156" t="s">
        <v>147</v>
      </c>
      <c r="L101" s="37"/>
      <c r="M101" s="160" t="s">
        <v>5</v>
      </c>
      <c r="N101" s="161" t="s">
        <v>43</v>
      </c>
      <c r="O101" s="162">
        <v>0.073</v>
      </c>
      <c r="P101" s="162">
        <f>O101*H101</f>
        <v>34.230576</v>
      </c>
      <c r="Q101" s="162">
        <v>0</v>
      </c>
      <c r="R101" s="162">
        <f>Q101*H101</f>
        <v>0</v>
      </c>
      <c r="S101" s="162">
        <v>0.235</v>
      </c>
      <c r="T101" s="163">
        <f>S101*H101</f>
        <v>110.19431999999999</v>
      </c>
      <c r="AR101" s="23" t="s">
        <v>148</v>
      </c>
      <c r="AT101" s="23" t="s">
        <v>143</v>
      </c>
      <c r="AU101" s="23" t="s">
        <v>81</v>
      </c>
      <c r="AY101" s="23" t="s">
        <v>141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22</v>
      </c>
      <c r="BK101" s="164">
        <f>ROUND(I101*H101,2)</f>
        <v>0</v>
      </c>
      <c r="BL101" s="23" t="s">
        <v>148</v>
      </c>
      <c r="BM101" s="23" t="s">
        <v>172</v>
      </c>
    </row>
    <row r="102" spans="2:51" s="11" customFormat="1" ht="13.5">
      <c r="B102" s="165"/>
      <c r="D102" s="166" t="s">
        <v>150</v>
      </c>
      <c r="E102" s="167" t="s">
        <v>5</v>
      </c>
      <c r="F102" s="168" t="s">
        <v>173</v>
      </c>
      <c r="H102" s="169">
        <v>393.912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150</v>
      </c>
      <c r="AU102" s="167" t="s">
        <v>81</v>
      </c>
      <c r="AV102" s="11" t="s">
        <v>81</v>
      </c>
      <c r="AW102" s="11" t="s">
        <v>152</v>
      </c>
      <c r="AX102" s="11" t="s">
        <v>72</v>
      </c>
      <c r="AY102" s="167" t="s">
        <v>141</v>
      </c>
    </row>
    <row r="103" spans="2:51" s="11" customFormat="1" ht="13.5">
      <c r="B103" s="165"/>
      <c r="D103" s="166" t="s">
        <v>150</v>
      </c>
      <c r="E103" s="167" t="s">
        <v>5</v>
      </c>
      <c r="F103" s="168" t="s">
        <v>168</v>
      </c>
      <c r="H103" s="169">
        <v>75</v>
      </c>
      <c r="L103" s="165"/>
      <c r="M103" s="170"/>
      <c r="N103" s="171"/>
      <c r="O103" s="171"/>
      <c r="P103" s="171"/>
      <c r="Q103" s="171"/>
      <c r="R103" s="171"/>
      <c r="S103" s="171"/>
      <c r="T103" s="172"/>
      <c r="AT103" s="167" t="s">
        <v>150</v>
      </c>
      <c r="AU103" s="167" t="s">
        <v>81</v>
      </c>
      <c r="AV103" s="11" t="s">
        <v>81</v>
      </c>
      <c r="AW103" s="11" t="s">
        <v>152</v>
      </c>
      <c r="AX103" s="11" t="s">
        <v>72</v>
      </c>
      <c r="AY103" s="167" t="s">
        <v>141</v>
      </c>
    </row>
    <row r="104" spans="2:51" s="12" customFormat="1" ht="13.5">
      <c r="B104" s="173"/>
      <c r="D104" s="174" t="s">
        <v>150</v>
      </c>
      <c r="E104" s="175" t="s">
        <v>5</v>
      </c>
      <c r="F104" s="176" t="s">
        <v>153</v>
      </c>
      <c r="H104" s="177">
        <v>468.912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81" t="s">
        <v>150</v>
      </c>
      <c r="AU104" s="181" t="s">
        <v>81</v>
      </c>
      <c r="AV104" s="12" t="s">
        <v>148</v>
      </c>
      <c r="AW104" s="12" t="s">
        <v>152</v>
      </c>
      <c r="AX104" s="12" t="s">
        <v>22</v>
      </c>
      <c r="AY104" s="181" t="s">
        <v>141</v>
      </c>
    </row>
    <row r="105" spans="2:65" s="1" customFormat="1" ht="16.5" customHeight="1">
      <c r="B105" s="153"/>
      <c r="C105" s="154" t="s">
        <v>174</v>
      </c>
      <c r="D105" s="154" t="s">
        <v>143</v>
      </c>
      <c r="E105" s="155" t="s">
        <v>175</v>
      </c>
      <c r="F105" s="156" t="s">
        <v>176</v>
      </c>
      <c r="G105" s="157" t="s">
        <v>146</v>
      </c>
      <c r="H105" s="158">
        <v>393.912</v>
      </c>
      <c r="I105" s="159"/>
      <c r="J105" s="159">
        <f>ROUND(I105*H105,2)</f>
        <v>0</v>
      </c>
      <c r="K105" s="156" t="s">
        <v>147</v>
      </c>
      <c r="L105" s="37"/>
      <c r="M105" s="160" t="s">
        <v>5</v>
      </c>
      <c r="N105" s="161" t="s">
        <v>43</v>
      </c>
      <c r="O105" s="162">
        <v>0.057</v>
      </c>
      <c r="P105" s="162">
        <f>O105*H105</f>
        <v>22.452984</v>
      </c>
      <c r="Q105" s="162">
        <v>0</v>
      </c>
      <c r="R105" s="162">
        <f>Q105*H105</f>
        <v>0</v>
      </c>
      <c r="S105" s="162">
        <v>0.098</v>
      </c>
      <c r="T105" s="163">
        <f>S105*H105</f>
        <v>38.603376</v>
      </c>
      <c r="AR105" s="23" t="s">
        <v>148</v>
      </c>
      <c r="AT105" s="23" t="s">
        <v>143</v>
      </c>
      <c r="AU105" s="23" t="s">
        <v>81</v>
      </c>
      <c r="AY105" s="23" t="s">
        <v>141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22</v>
      </c>
      <c r="BK105" s="164">
        <f>ROUND(I105*H105,2)</f>
        <v>0</v>
      </c>
      <c r="BL105" s="23" t="s">
        <v>148</v>
      </c>
      <c r="BM105" s="23" t="s">
        <v>177</v>
      </c>
    </row>
    <row r="106" spans="2:51" s="11" customFormat="1" ht="13.5">
      <c r="B106" s="165"/>
      <c r="D106" s="166" t="s">
        <v>150</v>
      </c>
      <c r="E106" s="167" t="s">
        <v>5</v>
      </c>
      <c r="F106" s="168" t="s">
        <v>173</v>
      </c>
      <c r="H106" s="169">
        <v>393.912</v>
      </c>
      <c r="L106" s="165"/>
      <c r="M106" s="170"/>
      <c r="N106" s="171"/>
      <c r="O106" s="171"/>
      <c r="P106" s="171"/>
      <c r="Q106" s="171"/>
      <c r="R106" s="171"/>
      <c r="S106" s="171"/>
      <c r="T106" s="172"/>
      <c r="AT106" s="167" t="s">
        <v>150</v>
      </c>
      <c r="AU106" s="167" t="s">
        <v>81</v>
      </c>
      <c r="AV106" s="11" t="s">
        <v>81</v>
      </c>
      <c r="AW106" s="11" t="s">
        <v>152</v>
      </c>
      <c r="AX106" s="11" t="s">
        <v>72</v>
      </c>
      <c r="AY106" s="167" t="s">
        <v>141</v>
      </c>
    </row>
    <row r="107" spans="2:51" s="12" customFormat="1" ht="13.5">
      <c r="B107" s="173"/>
      <c r="D107" s="174" t="s">
        <v>150</v>
      </c>
      <c r="E107" s="175" t="s">
        <v>5</v>
      </c>
      <c r="F107" s="176" t="s">
        <v>153</v>
      </c>
      <c r="H107" s="177">
        <v>393.912</v>
      </c>
      <c r="L107" s="173"/>
      <c r="M107" s="178"/>
      <c r="N107" s="179"/>
      <c r="O107" s="179"/>
      <c r="P107" s="179"/>
      <c r="Q107" s="179"/>
      <c r="R107" s="179"/>
      <c r="S107" s="179"/>
      <c r="T107" s="180"/>
      <c r="AT107" s="181" t="s">
        <v>150</v>
      </c>
      <c r="AU107" s="181" t="s">
        <v>81</v>
      </c>
      <c r="AV107" s="12" t="s">
        <v>148</v>
      </c>
      <c r="AW107" s="12" t="s">
        <v>152</v>
      </c>
      <c r="AX107" s="12" t="s">
        <v>22</v>
      </c>
      <c r="AY107" s="181" t="s">
        <v>141</v>
      </c>
    </row>
    <row r="108" spans="2:65" s="1" customFormat="1" ht="16.5" customHeight="1">
      <c r="B108" s="153"/>
      <c r="C108" s="154" t="s">
        <v>178</v>
      </c>
      <c r="D108" s="154" t="s">
        <v>143</v>
      </c>
      <c r="E108" s="155" t="s">
        <v>179</v>
      </c>
      <c r="F108" s="156" t="s">
        <v>180</v>
      </c>
      <c r="G108" s="157" t="s">
        <v>146</v>
      </c>
      <c r="H108" s="158">
        <v>393.912</v>
      </c>
      <c r="I108" s="159"/>
      <c r="J108" s="159">
        <f>ROUND(I108*H108,2)</f>
        <v>0</v>
      </c>
      <c r="K108" s="156" t="s">
        <v>147</v>
      </c>
      <c r="L108" s="37"/>
      <c r="M108" s="160" t="s">
        <v>5</v>
      </c>
      <c r="N108" s="161" t="s">
        <v>43</v>
      </c>
      <c r="O108" s="162">
        <v>0.01</v>
      </c>
      <c r="P108" s="162">
        <f>O108*H108</f>
        <v>3.93912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AR108" s="23" t="s">
        <v>148</v>
      </c>
      <c r="AT108" s="23" t="s">
        <v>143</v>
      </c>
      <c r="AU108" s="23" t="s">
        <v>81</v>
      </c>
      <c r="AY108" s="23" t="s">
        <v>141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3" t="s">
        <v>22</v>
      </c>
      <c r="BK108" s="164">
        <f>ROUND(I108*H108,2)</f>
        <v>0</v>
      </c>
      <c r="BL108" s="23" t="s">
        <v>148</v>
      </c>
      <c r="BM108" s="23" t="s">
        <v>181</v>
      </c>
    </row>
    <row r="109" spans="2:51" s="11" customFormat="1" ht="13.5">
      <c r="B109" s="165"/>
      <c r="D109" s="166" t="s">
        <v>150</v>
      </c>
      <c r="E109" s="167" t="s">
        <v>5</v>
      </c>
      <c r="F109" s="168" t="s">
        <v>173</v>
      </c>
      <c r="H109" s="169">
        <v>393.912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150</v>
      </c>
      <c r="AU109" s="167" t="s">
        <v>81</v>
      </c>
      <c r="AV109" s="11" t="s">
        <v>81</v>
      </c>
      <c r="AW109" s="11" t="s">
        <v>152</v>
      </c>
      <c r="AX109" s="11" t="s">
        <v>72</v>
      </c>
      <c r="AY109" s="167" t="s">
        <v>141</v>
      </c>
    </row>
    <row r="110" spans="2:51" s="12" customFormat="1" ht="13.5">
      <c r="B110" s="173"/>
      <c r="D110" s="174" t="s">
        <v>150</v>
      </c>
      <c r="E110" s="175" t="s">
        <v>5</v>
      </c>
      <c r="F110" s="176" t="s">
        <v>153</v>
      </c>
      <c r="H110" s="177">
        <v>393.912</v>
      </c>
      <c r="L110" s="173"/>
      <c r="M110" s="178"/>
      <c r="N110" s="179"/>
      <c r="O110" s="179"/>
      <c r="P110" s="179"/>
      <c r="Q110" s="179"/>
      <c r="R110" s="179"/>
      <c r="S110" s="179"/>
      <c r="T110" s="180"/>
      <c r="AT110" s="181" t="s">
        <v>150</v>
      </c>
      <c r="AU110" s="181" t="s">
        <v>81</v>
      </c>
      <c r="AV110" s="12" t="s">
        <v>148</v>
      </c>
      <c r="AW110" s="12" t="s">
        <v>152</v>
      </c>
      <c r="AX110" s="12" t="s">
        <v>22</v>
      </c>
      <c r="AY110" s="181" t="s">
        <v>141</v>
      </c>
    </row>
    <row r="111" spans="2:65" s="1" customFormat="1" ht="16.5" customHeight="1">
      <c r="B111" s="153"/>
      <c r="C111" s="154" t="s">
        <v>182</v>
      </c>
      <c r="D111" s="154" t="s">
        <v>143</v>
      </c>
      <c r="E111" s="155" t="s">
        <v>183</v>
      </c>
      <c r="F111" s="156" t="s">
        <v>184</v>
      </c>
      <c r="G111" s="157" t="s">
        <v>185</v>
      </c>
      <c r="H111" s="158">
        <v>349.713</v>
      </c>
      <c r="I111" s="159"/>
      <c r="J111" s="159">
        <f>ROUND(I111*H111,2)</f>
        <v>0</v>
      </c>
      <c r="K111" s="156" t="s">
        <v>147</v>
      </c>
      <c r="L111" s="37"/>
      <c r="M111" s="160" t="s">
        <v>5</v>
      </c>
      <c r="N111" s="161" t="s">
        <v>43</v>
      </c>
      <c r="O111" s="162">
        <v>0.38</v>
      </c>
      <c r="P111" s="162">
        <f>O111*H111</f>
        <v>132.89094</v>
      </c>
      <c r="Q111" s="162">
        <v>0</v>
      </c>
      <c r="R111" s="162">
        <f>Q111*H111</f>
        <v>0</v>
      </c>
      <c r="S111" s="162">
        <v>1.6</v>
      </c>
      <c r="T111" s="163">
        <f>S111*H111</f>
        <v>559.5408000000001</v>
      </c>
      <c r="AR111" s="23" t="s">
        <v>148</v>
      </c>
      <c r="AT111" s="23" t="s">
        <v>143</v>
      </c>
      <c r="AU111" s="23" t="s">
        <v>81</v>
      </c>
      <c r="AY111" s="23" t="s">
        <v>141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23" t="s">
        <v>22</v>
      </c>
      <c r="BK111" s="164">
        <f>ROUND(I111*H111,2)</f>
        <v>0</v>
      </c>
      <c r="BL111" s="23" t="s">
        <v>148</v>
      </c>
      <c r="BM111" s="23" t="s">
        <v>186</v>
      </c>
    </row>
    <row r="112" spans="2:51" s="11" customFormat="1" ht="13.5">
      <c r="B112" s="165"/>
      <c r="D112" s="166" t="s">
        <v>150</v>
      </c>
      <c r="E112" s="167" t="s">
        <v>5</v>
      </c>
      <c r="F112" s="168" t="s">
        <v>187</v>
      </c>
      <c r="H112" s="169">
        <v>5.04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150</v>
      </c>
      <c r="AU112" s="167" t="s">
        <v>81</v>
      </c>
      <c r="AV112" s="11" t="s">
        <v>81</v>
      </c>
      <c r="AW112" s="11" t="s">
        <v>152</v>
      </c>
      <c r="AX112" s="11" t="s">
        <v>72</v>
      </c>
      <c r="AY112" s="167" t="s">
        <v>141</v>
      </c>
    </row>
    <row r="113" spans="2:51" s="11" customFormat="1" ht="13.5">
      <c r="B113" s="165"/>
      <c r="D113" s="166" t="s">
        <v>150</v>
      </c>
      <c r="E113" s="167" t="s">
        <v>5</v>
      </c>
      <c r="F113" s="168" t="s">
        <v>188</v>
      </c>
      <c r="H113" s="169">
        <v>344.673</v>
      </c>
      <c r="L113" s="165"/>
      <c r="M113" s="170"/>
      <c r="N113" s="171"/>
      <c r="O113" s="171"/>
      <c r="P113" s="171"/>
      <c r="Q113" s="171"/>
      <c r="R113" s="171"/>
      <c r="S113" s="171"/>
      <c r="T113" s="172"/>
      <c r="AT113" s="167" t="s">
        <v>150</v>
      </c>
      <c r="AU113" s="167" t="s">
        <v>81</v>
      </c>
      <c r="AV113" s="11" t="s">
        <v>81</v>
      </c>
      <c r="AW113" s="11" t="s">
        <v>152</v>
      </c>
      <c r="AX113" s="11" t="s">
        <v>72</v>
      </c>
      <c r="AY113" s="167" t="s">
        <v>141</v>
      </c>
    </row>
    <row r="114" spans="2:51" s="12" customFormat="1" ht="13.5">
      <c r="B114" s="173"/>
      <c r="D114" s="174" t="s">
        <v>150</v>
      </c>
      <c r="E114" s="175" t="s">
        <v>5</v>
      </c>
      <c r="F114" s="176" t="s">
        <v>153</v>
      </c>
      <c r="H114" s="177">
        <v>349.713</v>
      </c>
      <c r="L114" s="173"/>
      <c r="M114" s="178"/>
      <c r="N114" s="179"/>
      <c r="O114" s="179"/>
      <c r="P114" s="179"/>
      <c r="Q114" s="179"/>
      <c r="R114" s="179"/>
      <c r="S114" s="179"/>
      <c r="T114" s="180"/>
      <c r="AT114" s="181" t="s">
        <v>150</v>
      </c>
      <c r="AU114" s="181" t="s">
        <v>81</v>
      </c>
      <c r="AV114" s="12" t="s">
        <v>148</v>
      </c>
      <c r="AW114" s="12" t="s">
        <v>152</v>
      </c>
      <c r="AX114" s="12" t="s">
        <v>22</v>
      </c>
      <c r="AY114" s="181" t="s">
        <v>141</v>
      </c>
    </row>
    <row r="115" spans="2:65" s="1" customFormat="1" ht="16.5" customHeight="1">
      <c r="B115" s="153"/>
      <c r="C115" s="154" t="s">
        <v>26</v>
      </c>
      <c r="D115" s="154" t="s">
        <v>143</v>
      </c>
      <c r="E115" s="155" t="s">
        <v>189</v>
      </c>
      <c r="F115" s="156" t="s">
        <v>190</v>
      </c>
      <c r="G115" s="157" t="s">
        <v>191</v>
      </c>
      <c r="H115" s="158">
        <v>112</v>
      </c>
      <c r="I115" s="159"/>
      <c r="J115" s="159">
        <f>ROUND(I115*H115,2)</f>
        <v>0</v>
      </c>
      <c r="K115" s="156" t="s">
        <v>147</v>
      </c>
      <c r="L115" s="37"/>
      <c r="M115" s="160" t="s">
        <v>5</v>
      </c>
      <c r="N115" s="161" t="s">
        <v>43</v>
      </c>
      <c r="O115" s="162">
        <v>0.203</v>
      </c>
      <c r="P115" s="162">
        <f>O115*H115</f>
        <v>22.736</v>
      </c>
      <c r="Q115" s="162">
        <v>4E-05</v>
      </c>
      <c r="R115" s="162">
        <f>Q115*H115</f>
        <v>0.0044800000000000005</v>
      </c>
      <c r="S115" s="162">
        <v>0</v>
      </c>
      <c r="T115" s="163">
        <f>S115*H115</f>
        <v>0</v>
      </c>
      <c r="AR115" s="23" t="s">
        <v>148</v>
      </c>
      <c r="AT115" s="23" t="s">
        <v>143</v>
      </c>
      <c r="AU115" s="23" t="s">
        <v>81</v>
      </c>
      <c r="AY115" s="23" t="s">
        <v>141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23" t="s">
        <v>22</v>
      </c>
      <c r="BK115" s="164">
        <f>ROUND(I115*H115,2)</f>
        <v>0</v>
      </c>
      <c r="BL115" s="23" t="s">
        <v>148</v>
      </c>
      <c r="BM115" s="23" t="s">
        <v>192</v>
      </c>
    </row>
    <row r="116" spans="2:51" s="11" customFormat="1" ht="13.5">
      <c r="B116" s="165"/>
      <c r="D116" s="166" t="s">
        <v>150</v>
      </c>
      <c r="E116" s="167" t="s">
        <v>5</v>
      </c>
      <c r="F116" s="168" t="s">
        <v>193</v>
      </c>
      <c r="H116" s="169">
        <v>112</v>
      </c>
      <c r="L116" s="165"/>
      <c r="M116" s="170"/>
      <c r="N116" s="171"/>
      <c r="O116" s="171"/>
      <c r="P116" s="171"/>
      <c r="Q116" s="171"/>
      <c r="R116" s="171"/>
      <c r="S116" s="171"/>
      <c r="T116" s="172"/>
      <c r="AT116" s="167" t="s">
        <v>150</v>
      </c>
      <c r="AU116" s="167" t="s">
        <v>81</v>
      </c>
      <c r="AV116" s="11" t="s">
        <v>81</v>
      </c>
      <c r="AW116" s="11" t="s">
        <v>152</v>
      </c>
      <c r="AX116" s="11" t="s">
        <v>72</v>
      </c>
      <c r="AY116" s="167" t="s">
        <v>141</v>
      </c>
    </row>
    <row r="117" spans="2:51" s="12" customFormat="1" ht="13.5">
      <c r="B117" s="173"/>
      <c r="D117" s="174" t="s">
        <v>150</v>
      </c>
      <c r="E117" s="175" t="s">
        <v>5</v>
      </c>
      <c r="F117" s="176" t="s">
        <v>153</v>
      </c>
      <c r="H117" s="177">
        <v>112</v>
      </c>
      <c r="L117" s="173"/>
      <c r="M117" s="178"/>
      <c r="N117" s="179"/>
      <c r="O117" s="179"/>
      <c r="P117" s="179"/>
      <c r="Q117" s="179"/>
      <c r="R117" s="179"/>
      <c r="S117" s="179"/>
      <c r="T117" s="180"/>
      <c r="AT117" s="181" t="s">
        <v>150</v>
      </c>
      <c r="AU117" s="181" t="s">
        <v>81</v>
      </c>
      <c r="AV117" s="12" t="s">
        <v>148</v>
      </c>
      <c r="AW117" s="12" t="s">
        <v>152</v>
      </c>
      <c r="AX117" s="12" t="s">
        <v>22</v>
      </c>
      <c r="AY117" s="181" t="s">
        <v>141</v>
      </c>
    </row>
    <row r="118" spans="2:65" s="1" customFormat="1" ht="25.5" customHeight="1">
      <c r="B118" s="153"/>
      <c r="C118" s="154" t="s">
        <v>194</v>
      </c>
      <c r="D118" s="154" t="s">
        <v>143</v>
      </c>
      <c r="E118" s="155" t="s">
        <v>195</v>
      </c>
      <c r="F118" s="156" t="s">
        <v>196</v>
      </c>
      <c r="G118" s="157" t="s">
        <v>197</v>
      </c>
      <c r="H118" s="158">
        <v>14</v>
      </c>
      <c r="I118" s="159"/>
      <c r="J118" s="159">
        <f>ROUND(I118*H118,2)</f>
        <v>0</v>
      </c>
      <c r="K118" s="156" t="s">
        <v>147</v>
      </c>
      <c r="L118" s="37"/>
      <c r="M118" s="160" t="s">
        <v>5</v>
      </c>
      <c r="N118" s="161" t="s">
        <v>43</v>
      </c>
      <c r="O118" s="162">
        <v>0</v>
      </c>
      <c r="P118" s="162">
        <f>O118*H118</f>
        <v>0</v>
      </c>
      <c r="Q118" s="162">
        <v>0</v>
      </c>
      <c r="R118" s="162">
        <f>Q118*H118</f>
        <v>0</v>
      </c>
      <c r="S118" s="162">
        <v>0</v>
      </c>
      <c r="T118" s="163">
        <f>S118*H118</f>
        <v>0</v>
      </c>
      <c r="AR118" s="23" t="s">
        <v>148</v>
      </c>
      <c r="AT118" s="23" t="s">
        <v>143</v>
      </c>
      <c r="AU118" s="23" t="s">
        <v>81</v>
      </c>
      <c r="AY118" s="23" t="s">
        <v>141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3" t="s">
        <v>22</v>
      </c>
      <c r="BK118" s="164">
        <f>ROUND(I118*H118,2)</f>
        <v>0</v>
      </c>
      <c r="BL118" s="23" t="s">
        <v>148</v>
      </c>
      <c r="BM118" s="23" t="s">
        <v>198</v>
      </c>
    </row>
    <row r="119" spans="2:51" s="11" customFormat="1" ht="13.5">
      <c r="B119" s="165"/>
      <c r="D119" s="166" t="s">
        <v>150</v>
      </c>
      <c r="E119" s="167" t="s">
        <v>5</v>
      </c>
      <c r="F119" s="168" t="s">
        <v>199</v>
      </c>
      <c r="H119" s="169">
        <v>14</v>
      </c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150</v>
      </c>
      <c r="AU119" s="167" t="s">
        <v>81</v>
      </c>
      <c r="AV119" s="11" t="s">
        <v>81</v>
      </c>
      <c r="AW119" s="11" t="s">
        <v>152</v>
      </c>
      <c r="AX119" s="11" t="s">
        <v>72</v>
      </c>
      <c r="AY119" s="167" t="s">
        <v>141</v>
      </c>
    </row>
    <row r="120" spans="2:51" s="12" customFormat="1" ht="13.5">
      <c r="B120" s="173"/>
      <c r="D120" s="174" t="s">
        <v>150</v>
      </c>
      <c r="E120" s="175" t="s">
        <v>5</v>
      </c>
      <c r="F120" s="176" t="s">
        <v>153</v>
      </c>
      <c r="H120" s="177">
        <v>14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81" t="s">
        <v>150</v>
      </c>
      <c r="AU120" s="181" t="s">
        <v>81</v>
      </c>
      <c r="AV120" s="12" t="s">
        <v>148</v>
      </c>
      <c r="AW120" s="12" t="s">
        <v>152</v>
      </c>
      <c r="AX120" s="12" t="s">
        <v>22</v>
      </c>
      <c r="AY120" s="181" t="s">
        <v>141</v>
      </c>
    </row>
    <row r="121" spans="2:65" s="1" customFormat="1" ht="16.5" customHeight="1">
      <c r="B121" s="153"/>
      <c r="C121" s="154" t="s">
        <v>200</v>
      </c>
      <c r="D121" s="154" t="s">
        <v>143</v>
      </c>
      <c r="E121" s="155" t="s">
        <v>201</v>
      </c>
      <c r="F121" s="156" t="s">
        <v>202</v>
      </c>
      <c r="G121" s="157" t="s">
        <v>185</v>
      </c>
      <c r="H121" s="158">
        <v>22.983</v>
      </c>
      <c r="I121" s="159"/>
      <c r="J121" s="159">
        <f>ROUND(I121*H121,2)</f>
        <v>0</v>
      </c>
      <c r="K121" s="156" t="s">
        <v>147</v>
      </c>
      <c r="L121" s="37"/>
      <c r="M121" s="160" t="s">
        <v>5</v>
      </c>
      <c r="N121" s="161" t="s">
        <v>43</v>
      </c>
      <c r="O121" s="162">
        <v>0.013</v>
      </c>
      <c r="P121" s="162">
        <f>O121*H121</f>
        <v>0.298779</v>
      </c>
      <c r="Q121" s="162">
        <v>0</v>
      </c>
      <c r="R121" s="162">
        <f>Q121*H121</f>
        <v>0</v>
      </c>
      <c r="S121" s="162">
        <v>0</v>
      </c>
      <c r="T121" s="163">
        <f>S121*H121</f>
        <v>0</v>
      </c>
      <c r="AR121" s="23" t="s">
        <v>148</v>
      </c>
      <c r="AT121" s="23" t="s">
        <v>143</v>
      </c>
      <c r="AU121" s="23" t="s">
        <v>81</v>
      </c>
      <c r="AY121" s="23" t="s">
        <v>141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23" t="s">
        <v>22</v>
      </c>
      <c r="BK121" s="164">
        <f>ROUND(I121*H121,2)</f>
        <v>0</v>
      </c>
      <c r="BL121" s="23" t="s">
        <v>148</v>
      </c>
      <c r="BM121" s="23" t="s">
        <v>203</v>
      </c>
    </row>
    <row r="122" spans="2:51" s="11" customFormat="1" ht="13.5">
      <c r="B122" s="165"/>
      <c r="D122" s="166" t="s">
        <v>150</v>
      </c>
      <c r="E122" s="167" t="s">
        <v>5</v>
      </c>
      <c r="F122" s="168" t="s">
        <v>204</v>
      </c>
      <c r="H122" s="169">
        <v>22.983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150</v>
      </c>
      <c r="AU122" s="167" t="s">
        <v>81</v>
      </c>
      <c r="AV122" s="11" t="s">
        <v>81</v>
      </c>
      <c r="AW122" s="11" t="s">
        <v>152</v>
      </c>
      <c r="AX122" s="11" t="s">
        <v>72</v>
      </c>
      <c r="AY122" s="167" t="s">
        <v>141</v>
      </c>
    </row>
    <row r="123" spans="2:51" s="12" customFormat="1" ht="13.5">
      <c r="B123" s="173"/>
      <c r="D123" s="174" t="s">
        <v>150</v>
      </c>
      <c r="E123" s="175" t="s">
        <v>5</v>
      </c>
      <c r="F123" s="176" t="s">
        <v>153</v>
      </c>
      <c r="H123" s="177">
        <v>22.983</v>
      </c>
      <c r="L123" s="173"/>
      <c r="M123" s="178"/>
      <c r="N123" s="179"/>
      <c r="O123" s="179"/>
      <c r="P123" s="179"/>
      <c r="Q123" s="179"/>
      <c r="R123" s="179"/>
      <c r="S123" s="179"/>
      <c r="T123" s="180"/>
      <c r="AT123" s="181" t="s">
        <v>150</v>
      </c>
      <c r="AU123" s="181" t="s">
        <v>81</v>
      </c>
      <c r="AV123" s="12" t="s">
        <v>148</v>
      </c>
      <c r="AW123" s="12" t="s">
        <v>152</v>
      </c>
      <c r="AX123" s="12" t="s">
        <v>22</v>
      </c>
      <c r="AY123" s="181" t="s">
        <v>141</v>
      </c>
    </row>
    <row r="124" spans="2:65" s="1" customFormat="1" ht="16.5" customHeight="1">
      <c r="B124" s="153"/>
      <c r="C124" s="154" t="s">
        <v>205</v>
      </c>
      <c r="D124" s="154" t="s">
        <v>143</v>
      </c>
      <c r="E124" s="155" t="s">
        <v>206</v>
      </c>
      <c r="F124" s="156" t="s">
        <v>207</v>
      </c>
      <c r="G124" s="157" t="s">
        <v>185</v>
      </c>
      <c r="H124" s="158">
        <v>91.932</v>
      </c>
      <c r="I124" s="159"/>
      <c r="J124" s="159">
        <f>ROUND(I124*H124,2)</f>
        <v>0</v>
      </c>
      <c r="K124" s="156" t="s">
        <v>147</v>
      </c>
      <c r="L124" s="37"/>
      <c r="M124" s="160" t="s">
        <v>5</v>
      </c>
      <c r="N124" s="161" t="s">
        <v>43</v>
      </c>
      <c r="O124" s="162">
        <v>1.763</v>
      </c>
      <c r="P124" s="162">
        <f>O124*H124</f>
        <v>162.07611599999998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AR124" s="23" t="s">
        <v>148</v>
      </c>
      <c r="AT124" s="23" t="s">
        <v>143</v>
      </c>
      <c r="AU124" s="23" t="s">
        <v>81</v>
      </c>
      <c r="AY124" s="23" t="s">
        <v>141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3" t="s">
        <v>22</v>
      </c>
      <c r="BK124" s="164">
        <f>ROUND(I124*H124,2)</f>
        <v>0</v>
      </c>
      <c r="BL124" s="23" t="s">
        <v>148</v>
      </c>
      <c r="BM124" s="23" t="s">
        <v>208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209</v>
      </c>
      <c r="H125" s="169">
        <v>91.932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2" customFormat="1" ht="13.5">
      <c r="B126" s="173"/>
      <c r="D126" s="174" t="s">
        <v>150</v>
      </c>
      <c r="E126" s="175" t="s">
        <v>5</v>
      </c>
      <c r="F126" s="176" t="s">
        <v>153</v>
      </c>
      <c r="H126" s="177">
        <v>91.932</v>
      </c>
      <c r="L126" s="173"/>
      <c r="M126" s="178"/>
      <c r="N126" s="179"/>
      <c r="O126" s="179"/>
      <c r="P126" s="179"/>
      <c r="Q126" s="179"/>
      <c r="R126" s="179"/>
      <c r="S126" s="179"/>
      <c r="T126" s="180"/>
      <c r="AT126" s="181" t="s">
        <v>150</v>
      </c>
      <c r="AU126" s="181" t="s">
        <v>81</v>
      </c>
      <c r="AV126" s="12" t="s">
        <v>148</v>
      </c>
      <c r="AW126" s="12" t="s">
        <v>152</v>
      </c>
      <c r="AX126" s="12" t="s">
        <v>22</v>
      </c>
      <c r="AY126" s="181" t="s">
        <v>141</v>
      </c>
    </row>
    <row r="127" spans="2:65" s="1" customFormat="1" ht="16.5" customHeight="1">
      <c r="B127" s="153"/>
      <c r="C127" s="154" t="s">
        <v>210</v>
      </c>
      <c r="D127" s="154" t="s">
        <v>143</v>
      </c>
      <c r="E127" s="155" t="s">
        <v>211</v>
      </c>
      <c r="F127" s="156" t="s">
        <v>212</v>
      </c>
      <c r="G127" s="157" t="s">
        <v>185</v>
      </c>
      <c r="H127" s="158">
        <v>612.88</v>
      </c>
      <c r="I127" s="159"/>
      <c r="J127" s="159">
        <f>ROUND(I127*H127,2)</f>
        <v>0</v>
      </c>
      <c r="K127" s="156" t="s">
        <v>147</v>
      </c>
      <c r="L127" s="37"/>
      <c r="M127" s="160" t="s">
        <v>5</v>
      </c>
      <c r="N127" s="161" t="s">
        <v>43</v>
      </c>
      <c r="O127" s="162">
        <v>0.467</v>
      </c>
      <c r="P127" s="162">
        <f>O127*H127</f>
        <v>286.21496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3" t="s">
        <v>148</v>
      </c>
      <c r="AT127" s="23" t="s">
        <v>143</v>
      </c>
      <c r="AU127" s="23" t="s">
        <v>81</v>
      </c>
      <c r="AY127" s="23" t="s">
        <v>141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3" t="s">
        <v>22</v>
      </c>
      <c r="BK127" s="164">
        <f>ROUND(I127*H127,2)</f>
        <v>0</v>
      </c>
      <c r="BL127" s="23" t="s">
        <v>148</v>
      </c>
      <c r="BM127" s="23" t="s">
        <v>213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214</v>
      </c>
      <c r="H128" s="169">
        <v>612.88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2" customFormat="1" ht="13.5">
      <c r="B129" s="173"/>
      <c r="D129" s="174" t="s">
        <v>150</v>
      </c>
      <c r="E129" s="175" t="s">
        <v>5</v>
      </c>
      <c r="F129" s="176" t="s">
        <v>153</v>
      </c>
      <c r="H129" s="177">
        <v>612.88</v>
      </c>
      <c r="L129" s="173"/>
      <c r="M129" s="178"/>
      <c r="N129" s="179"/>
      <c r="O129" s="179"/>
      <c r="P129" s="179"/>
      <c r="Q129" s="179"/>
      <c r="R129" s="179"/>
      <c r="S129" s="179"/>
      <c r="T129" s="180"/>
      <c r="AT129" s="181" t="s">
        <v>150</v>
      </c>
      <c r="AU129" s="181" t="s">
        <v>81</v>
      </c>
      <c r="AV129" s="12" t="s">
        <v>148</v>
      </c>
      <c r="AW129" s="12" t="s">
        <v>152</v>
      </c>
      <c r="AX129" s="12" t="s">
        <v>22</v>
      </c>
      <c r="AY129" s="181" t="s">
        <v>141</v>
      </c>
    </row>
    <row r="130" spans="2:65" s="1" customFormat="1" ht="16.5" customHeight="1">
      <c r="B130" s="153"/>
      <c r="C130" s="154" t="s">
        <v>11</v>
      </c>
      <c r="D130" s="154" t="s">
        <v>143</v>
      </c>
      <c r="E130" s="155" t="s">
        <v>215</v>
      </c>
      <c r="F130" s="156" t="s">
        <v>216</v>
      </c>
      <c r="G130" s="157" t="s">
        <v>185</v>
      </c>
      <c r="H130" s="158">
        <v>35.2</v>
      </c>
      <c r="I130" s="159"/>
      <c r="J130" s="159">
        <f>ROUND(I130*H130,2)</f>
        <v>0</v>
      </c>
      <c r="K130" s="156" t="s">
        <v>147</v>
      </c>
      <c r="L130" s="37"/>
      <c r="M130" s="160" t="s">
        <v>5</v>
      </c>
      <c r="N130" s="161" t="s">
        <v>43</v>
      </c>
      <c r="O130" s="162">
        <v>1.444</v>
      </c>
      <c r="P130" s="162">
        <f>O130*H130</f>
        <v>50.8288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AR130" s="23" t="s">
        <v>148</v>
      </c>
      <c r="AT130" s="23" t="s">
        <v>143</v>
      </c>
      <c r="AU130" s="23" t="s">
        <v>81</v>
      </c>
      <c r="AY130" s="23" t="s">
        <v>141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22</v>
      </c>
      <c r="BK130" s="164">
        <f>ROUND(I130*H130,2)</f>
        <v>0</v>
      </c>
      <c r="BL130" s="23" t="s">
        <v>148</v>
      </c>
      <c r="BM130" s="23" t="s">
        <v>217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218</v>
      </c>
      <c r="H131" s="169">
        <v>35.2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2" customFormat="1" ht="13.5">
      <c r="B132" s="173"/>
      <c r="D132" s="174" t="s">
        <v>150</v>
      </c>
      <c r="E132" s="175" t="s">
        <v>5</v>
      </c>
      <c r="F132" s="176" t="s">
        <v>153</v>
      </c>
      <c r="H132" s="177">
        <v>35.2</v>
      </c>
      <c r="L132" s="173"/>
      <c r="M132" s="178"/>
      <c r="N132" s="179"/>
      <c r="O132" s="179"/>
      <c r="P132" s="179"/>
      <c r="Q132" s="179"/>
      <c r="R132" s="179"/>
      <c r="S132" s="179"/>
      <c r="T132" s="180"/>
      <c r="AT132" s="181" t="s">
        <v>150</v>
      </c>
      <c r="AU132" s="181" t="s">
        <v>81</v>
      </c>
      <c r="AV132" s="12" t="s">
        <v>148</v>
      </c>
      <c r="AW132" s="12" t="s">
        <v>152</v>
      </c>
      <c r="AX132" s="12" t="s">
        <v>22</v>
      </c>
      <c r="AY132" s="181" t="s">
        <v>141</v>
      </c>
    </row>
    <row r="133" spans="2:65" s="1" customFormat="1" ht="16.5" customHeight="1">
      <c r="B133" s="153"/>
      <c r="C133" s="154" t="s">
        <v>219</v>
      </c>
      <c r="D133" s="154" t="s">
        <v>143</v>
      </c>
      <c r="E133" s="155" t="s">
        <v>220</v>
      </c>
      <c r="F133" s="156" t="s">
        <v>221</v>
      </c>
      <c r="G133" s="157" t="s">
        <v>222</v>
      </c>
      <c r="H133" s="158">
        <v>618.417</v>
      </c>
      <c r="I133" s="159"/>
      <c r="J133" s="159">
        <f>ROUND(I133*H133,2)</f>
        <v>0</v>
      </c>
      <c r="K133" s="156" t="s">
        <v>147</v>
      </c>
      <c r="L133" s="37"/>
      <c r="M133" s="160" t="s">
        <v>5</v>
      </c>
      <c r="N133" s="161" t="s">
        <v>43</v>
      </c>
      <c r="O133" s="162">
        <v>0.468</v>
      </c>
      <c r="P133" s="162">
        <f>O133*H133</f>
        <v>289.41915600000004</v>
      </c>
      <c r="Q133" s="162">
        <v>0.0002</v>
      </c>
      <c r="R133" s="162">
        <f>Q133*H133</f>
        <v>0.12368340000000001</v>
      </c>
      <c r="S133" s="162">
        <v>0</v>
      </c>
      <c r="T133" s="163">
        <f>S133*H133</f>
        <v>0</v>
      </c>
      <c r="AR133" s="23" t="s">
        <v>148</v>
      </c>
      <c r="AT133" s="23" t="s">
        <v>143</v>
      </c>
      <c r="AU133" s="23" t="s">
        <v>81</v>
      </c>
      <c r="AY133" s="23" t="s">
        <v>141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22</v>
      </c>
      <c r="BK133" s="164">
        <f>ROUND(I133*H133,2)</f>
        <v>0</v>
      </c>
      <c r="BL133" s="23" t="s">
        <v>148</v>
      </c>
      <c r="BM133" s="23" t="s">
        <v>223</v>
      </c>
    </row>
    <row r="134" spans="2:51" s="11" customFormat="1" ht="13.5">
      <c r="B134" s="165"/>
      <c r="D134" s="166" t="s">
        <v>150</v>
      </c>
      <c r="E134" s="167" t="s">
        <v>5</v>
      </c>
      <c r="F134" s="168" t="s">
        <v>224</v>
      </c>
      <c r="H134" s="169">
        <v>618.416666666667</v>
      </c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150</v>
      </c>
      <c r="AU134" s="167" t="s">
        <v>81</v>
      </c>
      <c r="AV134" s="11" t="s">
        <v>81</v>
      </c>
      <c r="AW134" s="11" t="s">
        <v>152</v>
      </c>
      <c r="AX134" s="11" t="s">
        <v>72</v>
      </c>
      <c r="AY134" s="167" t="s">
        <v>141</v>
      </c>
    </row>
    <row r="135" spans="2:51" s="12" customFormat="1" ht="13.5">
      <c r="B135" s="173"/>
      <c r="D135" s="174" t="s">
        <v>150</v>
      </c>
      <c r="E135" s="175" t="s">
        <v>5</v>
      </c>
      <c r="F135" s="176" t="s">
        <v>153</v>
      </c>
      <c r="H135" s="177">
        <v>618.416666666667</v>
      </c>
      <c r="L135" s="173"/>
      <c r="M135" s="178"/>
      <c r="N135" s="179"/>
      <c r="O135" s="179"/>
      <c r="P135" s="179"/>
      <c r="Q135" s="179"/>
      <c r="R135" s="179"/>
      <c r="S135" s="179"/>
      <c r="T135" s="180"/>
      <c r="AT135" s="181" t="s">
        <v>150</v>
      </c>
      <c r="AU135" s="181" t="s">
        <v>81</v>
      </c>
      <c r="AV135" s="12" t="s">
        <v>148</v>
      </c>
      <c r="AW135" s="12" t="s">
        <v>152</v>
      </c>
      <c r="AX135" s="12" t="s">
        <v>22</v>
      </c>
      <c r="AY135" s="181" t="s">
        <v>141</v>
      </c>
    </row>
    <row r="136" spans="2:65" s="1" customFormat="1" ht="16.5" customHeight="1">
      <c r="B136" s="153"/>
      <c r="C136" s="154" t="s">
        <v>225</v>
      </c>
      <c r="D136" s="154" t="s">
        <v>143</v>
      </c>
      <c r="E136" s="155" t="s">
        <v>226</v>
      </c>
      <c r="F136" s="156" t="s">
        <v>227</v>
      </c>
      <c r="G136" s="157" t="s">
        <v>222</v>
      </c>
      <c r="H136" s="158">
        <v>618.417</v>
      </c>
      <c r="I136" s="159"/>
      <c r="J136" s="159">
        <f>ROUND(I136*H136,2)</f>
        <v>0</v>
      </c>
      <c r="K136" s="156" t="s">
        <v>147</v>
      </c>
      <c r="L136" s="37"/>
      <c r="M136" s="160" t="s">
        <v>5</v>
      </c>
      <c r="N136" s="161" t="s">
        <v>43</v>
      </c>
      <c r="O136" s="162">
        <v>0.255</v>
      </c>
      <c r="P136" s="162">
        <f>O136*H136</f>
        <v>157.696335</v>
      </c>
      <c r="Q136" s="162">
        <v>0.0002</v>
      </c>
      <c r="R136" s="162">
        <f>Q136*H136</f>
        <v>0.12368340000000001</v>
      </c>
      <c r="S136" s="162">
        <v>0</v>
      </c>
      <c r="T136" s="163">
        <f>S136*H136</f>
        <v>0</v>
      </c>
      <c r="AR136" s="23" t="s">
        <v>148</v>
      </c>
      <c r="AT136" s="23" t="s">
        <v>143</v>
      </c>
      <c r="AU136" s="23" t="s">
        <v>81</v>
      </c>
      <c r="AY136" s="23" t="s">
        <v>141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23" t="s">
        <v>22</v>
      </c>
      <c r="BK136" s="164">
        <f>ROUND(I136*H136,2)</f>
        <v>0</v>
      </c>
      <c r="BL136" s="23" t="s">
        <v>148</v>
      </c>
      <c r="BM136" s="23" t="s">
        <v>228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224</v>
      </c>
      <c r="H137" s="169">
        <v>618.416666666667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2" customFormat="1" ht="13.5">
      <c r="B138" s="173"/>
      <c r="D138" s="174" t="s">
        <v>150</v>
      </c>
      <c r="E138" s="175" t="s">
        <v>5</v>
      </c>
      <c r="F138" s="176" t="s">
        <v>153</v>
      </c>
      <c r="H138" s="177">
        <v>618.416666666667</v>
      </c>
      <c r="L138" s="173"/>
      <c r="M138" s="178"/>
      <c r="N138" s="179"/>
      <c r="O138" s="179"/>
      <c r="P138" s="179"/>
      <c r="Q138" s="179"/>
      <c r="R138" s="179"/>
      <c r="S138" s="179"/>
      <c r="T138" s="180"/>
      <c r="AT138" s="181" t="s">
        <v>150</v>
      </c>
      <c r="AU138" s="181" t="s">
        <v>81</v>
      </c>
      <c r="AV138" s="12" t="s">
        <v>148</v>
      </c>
      <c r="AW138" s="12" t="s">
        <v>152</v>
      </c>
      <c r="AX138" s="12" t="s">
        <v>22</v>
      </c>
      <c r="AY138" s="181" t="s">
        <v>141</v>
      </c>
    </row>
    <row r="139" spans="2:65" s="1" customFormat="1" ht="25.5" customHeight="1">
      <c r="B139" s="153"/>
      <c r="C139" s="154" t="s">
        <v>229</v>
      </c>
      <c r="D139" s="154" t="s">
        <v>143</v>
      </c>
      <c r="E139" s="155" t="s">
        <v>230</v>
      </c>
      <c r="F139" s="156" t="s">
        <v>231</v>
      </c>
      <c r="G139" s="157" t="s">
        <v>146</v>
      </c>
      <c r="H139" s="158">
        <v>1855.25</v>
      </c>
      <c r="I139" s="159"/>
      <c r="J139" s="159">
        <f>ROUND(I139*H139,2)</f>
        <v>0</v>
      </c>
      <c r="K139" s="156" t="s">
        <v>147</v>
      </c>
      <c r="L139" s="37"/>
      <c r="M139" s="160" t="s">
        <v>5</v>
      </c>
      <c r="N139" s="161" t="s">
        <v>43</v>
      </c>
      <c r="O139" s="162">
        <v>0.542</v>
      </c>
      <c r="P139" s="162">
        <f>O139*H139</f>
        <v>1005.5455000000001</v>
      </c>
      <c r="Q139" s="162">
        <v>0.00015</v>
      </c>
      <c r="R139" s="162">
        <f>Q139*H139</f>
        <v>0.27828749999999997</v>
      </c>
      <c r="S139" s="162">
        <v>0</v>
      </c>
      <c r="T139" s="163">
        <f>S139*H139</f>
        <v>0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232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233</v>
      </c>
      <c r="H140" s="169">
        <v>1855.25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2" customFormat="1" ht="13.5">
      <c r="B141" s="173"/>
      <c r="D141" s="174" t="s">
        <v>150</v>
      </c>
      <c r="E141" s="175" t="s">
        <v>5</v>
      </c>
      <c r="F141" s="176" t="s">
        <v>153</v>
      </c>
      <c r="H141" s="177">
        <v>1855.25</v>
      </c>
      <c r="L141" s="173"/>
      <c r="M141" s="178"/>
      <c r="N141" s="179"/>
      <c r="O141" s="179"/>
      <c r="P141" s="179"/>
      <c r="Q141" s="179"/>
      <c r="R141" s="179"/>
      <c r="S141" s="179"/>
      <c r="T141" s="180"/>
      <c r="AT141" s="181" t="s">
        <v>150</v>
      </c>
      <c r="AU141" s="181" t="s">
        <v>81</v>
      </c>
      <c r="AV141" s="12" t="s">
        <v>148</v>
      </c>
      <c r="AW141" s="12" t="s">
        <v>152</v>
      </c>
      <c r="AX141" s="12" t="s">
        <v>22</v>
      </c>
      <c r="AY141" s="181" t="s">
        <v>141</v>
      </c>
    </row>
    <row r="142" spans="2:65" s="1" customFormat="1" ht="25.5" customHeight="1">
      <c r="B142" s="153"/>
      <c r="C142" s="154" t="s">
        <v>234</v>
      </c>
      <c r="D142" s="154" t="s">
        <v>143</v>
      </c>
      <c r="E142" s="155" t="s">
        <v>235</v>
      </c>
      <c r="F142" s="156" t="s">
        <v>236</v>
      </c>
      <c r="G142" s="157" t="s">
        <v>146</v>
      </c>
      <c r="H142" s="158">
        <v>1855.25</v>
      </c>
      <c r="I142" s="159"/>
      <c r="J142" s="159">
        <f>ROUND(I142*H142,2)</f>
        <v>0</v>
      </c>
      <c r="K142" s="156" t="s">
        <v>147</v>
      </c>
      <c r="L142" s="37"/>
      <c r="M142" s="160" t="s">
        <v>5</v>
      </c>
      <c r="N142" s="161" t="s">
        <v>43</v>
      </c>
      <c r="O142" s="162">
        <v>1.084</v>
      </c>
      <c r="P142" s="162">
        <f>O142*H142</f>
        <v>2011.0910000000001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23" t="s">
        <v>148</v>
      </c>
      <c r="AT142" s="23" t="s">
        <v>143</v>
      </c>
      <c r="AU142" s="23" t="s">
        <v>81</v>
      </c>
      <c r="AY142" s="23" t="s">
        <v>141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23" t="s">
        <v>22</v>
      </c>
      <c r="BK142" s="164">
        <f>ROUND(I142*H142,2)</f>
        <v>0</v>
      </c>
      <c r="BL142" s="23" t="s">
        <v>148</v>
      </c>
      <c r="BM142" s="23" t="s">
        <v>237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233</v>
      </c>
      <c r="H143" s="169">
        <v>1855.25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2" customFormat="1" ht="13.5">
      <c r="B144" s="173"/>
      <c r="D144" s="174" t="s">
        <v>150</v>
      </c>
      <c r="E144" s="175" t="s">
        <v>5</v>
      </c>
      <c r="F144" s="176" t="s">
        <v>153</v>
      </c>
      <c r="H144" s="177">
        <v>1855.25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81" t="s">
        <v>150</v>
      </c>
      <c r="AU144" s="181" t="s">
        <v>81</v>
      </c>
      <c r="AV144" s="12" t="s">
        <v>148</v>
      </c>
      <c r="AW144" s="12" t="s">
        <v>152</v>
      </c>
      <c r="AX144" s="12" t="s">
        <v>22</v>
      </c>
      <c r="AY144" s="181" t="s">
        <v>141</v>
      </c>
    </row>
    <row r="145" spans="2:65" s="1" customFormat="1" ht="16.5" customHeight="1">
      <c r="B145" s="153"/>
      <c r="C145" s="189" t="s">
        <v>238</v>
      </c>
      <c r="D145" s="189" t="s">
        <v>239</v>
      </c>
      <c r="E145" s="190" t="s">
        <v>240</v>
      </c>
      <c r="F145" s="191" t="s">
        <v>241</v>
      </c>
      <c r="G145" s="192" t="s">
        <v>242</v>
      </c>
      <c r="H145" s="193">
        <v>200.367</v>
      </c>
      <c r="I145" s="194"/>
      <c r="J145" s="194">
        <f>ROUND(I145*H145,2)</f>
        <v>0</v>
      </c>
      <c r="K145" s="191" t="s">
        <v>5</v>
      </c>
      <c r="L145" s="195"/>
      <c r="M145" s="196" t="s">
        <v>5</v>
      </c>
      <c r="N145" s="197" t="s">
        <v>43</v>
      </c>
      <c r="O145" s="162">
        <v>0</v>
      </c>
      <c r="P145" s="162">
        <f>O145*H145</f>
        <v>0</v>
      </c>
      <c r="Q145" s="162">
        <v>1</v>
      </c>
      <c r="R145" s="162">
        <f>Q145*H145</f>
        <v>200.367</v>
      </c>
      <c r="S145" s="162">
        <v>0</v>
      </c>
      <c r="T145" s="163">
        <f>S145*H145</f>
        <v>0</v>
      </c>
      <c r="AR145" s="23" t="s">
        <v>178</v>
      </c>
      <c r="AT145" s="23" t="s">
        <v>239</v>
      </c>
      <c r="AU145" s="23" t="s">
        <v>81</v>
      </c>
      <c r="AY145" s="23" t="s">
        <v>141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23" t="s">
        <v>22</v>
      </c>
      <c r="BK145" s="164">
        <f>ROUND(I145*H145,2)</f>
        <v>0</v>
      </c>
      <c r="BL145" s="23" t="s">
        <v>148</v>
      </c>
      <c r="BM145" s="23" t="s">
        <v>243</v>
      </c>
    </row>
    <row r="146" spans="2:51" s="11" customFormat="1" ht="13.5">
      <c r="B146" s="165"/>
      <c r="D146" s="166" t="s">
        <v>150</v>
      </c>
      <c r="E146" s="167" t="s">
        <v>5</v>
      </c>
      <c r="F146" s="168" t="s">
        <v>244</v>
      </c>
      <c r="H146" s="169">
        <v>200.367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150</v>
      </c>
      <c r="AU146" s="167" t="s">
        <v>81</v>
      </c>
      <c r="AV146" s="11" t="s">
        <v>81</v>
      </c>
      <c r="AW146" s="11" t="s">
        <v>152</v>
      </c>
      <c r="AX146" s="11" t="s">
        <v>72</v>
      </c>
      <c r="AY146" s="167" t="s">
        <v>141</v>
      </c>
    </row>
    <row r="147" spans="2:51" s="12" customFormat="1" ht="13.5">
      <c r="B147" s="173"/>
      <c r="D147" s="174" t="s">
        <v>150</v>
      </c>
      <c r="E147" s="175" t="s">
        <v>5</v>
      </c>
      <c r="F147" s="176" t="s">
        <v>153</v>
      </c>
      <c r="H147" s="177">
        <v>200.367</v>
      </c>
      <c r="L147" s="173"/>
      <c r="M147" s="178"/>
      <c r="N147" s="179"/>
      <c r="O147" s="179"/>
      <c r="P147" s="179"/>
      <c r="Q147" s="179"/>
      <c r="R147" s="179"/>
      <c r="S147" s="179"/>
      <c r="T147" s="180"/>
      <c r="AT147" s="181" t="s">
        <v>150</v>
      </c>
      <c r="AU147" s="181" t="s">
        <v>81</v>
      </c>
      <c r="AV147" s="12" t="s">
        <v>148</v>
      </c>
      <c r="AW147" s="12" t="s">
        <v>152</v>
      </c>
      <c r="AX147" s="12" t="s">
        <v>22</v>
      </c>
      <c r="AY147" s="181" t="s">
        <v>141</v>
      </c>
    </row>
    <row r="148" spans="2:65" s="1" customFormat="1" ht="25.5" customHeight="1">
      <c r="B148" s="153"/>
      <c r="C148" s="154" t="s">
        <v>10</v>
      </c>
      <c r="D148" s="154" t="s">
        <v>143</v>
      </c>
      <c r="E148" s="155" t="s">
        <v>245</v>
      </c>
      <c r="F148" s="156" t="s">
        <v>246</v>
      </c>
      <c r="G148" s="157" t="s">
        <v>185</v>
      </c>
      <c r="H148" s="158">
        <v>558.27</v>
      </c>
      <c r="I148" s="159"/>
      <c r="J148" s="159">
        <f>ROUND(I148*H148,2)</f>
        <v>0</v>
      </c>
      <c r="K148" s="156" t="s">
        <v>5</v>
      </c>
      <c r="L148" s="37"/>
      <c r="M148" s="160" t="s">
        <v>5</v>
      </c>
      <c r="N148" s="161" t="s">
        <v>43</v>
      </c>
      <c r="O148" s="162">
        <v>0.011</v>
      </c>
      <c r="P148" s="162">
        <f>O148*H148</f>
        <v>6.140969999999999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23" t="s">
        <v>148</v>
      </c>
      <c r="AT148" s="23" t="s">
        <v>143</v>
      </c>
      <c r="AU148" s="23" t="s">
        <v>81</v>
      </c>
      <c r="AY148" s="23" t="s">
        <v>141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23" t="s">
        <v>22</v>
      </c>
      <c r="BK148" s="164">
        <f>ROUND(I148*H148,2)</f>
        <v>0</v>
      </c>
      <c r="BL148" s="23" t="s">
        <v>148</v>
      </c>
      <c r="BM148" s="23" t="s">
        <v>247</v>
      </c>
    </row>
    <row r="149" spans="2:51" s="11" customFormat="1" ht="13.5">
      <c r="B149" s="165"/>
      <c r="D149" s="166" t="s">
        <v>150</v>
      </c>
      <c r="E149" s="167" t="s">
        <v>5</v>
      </c>
      <c r="F149" s="168" t="s">
        <v>248</v>
      </c>
      <c r="H149" s="169">
        <v>558.27</v>
      </c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150</v>
      </c>
      <c r="AU149" s="167" t="s">
        <v>81</v>
      </c>
      <c r="AV149" s="11" t="s">
        <v>81</v>
      </c>
      <c r="AW149" s="11" t="s">
        <v>152</v>
      </c>
      <c r="AX149" s="11" t="s">
        <v>72</v>
      </c>
      <c r="AY149" s="167" t="s">
        <v>141</v>
      </c>
    </row>
    <row r="150" spans="2:51" s="12" customFormat="1" ht="13.5">
      <c r="B150" s="173"/>
      <c r="D150" s="174" t="s">
        <v>150</v>
      </c>
      <c r="E150" s="175" t="s">
        <v>5</v>
      </c>
      <c r="F150" s="176" t="s">
        <v>153</v>
      </c>
      <c r="H150" s="177">
        <v>558.27</v>
      </c>
      <c r="L150" s="173"/>
      <c r="M150" s="178"/>
      <c r="N150" s="179"/>
      <c r="O150" s="179"/>
      <c r="P150" s="179"/>
      <c r="Q150" s="179"/>
      <c r="R150" s="179"/>
      <c r="S150" s="179"/>
      <c r="T150" s="180"/>
      <c r="AT150" s="181" t="s">
        <v>150</v>
      </c>
      <c r="AU150" s="181" t="s">
        <v>81</v>
      </c>
      <c r="AV150" s="12" t="s">
        <v>148</v>
      </c>
      <c r="AW150" s="12" t="s">
        <v>152</v>
      </c>
      <c r="AX150" s="12" t="s">
        <v>22</v>
      </c>
      <c r="AY150" s="181" t="s">
        <v>141</v>
      </c>
    </row>
    <row r="151" spans="2:65" s="1" customFormat="1" ht="16.5" customHeight="1">
      <c r="B151" s="153"/>
      <c r="C151" s="154" t="s">
        <v>249</v>
      </c>
      <c r="D151" s="154" t="s">
        <v>143</v>
      </c>
      <c r="E151" s="155" t="s">
        <v>250</v>
      </c>
      <c r="F151" s="156" t="s">
        <v>251</v>
      </c>
      <c r="G151" s="157" t="s">
        <v>185</v>
      </c>
      <c r="H151" s="158">
        <v>89.81</v>
      </c>
      <c r="I151" s="159"/>
      <c r="J151" s="159">
        <f>ROUND(I151*H151,2)</f>
        <v>0</v>
      </c>
      <c r="K151" s="156" t="s">
        <v>147</v>
      </c>
      <c r="L151" s="37"/>
      <c r="M151" s="160" t="s">
        <v>5</v>
      </c>
      <c r="N151" s="161" t="s">
        <v>43</v>
      </c>
      <c r="O151" s="162">
        <v>0.299</v>
      </c>
      <c r="P151" s="162">
        <f>O151*H151</f>
        <v>26.853189999999998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3" t="s">
        <v>148</v>
      </c>
      <c r="AT151" s="23" t="s">
        <v>143</v>
      </c>
      <c r="AU151" s="23" t="s">
        <v>81</v>
      </c>
      <c r="AY151" s="23" t="s">
        <v>141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3" t="s">
        <v>22</v>
      </c>
      <c r="BK151" s="164">
        <f>ROUND(I151*H151,2)</f>
        <v>0</v>
      </c>
      <c r="BL151" s="23" t="s">
        <v>148</v>
      </c>
      <c r="BM151" s="23" t="s">
        <v>252</v>
      </c>
    </row>
    <row r="152" spans="2:51" s="11" customFormat="1" ht="13.5">
      <c r="B152" s="165"/>
      <c r="D152" s="166" t="s">
        <v>150</v>
      </c>
      <c r="E152" s="167" t="s">
        <v>5</v>
      </c>
      <c r="F152" s="168" t="s">
        <v>253</v>
      </c>
      <c r="H152" s="169">
        <v>76.61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150</v>
      </c>
      <c r="AU152" s="167" t="s">
        <v>81</v>
      </c>
      <c r="AV152" s="11" t="s">
        <v>81</v>
      </c>
      <c r="AW152" s="11" t="s">
        <v>152</v>
      </c>
      <c r="AX152" s="11" t="s">
        <v>72</v>
      </c>
      <c r="AY152" s="167" t="s">
        <v>141</v>
      </c>
    </row>
    <row r="153" spans="2:51" s="11" customFormat="1" ht="13.5">
      <c r="B153" s="165"/>
      <c r="D153" s="166" t="s">
        <v>150</v>
      </c>
      <c r="E153" s="167" t="s">
        <v>5</v>
      </c>
      <c r="F153" s="168" t="s">
        <v>254</v>
      </c>
      <c r="H153" s="169">
        <v>13.2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150</v>
      </c>
      <c r="AU153" s="167" t="s">
        <v>81</v>
      </c>
      <c r="AV153" s="11" t="s">
        <v>81</v>
      </c>
      <c r="AW153" s="11" t="s">
        <v>152</v>
      </c>
      <c r="AX153" s="11" t="s">
        <v>72</v>
      </c>
      <c r="AY153" s="167" t="s">
        <v>141</v>
      </c>
    </row>
    <row r="154" spans="2:51" s="12" customFormat="1" ht="13.5">
      <c r="B154" s="173"/>
      <c r="D154" s="174" t="s">
        <v>150</v>
      </c>
      <c r="E154" s="175" t="s">
        <v>5</v>
      </c>
      <c r="F154" s="176" t="s">
        <v>153</v>
      </c>
      <c r="H154" s="177">
        <v>89.81</v>
      </c>
      <c r="L154" s="173"/>
      <c r="M154" s="178"/>
      <c r="N154" s="179"/>
      <c r="O154" s="179"/>
      <c r="P154" s="179"/>
      <c r="Q154" s="179"/>
      <c r="R154" s="179"/>
      <c r="S154" s="179"/>
      <c r="T154" s="180"/>
      <c r="AT154" s="181" t="s">
        <v>150</v>
      </c>
      <c r="AU154" s="181" t="s">
        <v>81</v>
      </c>
      <c r="AV154" s="12" t="s">
        <v>148</v>
      </c>
      <c r="AW154" s="12" t="s">
        <v>152</v>
      </c>
      <c r="AX154" s="12" t="s">
        <v>22</v>
      </c>
      <c r="AY154" s="181" t="s">
        <v>141</v>
      </c>
    </row>
    <row r="155" spans="2:65" s="1" customFormat="1" ht="16.5" customHeight="1">
      <c r="B155" s="153"/>
      <c r="C155" s="154" t="s">
        <v>255</v>
      </c>
      <c r="D155" s="154" t="s">
        <v>143</v>
      </c>
      <c r="E155" s="155" t="s">
        <v>256</v>
      </c>
      <c r="F155" s="156" t="s">
        <v>257</v>
      </c>
      <c r="G155" s="157" t="s">
        <v>185</v>
      </c>
      <c r="H155" s="158">
        <v>424.977</v>
      </c>
      <c r="I155" s="159"/>
      <c r="J155" s="159">
        <f>ROUND(I155*H155,2)</f>
        <v>0</v>
      </c>
      <c r="K155" s="156" t="s">
        <v>147</v>
      </c>
      <c r="L155" s="37"/>
      <c r="M155" s="160" t="s">
        <v>5</v>
      </c>
      <c r="N155" s="161" t="s">
        <v>43</v>
      </c>
      <c r="O155" s="162">
        <v>0.286</v>
      </c>
      <c r="P155" s="162">
        <f>O155*H155</f>
        <v>121.54342199999998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3" t="s">
        <v>148</v>
      </c>
      <c r="AT155" s="23" t="s">
        <v>143</v>
      </c>
      <c r="AU155" s="23" t="s">
        <v>81</v>
      </c>
      <c r="AY155" s="23" t="s">
        <v>141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3" t="s">
        <v>22</v>
      </c>
      <c r="BK155" s="164">
        <f>ROUND(I155*H155,2)</f>
        <v>0</v>
      </c>
      <c r="BL155" s="23" t="s">
        <v>148</v>
      </c>
      <c r="BM155" s="23" t="s">
        <v>258</v>
      </c>
    </row>
    <row r="156" spans="2:51" s="13" customFormat="1" ht="13.5">
      <c r="B156" s="182"/>
      <c r="D156" s="166" t="s">
        <v>150</v>
      </c>
      <c r="E156" s="183" t="s">
        <v>5</v>
      </c>
      <c r="F156" s="184" t="s">
        <v>259</v>
      </c>
      <c r="H156" s="185" t="s">
        <v>5</v>
      </c>
      <c r="L156" s="182"/>
      <c r="M156" s="186"/>
      <c r="N156" s="187"/>
      <c r="O156" s="187"/>
      <c r="P156" s="187"/>
      <c r="Q156" s="187"/>
      <c r="R156" s="187"/>
      <c r="S156" s="187"/>
      <c r="T156" s="188"/>
      <c r="AT156" s="185" t="s">
        <v>150</v>
      </c>
      <c r="AU156" s="185" t="s">
        <v>81</v>
      </c>
      <c r="AV156" s="13" t="s">
        <v>22</v>
      </c>
      <c r="AW156" s="13" t="s">
        <v>152</v>
      </c>
      <c r="AX156" s="13" t="s">
        <v>72</v>
      </c>
      <c r="AY156" s="185" t="s">
        <v>141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260</v>
      </c>
      <c r="H157" s="169">
        <v>22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1" customFormat="1" ht="13.5">
      <c r="B158" s="165"/>
      <c r="D158" s="166" t="s">
        <v>150</v>
      </c>
      <c r="E158" s="167" t="s">
        <v>5</v>
      </c>
      <c r="F158" s="168" t="s">
        <v>261</v>
      </c>
      <c r="H158" s="169">
        <v>21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150</v>
      </c>
      <c r="AU158" s="167" t="s">
        <v>81</v>
      </c>
      <c r="AV158" s="11" t="s">
        <v>81</v>
      </c>
      <c r="AW158" s="11" t="s">
        <v>152</v>
      </c>
      <c r="AX158" s="11" t="s">
        <v>72</v>
      </c>
      <c r="AY158" s="167" t="s">
        <v>141</v>
      </c>
    </row>
    <row r="159" spans="2:51" s="11" customFormat="1" ht="13.5">
      <c r="B159" s="165"/>
      <c r="D159" s="166" t="s">
        <v>150</v>
      </c>
      <c r="E159" s="167" t="s">
        <v>5</v>
      </c>
      <c r="F159" s="168" t="s">
        <v>262</v>
      </c>
      <c r="H159" s="169">
        <v>19</v>
      </c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150</v>
      </c>
      <c r="AU159" s="167" t="s">
        <v>81</v>
      </c>
      <c r="AV159" s="11" t="s">
        <v>81</v>
      </c>
      <c r="AW159" s="11" t="s">
        <v>152</v>
      </c>
      <c r="AX159" s="11" t="s">
        <v>72</v>
      </c>
      <c r="AY159" s="167" t="s">
        <v>141</v>
      </c>
    </row>
    <row r="160" spans="2:51" s="11" customFormat="1" ht="13.5">
      <c r="B160" s="165"/>
      <c r="D160" s="166" t="s">
        <v>150</v>
      </c>
      <c r="E160" s="167" t="s">
        <v>5</v>
      </c>
      <c r="F160" s="168" t="s">
        <v>263</v>
      </c>
      <c r="H160" s="169">
        <v>10.845</v>
      </c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150</v>
      </c>
      <c r="AU160" s="167" t="s">
        <v>81</v>
      </c>
      <c r="AV160" s="11" t="s">
        <v>81</v>
      </c>
      <c r="AW160" s="11" t="s">
        <v>152</v>
      </c>
      <c r="AX160" s="11" t="s">
        <v>72</v>
      </c>
      <c r="AY160" s="167" t="s">
        <v>141</v>
      </c>
    </row>
    <row r="161" spans="2:51" s="11" customFormat="1" ht="13.5">
      <c r="B161" s="165"/>
      <c r="D161" s="166" t="s">
        <v>150</v>
      </c>
      <c r="E161" s="167" t="s">
        <v>5</v>
      </c>
      <c r="F161" s="168" t="s">
        <v>264</v>
      </c>
      <c r="H161" s="169">
        <v>1.6</v>
      </c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150</v>
      </c>
      <c r="AU161" s="167" t="s">
        <v>81</v>
      </c>
      <c r="AV161" s="11" t="s">
        <v>81</v>
      </c>
      <c r="AW161" s="11" t="s">
        <v>152</v>
      </c>
      <c r="AX161" s="11" t="s">
        <v>72</v>
      </c>
      <c r="AY161" s="167" t="s">
        <v>141</v>
      </c>
    </row>
    <row r="162" spans="2:51" s="13" customFormat="1" ht="13.5">
      <c r="B162" s="182"/>
      <c r="D162" s="166" t="s">
        <v>150</v>
      </c>
      <c r="E162" s="183" t="s">
        <v>5</v>
      </c>
      <c r="F162" s="184" t="s">
        <v>265</v>
      </c>
      <c r="H162" s="185" t="s">
        <v>5</v>
      </c>
      <c r="L162" s="182"/>
      <c r="M162" s="186"/>
      <c r="N162" s="187"/>
      <c r="O162" s="187"/>
      <c r="P162" s="187"/>
      <c r="Q162" s="187"/>
      <c r="R162" s="187"/>
      <c r="S162" s="187"/>
      <c r="T162" s="188"/>
      <c r="AT162" s="185" t="s">
        <v>150</v>
      </c>
      <c r="AU162" s="185" t="s">
        <v>81</v>
      </c>
      <c r="AV162" s="13" t="s">
        <v>22</v>
      </c>
      <c r="AW162" s="13" t="s">
        <v>152</v>
      </c>
      <c r="AX162" s="13" t="s">
        <v>72</v>
      </c>
      <c r="AY162" s="185" t="s">
        <v>141</v>
      </c>
    </row>
    <row r="163" spans="2:51" s="11" customFormat="1" ht="13.5">
      <c r="B163" s="165"/>
      <c r="D163" s="166" t="s">
        <v>150</v>
      </c>
      <c r="E163" s="167" t="s">
        <v>5</v>
      </c>
      <c r="F163" s="168" t="s">
        <v>266</v>
      </c>
      <c r="H163" s="169">
        <v>5.95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150</v>
      </c>
      <c r="AU163" s="167" t="s">
        <v>81</v>
      </c>
      <c r="AV163" s="11" t="s">
        <v>81</v>
      </c>
      <c r="AW163" s="11" t="s">
        <v>152</v>
      </c>
      <c r="AX163" s="11" t="s">
        <v>72</v>
      </c>
      <c r="AY163" s="167" t="s">
        <v>141</v>
      </c>
    </row>
    <row r="164" spans="2:51" s="11" customFormat="1" ht="13.5">
      <c r="B164" s="165"/>
      <c r="D164" s="166" t="s">
        <v>150</v>
      </c>
      <c r="E164" s="167" t="s">
        <v>5</v>
      </c>
      <c r="F164" s="168" t="s">
        <v>267</v>
      </c>
      <c r="H164" s="169">
        <v>21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150</v>
      </c>
      <c r="AU164" s="167" t="s">
        <v>81</v>
      </c>
      <c r="AV164" s="11" t="s">
        <v>81</v>
      </c>
      <c r="AW164" s="11" t="s">
        <v>152</v>
      </c>
      <c r="AX164" s="11" t="s">
        <v>72</v>
      </c>
      <c r="AY164" s="167" t="s">
        <v>141</v>
      </c>
    </row>
    <row r="165" spans="2:51" s="11" customFormat="1" ht="13.5">
      <c r="B165" s="165"/>
      <c r="D165" s="166" t="s">
        <v>150</v>
      </c>
      <c r="E165" s="167" t="s">
        <v>5</v>
      </c>
      <c r="F165" s="168" t="s">
        <v>268</v>
      </c>
      <c r="H165" s="169">
        <v>14.355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150</v>
      </c>
      <c r="AU165" s="167" t="s">
        <v>81</v>
      </c>
      <c r="AV165" s="11" t="s">
        <v>81</v>
      </c>
      <c r="AW165" s="11" t="s">
        <v>152</v>
      </c>
      <c r="AX165" s="11" t="s">
        <v>72</v>
      </c>
      <c r="AY165" s="167" t="s">
        <v>141</v>
      </c>
    </row>
    <row r="166" spans="2:51" s="11" customFormat="1" ht="13.5">
      <c r="B166" s="165"/>
      <c r="D166" s="166" t="s">
        <v>150</v>
      </c>
      <c r="E166" s="167" t="s">
        <v>5</v>
      </c>
      <c r="F166" s="168" t="s">
        <v>269</v>
      </c>
      <c r="H166" s="169">
        <v>1.6</v>
      </c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150</v>
      </c>
      <c r="AU166" s="167" t="s">
        <v>81</v>
      </c>
      <c r="AV166" s="11" t="s">
        <v>81</v>
      </c>
      <c r="AW166" s="11" t="s">
        <v>152</v>
      </c>
      <c r="AX166" s="11" t="s">
        <v>72</v>
      </c>
      <c r="AY166" s="167" t="s">
        <v>141</v>
      </c>
    </row>
    <row r="167" spans="2:51" s="13" customFormat="1" ht="13.5">
      <c r="B167" s="182"/>
      <c r="D167" s="166" t="s">
        <v>150</v>
      </c>
      <c r="E167" s="183" t="s">
        <v>5</v>
      </c>
      <c r="F167" s="184" t="s">
        <v>270</v>
      </c>
      <c r="H167" s="185" t="s">
        <v>5</v>
      </c>
      <c r="L167" s="182"/>
      <c r="M167" s="186"/>
      <c r="N167" s="187"/>
      <c r="O167" s="187"/>
      <c r="P167" s="187"/>
      <c r="Q167" s="187"/>
      <c r="R167" s="187"/>
      <c r="S167" s="187"/>
      <c r="T167" s="188"/>
      <c r="AT167" s="185" t="s">
        <v>150</v>
      </c>
      <c r="AU167" s="185" t="s">
        <v>81</v>
      </c>
      <c r="AV167" s="13" t="s">
        <v>22</v>
      </c>
      <c r="AW167" s="13" t="s">
        <v>152</v>
      </c>
      <c r="AX167" s="13" t="s">
        <v>72</v>
      </c>
      <c r="AY167" s="185" t="s">
        <v>141</v>
      </c>
    </row>
    <row r="168" spans="2:51" s="11" customFormat="1" ht="13.5">
      <c r="B168" s="165"/>
      <c r="D168" s="166" t="s">
        <v>150</v>
      </c>
      <c r="E168" s="167" t="s">
        <v>5</v>
      </c>
      <c r="F168" s="168" t="s">
        <v>271</v>
      </c>
      <c r="H168" s="169">
        <v>0.352</v>
      </c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150</v>
      </c>
      <c r="AU168" s="167" t="s">
        <v>81</v>
      </c>
      <c r="AV168" s="11" t="s">
        <v>81</v>
      </c>
      <c r="AW168" s="11" t="s">
        <v>152</v>
      </c>
      <c r="AX168" s="11" t="s">
        <v>72</v>
      </c>
      <c r="AY168" s="167" t="s">
        <v>141</v>
      </c>
    </row>
    <row r="169" spans="2:51" s="11" customFormat="1" ht="13.5">
      <c r="B169" s="165"/>
      <c r="D169" s="166" t="s">
        <v>150</v>
      </c>
      <c r="E169" s="167" t="s">
        <v>5</v>
      </c>
      <c r="F169" s="168" t="s">
        <v>272</v>
      </c>
      <c r="H169" s="169">
        <v>28.3245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150</v>
      </c>
      <c r="AU169" s="167" t="s">
        <v>81</v>
      </c>
      <c r="AV169" s="11" t="s">
        <v>81</v>
      </c>
      <c r="AW169" s="11" t="s">
        <v>152</v>
      </c>
      <c r="AX169" s="11" t="s">
        <v>72</v>
      </c>
      <c r="AY169" s="167" t="s">
        <v>141</v>
      </c>
    </row>
    <row r="170" spans="2:51" s="11" customFormat="1" ht="13.5">
      <c r="B170" s="165"/>
      <c r="D170" s="166" t="s">
        <v>150</v>
      </c>
      <c r="E170" s="167" t="s">
        <v>5</v>
      </c>
      <c r="F170" s="168" t="s">
        <v>273</v>
      </c>
      <c r="H170" s="169">
        <v>23</v>
      </c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150</v>
      </c>
      <c r="AU170" s="167" t="s">
        <v>81</v>
      </c>
      <c r="AV170" s="11" t="s">
        <v>81</v>
      </c>
      <c r="AW170" s="11" t="s">
        <v>152</v>
      </c>
      <c r="AX170" s="11" t="s">
        <v>72</v>
      </c>
      <c r="AY170" s="167" t="s">
        <v>141</v>
      </c>
    </row>
    <row r="171" spans="2:51" s="11" customFormat="1" ht="13.5">
      <c r="B171" s="165"/>
      <c r="D171" s="166" t="s">
        <v>150</v>
      </c>
      <c r="E171" s="167" t="s">
        <v>5</v>
      </c>
      <c r="F171" s="168" t="s">
        <v>274</v>
      </c>
      <c r="H171" s="169">
        <v>22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150</v>
      </c>
      <c r="AU171" s="167" t="s">
        <v>81</v>
      </c>
      <c r="AV171" s="11" t="s">
        <v>81</v>
      </c>
      <c r="AW171" s="11" t="s">
        <v>152</v>
      </c>
      <c r="AX171" s="11" t="s">
        <v>72</v>
      </c>
      <c r="AY171" s="167" t="s">
        <v>141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275</v>
      </c>
      <c r="H172" s="169">
        <v>22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1" customFormat="1" ht="13.5">
      <c r="B173" s="165"/>
      <c r="D173" s="166" t="s">
        <v>150</v>
      </c>
      <c r="E173" s="167" t="s">
        <v>5</v>
      </c>
      <c r="F173" s="168" t="s">
        <v>276</v>
      </c>
      <c r="H173" s="169">
        <v>7.755</v>
      </c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150</v>
      </c>
      <c r="AU173" s="167" t="s">
        <v>81</v>
      </c>
      <c r="AV173" s="11" t="s">
        <v>81</v>
      </c>
      <c r="AW173" s="11" t="s">
        <v>152</v>
      </c>
      <c r="AX173" s="11" t="s">
        <v>72</v>
      </c>
      <c r="AY173" s="167" t="s">
        <v>141</v>
      </c>
    </row>
    <row r="174" spans="2:51" s="11" customFormat="1" ht="13.5">
      <c r="B174" s="165"/>
      <c r="D174" s="166" t="s">
        <v>150</v>
      </c>
      <c r="E174" s="167" t="s">
        <v>5</v>
      </c>
      <c r="F174" s="168" t="s">
        <v>277</v>
      </c>
      <c r="H174" s="169">
        <v>3</v>
      </c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150</v>
      </c>
      <c r="AU174" s="167" t="s">
        <v>81</v>
      </c>
      <c r="AV174" s="11" t="s">
        <v>81</v>
      </c>
      <c r="AW174" s="11" t="s">
        <v>152</v>
      </c>
      <c r="AX174" s="11" t="s">
        <v>72</v>
      </c>
      <c r="AY174" s="167" t="s">
        <v>141</v>
      </c>
    </row>
    <row r="175" spans="2:51" s="13" customFormat="1" ht="13.5">
      <c r="B175" s="182"/>
      <c r="D175" s="166" t="s">
        <v>150</v>
      </c>
      <c r="E175" s="183" t="s">
        <v>5</v>
      </c>
      <c r="F175" s="184" t="s">
        <v>278</v>
      </c>
      <c r="H175" s="185" t="s">
        <v>5</v>
      </c>
      <c r="L175" s="182"/>
      <c r="M175" s="186"/>
      <c r="N175" s="187"/>
      <c r="O175" s="187"/>
      <c r="P175" s="187"/>
      <c r="Q175" s="187"/>
      <c r="R175" s="187"/>
      <c r="S175" s="187"/>
      <c r="T175" s="188"/>
      <c r="AT175" s="185" t="s">
        <v>150</v>
      </c>
      <c r="AU175" s="185" t="s">
        <v>81</v>
      </c>
      <c r="AV175" s="13" t="s">
        <v>22</v>
      </c>
      <c r="AW175" s="13" t="s">
        <v>152</v>
      </c>
      <c r="AX175" s="13" t="s">
        <v>72</v>
      </c>
      <c r="AY175" s="185" t="s">
        <v>141</v>
      </c>
    </row>
    <row r="176" spans="2:51" s="11" customFormat="1" ht="13.5">
      <c r="B176" s="165"/>
      <c r="D176" s="166" t="s">
        <v>150</v>
      </c>
      <c r="E176" s="167" t="s">
        <v>5</v>
      </c>
      <c r="F176" s="168" t="s">
        <v>279</v>
      </c>
      <c r="H176" s="169">
        <v>9.95</v>
      </c>
      <c r="L176" s="165"/>
      <c r="M176" s="170"/>
      <c r="N176" s="171"/>
      <c r="O176" s="171"/>
      <c r="P176" s="171"/>
      <c r="Q176" s="171"/>
      <c r="R176" s="171"/>
      <c r="S176" s="171"/>
      <c r="T176" s="172"/>
      <c r="AT176" s="167" t="s">
        <v>150</v>
      </c>
      <c r="AU176" s="167" t="s">
        <v>81</v>
      </c>
      <c r="AV176" s="11" t="s">
        <v>81</v>
      </c>
      <c r="AW176" s="11" t="s">
        <v>152</v>
      </c>
      <c r="AX176" s="11" t="s">
        <v>72</v>
      </c>
      <c r="AY176" s="167" t="s">
        <v>141</v>
      </c>
    </row>
    <row r="177" spans="2:51" s="11" customFormat="1" ht="13.5">
      <c r="B177" s="165"/>
      <c r="D177" s="166" t="s">
        <v>150</v>
      </c>
      <c r="E177" s="167" t="s">
        <v>5</v>
      </c>
      <c r="F177" s="168" t="s">
        <v>280</v>
      </c>
      <c r="H177" s="169">
        <v>20</v>
      </c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150</v>
      </c>
      <c r="AU177" s="167" t="s">
        <v>81</v>
      </c>
      <c r="AV177" s="11" t="s">
        <v>81</v>
      </c>
      <c r="AW177" s="11" t="s">
        <v>152</v>
      </c>
      <c r="AX177" s="11" t="s">
        <v>72</v>
      </c>
      <c r="AY177" s="167" t="s">
        <v>141</v>
      </c>
    </row>
    <row r="178" spans="2:51" s="11" customFormat="1" ht="13.5">
      <c r="B178" s="165"/>
      <c r="D178" s="166" t="s">
        <v>150</v>
      </c>
      <c r="E178" s="167" t="s">
        <v>5</v>
      </c>
      <c r="F178" s="168" t="s">
        <v>281</v>
      </c>
      <c r="H178" s="169">
        <v>21</v>
      </c>
      <c r="L178" s="165"/>
      <c r="M178" s="170"/>
      <c r="N178" s="171"/>
      <c r="O178" s="171"/>
      <c r="P178" s="171"/>
      <c r="Q178" s="171"/>
      <c r="R178" s="171"/>
      <c r="S178" s="171"/>
      <c r="T178" s="172"/>
      <c r="AT178" s="167" t="s">
        <v>150</v>
      </c>
      <c r="AU178" s="167" t="s">
        <v>81</v>
      </c>
      <c r="AV178" s="11" t="s">
        <v>81</v>
      </c>
      <c r="AW178" s="11" t="s">
        <v>152</v>
      </c>
      <c r="AX178" s="11" t="s">
        <v>72</v>
      </c>
      <c r="AY178" s="167" t="s">
        <v>141</v>
      </c>
    </row>
    <row r="179" spans="2:51" s="11" customFormat="1" ht="13.5">
      <c r="B179" s="165"/>
      <c r="D179" s="166" t="s">
        <v>150</v>
      </c>
      <c r="E179" s="167" t="s">
        <v>5</v>
      </c>
      <c r="F179" s="168" t="s">
        <v>282</v>
      </c>
      <c r="H179" s="169">
        <v>21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150</v>
      </c>
      <c r="AU179" s="167" t="s">
        <v>81</v>
      </c>
      <c r="AV179" s="11" t="s">
        <v>81</v>
      </c>
      <c r="AW179" s="11" t="s">
        <v>152</v>
      </c>
      <c r="AX179" s="11" t="s">
        <v>72</v>
      </c>
      <c r="AY179" s="167" t="s">
        <v>141</v>
      </c>
    </row>
    <row r="180" spans="2:51" s="11" customFormat="1" ht="13.5">
      <c r="B180" s="165"/>
      <c r="D180" s="166" t="s">
        <v>150</v>
      </c>
      <c r="E180" s="167" t="s">
        <v>5</v>
      </c>
      <c r="F180" s="168" t="s">
        <v>283</v>
      </c>
      <c r="H180" s="169">
        <v>12.37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150</v>
      </c>
      <c r="AU180" s="167" t="s">
        <v>81</v>
      </c>
      <c r="AV180" s="11" t="s">
        <v>81</v>
      </c>
      <c r="AW180" s="11" t="s">
        <v>152</v>
      </c>
      <c r="AX180" s="11" t="s">
        <v>72</v>
      </c>
      <c r="AY180" s="167" t="s">
        <v>141</v>
      </c>
    </row>
    <row r="181" spans="2:51" s="11" customFormat="1" ht="13.5">
      <c r="B181" s="165"/>
      <c r="D181" s="166" t="s">
        <v>150</v>
      </c>
      <c r="E181" s="167" t="s">
        <v>5</v>
      </c>
      <c r="F181" s="168" t="s">
        <v>284</v>
      </c>
      <c r="H181" s="169">
        <v>6.68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150</v>
      </c>
      <c r="AU181" s="167" t="s">
        <v>81</v>
      </c>
      <c r="AV181" s="11" t="s">
        <v>81</v>
      </c>
      <c r="AW181" s="11" t="s">
        <v>152</v>
      </c>
      <c r="AX181" s="11" t="s">
        <v>72</v>
      </c>
      <c r="AY181" s="167" t="s">
        <v>141</v>
      </c>
    </row>
    <row r="182" spans="2:51" s="11" customFormat="1" ht="13.5">
      <c r="B182" s="165"/>
      <c r="D182" s="166" t="s">
        <v>150</v>
      </c>
      <c r="E182" s="167" t="s">
        <v>5</v>
      </c>
      <c r="F182" s="168" t="s">
        <v>285</v>
      </c>
      <c r="H182" s="169">
        <v>2.4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150</v>
      </c>
      <c r="AU182" s="167" t="s">
        <v>81</v>
      </c>
      <c r="AV182" s="11" t="s">
        <v>81</v>
      </c>
      <c r="AW182" s="11" t="s">
        <v>152</v>
      </c>
      <c r="AX182" s="11" t="s">
        <v>72</v>
      </c>
      <c r="AY182" s="167" t="s">
        <v>141</v>
      </c>
    </row>
    <row r="183" spans="2:51" s="13" customFormat="1" ht="13.5">
      <c r="B183" s="182"/>
      <c r="D183" s="166" t="s">
        <v>150</v>
      </c>
      <c r="E183" s="183" t="s">
        <v>5</v>
      </c>
      <c r="F183" s="184" t="s">
        <v>286</v>
      </c>
      <c r="H183" s="185" t="s">
        <v>5</v>
      </c>
      <c r="L183" s="182"/>
      <c r="M183" s="186"/>
      <c r="N183" s="187"/>
      <c r="O183" s="187"/>
      <c r="P183" s="187"/>
      <c r="Q183" s="187"/>
      <c r="R183" s="187"/>
      <c r="S183" s="187"/>
      <c r="T183" s="188"/>
      <c r="AT183" s="185" t="s">
        <v>150</v>
      </c>
      <c r="AU183" s="185" t="s">
        <v>81</v>
      </c>
      <c r="AV183" s="13" t="s">
        <v>22</v>
      </c>
      <c r="AW183" s="13" t="s">
        <v>152</v>
      </c>
      <c r="AX183" s="13" t="s">
        <v>72</v>
      </c>
      <c r="AY183" s="185" t="s">
        <v>141</v>
      </c>
    </row>
    <row r="184" spans="2:51" s="11" customFormat="1" ht="13.5">
      <c r="B184" s="165"/>
      <c r="D184" s="166" t="s">
        <v>150</v>
      </c>
      <c r="E184" s="167" t="s">
        <v>5</v>
      </c>
      <c r="F184" s="168" t="s">
        <v>287</v>
      </c>
      <c r="H184" s="169">
        <v>19.745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150</v>
      </c>
      <c r="AU184" s="167" t="s">
        <v>81</v>
      </c>
      <c r="AV184" s="11" t="s">
        <v>81</v>
      </c>
      <c r="AW184" s="11" t="s">
        <v>152</v>
      </c>
      <c r="AX184" s="11" t="s">
        <v>72</v>
      </c>
      <c r="AY184" s="167" t="s">
        <v>141</v>
      </c>
    </row>
    <row r="185" spans="2:51" s="11" customFormat="1" ht="13.5">
      <c r="B185" s="165"/>
      <c r="D185" s="166" t="s">
        <v>150</v>
      </c>
      <c r="E185" s="167" t="s">
        <v>5</v>
      </c>
      <c r="F185" s="168" t="s">
        <v>288</v>
      </c>
      <c r="H185" s="169">
        <v>22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150</v>
      </c>
      <c r="AU185" s="167" t="s">
        <v>81</v>
      </c>
      <c r="AV185" s="11" t="s">
        <v>81</v>
      </c>
      <c r="AW185" s="11" t="s">
        <v>152</v>
      </c>
      <c r="AX185" s="11" t="s">
        <v>72</v>
      </c>
      <c r="AY185" s="167" t="s">
        <v>141</v>
      </c>
    </row>
    <row r="186" spans="2:51" s="11" customFormat="1" ht="13.5">
      <c r="B186" s="165"/>
      <c r="D186" s="166" t="s">
        <v>150</v>
      </c>
      <c r="E186" s="167" t="s">
        <v>5</v>
      </c>
      <c r="F186" s="168" t="s">
        <v>289</v>
      </c>
      <c r="H186" s="169">
        <v>21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150</v>
      </c>
      <c r="AU186" s="167" t="s">
        <v>81</v>
      </c>
      <c r="AV186" s="11" t="s">
        <v>81</v>
      </c>
      <c r="AW186" s="11" t="s">
        <v>152</v>
      </c>
      <c r="AX186" s="11" t="s">
        <v>72</v>
      </c>
      <c r="AY186" s="167" t="s">
        <v>141</v>
      </c>
    </row>
    <row r="187" spans="2:51" s="11" customFormat="1" ht="13.5">
      <c r="B187" s="165"/>
      <c r="D187" s="166" t="s">
        <v>150</v>
      </c>
      <c r="E187" s="167" t="s">
        <v>5</v>
      </c>
      <c r="F187" s="168" t="s">
        <v>290</v>
      </c>
      <c r="H187" s="169">
        <v>23.05</v>
      </c>
      <c r="L187" s="165"/>
      <c r="M187" s="170"/>
      <c r="N187" s="171"/>
      <c r="O187" s="171"/>
      <c r="P187" s="171"/>
      <c r="Q187" s="171"/>
      <c r="R187" s="171"/>
      <c r="S187" s="171"/>
      <c r="T187" s="172"/>
      <c r="AT187" s="167" t="s">
        <v>150</v>
      </c>
      <c r="AU187" s="167" t="s">
        <v>81</v>
      </c>
      <c r="AV187" s="11" t="s">
        <v>81</v>
      </c>
      <c r="AW187" s="11" t="s">
        <v>152</v>
      </c>
      <c r="AX187" s="11" t="s">
        <v>72</v>
      </c>
      <c r="AY187" s="167" t="s">
        <v>141</v>
      </c>
    </row>
    <row r="188" spans="2:51" s="11" customFormat="1" ht="13.5">
      <c r="B188" s="165"/>
      <c r="D188" s="166" t="s">
        <v>150</v>
      </c>
      <c r="E188" s="167" t="s">
        <v>5</v>
      </c>
      <c r="F188" s="168" t="s">
        <v>291</v>
      </c>
      <c r="H188" s="169">
        <v>22</v>
      </c>
      <c r="L188" s="165"/>
      <c r="M188" s="170"/>
      <c r="N188" s="171"/>
      <c r="O188" s="171"/>
      <c r="P188" s="171"/>
      <c r="Q188" s="171"/>
      <c r="R188" s="171"/>
      <c r="S188" s="171"/>
      <c r="T188" s="172"/>
      <c r="AT188" s="167" t="s">
        <v>150</v>
      </c>
      <c r="AU188" s="167" t="s">
        <v>81</v>
      </c>
      <c r="AV188" s="11" t="s">
        <v>81</v>
      </c>
      <c r="AW188" s="11" t="s">
        <v>152</v>
      </c>
      <c r="AX188" s="11" t="s">
        <v>72</v>
      </c>
      <c r="AY188" s="167" t="s">
        <v>141</v>
      </c>
    </row>
    <row r="189" spans="2:51" s="12" customFormat="1" ht="13.5">
      <c r="B189" s="173"/>
      <c r="D189" s="174" t="s">
        <v>150</v>
      </c>
      <c r="E189" s="175" t="s">
        <v>5</v>
      </c>
      <c r="F189" s="176" t="s">
        <v>153</v>
      </c>
      <c r="H189" s="177">
        <v>424.9765</v>
      </c>
      <c r="L189" s="173"/>
      <c r="M189" s="178"/>
      <c r="N189" s="179"/>
      <c r="O189" s="179"/>
      <c r="P189" s="179"/>
      <c r="Q189" s="179"/>
      <c r="R189" s="179"/>
      <c r="S189" s="179"/>
      <c r="T189" s="180"/>
      <c r="AT189" s="181" t="s">
        <v>150</v>
      </c>
      <c r="AU189" s="181" t="s">
        <v>81</v>
      </c>
      <c r="AV189" s="12" t="s">
        <v>148</v>
      </c>
      <c r="AW189" s="12" t="s">
        <v>152</v>
      </c>
      <c r="AX189" s="12" t="s">
        <v>22</v>
      </c>
      <c r="AY189" s="181" t="s">
        <v>141</v>
      </c>
    </row>
    <row r="190" spans="2:65" s="1" customFormat="1" ht="16.5" customHeight="1">
      <c r="B190" s="153"/>
      <c r="C190" s="189" t="s">
        <v>292</v>
      </c>
      <c r="D190" s="189" t="s">
        <v>239</v>
      </c>
      <c r="E190" s="190" t="s">
        <v>293</v>
      </c>
      <c r="F190" s="191" t="s">
        <v>294</v>
      </c>
      <c r="G190" s="192" t="s">
        <v>242</v>
      </c>
      <c r="H190" s="193">
        <v>849.954</v>
      </c>
      <c r="I190" s="194"/>
      <c r="J190" s="194">
        <f>ROUND(I190*H190,2)</f>
        <v>0</v>
      </c>
      <c r="K190" s="191" t="s">
        <v>147</v>
      </c>
      <c r="L190" s="195"/>
      <c r="M190" s="196" t="s">
        <v>5</v>
      </c>
      <c r="N190" s="197" t="s">
        <v>43</v>
      </c>
      <c r="O190" s="162">
        <v>0</v>
      </c>
      <c r="P190" s="162">
        <f>O190*H190</f>
        <v>0</v>
      </c>
      <c r="Q190" s="162">
        <v>1</v>
      </c>
      <c r="R190" s="162">
        <f>Q190*H190</f>
        <v>849.954</v>
      </c>
      <c r="S190" s="162">
        <v>0</v>
      </c>
      <c r="T190" s="163">
        <f>S190*H190</f>
        <v>0</v>
      </c>
      <c r="AR190" s="23" t="s">
        <v>178</v>
      </c>
      <c r="AT190" s="23" t="s">
        <v>239</v>
      </c>
      <c r="AU190" s="23" t="s">
        <v>81</v>
      </c>
      <c r="AY190" s="23" t="s">
        <v>141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3" t="s">
        <v>22</v>
      </c>
      <c r="BK190" s="164">
        <f>ROUND(I190*H190,2)</f>
        <v>0</v>
      </c>
      <c r="BL190" s="23" t="s">
        <v>148</v>
      </c>
      <c r="BM190" s="23" t="s">
        <v>295</v>
      </c>
    </row>
    <row r="191" spans="2:51" s="11" customFormat="1" ht="13.5">
      <c r="B191" s="165"/>
      <c r="D191" s="166" t="s">
        <v>150</v>
      </c>
      <c r="E191" s="167" t="s">
        <v>5</v>
      </c>
      <c r="F191" s="168" t="s">
        <v>296</v>
      </c>
      <c r="H191" s="169">
        <v>849.954</v>
      </c>
      <c r="L191" s="165"/>
      <c r="M191" s="170"/>
      <c r="N191" s="171"/>
      <c r="O191" s="171"/>
      <c r="P191" s="171"/>
      <c r="Q191" s="171"/>
      <c r="R191" s="171"/>
      <c r="S191" s="171"/>
      <c r="T191" s="172"/>
      <c r="AT191" s="167" t="s">
        <v>150</v>
      </c>
      <c r="AU191" s="167" t="s">
        <v>81</v>
      </c>
      <c r="AV191" s="11" t="s">
        <v>81</v>
      </c>
      <c r="AW191" s="11" t="s">
        <v>152</v>
      </c>
      <c r="AX191" s="11" t="s">
        <v>72</v>
      </c>
      <c r="AY191" s="167" t="s">
        <v>141</v>
      </c>
    </row>
    <row r="192" spans="2:51" s="12" customFormat="1" ht="13.5">
      <c r="B192" s="173"/>
      <c r="D192" s="174" t="s">
        <v>150</v>
      </c>
      <c r="E192" s="175" t="s">
        <v>5</v>
      </c>
      <c r="F192" s="176" t="s">
        <v>153</v>
      </c>
      <c r="H192" s="177">
        <v>849.954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81" t="s">
        <v>150</v>
      </c>
      <c r="AU192" s="181" t="s">
        <v>81</v>
      </c>
      <c r="AV192" s="12" t="s">
        <v>148</v>
      </c>
      <c r="AW192" s="12" t="s">
        <v>152</v>
      </c>
      <c r="AX192" s="12" t="s">
        <v>22</v>
      </c>
      <c r="AY192" s="181" t="s">
        <v>141</v>
      </c>
    </row>
    <row r="193" spans="2:65" s="1" customFormat="1" ht="16.5" customHeight="1">
      <c r="B193" s="153"/>
      <c r="C193" s="154" t="s">
        <v>297</v>
      </c>
      <c r="D193" s="154" t="s">
        <v>143</v>
      </c>
      <c r="E193" s="155" t="s">
        <v>298</v>
      </c>
      <c r="F193" s="156" t="s">
        <v>299</v>
      </c>
      <c r="G193" s="157" t="s">
        <v>146</v>
      </c>
      <c r="H193" s="158">
        <v>229.83</v>
      </c>
      <c r="I193" s="159"/>
      <c r="J193" s="159">
        <f>ROUND(I193*H193,2)</f>
        <v>0</v>
      </c>
      <c r="K193" s="156" t="s">
        <v>147</v>
      </c>
      <c r="L193" s="37"/>
      <c r="M193" s="160" t="s">
        <v>5</v>
      </c>
      <c r="N193" s="161" t="s">
        <v>43</v>
      </c>
      <c r="O193" s="162">
        <v>0.026</v>
      </c>
      <c r="P193" s="162">
        <f>O193*H193</f>
        <v>5.97558</v>
      </c>
      <c r="Q193" s="162">
        <v>0</v>
      </c>
      <c r="R193" s="162">
        <f>Q193*H193</f>
        <v>0</v>
      </c>
      <c r="S193" s="162">
        <v>0</v>
      </c>
      <c r="T193" s="163">
        <f>S193*H193</f>
        <v>0</v>
      </c>
      <c r="AR193" s="23" t="s">
        <v>148</v>
      </c>
      <c r="AT193" s="23" t="s">
        <v>143</v>
      </c>
      <c r="AU193" s="23" t="s">
        <v>81</v>
      </c>
      <c r="AY193" s="23" t="s">
        <v>141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3" t="s">
        <v>22</v>
      </c>
      <c r="BK193" s="164">
        <f>ROUND(I193*H193,2)</f>
        <v>0</v>
      </c>
      <c r="BL193" s="23" t="s">
        <v>148</v>
      </c>
      <c r="BM193" s="23" t="s">
        <v>300</v>
      </c>
    </row>
    <row r="194" spans="2:51" s="11" customFormat="1" ht="13.5">
      <c r="B194" s="165"/>
      <c r="D194" s="166" t="s">
        <v>150</v>
      </c>
      <c r="E194" s="167" t="s">
        <v>5</v>
      </c>
      <c r="F194" s="168" t="s">
        <v>301</v>
      </c>
      <c r="H194" s="169">
        <v>229.83</v>
      </c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150</v>
      </c>
      <c r="AU194" s="167" t="s">
        <v>81</v>
      </c>
      <c r="AV194" s="11" t="s">
        <v>81</v>
      </c>
      <c r="AW194" s="11" t="s">
        <v>152</v>
      </c>
      <c r="AX194" s="11" t="s">
        <v>72</v>
      </c>
      <c r="AY194" s="167" t="s">
        <v>141</v>
      </c>
    </row>
    <row r="195" spans="2:51" s="12" customFormat="1" ht="13.5">
      <c r="B195" s="173"/>
      <c r="D195" s="174" t="s">
        <v>150</v>
      </c>
      <c r="E195" s="175" t="s">
        <v>5</v>
      </c>
      <c r="F195" s="176" t="s">
        <v>153</v>
      </c>
      <c r="H195" s="177">
        <v>229.83</v>
      </c>
      <c r="L195" s="173"/>
      <c r="M195" s="178"/>
      <c r="N195" s="179"/>
      <c r="O195" s="179"/>
      <c r="P195" s="179"/>
      <c r="Q195" s="179"/>
      <c r="R195" s="179"/>
      <c r="S195" s="179"/>
      <c r="T195" s="180"/>
      <c r="AT195" s="181" t="s">
        <v>150</v>
      </c>
      <c r="AU195" s="181" t="s">
        <v>81</v>
      </c>
      <c r="AV195" s="12" t="s">
        <v>148</v>
      </c>
      <c r="AW195" s="12" t="s">
        <v>152</v>
      </c>
      <c r="AX195" s="12" t="s">
        <v>22</v>
      </c>
      <c r="AY195" s="181" t="s">
        <v>141</v>
      </c>
    </row>
    <row r="196" spans="2:65" s="1" customFormat="1" ht="16.5" customHeight="1">
      <c r="B196" s="153"/>
      <c r="C196" s="154" t="s">
        <v>302</v>
      </c>
      <c r="D196" s="154" t="s">
        <v>143</v>
      </c>
      <c r="E196" s="155" t="s">
        <v>303</v>
      </c>
      <c r="F196" s="156" t="s">
        <v>304</v>
      </c>
      <c r="G196" s="157" t="s">
        <v>146</v>
      </c>
      <c r="H196" s="158">
        <v>229.83</v>
      </c>
      <c r="I196" s="159"/>
      <c r="J196" s="159">
        <f>ROUND(I196*H196,2)</f>
        <v>0</v>
      </c>
      <c r="K196" s="156" t="s">
        <v>147</v>
      </c>
      <c r="L196" s="37"/>
      <c r="M196" s="160" t="s">
        <v>5</v>
      </c>
      <c r="N196" s="161" t="s">
        <v>43</v>
      </c>
      <c r="O196" s="162">
        <v>0.035</v>
      </c>
      <c r="P196" s="162">
        <f>O196*H196</f>
        <v>8.04405</v>
      </c>
      <c r="Q196" s="162">
        <v>0</v>
      </c>
      <c r="R196" s="162">
        <f>Q196*H196</f>
        <v>0</v>
      </c>
      <c r="S196" s="162">
        <v>0</v>
      </c>
      <c r="T196" s="163">
        <f>S196*H196</f>
        <v>0</v>
      </c>
      <c r="AR196" s="23" t="s">
        <v>148</v>
      </c>
      <c r="AT196" s="23" t="s">
        <v>143</v>
      </c>
      <c r="AU196" s="23" t="s">
        <v>81</v>
      </c>
      <c r="AY196" s="23" t="s">
        <v>141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23" t="s">
        <v>22</v>
      </c>
      <c r="BK196" s="164">
        <f>ROUND(I196*H196,2)</f>
        <v>0</v>
      </c>
      <c r="BL196" s="23" t="s">
        <v>148</v>
      </c>
      <c r="BM196" s="23" t="s">
        <v>305</v>
      </c>
    </row>
    <row r="197" spans="2:51" s="11" customFormat="1" ht="13.5">
      <c r="B197" s="165"/>
      <c r="D197" s="166" t="s">
        <v>150</v>
      </c>
      <c r="E197" s="167" t="s">
        <v>5</v>
      </c>
      <c r="F197" s="168" t="s">
        <v>301</v>
      </c>
      <c r="H197" s="169">
        <v>229.83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150</v>
      </c>
      <c r="AU197" s="167" t="s">
        <v>81</v>
      </c>
      <c r="AV197" s="11" t="s">
        <v>81</v>
      </c>
      <c r="AW197" s="11" t="s">
        <v>152</v>
      </c>
      <c r="AX197" s="11" t="s">
        <v>72</v>
      </c>
      <c r="AY197" s="167" t="s">
        <v>141</v>
      </c>
    </row>
    <row r="198" spans="2:51" s="12" customFormat="1" ht="13.5">
      <c r="B198" s="173"/>
      <c r="D198" s="174" t="s">
        <v>150</v>
      </c>
      <c r="E198" s="175" t="s">
        <v>5</v>
      </c>
      <c r="F198" s="176" t="s">
        <v>153</v>
      </c>
      <c r="H198" s="177">
        <v>229.83</v>
      </c>
      <c r="L198" s="173"/>
      <c r="M198" s="178"/>
      <c r="N198" s="179"/>
      <c r="O198" s="179"/>
      <c r="P198" s="179"/>
      <c r="Q198" s="179"/>
      <c r="R198" s="179"/>
      <c r="S198" s="179"/>
      <c r="T198" s="180"/>
      <c r="AT198" s="181" t="s">
        <v>150</v>
      </c>
      <c r="AU198" s="181" t="s">
        <v>81</v>
      </c>
      <c r="AV198" s="12" t="s">
        <v>148</v>
      </c>
      <c r="AW198" s="12" t="s">
        <v>152</v>
      </c>
      <c r="AX198" s="12" t="s">
        <v>22</v>
      </c>
      <c r="AY198" s="181" t="s">
        <v>141</v>
      </c>
    </row>
    <row r="199" spans="2:65" s="1" customFormat="1" ht="16.5" customHeight="1">
      <c r="B199" s="153"/>
      <c r="C199" s="154" t="s">
        <v>306</v>
      </c>
      <c r="D199" s="154" t="s">
        <v>143</v>
      </c>
      <c r="E199" s="155" t="s">
        <v>307</v>
      </c>
      <c r="F199" s="156" t="s">
        <v>308</v>
      </c>
      <c r="G199" s="157" t="s">
        <v>146</v>
      </c>
      <c r="H199" s="158">
        <v>229.83</v>
      </c>
      <c r="I199" s="159"/>
      <c r="J199" s="159">
        <f>ROUND(I199*H199,2)</f>
        <v>0</v>
      </c>
      <c r="K199" s="156" t="s">
        <v>147</v>
      </c>
      <c r="L199" s="37"/>
      <c r="M199" s="160" t="s">
        <v>5</v>
      </c>
      <c r="N199" s="161" t="s">
        <v>43</v>
      </c>
      <c r="O199" s="162">
        <v>0.012</v>
      </c>
      <c r="P199" s="162">
        <f>O199*H199</f>
        <v>2.75796</v>
      </c>
      <c r="Q199" s="162">
        <v>0</v>
      </c>
      <c r="R199" s="162">
        <f>Q199*H199</f>
        <v>0</v>
      </c>
      <c r="S199" s="162">
        <v>0</v>
      </c>
      <c r="T199" s="163">
        <f>S199*H199</f>
        <v>0</v>
      </c>
      <c r="AR199" s="23" t="s">
        <v>148</v>
      </c>
      <c r="AT199" s="23" t="s">
        <v>143</v>
      </c>
      <c r="AU199" s="23" t="s">
        <v>81</v>
      </c>
      <c r="AY199" s="23" t="s">
        <v>141</v>
      </c>
      <c r="BE199" s="164">
        <f>IF(N199="základní",J199,0)</f>
        <v>0</v>
      </c>
      <c r="BF199" s="164">
        <f>IF(N199="snížená",J199,0)</f>
        <v>0</v>
      </c>
      <c r="BG199" s="164">
        <f>IF(N199="zákl. přenesená",J199,0)</f>
        <v>0</v>
      </c>
      <c r="BH199" s="164">
        <f>IF(N199="sníž. přenesená",J199,0)</f>
        <v>0</v>
      </c>
      <c r="BI199" s="164">
        <f>IF(N199="nulová",J199,0)</f>
        <v>0</v>
      </c>
      <c r="BJ199" s="23" t="s">
        <v>22</v>
      </c>
      <c r="BK199" s="164">
        <f>ROUND(I199*H199,2)</f>
        <v>0</v>
      </c>
      <c r="BL199" s="23" t="s">
        <v>148</v>
      </c>
      <c r="BM199" s="23" t="s">
        <v>309</v>
      </c>
    </row>
    <row r="200" spans="2:51" s="11" customFormat="1" ht="13.5">
      <c r="B200" s="165"/>
      <c r="D200" s="166" t="s">
        <v>150</v>
      </c>
      <c r="E200" s="167" t="s">
        <v>5</v>
      </c>
      <c r="F200" s="168" t="s">
        <v>301</v>
      </c>
      <c r="H200" s="169">
        <v>229.83</v>
      </c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150</v>
      </c>
      <c r="AU200" s="167" t="s">
        <v>81</v>
      </c>
      <c r="AV200" s="11" t="s">
        <v>81</v>
      </c>
      <c r="AW200" s="11" t="s">
        <v>152</v>
      </c>
      <c r="AX200" s="11" t="s">
        <v>72</v>
      </c>
      <c r="AY200" s="167" t="s">
        <v>141</v>
      </c>
    </row>
    <row r="201" spans="2:51" s="12" customFormat="1" ht="13.5">
      <c r="B201" s="173"/>
      <c r="D201" s="174" t="s">
        <v>150</v>
      </c>
      <c r="E201" s="175" t="s">
        <v>5</v>
      </c>
      <c r="F201" s="176" t="s">
        <v>153</v>
      </c>
      <c r="H201" s="177">
        <v>229.83</v>
      </c>
      <c r="L201" s="173"/>
      <c r="M201" s="178"/>
      <c r="N201" s="179"/>
      <c r="O201" s="179"/>
      <c r="P201" s="179"/>
      <c r="Q201" s="179"/>
      <c r="R201" s="179"/>
      <c r="S201" s="179"/>
      <c r="T201" s="180"/>
      <c r="AT201" s="181" t="s">
        <v>150</v>
      </c>
      <c r="AU201" s="181" t="s">
        <v>81</v>
      </c>
      <c r="AV201" s="12" t="s">
        <v>148</v>
      </c>
      <c r="AW201" s="12" t="s">
        <v>152</v>
      </c>
      <c r="AX201" s="12" t="s">
        <v>22</v>
      </c>
      <c r="AY201" s="181" t="s">
        <v>141</v>
      </c>
    </row>
    <row r="202" spans="2:65" s="1" customFormat="1" ht="16.5" customHeight="1">
      <c r="B202" s="153"/>
      <c r="C202" s="189" t="s">
        <v>310</v>
      </c>
      <c r="D202" s="189" t="s">
        <v>239</v>
      </c>
      <c r="E202" s="190" t="s">
        <v>311</v>
      </c>
      <c r="F202" s="191" t="s">
        <v>312</v>
      </c>
      <c r="G202" s="192" t="s">
        <v>313</v>
      </c>
      <c r="H202" s="193">
        <v>3.447</v>
      </c>
      <c r="I202" s="194"/>
      <c r="J202" s="194">
        <f>ROUND(I202*H202,2)</f>
        <v>0</v>
      </c>
      <c r="K202" s="191" t="s">
        <v>147</v>
      </c>
      <c r="L202" s="195"/>
      <c r="M202" s="196" t="s">
        <v>5</v>
      </c>
      <c r="N202" s="197" t="s">
        <v>43</v>
      </c>
      <c r="O202" s="162">
        <v>0</v>
      </c>
      <c r="P202" s="162">
        <f>O202*H202</f>
        <v>0</v>
      </c>
      <c r="Q202" s="162">
        <v>0.001</v>
      </c>
      <c r="R202" s="162">
        <f>Q202*H202</f>
        <v>0.003447</v>
      </c>
      <c r="S202" s="162">
        <v>0</v>
      </c>
      <c r="T202" s="163">
        <f>S202*H202</f>
        <v>0</v>
      </c>
      <c r="AR202" s="23" t="s">
        <v>178</v>
      </c>
      <c r="AT202" s="23" t="s">
        <v>239</v>
      </c>
      <c r="AU202" s="23" t="s">
        <v>81</v>
      </c>
      <c r="AY202" s="23" t="s">
        <v>141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23" t="s">
        <v>22</v>
      </c>
      <c r="BK202" s="164">
        <f>ROUND(I202*H202,2)</f>
        <v>0</v>
      </c>
      <c r="BL202" s="23" t="s">
        <v>148</v>
      </c>
      <c r="BM202" s="23" t="s">
        <v>314</v>
      </c>
    </row>
    <row r="203" spans="2:51" s="11" customFormat="1" ht="13.5">
      <c r="B203" s="165"/>
      <c r="D203" s="166" t="s">
        <v>150</v>
      </c>
      <c r="E203" s="167" t="s">
        <v>5</v>
      </c>
      <c r="F203" s="168" t="s">
        <v>315</v>
      </c>
      <c r="H203" s="169">
        <v>3.44745</v>
      </c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150</v>
      </c>
      <c r="AU203" s="167" t="s">
        <v>81</v>
      </c>
      <c r="AV203" s="11" t="s">
        <v>81</v>
      </c>
      <c r="AW203" s="11" t="s">
        <v>152</v>
      </c>
      <c r="AX203" s="11" t="s">
        <v>72</v>
      </c>
      <c r="AY203" s="167" t="s">
        <v>141</v>
      </c>
    </row>
    <row r="204" spans="2:51" s="12" customFormat="1" ht="13.5">
      <c r="B204" s="173"/>
      <c r="D204" s="174" t="s">
        <v>150</v>
      </c>
      <c r="E204" s="175" t="s">
        <v>5</v>
      </c>
      <c r="F204" s="176" t="s">
        <v>153</v>
      </c>
      <c r="H204" s="177">
        <v>3.44745</v>
      </c>
      <c r="L204" s="173"/>
      <c r="M204" s="178"/>
      <c r="N204" s="179"/>
      <c r="O204" s="179"/>
      <c r="P204" s="179"/>
      <c r="Q204" s="179"/>
      <c r="R204" s="179"/>
      <c r="S204" s="179"/>
      <c r="T204" s="180"/>
      <c r="AT204" s="181" t="s">
        <v>150</v>
      </c>
      <c r="AU204" s="181" t="s">
        <v>81</v>
      </c>
      <c r="AV204" s="12" t="s">
        <v>148</v>
      </c>
      <c r="AW204" s="12" t="s">
        <v>152</v>
      </c>
      <c r="AX204" s="12" t="s">
        <v>22</v>
      </c>
      <c r="AY204" s="181" t="s">
        <v>141</v>
      </c>
    </row>
    <row r="205" spans="2:65" s="1" customFormat="1" ht="16.5" customHeight="1">
      <c r="B205" s="153"/>
      <c r="C205" s="154" t="s">
        <v>316</v>
      </c>
      <c r="D205" s="154" t="s">
        <v>143</v>
      </c>
      <c r="E205" s="155" t="s">
        <v>317</v>
      </c>
      <c r="F205" s="156" t="s">
        <v>318</v>
      </c>
      <c r="G205" s="157" t="s">
        <v>146</v>
      </c>
      <c r="H205" s="158">
        <v>229.83</v>
      </c>
      <c r="I205" s="159"/>
      <c r="J205" s="159">
        <f>ROUND(I205*H205,2)</f>
        <v>0</v>
      </c>
      <c r="K205" s="156" t="s">
        <v>147</v>
      </c>
      <c r="L205" s="37"/>
      <c r="M205" s="160" t="s">
        <v>5</v>
      </c>
      <c r="N205" s="161" t="s">
        <v>43</v>
      </c>
      <c r="O205" s="162">
        <v>0.263</v>
      </c>
      <c r="P205" s="162">
        <f>O205*H205</f>
        <v>60.44529000000001</v>
      </c>
      <c r="Q205" s="162">
        <v>0</v>
      </c>
      <c r="R205" s="162">
        <f>Q205*H205</f>
        <v>0</v>
      </c>
      <c r="S205" s="162">
        <v>0</v>
      </c>
      <c r="T205" s="163">
        <f>S205*H205</f>
        <v>0</v>
      </c>
      <c r="AR205" s="23" t="s">
        <v>148</v>
      </c>
      <c r="AT205" s="23" t="s">
        <v>143</v>
      </c>
      <c r="AU205" s="23" t="s">
        <v>81</v>
      </c>
      <c r="AY205" s="23" t="s">
        <v>141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23" t="s">
        <v>22</v>
      </c>
      <c r="BK205" s="164">
        <f>ROUND(I205*H205,2)</f>
        <v>0</v>
      </c>
      <c r="BL205" s="23" t="s">
        <v>148</v>
      </c>
      <c r="BM205" s="23" t="s">
        <v>319</v>
      </c>
    </row>
    <row r="206" spans="2:51" s="11" customFormat="1" ht="13.5">
      <c r="B206" s="165"/>
      <c r="D206" s="166" t="s">
        <v>150</v>
      </c>
      <c r="E206" s="167" t="s">
        <v>5</v>
      </c>
      <c r="F206" s="168" t="s">
        <v>301</v>
      </c>
      <c r="H206" s="169">
        <v>229.83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150</v>
      </c>
      <c r="AU206" s="167" t="s">
        <v>81</v>
      </c>
      <c r="AV206" s="11" t="s">
        <v>81</v>
      </c>
      <c r="AW206" s="11" t="s">
        <v>152</v>
      </c>
      <c r="AX206" s="11" t="s">
        <v>72</v>
      </c>
      <c r="AY206" s="167" t="s">
        <v>141</v>
      </c>
    </row>
    <row r="207" spans="2:51" s="12" customFormat="1" ht="13.5">
      <c r="B207" s="173"/>
      <c r="D207" s="174" t="s">
        <v>150</v>
      </c>
      <c r="E207" s="175" t="s">
        <v>5</v>
      </c>
      <c r="F207" s="176" t="s">
        <v>153</v>
      </c>
      <c r="H207" s="177">
        <v>229.83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81" t="s">
        <v>150</v>
      </c>
      <c r="AU207" s="181" t="s">
        <v>81</v>
      </c>
      <c r="AV207" s="12" t="s">
        <v>148</v>
      </c>
      <c r="AW207" s="12" t="s">
        <v>152</v>
      </c>
      <c r="AX207" s="12" t="s">
        <v>22</v>
      </c>
      <c r="AY207" s="181" t="s">
        <v>141</v>
      </c>
    </row>
    <row r="208" spans="2:65" s="1" customFormat="1" ht="16.5" customHeight="1">
      <c r="B208" s="153"/>
      <c r="C208" s="154" t="s">
        <v>320</v>
      </c>
      <c r="D208" s="154" t="s">
        <v>143</v>
      </c>
      <c r="E208" s="155" t="s">
        <v>321</v>
      </c>
      <c r="F208" s="156" t="s">
        <v>322</v>
      </c>
      <c r="G208" s="157" t="s">
        <v>146</v>
      </c>
      <c r="H208" s="158">
        <v>30</v>
      </c>
      <c r="I208" s="159"/>
      <c r="J208" s="159">
        <f>ROUND(I208*H208,2)</f>
        <v>0</v>
      </c>
      <c r="K208" s="156" t="s">
        <v>147</v>
      </c>
      <c r="L208" s="37"/>
      <c r="M208" s="160" t="s">
        <v>5</v>
      </c>
      <c r="N208" s="161" t="s">
        <v>43</v>
      </c>
      <c r="O208" s="162">
        <v>0.864</v>
      </c>
      <c r="P208" s="162">
        <f>O208*H208</f>
        <v>25.919999999999998</v>
      </c>
      <c r="Q208" s="162">
        <v>0.0094</v>
      </c>
      <c r="R208" s="162">
        <f>Q208*H208</f>
        <v>0.28200000000000003</v>
      </c>
      <c r="S208" s="162">
        <v>0</v>
      </c>
      <c r="T208" s="163">
        <f>S208*H208</f>
        <v>0</v>
      </c>
      <c r="AR208" s="23" t="s">
        <v>148</v>
      </c>
      <c r="AT208" s="23" t="s">
        <v>143</v>
      </c>
      <c r="AU208" s="23" t="s">
        <v>81</v>
      </c>
      <c r="AY208" s="23" t="s">
        <v>141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23" t="s">
        <v>22</v>
      </c>
      <c r="BK208" s="164">
        <f>ROUND(I208*H208,2)</f>
        <v>0</v>
      </c>
      <c r="BL208" s="23" t="s">
        <v>148</v>
      </c>
      <c r="BM208" s="23" t="s">
        <v>323</v>
      </c>
    </row>
    <row r="209" spans="2:51" s="11" customFormat="1" ht="13.5">
      <c r="B209" s="165"/>
      <c r="D209" s="166" t="s">
        <v>150</v>
      </c>
      <c r="E209" s="167" t="s">
        <v>5</v>
      </c>
      <c r="F209" s="168" t="s">
        <v>324</v>
      </c>
      <c r="H209" s="169">
        <v>30</v>
      </c>
      <c r="L209" s="165"/>
      <c r="M209" s="170"/>
      <c r="N209" s="171"/>
      <c r="O209" s="171"/>
      <c r="P209" s="171"/>
      <c r="Q209" s="171"/>
      <c r="R209" s="171"/>
      <c r="S209" s="171"/>
      <c r="T209" s="172"/>
      <c r="AT209" s="167" t="s">
        <v>150</v>
      </c>
      <c r="AU209" s="167" t="s">
        <v>81</v>
      </c>
      <c r="AV209" s="11" t="s">
        <v>81</v>
      </c>
      <c r="AW209" s="11" t="s">
        <v>152</v>
      </c>
      <c r="AX209" s="11" t="s">
        <v>72</v>
      </c>
      <c r="AY209" s="167" t="s">
        <v>141</v>
      </c>
    </row>
    <row r="210" spans="2:51" s="12" customFormat="1" ht="13.5">
      <c r="B210" s="173"/>
      <c r="D210" s="174" t="s">
        <v>150</v>
      </c>
      <c r="E210" s="175" t="s">
        <v>5</v>
      </c>
      <c r="F210" s="176" t="s">
        <v>153</v>
      </c>
      <c r="H210" s="177">
        <v>30</v>
      </c>
      <c r="L210" s="173"/>
      <c r="M210" s="178"/>
      <c r="N210" s="179"/>
      <c r="O210" s="179"/>
      <c r="P210" s="179"/>
      <c r="Q210" s="179"/>
      <c r="R210" s="179"/>
      <c r="S210" s="179"/>
      <c r="T210" s="180"/>
      <c r="AT210" s="181" t="s">
        <v>150</v>
      </c>
      <c r="AU210" s="181" t="s">
        <v>81</v>
      </c>
      <c r="AV210" s="12" t="s">
        <v>148</v>
      </c>
      <c r="AW210" s="12" t="s">
        <v>152</v>
      </c>
      <c r="AX210" s="12" t="s">
        <v>22</v>
      </c>
      <c r="AY210" s="181" t="s">
        <v>141</v>
      </c>
    </row>
    <row r="211" spans="2:65" s="1" customFormat="1" ht="16.5" customHeight="1">
      <c r="B211" s="153"/>
      <c r="C211" s="154" t="s">
        <v>325</v>
      </c>
      <c r="D211" s="154" t="s">
        <v>143</v>
      </c>
      <c r="E211" s="155" t="s">
        <v>326</v>
      </c>
      <c r="F211" s="156" t="s">
        <v>327</v>
      </c>
      <c r="G211" s="157" t="s">
        <v>146</v>
      </c>
      <c r="H211" s="158">
        <v>30</v>
      </c>
      <c r="I211" s="159"/>
      <c r="J211" s="159">
        <f>ROUND(I211*H211,2)</f>
        <v>0</v>
      </c>
      <c r="K211" s="156" t="s">
        <v>147</v>
      </c>
      <c r="L211" s="37"/>
      <c r="M211" s="160" t="s">
        <v>5</v>
      </c>
      <c r="N211" s="161" t="s">
        <v>43</v>
      </c>
      <c r="O211" s="162">
        <v>0.371</v>
      </c>
      <c r="P211" s="162">
        <f>O211*H211</f>
        <v>11.129999999999999</v>
      </c>
      <c r="Q211" s="162">
        <v>0</v>
      </c>
      <c r="R211" s="162">
        <f>Q211*H211</f>
        <v>0</v>
      </c>
      <c r="S211" s="162">
        <v>0</v>
      </c>
      <c r="T211" s="163">
        <f>S211*H211</f>
        <v>0</v>
      </c>
      <c r="AR211" s="23" t="s">
        <v>148</v>
      </c>
      <c r="AT211" s="23" t="s">
        <v>143</v>
      </c>
      <c r="AU211" s="23" t="s">
        <v>81</v>
      </c>
      <c r="AY211" s="23" t="s">
        <v>141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3" t="s">
        <v>22</v>
      </c>
      <c r="BK211" s="164">
        <f>ROUND(I211*H211,2)</f>
        <v>0</v>
      </c>
      <c r="BL211" s="23" t="s">
        <v>148</v>
      </c>
      <c r="BM211" s="23" t="s">
        <v>328</v>
      </c>
    </row>
    <row r="212" spans="2:51" s="11" customFormat="1" ht="13.5">
      <c r="B212" s="165"/>
      <c r="D212" s="166" t="s">
        <v>150</v>
      </c>
      <c r="E212" s="167" t="s">
        <v>5</v>
      </c>
      <c r="F212" s="168" t="s">
        <v>324</v>
      </c>
      <c r="H212" s="169">
        <v>30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150</v>
      </c>
      <c r="AU212" s="167" t="s">
        <v>81</v>
      </c>
      <c r="AV212" s="11" t="s">
        <v>81</v>
      </c>
      <c r="AW212" s="11" t="s">
        <v>152</v>
      </c>
      <c r="AX212" s="11" t="s">
        <v>72</v>
      </c>
      <c r="AY212" s="167" t="s">
        <v>141</v>
      </c>
    </row>
    <row r="213" spans="2:51" s="12" customFormat="1" ht="13.5">
      <c r="B213" s="173"/>
      <c r="D213" s="174" t="s">
        <v>150</v>
      </c>
      <c r="E213" s="175" t="s">
        <v>5</v>
      </c>
      <c r="F213" s="176" t="s">
        <v>153</v>
      </c>
      <c r="H213" s="177">
        <v>30</v>
      </c>
      <c r="L213" s="173"/>
      <c r="M213" s="178"/>
      <c r="N213" s="179"/>
      <c r="O213" s="179"/>
      <c r="P213" s="179"/>
      <c r="Q213" s="179"/>
      <c r="R213" s="179"/>
      <c r="S213" s="179"/>
      <c r="T213" s="180"/>
      <c r="AT213" s="181" t="s">
        <v>150</v>
      </c>
      <c r="AU213" s="181" t="s">
        <v>81</v>
      </c>
      <c r="AV213" s="12" t="s">
        <v>148</v>
      </c>
      <c r="AW213" s="12" t="s">
        <v>152</v>
      </c>
      <c r="AX213" s="12" t="s">
        <v>22</v>
      </c>
      <c r="AY213" s="181" t="s">
        <v>141</v>
      </c>
    </row>
    <row r="214" spans="2:65" s="1" customFormat="1" ht="16.5" customHeight="1">
      <c r="B214" s="153"/>
      <c r="C214" s="154" t="s">
        <v>329</v>
      </c>
      <c r="D214" s="154" t="s">
        <v>143</v>
      </c>
      <c r="E214" s="155" t="s">
        <v>330</v>
      </c>
      <c r="F214" s="156" t="s">
        <v>331</v>
      </c>
      <c r="G214" s="157" t="s">
        <v>332</v>
      </c>
      <c r="H214" s="158">
        <v>1</v>
      </c>
      <c r="I214" s="159"/>
      <c r="J214" s="159">
        <f>ROUND(I214*H214,2)</f>
        <v>0</v>
      </c>
      <c r="K214" s="156" t="s">
        <v>5</v>
      </c>
      <c r="L214" s="37"/>
      <c r="M214" s="160" t="s">
        <v>5</v>
      </c>
      <c r="N214" s="161" t="s">
        <v>43</v>
      </c>
      <c r="O214" s="162">
        <v>0</v>
      </c>
      <c r="P214" s="162">
        <f>O214*H214</f>
        <v>0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AR214" s="23" t="s">
        <v>148</v>
      </c>
      <c r="AT214" s="23" t="s">
        <v>143</v>
      </c>
      <c r="AU214" s="23" t="s">
        <v>81</v>
      </c>
      <c r="AY214" s="23" t="s">
        <v>141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23" t="s">
        <v>22</v>
      </c>
      <c r="BK214" s="164">
        <f>ROUND(I214*H214,2)</f>
        <v>0</v>
      </c>
      <c r="BL214" s="23" t="s">
        <v>148</v>
      </c>
      <c r="BM214" s="23" t="s">
        <v>333</v>
      </c>
    </row>
    <row r="215" spans="2:51" s="11" customFormat="1" ht="13.5">
      <c r="B215" s="165"/>
      <c r="D215" s="166" t="s">
        <v>150</v>
      </c>
      <c r="E215" s="167" t="s">
        <v>5</v>
      </c>
      <c r="F215" s="168" t="s">
        <v>334</v>
      </c>
      <c r="H215" s="169">
        <v>1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150</v>
      </c>
      <c r="AU215" s="167" t="s">
        <v>81</v>
      </c>
      <c r="AV215" s="11" t="s">
        <v>81</v>
      </c>
      <c r="AW215" s="11" t="s">
        <v>152</v>
      </c>
      <c r="AX215" s="11" t="s">
        <v>72</v>
      </c>
      <c r="AY215" s="167" t="s">
        <v>141</v>
      </c>
    </row>
    <row r="216" spans="2:51" s="12" customFormat="1" ht="13.5">
      <c r="B216" s="173"/>
      <c r="D216" s="166" t="s">
        <v>150</v>
      </c>
      <c r="E216" s="198" t="s">
        <v>5</v>
      </c>
      <c r="F216" s="199" t="s">
        <v>153</v>
      </c>
      <c r="H216" s="200">
        <v>1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81" t="s">
        <v>150</v>
      </c>
      <c r="AU216" s="181" t="s">
        <v>81</v>
      </c>
      <c r="AV216" s="12" t="s">
        <v>148</v>
      </c>
      <c r="AW216" s="12" t="s">
        <v>152</v>
      </c>
      <c r="AX216" s="12" t="s">
        <v>22</v>
      </c>
      <c r="AY216" s="181" t="s">
        <v>141</v>
      </c>
    </row>
    <row r="217" spans="2:63" s="10" customFormat="1" ht="29.85" customHeight="1">
      <c r="B217" s="140"/>
      <c r="D217" s="150" t="s">
        <v>71</v>
      </c>
      <c r="E217" s="151" t="s">
        <v>81</v>
      </c>
      <c r="F217" s="151" t="s">
        <v>335</v>
      </c>
      <c r="J217" s="152">
        <f>BK217</f>
        <v>0</v>
      </c>
      <c r="L217" s="140"/>
      <c r="M217" s="144"/>
      <c r="N217" s="145"/>
      <c r="O217" s="145"/>
      <c r="P217" s="146">
        <f>SUM(P218:P229)</f>
        <v>153.915</v>
      </c>
      <c r="Q217" s="145"/>
      <c r="R217" s="146">
        <f>SUM(R218:R229)</f>
        <v>1.6265853</v>
      </c>
      <c r="S217" s="145"/>
      <c r="T217" s="147">
        <f>SUM(T218:T229)</f>
        <v>0</v>
      </c>
      <c r="AR217" s="141" t="s">
        <v>22</v>
      </c>
      <c r="AT217" s="148" t="s">
        <v>71</v>
      </c>
      <c r="AU217" s="148" t="s">
        <v>22</v>
      </c>
      <c r="AY217" s="141" t="s">
        <v>141</v>
      </c>
      <c r="BK217" s="149">
        <f>SUM(BK218:BK229)</f>
        <v>0</v>
      </c>
    </row>
    <row r="218" spans="2:65" s="1" customFormat="1" ht="25.5" customHeight="1">
      <c r="B218" s="153"/>
      <c r="C218" s="154" t="s">
        <v>336</v>
      </c>
      <c r="D218" s="154" t="s">
        <v>143</v>
      </c>
      <c r="E218" s="155" t="s">
        <v>337</v>
      </c>
      <c r="F218" s="156" t="s">
        <v>338</v>
      </c>
      <c r="G218" s="157" t="s">
        <v>146</v>
      </c>
      <c r="H218" s="158">
        <v>1620.2</v>
      </c>
      <c r="I218" s="159"/>
      <c r="J218" s="159">
        <f>ROUND(I218*H218,2)</f>
        <v>0</v>
      </c>
      <c r="K218" s="156" t="s">
        <v>147</v>
      </c>
      <c r="L218" s="37"/>
      <c r="M218" s="160" t="s">
        <v>5</v>
      </c>
      <c r="N218" s="161" t="s">
        <v>43</v>
      </c>
      <c r="O218" s="162">
        <v>0.075</v>
      </c>
      <c r="P218" s="162">
        <f>O218*H218</f>
        <v>121.515</v>
      </c>
      <c r="Q218" s="162">
        <v>0.00017</v>
      </c>
      <c r="R218" s="162">
        <f>Q218*H218</f>
        <v>0.275434</v>
      </c>
      <c r="S218" s="162">
        <v>0</v>
      </c>
      <c r="T218" s="163">
        <f>S218*H218</f>
        <v>0</v>
      </c>
      <c r="AR218" s="23" t="s">
        <v>148</v>
      </c>
      <c r="AT218" s="23" t="s">
        <v>143</v>
      </c>
      <c r="AU218" s="23" t="s">
        <v>81</v>
      </c>
      <c r="AY218" s="23" t="s">
        <v>141</v>
      </c>
      <c r="BE218" s="164">
        <f>IF(N218="základní",J218,0)</f>
        <v>0</v>
      </c>
      <c r="BF218" s="164">
        <f>IF(N218="snížená",J218,0)</f>
        <v>0</v>
      </c>
      <c r="BG218" s="164">
        <f>IF(N218="zákl. přenesená",J218,0)</f>
        <v>0</v>
      </c>
      <c r="BH218" s="164">
        <f>IF(N218="sníž. přenesená",J218,0)</f>
        <v>0</v>
      </c>
      <c r="BI218" s="164">
        <f>IF(N218="nulová",J218,0)</f>
        <v>0</v>
      </c>
      <c r="BJ218" s="23" t="s">
        <v>22</v>
      </c>
      <c r="BK218" s="164">
        <f>ROUND(I218*H218,2)</f>
        <v>0</v>
      </c>
      <c r="BL218" s="23" t="s">
        <v>148</v>
      </c>
      <c r="BM218" s="23" t="s">
        <v>339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340</v>
      </c>
      <c r="H219" s="169">
        <v>1620.2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2" customFormat="1" ht="13.5">
      <c r="B220" s="173"/>
      <c r="D220" s="174" t="s">
        <v>150</v>
      </c>
      <c r="E220" s="175" t="s">
        <v>5</v>
      </c>
      <c r="F220" s="176" t="s">
        <v>153</v>
      </c>
      <c r="H220" s="177">
        <v>1620.2</v>
      </c>
      <c r="L220" s="173"/>
      <c r="M220" s="178"/>
      <c r="N220" s="179"/>
      <c r="O220" s="179"/>
      <c r="P220" s="179"/>
      <c r="Q220" s="179"/>
      <c r="R220" s="179"/>
      <c r="S220" s="179"/>
      <c r="T220" s="180"/>
      <c r="AT220" s="181" t="s">
        <v>150</v>
      </c>
      <c r="AU220" s="181" t="s">
        <v>81</v>
      </c>
      <c r="AV220" s="12" t="s">
        <v>148</v>
      </c>
      <c r="AW220" s="12" t="s">
        <v>152</v>
      </c>
      <c r="AX220" s="12" t="s">
        <v>22</v>
      </c>
      <c r="AY220" s="181" t="s">
        <v>141</v>
      </c>
    </row>
    <row r="221" spans="2:65" s="1" customFormat="1" ht="16.5" customHeight="1">
      <c r="B221" s="153"/>
      <c r="C221" s="154" t="s">
        <v>341</v>
      </c>
      <c r="D221" s="154" t="s">
        <v>143</v>
      </c>
      <c r="E221" s="155" t="s">
        <v>342</v>
      </c>
      <c r="F221" s="156" t="s">
        <v>343</v>
      </c>
      <c r="G221" s="157" t="s">
        <v>344</v>
      </c>
      <c r="H221" s="158">
        <v>405</v>
      </c>
      <c r="I221" s="159"/>
      <c r="J221" s="159">
        <f>ROUND(I221*H221,2)</f>
        <v>0</v>
      </c>
      <c r="K221" s="156" t="s">
        <v>147</v>
      </c>
      <c r="L221" s="37"/>
      <c r="M221" s="160" t="s">
        <v>5</v>
      </c>
      <c r="N221" s="161" t="s">
        <v>43</v>
      </c>
      <c r="O221" s="162">
        <v>0.08</v>
      </c>
      <c r="P221" s="162">
        <f>O221*H221</f>
        <v>32.4</v>
      </c>
      <c r="Q221" s="162">
        <v>0.00191</v>
      </c>
      <c r="R221" s="162">
        <f>Q221*H221</f>
        <v>0.77355</v>
      </c>
      <c r="S221" s="162">
        <v>0</v>
      </c>
      <c r="T221" s="163">
        <f>S221*H221</f>
        <v>0</v>
      </c>
      <c r="AR221" s="23" t="s">
        <v>148</v>
      </c>
      <c r="AT221" s="23" t="s">
        <v>143</v>
      </c>
      <c r="AU221" s="23" t="s">
        <v>81</v>
      </c>
      <c r="AY221" s="23" t="s">
        <v>141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22</v>
      </c>
      <c r="BK221" s="164">
        <f>ROUND(I221*H221,2)</f>
        <v>0</v>
      </c>
      <c r="BL221" s="23" t="s">
        <v>148</v>
      </c>
      <c r="BM221" s="23" t="s">
        <v>345</v>
      </c>
    </row>
    <row r="222" spans="2:51" s="11" customFormat="1" ht="13.5">
      <c r="B222" s="165"/>
      <c r="D222" s="166" t="s">
        <v>150</v>
      </c>
      <c r="E222" s="167" t="s">
        <v>5</v>
      </c>
      <c r="F222" s="168" t="s">
        <v>346</v>
      </c>
      <c r="H222" s="169">
        <v>405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150</v>
      </c>
      <c r="AU222" s="167" t="s">
        <v>81</v>
      </c>
      <c r="AV222" s="11" t="s">
        <v>81</v>
      </c>
      <c r="AW222" s="11" t="s">
        <v>152</v>
      </c>
      <c r="AX222" s="11" t="s">
        <v>72</v>
      </c>
      <c r="AY222" s="167" t="s">
        <v>141</v>
      </c>
    </row>
    <row r="223" spans="2:51" s="12" customFormat="1" ht="13.5">
      <c r="B223" s="173"/>
      <c r="D223" s="174" t="s">
        <v>150</v>
      </c>
      <c r="E223" s="175" t="s">
        <v>5</v>
      </c>
      <c r="F223" s="176" t="s">
        <v>153</v>
      </c>
      <c r="H223" s="177">
        <v>405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81" t="s">
        <v>150</v>
      </c>
      <c r="AU223" s="181" t="s">
        <v>81</v>
      </c>
      <c r="AV223" s="12" t="s">
        <v>148</v>
      </c>
      <c r="AW223" s="12" t="s">
        <v>152</v>
      </c>
      <c r="AX223" s="12" t="s">
        <v>22</v>
      </c>
      <c r="AY223" s="181" t="s">
        <v>141</v>
      </c>
    </row>
    <row r="224" spans="2:65" s="1" customFormat="1" ht="16.5" customHeight="1">
      <c r="B224" s="153"/>
      <c r="C224" s="189" t="s">
        <v>347</v>
      </c>
      <c r="D224" s="189" t="s">
        <v>239</v>
      </c>
      <c r="E224" s="190" t="s">
        <v>348</v>
      </c>
      <c r="F224" s="191" t="s">
        <v>349</v>
      </c>
      <c r="G224" s="192" t="s">
        <v>146</v>
      </c>
      <c r="H224" s="193">
        <v>1863.23</v>
      </c>
      <c r="I224" s="194"/>
      <c r="J224" s="194">
        <f>ROUND(I224*H224,2)</f>
        <v>0</v>
      </c>
      <c r="K224" s="191" t="s">
        <v>147</v>
      </c>
      <c r="L224" s="195"/>
      <c r="M224" s="196" t="s">
        <v>5</v>
      </c>
      <c r="N224" s="197" t="s">
        <v>43</v>
      </c>
      <c r="O224" s="162">
        <v>0</v>
      </c>
      <c r="P224" s="162">
        <f>O224*H224</f>
        <v>0</v>
      </c>
      <c r="Q224" s="162">
        <v>0.00031</v>
      </c>
      <c r="R224" s="162">
        <f>Q224*H224</f>
        <v>0.5776013</v>
      </c>
      <c r="S224" s="162">
        <v>0</v>
      </c>
      <c r="T224" s="163">
        <f>S224*H224</f>
        <v>0</v>
      </c>
      <c r="AR224" s="23" t="s">
        <v>178</v>
      </c>
      <c r="AT224" s="23" t="s">
        <v>239</v>
      </c>
      <c r="AU224" s="23" t="s">
        <v>81</v>
      </c>
      <c r="AY224" s="23" t="s">
        <v>141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23" t="s">
        <v>22</v>
      </c>
      <c r="BK224" s="164">
        <f>ROUND(I224*H224,2)</f>
        <v>0</v>
      </c>
      <c r="BL224" s="23" t="s">
        <v>148</v>
      </c>
      <c r="BM224" s="23" t="s">
        <v>350</v>
      </c>
    </row>
    <row r="225" spans="2:51" s="11" customFormat="1" ht="13.5">
      <c r="B225" s="165"/>
      <c r="D225" s="166" t="s">
        <v>150</v>
      </c>
      <c r="E225" s="167" t="s">
        <v>5</v>
      </c>
      <c r="F225" s="168" t="s">
        <v>351</v>
      </c>
      <c r="H225" s="169">
        <v>1863.23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150</v>
      </c>
      <c r="AU225" s="167" t="s">
        <v>81</v>
      </c>
      <c r="AV225" s="11" t="s">
        <v>81</v>
      </c>
      <c r="AW225" s="11" t="s">
        <v>152</v>
      </c>
      <c r="AX225" s="11" t="s">
        <v>72</v>
      </c>
      <c r="AY225" s="167" t="s">
        <v>141</v>
      </c>
    </row>
    <row r="226" spans="2:51" s="12" customFormat="1" ht="13.5">
      <c r="B226" s="173"/>
      <c r="D226" s="174" t="s">
        <v>150</v>
      </c>
      <c r="E226" s="175" t="s">
        <v>5</v>
      </c>
      <c r="F226" s="176" t="s">
        <v>153</v>
      </c>
      <c r="H226" s="177">
        <v>1863.23</v>
      </c>
      <c r="L226" s="173"/>
      <c r="M226" s="178"/>
      <c r="N226" s="179"/>
      <c r="O226" s="179"/>
      <c r="P226" s="179"/>
      <c r="Q226" s="179"/>
      <c r="R226" s="179"/>
      <c r="S226" s="179"/>
      <c r="T226" s="180"/>
      <c r="AT226" s="181" t="s">
        <v>150</v>
      </c>
      <c r="AU226" s="181" t="s">
        <v>81</v>
      </c>
      <c r="AV226" s="12" t="s">
        <v>148</v>
      </c>
      <c r="AW226" s="12" t="s">
        <v>152</v>
      </c>
      <c r="AX226" s="12" t="s">
        <v>22</v>
      </c>
      <c r="AY226" s="181" t="s">
        <v>141</v>
      </c>
    </row>
    <row r="227" spans="2:65" s="1" customFormat="1" ht="16.5" customHeight="1">
      <c r="B227" s="153"/>
      <c r="C227" s="154" t="s">
        <v>352</v>
      </c>
      <c r="D227" s="154" t="s">
        <v>143</v>
      </c>
      <c r="E227" s="155" t="s">
        <v>353</v>
      </c>
      <c r="F227" s="156" t="s">
        <v>354</v>
      </c>
      <c r="G227" s="157" t="s">
        <v>344</v>
      </c>
      <c r="H227" s="158">
        <v>12</v>
      </c>
      <c r="I227" s="159"/>
      <c r="J227" s="159">
        <f>ROUND(I227*H227,2)</f>
        <v>0</v>
      </c>
      <c r="K227" s="156" t="s">
        <v>5</v>
      </c>
      <c r="L227" s="37"/>
      <c r="M227" s="160" t="s">
        <v>5</v>
      </c>
      <c r="N227" s="161" t="s">
        <v>43</v>
      </c>
      <c r="O227" s="162">
        <v>0</v>
      </c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355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356</v>
      </c>
      <c r="H228" s="169">
        <v>12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2" customFormat="1" ht="13.5">
      <c r="B229" s="173"/>
      <c r="D229" s="166" t="s">
        <v>150</v>
      </c>
      <c r="E229" s="198" t="s">
        <v>5</v>
      </c>
      <c r="F229" s="199" t="s">
        <v>153</v>
      </c>
      <c r="H229" s="200">
        <v>12</v>
      </c>
      <c r="L229" s="173"/>
      <c r="M229" s="178"/>
      <c r="N229" s="179"/>
      <c r="O229" s="179"/>
      <c r="P229" s="179"/>
      <c r="Q229" s="179"/>
      <c r="R229" s="179"/>
      <c r="S229" s="179"/>
      <c r="T229" s="180"/>
      <c r="AT229" s="181" t="s">
        <v>150</v>
      </c>
      <c r="AU229" s="181" t="s">
        <v>81</v>
      </c>
      <c r="AV229" s="12" t="s">
        <v>148</v>
      </c>
      <c r="AW229" s="12" t="s">
        <v>152</v>
      </c>
      <c r="AX229" s="12" t="s">
        <v>22</v>
      </c>
      <c r="AY229" s="181" t="s">
        <v>141</v>
      </c>
    </row>
    <row r="230" spans="2:63" s="10" customFormat="1" ht="29.85" customHeight="1">
      <c r="B230" s="140"/>
      <c r="D230" s="150" t="s">
        <v>71</v>
      </c>
      <c r="E230" s="151" t="s">
        <v>357</v>
      </c>
      <c r="F230" s="151" t="s">
        <v>358</v>
      </c>
      <c r="J230" s="152">
        <f>BK230</f>
        <v>0</v>
      </c>
      <c r="L230" s="140"/>
      <c r="M230" s="144"/>
      <c r="N230" s="145"/>
      <c r="O230" s="145"/>
      <c r="P230" s="146">
        <f>SUM(P231:P345)</f>
        <v>4098.61897</v>
      </c>
      <c r="Q230" s="145"/>
      <c r="R230" s="146">
        <f>SUM(R231:R345)</f>
        <v>676.74553823</v>
      </c>
      <c r="S230" s="145"/>
      <c r="T230" s="147">
        <f>SUM(T231:T345)</f>
        <v>0</v>
      </c>
      <c r="AR230" s="141" t="s">
        <v>22</v>
      </c>
      <c r="AT230" s="148" t="s">
        <v>71</v>
      </c>
      <c r="AU230" s="148" t="s">
        <v>22</v>
      </c>
      <c r="AY230" s="141" t="s">
        <v>141</v>
      </c>
      <c r="BK230" s="149">
        <f>SUM(BK231:BK345)</f>
        <v>0</v>
      </c>
    </row>
    <row r="231" spans="2:65" s="1" customFormat="1" ht="16.5" customHeight="1">
      <c r="B231" s="153"/>
      <c r="C231" s="154" t="s">
        <v>359</v>
      </c>
      <c r="D231" s="154" t="s">
        <v>143</v>
      </c>
      <c r="E231" s="155" t="s">
        <v>360</v>
      </c>
      <c r="F231" s="156" t="s">
        <v>361</v>
      </c>
      <c r="G231" s="157" t="s">
        <v>185</v>
      </c>
      <c r="H231" s="158">
        <v>230.035</v>
      </c>
      <c r="I231" s="159"/>
      <c r="J231" s="159">
        <f>ROUND(I231*H231,2)</f>
        <v>0</v>
      </c>
      <c r="K231" s="156" t="s">
        <v>147</v>
      </c>
      <c r="L231" s="37"/>
      <c r="M231" s="160" t="s">
        <v>5</v>
      </c>
      <c r="N231" s="161" t="s">
        <v>43</v>
      </c>
      <c r="O231" s="162">
        <v>4.591</v>
      </c>
      <c r="P231" s="162">
        <f>O231*H231</f>
        <v>1056.0906850000001</v>
      </c>
      <c r="Q231" s="162">
        <v>2.80894</v>
      </c>
      <c r="R231" s="162">
        <f>Q231*H231</f>
        <v>646.1545129</v>
      </c>
      <c r="S231" s="162">
        <v>0</v>
      </c>
      <c r="T231" s="163">
        <f>S231*H231</f>
        <v>0</v>
      </c>
      <c r="AR231" s="23" t="s">
        <v>148</v>
      </c>
      <c r="AT231" s="23" t="s">
        <v>143</v>
      </c>
      <c r="AU231" s="23" t="s">
        <v>81</v>
      </c>
      <c r="AY231" s="23" t="s">
        <v>141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23" t="s">
        <v>22</v>
      </c>
      <c r="BK231" s="164">
        <f>ROUND(I231*H231,2)</f>
        <v>0</v>
      </c>
      <c r="BL231" s="23" t="s">
        <v>148</v>
      </c>
      <c r="BM231" s="23" t="s">
        <v>362</v>
      </c>
    </row>
    <row r="232" spans="2:51" s="13" customFormat="1" ht="13.5">
      <c r="B232" s="182"/>
      <c r="D232" s="166" t="s">
        <v>150</v>
      </c>
      <c r="E232" s="183" t="s">
        <v>5</v>
      </c>
      <c r="F232" s="184" t="s">
        <v>363</v>
      </c>
      <c r="H232" s="185" t="s">
        <v>5</v>
      </c>
      <c r="L232" s="182"/>
      <c r="M232" s="186"/>
      <c r="N232" s="187"/>
      <c r="O232" s="187"/>
      <c r="P232" s="187"/>
      <c r="Q232" s="187"/>
      <c r="R232" s="187"/>
      <c r="S232" s="187"/>
      <c r="T232" s="188"/>
      <c r="AT232" s="185" t="s">
        <v>150</v>
      </c>
      <c r="AU232" s="185" t="s">
        <v>81</v>
      </c>
      <c r="AV232" s="13" t="s">
        <v>22</v>
      </c>
      <c r="AW232" s="13" t="s">
        <v>152</v>
      </c>
      <c r="AX232" s="13" t="s">
        <v>72</v>
      </c>
      <c r="AY232" s="185" t="s">
        <v>141</v>
      </c>
    </row>
    <row r="233" spans="2:51" s="13" customFormat="1" ht="13.5">
      <c r="B233" s="182"/>
      <c r="D233" s="166" t="s">
        <v>150</v>
      </c>
      <c r="E233" s="183" t="s">
        <v>5</v>
      </c>
      <c r="F233" s="184" t="s">
        <v>259</v>
      </c>
      <c r="H233" s="185" t="s">
        <v>5</v>
      </c>
      <c r="L233" s="182"/>
      <c r="M233" s="186"/>
      <c r="N233" s="187"/>
      <c r="O233" s="187"/>
      <c r="P233" s="187"/>
      <c r="Q233" s="187"/>
      <c r="R233" s="187"/>
      <c r="S233" s="187"/>
      <c r="T233" s="188"/>
      <c r="AT233" s="185" t="s">
        <v>150</v>
      </c>
      <c r="AU233" s="185" t="s">
        <v>81</v>
      </c>
      <c r="AV233" s="13" t="s">
        <v>22</v>
      </c>
      <c r="AW233" s="13" t="s">
        <v>152</v>
      </c>
      <c r="AX233" s="13" t="s">
        <v>72</v>
      </c>
      <c r="AY233" s="185" t="s">
        <v>141</v>
      </c>
    </row>
    <row r="234" spans="2:51" s="11" customFormat="1" ht="13.5">
      <c r="B234" s="165"/>
      <c r="D234" s="166" t="s">
        <v>150</v>
      </c>
      <c r="E234" s="167" t="s">
        <v>5</v>
      </c>
      <c r="F234" s="168" t="s">
        <v>364</v>
      </c>
      <c r="H234" s="169">
        <v>10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150</v>
      </c>
      <c r="AU234" s="167" t="s">
        <v>81</v>
      </c>
      <c r="AV234" s="11" t="s">
        <v>81</v>
      </c>
      <c r="AW234" s="11" t="s">
        <v>152</v>
      </c>
      <c r="AX234" s="11" t="s">
        <v>72</v>
      </c>
      <c r="AY234" s="167" t="s">
        <v>141</v>
      </c>
    </row>
    <row r="235" spans="2:51" s="11" customFormat="1" ht="13.5">
      <c r="B235" s="165"/>
      <c r="D235" s="166" t="s">
        <v>150</v>
      </c>
      <c r="E235" s="167" t="s">
        <v>5</v>
      </c>
      <c r="F235" s="168" t="s">
        <v>365</v>
      </c>
      <c r="H235" s="169">
        <v>10</v>
      </c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150</v>
      </c>
      <c r="AU235" s="167" t="s">
        <v>81</v>
      </c>
      <c r="AV235" s="11" t="s">
        <v>81</v>
      </c>
      <c r="AW235" s="11" t="s">
        <v>152</v>
      </c>
      <c r="AX235" s="11" t="s">
        <v>72</v>
      </c>
      <c r="AY235" s="167" t="s">
        <v>141</v>
      </c>
    </row>
    <row r="236" spans="2:51" s="11" customFormat="1" ht="13.5">
      <c r="B236" s="165"/>
      <c r="D236" s="166" t="s">
        <v>150</v>
      </c>
      <c r="E236" s="167" t="s">
        <v>5</v>
      </c>
      <c r="F236" s="168" t="s">
        <v>366</v>
      </c>
      <c r="H236" s="169">
        <v>11</v>
      </c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150</v>
      </c>
      <c r="AU236" s="167" t="s">
        <v>81</v>
      </c>
      <c r="AV236" s="11" t="s">
        <v>81</v>
      </c>
      <c r="AW236" s="11" t="s">
        <v>152</v>
      </c>
      <c r="AX236" s="11" t="s">
        <v>72</v>
      </c>
      <c r="AY236" s="167" t="s">
        <v>141</v>
      </c>
    </row>
    <row r="237" spans="2:51" s="11" customFormat="1" ht="13.5">
      <c r="B237" s="165"/>
      <c r="D237" s="166" t="s">
        <v>150</v>
      </c>
      <c r="E237" s="167" t="s">
        <v>5</v>
      </c>
      <c r="F237" s="168" t="s">
        <v>367</v>
      </c>
      <c r="H237" s="169">
        <v>7.23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150</v>
      </c>
      <c r="AU237" s="167" t="s">
        <v>81</v>
      </c>
      <c r="AV237" s="11" t="s">
        <v>81</v>
      </c>
      <c r="AW237" s="11" t="s">
        <v>152</v>
      </c>
      <c r="AX237" s="11" t="s">
        <v>72</v>
      </c>
      <c r="AY237" s="167" t="s">
        <v>141</v>
      </c>
    </row>
    <row r="238" spans="2:51" s="11" customFormat="1" ht="13.5">
      <c r="B238" s="165"/>
      <c r="D238" s="166" t="s">
        <v>150</v>
      </c>
      <c r="E238" s="167" t="s">
        <v>5</v>
      </c>
      <c r="F238" s="168" t="s">
        <v>368</v>
      </c>
      <c r="H238" s="169">
        <v>0.64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150</v>
      </c>
      <c r="AU238" s="167" t="s">
        <v>81</v>
      </c>
      <c r="AV238" s="11" t="s">
        <v>81</v>
      </c>
      <c r="AW238" s="11" t="s">
        <v>152</v>
      </c>
      <c r="AX238" s="11" t="s">
        <v>72</v>
      </c>
      <c r="AY238" s="167" t="s">
        <v>141</v>
      </c>
    </row>
    <row r="239" spans="2:51" s="13" customFormat="1" ht="13.5">
      <c r="B239" s="182"/>
      <c r="D239" s="166" t="s">
        <v>150</v>
      </c>
      <c r="E239" s="183" t="s">
        <v>5</v>
      </c>
      <c r="F239" s="184" t="s">
        <v>265</v>
      </c>
      <c r="H239" s="185" t="s">
        <v>5</v>
      </c>
      <c r="L239" s="182"/>
      <c r="M239" s="186"/>
      <c r="N239" s="187"/>
      <c r="O239" s="187"/>
      <c r="P239" s="187"/>
      <c r="Q239" s="187"/>
      <c r="R239" s="187"/>
      <c r="S239" s="187"/>
      <c r="T239" s="188"/>
      <c r="AT239" s="185" t="s">
        <v>150</v>
      </c>
      <c r="AU239" s="185" t="s">
        <v>81</v>
      </c>
      <c r="AV239" s="13" t="s">
        <v>22</v>
      </c>
      <c r="AW239" s="13" t="s">
        <v>152</v>
      </c>
      <c r="AX239" s="13" t="s">
        <v>72</v>
      </c>
      <c r="AY239" s="185" t="s">
        <v>141</v>
      </c>
    </row>
    <row r="240" spans="2:51" s="11" customFormat="1" ht="13.5">
      <c r="B240" s="165"/>
      <c r="D240" s="166" t="s">
        <v>150</v>
      </c>
      <c r="E240" s="167" t="s">
        <v>5</v>
      </c>
      <c r="F240" s="168" t="s">
        <v>369</v>
      </c>
      <c r="H240" s="169">
        <v>3.57</v>
      </c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150</v>
      </c>
      <c r="AU240" s="167" t="s">
        <v>81</v>
      </c>
      <c r="AV240" s="11" t="s">
        <v>81</v>
      </c>
      <c r="AW240" s="11" t="s">
        <v>152</v>
      </c>
      <c r="AX240" s="11" t="s">
        <v>72</v>
      </c>
      <c r="AY240" s="167" t="s">
        <v>141</v>
      </c>
    </row>
    <row r="241" spans="2:51" s="11" customFormat="1" ht="13.5">
      <c r="B241" s="165"/>
      <c r="D241" s="166" t="s">
        <v>150</v>
      </c>
      <c r="E241" s="167" t="s">
        <v>5</v>
      </c>
      <c r="F241" s="168" t="s">
        <v>370</v>
      </c>
      <c r="H241" s="169">
        <v>13</v>
      </c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150</v>
      </c>
      <c r="AU241" s="167" t="s">
        <v>81</v>
      </c>
      <c r="AV241" s="11" t="s">
        <v>81</v>
      </c>
      <c r="AW241" s="11" t="s">
        <v>152</v>
      </c>
      <c r="AX241" s="11" t="s">
        <v>72</v>
      </c>
      <c r="AY241" s="167" t="s">
        <v>141</v>
      </c>
    </row>
    <row r="242" spans="2:51" s="11" customFormat="1" ht="13.5">
      <c r="B242" s="165"/>
      <c r="D242" s="166" t="s">
        <v>150</v>
      </c>
      <c r="E242" s="167" t="s">
        <v>5</v>
      </c>
      <c r="F242" s="168" t="s">
        <v>371</v>
      </c>
      <c r="H242" s="169">
        <v>9.135</v>
      </c>
      <c r="L242" s="165"/>
      <c r="M242" s="170"/>
      <c r="N242" s="171"/>
      <c r="O242" s="171"/>
      <c r="P242" s="171"/>
      <c r="Q242" s="171"/>
      <c r="R242" s="171"/>
      <c r="S242" s="171"/>
      <c r="T242" s="172"/>
      <c r="AT242" s="167" t="s">
        <v>150</v>
      </c>
      <c r="AU242" s="167" t="s">
        <v>81</v>
      </c>
      <c r="AV242" s="11" t="s">
        <v>81</v>
      </c>
      <c r="AW242" s="11" t="s">
        <v>152</v>
      </c>
      <c r="AX242" s="11" t="s">
        <v>72</v>
      </c>
      <c r="AY242" s="167" t="s">
        <v>141</v>
      </c>
    </row>
    <row r="243" spans="2:51" s="11" customFormat="1" ht="13.5">
      <c r="B243" s="165"/>
      <c r="D243" s="166" t="s">
        <v>150</v>
      </c>
      <c r="E243" s="167" t="s">
        <v>5</v>
      </c>
      <c r="F243" s="168" t="s">
        <v>372</v>
      </c>
      <c r="H243" s="169">
        <v>0.64</v>
      </c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150</v>
      </c>
      <c r="AU243" s="167" t="s">
        <v>81</v>
      </c>
      <c r="AV243" s="11" t="s">
        <v>81</v>
      </c>
      <c r="AW243" s="11" t="s">
        <v>152</v>
      </c>
      <c r="AX243" s="11" t="s">
        <v>72</v>
      </c>
      <c r="AY243" s="167" t="s">
        <v>141</v>
      </c>
    </row>
    <row r="244" spans="2:51" s="13" customFormat="1" ht="13.5">
      <c r="B244" s="182"/>
      <c r="D244" s="166" t="s">
        <v>150</v>
      </c>
      <c r="E244" s="183" t="s">
        <v>5</v>
      </c>
      <c r="F244" s="184" t="s">
        <v>270</v>
      </c>
      <c r="H244" s="185" t="s">
        <v>5</v>
      </c>
      <c r="L244" s="182"/>
      <c r="M244" s="186"/>
      <c r="N244" s="187"/>
      <c r="O244" s="187"/>
      <c r="P244" s="187"/>
      <c r="Q244" s="187"/>
      <c r="R244" s="187"/>
      <c r="S244" s="187"/>
      <c r="T244" s="188"/>
      <c r="AT244" s="185" t="s">
        <v>150</v>
      </c>
      <c r="AU244" s="185" t="s">
        <v>81</v>
      </c>
      <c r="AV244" s="13" t="s">
        <v>22</v>
      </c>
      <c r="AW244" s="13" t="s">
        <v>152</v>
      </c>
      <c r="AX244" s="13" t="s">
        <v>72</v>
      </c>
      <c r="AY244" s="185" t="s">
        <v>141</v>
      </c>
    </row>
    <row r="245" spans="2:51" s="11" customFormat="1" ht="13.5">
      <c r="B245" s="165"/>
      <c r="D245" s="166" t="s">
        <v>150</v>
      </c>
      <c r="E245" s="167" t="s">
        <v>5</v>
      </c>
      <c r="F245" s="168" t="s">
        <v>373</v>
      </c>
      <c r="H245" s="169">
        <v>0.192</v>
      </c>
      <c r="L245" s="165"/>
      <c r="M245" s="170"/>
      <c r="N245" s="171"/>
      <c r="O245" s="171"/>
      <c r="P245" s="171"/>
      <c r="Q245" s="171"/>
      <c r="R245" s="171"/>
      <c r="S245" s="171"/>
      <c r="T245" s="172"/>
      <c r="AT245" s="167" t="s">
        <v>150</v>
      </c>
      <c r="AU245" s="167" t="s">
        <v>81</v>
      </c>
      <c r="AV245" s="11" t="s">
        <v>81</v>
      </c>
      <c r="AW245" s="11" t="s">
        <v>152</v>
      </c>
      <c r="AX245" s="11" t="s">
        <v>72</v>
      </c>
      <c r="AY245" s="167" t="s">
        <v>141</v>
      </c>
    </row>
    <row r="246" spans="2:51" s="11" customFormat="1" ht="13.5">
      <c r="B246" s="165"/>
      <c r="D246" s="166" t="s">
        <v>150</v>
      </c>
      <c r="E246" s="167" t="s">
        <v>5</v>
      </c>
      <c r="F246" s="168" t="s">
        <v>374</v>
      </c>
      <c r="H246" s="169">
        <v>14.778</v>
      </c>
      <c r="L246" s="165"/>
      <c r="M246" s="170"/>
      <c r="N246" s="171"/>
      <c r="O246" s="171"/>
      <c r="P246" s="171"/>
      <c r="Q246" s="171"/>
      <c r="R246" s="171"/>
      <c r="S246" s="171"/>
      <c r="T246" s="172"/>
      <c r="AT246" s="167" t="s">
        <v>150</v>
      </c>
      <c r="AU246" s="167" t="s">
        <v>81</v>
      </c>
      <c r="AV246" s="11" t="s">
        <v>81</v>
      </c>
      <c r="AW246" s="11" t="s">
        <v>152</v>
      </c>
      <c r="AX246" s="11" t="s">
        <v>72</v>
      </c>
      <c r="AY246" s="167" t="s">
        <v>141</v>
      </c>
    </row>
    <row r="247" spans="2:51" s="11" customFormat="1" ht="13.5">
      <c r="B247" s="165"/>
      <c r="D247" s="166" t="s">
        <v>150</v>
      </c>
      <c r="E247" s="167" t="s">
        <v>5</v>
      </c>
      <c r="F247" s="168" t="s">
        <v>375</v>
      </c>
      <c r="H247" s="169">
        <v>12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150</v>
      </c>
      <c r="AU247" s="167" t="s">
        <v>81</v>
      </c>
      <c r="AV247" s="11" t="s">
        <v>81</v>
      </c>
      <c r="AW247" s="11" t="s">
        <v>152</v>
      </c>
      <c r="AX247" s="11" t="s">
        <v>72</v>
      </c>
      <c r="AY247" s="167" t="s">
        <v>141</v>
      </c>
    </row>
    <row r="248" spans="2:51" s="11" customFormat="1" ht="13.5">
      <c r="B248" s="165"/>
      <c r="D248" s="166" t="s">
        <v>150</v>
      </c>
      <c r="E248" s="167" t="s">
        <v>5</v>
      </c>
      <c r="F248" s="168" t="s">
        <v>376</v>
      </c>
      <c r="H248" s="169">
        <v>12</v>
      </c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150</v>
      </c>
      <c r="AU248" s="167" t="s">
        <v>81</v>
      </c>
      <c r="AV248" s="11" t="s">
        <v>81</v>
      </c>
      <c r="AW248" s="11" t="s">
        <v>152</v>
      </c>
      <c r="AX248" s="11" t="s">
        <v>72</v>
      </c>
      <c r="AY248" s="167" t="s">
        <v>141</v>
      </c>
    </row>
    <row r="249" spans="2:51" s="11" customFormat="1" ht="13.5">
      <c r="B249" s="165"/>
      <c r="D249" s="166" t="s">
        <v>150</v>
      </c>
      <c r="E249" s="167" t="s">
        <v>5</v>
      </c>
      <c r="F249" s="168" t="s">
        <v>377</v>
      </c>
      <c r="H249" s="169">
        <v>13</v>
      </c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150</v>
      </c>
      <c r="AU249" s="167" t="s">
        <v>81</v>
      </c>
      <c r="AV249" s="11" t="s">
        <v>81</v>
      </c>
      <c r="AW249" s="11" t="s">
        <v>152</v>
      </c>
      <c r="AX249" s="11" t="s">
        <v>72</v>
      </c>
      <c r="AY249" s="167" t="s">
        <v>141</v>
      </c>
    </row>
    <row r="250" spans="2:51" s="11" customFormat="1" ht="13.5">
      <c r="B250" s="165"/>
      <c r="D250" s="166" t="s">
        <v>150</v>
      </c>
      <c r="E250" s="167" t="s">
        <v>5</v>
      </c>
      <c r="F250" s="168" t="s">
        <v>378</v>
      </c>
      <c r="H250" s="169">
        <v>4.935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150</v>
      </c>
      <c r="AU250" s="167" t="s">
        <v>81</v>
      </c>
      <c r="AV250" s="11" t="s">
        <v>81</v>
      </c>
      <c r="AW250" s="11" t="s">
        <v>152</v>
      </c>
      <c r="AX250" s="11" t="s">
        <v>72</v>
      </c>
      <c r="AY250" s="167" t="s">
        <v>141</v>
      </c>
    </row>
    <row r="251" spans="2:51" s="11" customFormat="1" ht="13.5">
      <c r="B251" s="165"/>
      <c r="D251" s="166" t="s">
        <v>150</v>
      </c>
      <c r="E251" s="167" t="s">
        <v>5</v>
      </c>
      <c r="F251" s="168" t="s">
        <v>379</v>
      </c>
      <c r="H251" s="169">
        <v>0.96</v>
      </c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150</v>
      </c>
      <c r="AU251" s="167" t="s">
        <v>81</v>
      </c>
      <c r="AV251" s="11" t="s">
        <v>81</v>
      </c>
      <c r="AW251" s="11" t="s">
        <v>152</v>
      </c>
      <c r="AX251" s="11" t="s">
        <v>72</v>
      </c>
      <c r="AY251" s="167" t="s">
        <v>141</v>
      </c>
    </row>
    <row r="252" spans="2:51" s="13" customFormat="1" ht="13.5">
      <c r="B252" s="182"/>
      <c r="D252" s="166" t="s">
        <v>150</v>
      </c>
      <c r="E252" s="183" t="s">
        <v>5</v>
      </c>
      <c r="F252" s="184" t="s">
        <v>380</v>
      </c>
      <c r="H252" s="185" t="s">
        <v>5</v>
      </c>
      <c r="L252" s="182"/>
      <c r="M252" s="186"/>
      <c r="N252" s="187"/>
      <c r="O252" s="187"/>
      <c r="P252" s="187"/>
      <c r="Q252" s="187"/>
      <c r="R252" s="187"/>
      <c r="S252" s="187"/>
      <c r="T252" s="188"/>
      <c r="AT252" s="185" t="s">
        <v>150</v>
      </c>
      <c r="AU252" s="185" t="s">
        <v>81</v>
      </c>
      <c r="AV252" s="13" t="s">
        <v>22</v>
      </c>
      <c r="AW252" s="13" t="s">
        <v>152</v>
      </c>
      <c r="AX252" s="13" t="s">
        <v>72</v>
      </c>
      <c r="AY252" s="185" t="s">
        <v>141</v>
      </c>
    </row>
    <row r="253" spans="2:51" s="11" customFormat="1" ht="13.5">
      <c r="B253" s="165"/>
      <c r="D253" s="166" t="s">
        <v>150</v>
      </c>
      <c r="E253" s="167" t="s">
        <v>5</v>
      </c>
      <c r="F253" s="168" t="s">
        <v>381</v>
      </c>
      <c r="H253" s="169">
        <v>6.965</v>
      </c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150</v>
      </c>
      <c r="AU253" s="167" t="s">
        <v>81</v>
      </c>
      <c r="AV253" s="11" t="s">
        <v>81</v>
      </c>
      <c r="AW253" s="11" t="s">
        <v>152</v>
      </c>
      <c r="AX253" s="11" t="s">
        <v>72</v>
      </c>
      <c r="AY253" s="167" t="s">
        <v>141</v>
      </c>
    </row>
    <row r="254" spans="2:51" s="11" customFormat="1" ht="13.5">
      <c r="B254" s="165"/>
      <c r="D254" s="166" t="s">
        <v>150</v>
      </c>
      <c r="E254" s="167" t="s">
        <v>5</v>
      </c>
      <c r="F254" s="168" t="s">
        <v>382</v>
      </c>
      <c r="H254" s="169">
        <v>14</v>
      </c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150</v>
      </c>
      <c r="AU254" s="167" t="s">
        <v>81</v>
      </c>
      <c r="AV254" s="11" t="s">
        <v>81</v>
      </c>
      <c r="AW254" s="11" t="s">
        <v>152</v>
      </c>
      <c r="AX254" s="11" t="s">
        <v>72</v>
      </c>
      <c r="AY254" s="167" t="s">
        <v>141</v>
      </c>
    </row>
    <row r="255" spans="2:51" s="11" customFormat="1" ht="13.5">
      <c r="B255" s="165"/>
      <c r="D255" s="166" t="s">
        <v>150</v>
      </c>
      <c r="E255" s="167" t="s">
        <v>5</v>
      </c>
      <c r="F255" s="168" t="s">
        <v>383</v>
      </c>
      <c r="H255" s="169">
        <v>13</v>
      </c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150</v>
      </c>
      <c r="AU255" s="167" t="s">
        <v>81</v>
      </c>
      <c r="AV255" s="11" t="s">
        <v>81</v>
      </c>
      <c r="AW255" s="11" t="s">
        <v>152</v>
      </c>
      <c r="AX255" s="11" t="s">
        <v>72</v>
      </c>
      <c r="AY255" s="167" t="s">
        <v>141</v>
      </c>
    </row>
    <row r="256" spans="2:51" s="11" customFormat="1" ht="13.5">
      <c r="B256" s="165"/>
      <c r="D256" s="166" t="s">
        <v>150</v>
      </c>
      <c r="E256" s="167" t="s">
        <v>5</v>
      </c>
      <c r="F256" s="168" t="s">
        <v>384</v>
      </c>
      <c r="H256" s="169">
        <v>12</v>
      </c>
      <c r="L256" s="165"/>
      <c r="M256" s="170"/>
      <c r="N256" s="171"/>
      <c r="O256" s="171"/>
      <c r="P256" s="171"/>
      <c r="Q256" s="171"/>
      <c r="R256" s="171"/>
      <c r="S256" s="171"/>
      <c r="T256" s="172"/>
      <c r="AT256" s="167" t="s">
        <v>150</v>
      </c>
      <c r="AU256" s="167" t="s">
        <v>81</v>
      </c>
      <c r="AV256" s="11" t="s">
        <v>81</v>
      </c>
      <c r="AW256" s="11" t="s">
        <v>152</v>
      </c>
      <c r="AX256" s="11" t="s">
        <v>72</v>
      </c>
      <c r="AY256" s="167" t="s">
        <v>141</v>
      </c>
    </row>
    <row r="257" spans="2:51" s="11" customFormat="1" ht="13.5">
      <c r="B257" s="165"/>
      <c r="D257" s="166" t="s">
        <v>150</v>
      </c>
      <c r="E257" s="167" t="s">
        <v>5</v>
      </c>
      <c r="F257" s="168" t="s">
        <v>385</v>
      </c>
      <c r="H257" s="169">
        <v>7.422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150</v>
      </c>
      <c r="AU257" s="167" t="s">
        <v>81</v>
      </c>
      <c r="AV257" s="11" t="s">
        <v>81</v>
      </c>
      <c r="AW257" s="11" t="s">
        <v>152</v>
      </c>
      <c r="AX257" s="11" t="s">
        <v>72</v>
      </c>
      <c r="AY257" s="167" t="s">
        <v>141</v>
      </c>
    </row>
    <row r="258" spans="2:51" s="11" customFormat="1" ht="13.5">
      <c r="B258" s="165"/>
      <c r="D258" s="166" t="s">
        <v>150</v>
      </c>
      <c r="E258" s="167" t="s">
        <v>5</v>
      </c>
      <c r="F258" s="168" t="s">
        <v>386</v>
      </c>
      <c r="H258" s="169">
        <v>4.008</v>
      </c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150</v>
      </c>
      <c r="AU258" s="167" t="s">
        <v>81</v>
      </c>
      <c r="AV258" s="11" t="s">
        <v>81</v>
      </c>
      <c r="AW258" s="11" t="s">
        <v>152</v>
      </c>
      <c r="AX258" s="11" t="s">
        <v>72</v>
      </c>
      <c r="AY258" s="167" t="s">
        <v>141</v>
      </c>
    </row>
    <row r="259" spans="2:51" s="11" customFormat="1" ht="13.5">
      <c r="B259" s="165"/>
      <c r="D259" s="166" t="s">
        <v>150</v>
      </c>
      <c r="E259" s="167" t="s">
        <v>5</v>
      </c>
      <c r="F259" s="168" t="s">
        <v>387</v>
      </c>
      <c r="H259" s="169">
        <v>0.96</v>
      </c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150</v>
      </c>
      <c r="AU259" s="167" t="s">
        <v>81</v>
      </c>
      <c r="AV259" s="11" t="s">
        <v>81</v>
      </c>
      <c r="AW259" s="11" t="s">
        <v>152</v>
      </c>
      <c r="AX259" s="11" t="s">
        <v>72</v>
      </c>
      <c r="AY259" s="167" t="s">
        <v>141</v>
      </c>
    </row>
    <row r="260" spans="2:51" s="13" customFormat="1" ht="13.5">
      <c r="B260" s="182"/>
      <c r="D260" s="166" t="s">
        <v>150</v>
      </c>
      <c r="E260" s="183" t="s">
        <v>5</v>
      </c>
      <c r="F260" s="184" t="s">
        <v>286</v>
      </c>
      <c r="H260" s="185" t="s">
        <v>5</v>
      </c>
      <c r="L260" s="182"/>
      <c r="M260" s="186"/>
      <c r="N260" s="187"/>
      <c r="O260" s="187"/>
      <c r="P260" s="187"/>
      <c r="Q260" s="187"/>
      <c r="R260" s="187"/>
      <c r="S260" s="187"/>
      <c r="T260" s="188"/>
      <c r="AT260" s="185" t="s">
        <v>150</v>
      </c>
      <c r="AU260" s="185" t="s">
        <v>81</v>
      </c>
      <c r="AV260" s="13" t="s">
        <v>22</v>
      </c>
      <c r="AW260" s="13" t="s">
        <v>152</v>
      </c>
      <c r="AX260" s="13" t="s">
        <v>72</v>
      </c>
      <c r="AY260" s="185" t="s">
        <v>141</v>
      </c>
    </row>
    <row r="261" spans="2:51" s="11" customFormat="1" ht="13.5">
      <c r="B261" s="165"/>
      <c r="D261" s="166" t="s">
        <v>150</v>
      </c>
      <c r="E261" s="167" t="s">
        <v>5</v>
      </c>
      <c r="F261" s="168" t="s">
        <v>388</v>
      </c>
      <c r="H261" s="169">
        <v>10.77</v>
      </c>
      <c r="L261" s="165"/>
      <c r="M261" s="170"/>
      <c r="N261" s="171"/>
      <c r="O261" s="171"/>
      <c r="P261" s="171"/>
      <c r="Q261" s="171"/>
      <c r="R261" s="171"/>
      <c r="S261" s="171"/>
      <c r="T261" s="172"/>
      <c r="AT261" s="167" t="s">
        <v>150</v>
      </c>
      <c r="AU261" s="167" t="s">
        <v>81</v>
      </c>
      <c r="AV261" s="11" t="s">
        <v>81</v>
      </c>
      <c r="AW261" s="11" t="s">
        <v>152</v>
      </c>
      <c r="AX261" s="11" t="s">
        <v>72</v>
      </c>
      <c r="AY261" s="167" t="s">
        <v>141</v>
      </c>
    </row>
    <row r="262" spans="2:51" s="11" customFormat="1" ht="13.5">
      <c r="B262" s="165"/>
      <c r="D262" s="166" t="s">
        <v>150</v>
      </c>
      <c r="E262" s="167" t="s">
        <v>5</v>
      </c>
      <c r="F262" s="168" t="s">
        <v>389</v>
      </c>
      <c r="H262" s="169">
        <v>12</v>
      </c>
      <c r="L262" s="165"/>
      <c r="M262" s="170"/>
      <c r="N262" s="171"/>
      <c r="O262" s="171"/>
      <c r="P262" s="171"/>
      <c r="Q262" s="171"/>
      <c r="R262" s="171"/>
      <c r="S262" s="171"/>
      <c r="T262" s="172"/>
      <c r="AT262" s="167" t="s">
        <v>150</v>
      </c>
      <c r="AU262" s="167" t="s">
        <v>81</v>
      </c>
      <c r="AV262" s="11" t="s">
        <v>81</v>
      </c>
      <c r="AW262" s="11" t="s">
        <v>152</v>
      </c>
      <c r="AX262" s="11" t="s">
        <v>72</v>
      </c>
      <c r="AY262" s="167" t="s">
        <v>141</v>
      </c>
    </row>
    <row r="263" spans="2:51" s="11" customFormat="1" ht="13.5">
      <c r="B263" s="165"/>
      <c r="D263" s="166" t="s">
        <v>150</v>
      </c>
      <c r="E263" s="167" t="s">
        <v>5</v>
      </c>
      <c r="F263" s="168" t="s">
        <v>390</v>
      </c>
      <c r="H263" s="169">
        <v>12</v>
      </c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150</v>
      </c>
      <c r="AU263" s="167" t="s">
        <v>81</v>
      </c>
      <c r="AV263" s="11" t="s">
        <v>81</v>
      </c>
      <c r="AW263" s="11" t="s">
        <v>152</v>
      </c>
      <c r="AX263" s="11" t="s">
        <v>72</v>
      </c>
      <c r="AY263" s="167" t="s">
        <v>141</v>
      </c>
    </row>
    <row r="264" spans="2:51" s="11" customFormat="1" ht="13.5">
      <c r="B264" s="165"/>
      <c r="D264" s="166" t="s">
        <v>150</v>
      </c>
      <c r="E264" s="167" t="s">
        <v>5</v>
      </c>
      <c r="F264" s="168" t="s">
        <v>391</v>
      </c>
      <c r="H264" s="169">
        <v>13.83</v>
      </c>
      <c r="L264" s="165"/>
      <c r="M264" s="170"/>
      <c r="N264" s="171"/>
      <c r="O264" s="171"/>
      <c r="P264" s="171"/>
      <c r="Q264" s="171"/>
      <c r="R264" s="171"/>
      <c r="S264" s="171"/>
      <c r="T264" s="172"/>
      <c r="AT264" s="167" t="s">
        <v>150</v>
      </c>
      <c r="AU264" s="167" t="s">
        <v>81</v>
      </c>
      <c r="AV264" s="11" t="s">
        <v>81</v>
      </c>
      <c r="AW264" s="11" t="s">
        <v>152</v>
      </c>
      <c r="AX264" s="11" t="s">
        <v>72</v>
      </c>
      <c r="AY264" s="167" t="s">
        <v>141</v>
      </c>
    </row>
    <row r="265" spans="2:51" s="12" customFormat="1" ht="13.5">
      <c r="B265" s="173"/>
      <c r="D265" s="174" t="s">
        <v>150</v>
      </c>
      <c r="E265" s="175" t="s">
        <v>5</v>
      </c>
      <c r="F265" s="176" t="s">
        <v>153</v>
      </c>
      <c r="H265" s="177">
        <v>230.035</v>
      </c>
      <c r="L265" s="173"/>
      <c r="M265" s="178"/>
      <c r="N265" s="179"/>
      <c r="O265" s="179"/>
      <c r="P265" s="179"/>
      <c r="Q265" s="179"/>
      <c r="R265" s="179"/>
      <c r="S265" s="179"/>
      <c r="T265" s="180"/>
      <c r="AT265" s="181" t="s">
        <v>150</v>
      </c>
      <c r="AU265" s="181" t="s">
        <v>81</v>
      </c>
      <c r="AV265" s="12" t="s">
        <v>148</v>
      </c>
      <c r="AW265" s="12" t="s">
        <v>152</v>
      </c>
      <c r="AX265" s="12" t="s">
        <v>22</v>
      </c>
      <c r="AY265" s="181" t="s">
        <v>141</v>
      </c>
    </row>
    <row r="266" spans="2:65" s="1" customFormat="1" ht="16.5" customHeight="1">
      <c r="B266" s="153"/>
      <c r="C266" s="154" t="s">
        <v>392</v>
      </c>
      <c r="D266" s="154" t="s">
        <v>143</v>
      </c>
      <c r="E266" s="155" t="s">
        <v>393</v>
      </c>
      <c r="F266" s="156" t="s">
        <v>394</v>
      </c>
      <c r="G266" s="157" t="s">
        <v>146</v>
      </c>
      <c r="H266" s="158">
        <v>1024.94</v>
      </c>
      <c r="I266" s="159"/>
      <c r="J266" s="159">
        <f>ROUND(I266*H266,2)</f>
        <v>0</v>
      </c>
      <c r="K266" s="156" t="s">
        <v>147</v>
      </c>
      <c r="L266" s="37"/>
      <c r="M266" s="160" t="s">
        <v>5</v>
      </c>
      <c r="N266" s="161" t="s">
        <v>43</v>
      </c>
      <c r="O266" s="162">
        <v>1.895</v>
      </c>
      <c r="P266" s="162">
        <f>O266*H266</f>
        <v>1942.2613000000001</v>
      </c>
      <c r="Q266" s="162">
        <v>0.00765</v>
      </c>
      <c r="R266" s="162">
        <f>Q266*H266</f>
        <v>7.840791</v>
      </c>
      <c r="S266" s="162">
        <v>0</v>
      </c>
      <c r="T266" s="163">
        <f>S266*H266</f>
        <v>0</v>
      </c>
      <c r="AR266" s="23" t="s">
        <v>148</v>
      </c>
      <c r="AT266" s="23" t="s">
        <v>143</v>
      </c>
      <c r="AU266" s="23" t="s">
        <v>81</v>
      </c>
      <c r="AY266" s="23" t="s">
        <v>141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3" t="s">
        <v>22</v>
      </c>
      <c r="BK266" s="164">
        <f>ROUND(I266*H266,2)</f>
        <v>0</v>
      </c>
      <c r="BL266" s="23" t="s">
        <v>148</v>
      </c>
      <c r="BM266" s="23" t="s">
        <v>395</v>
      </c>
    </row>
    <row r="267" spans="2:51" s="13" customFormat="1" ht="13.5">
      <c r="B267" s="182"/>
      <c r="D267" s="166" t="s">
        <v>150</v>
      </c>
      <c r="E267" s="183" t="s">
        <v>5</v>
      </c>
      <c r="F267" s="184" t="s">
        <v>259</v>
      </c>
      <c r="H267" s="185" t="s">
        <v>5</v>
      </c>
      <c r="L267" s="182"/>
      <c r="M267" s="186"/>
      <c r="N267" s="187"/>
      <c r="O267" s="187"/>
      <c r="P267" s="187"/>
      <c r="Q267" s="187"/>
      <c r="R267" s="187"/>
      <c r="S267" s="187"/>
      <c r="T267" s="188"/>
      <c r="AT267" s="185" t="s">
        <v>150</v>
      </c>
      <c r="AU267" s="185" t="s">
        <v>81</v>
      </c>
      <c r="AV267" s="13" t="s">
        <v>22</v>
      </c>
      <c r="AW267" s="13" t="s">
        <v>152</v>
      </c>
      <c r="AX267" s="13" t="s">
        <v>72</v>
      </c>
      <c r="AY267" s="185" t="s">
        <v>141</v>
      </c>
    </row>
    <row r="268" spans="2:51" s="11" customFormat="1" ht="13.5">
      <c r="B268" s="165"/>
      <c r="D268" s="166" t="s">
        <v>150</v>
      </c>
      <c r="E268" s="167" t="s">
        <v>5</v>
      </c>
      <c r="F268" s="168" t="s">
        <v>396</v>
      </c>
      <c r="H268" s="169">
        <v>44</v>
      </c>
      <c r="L268" s="165"/>
      <c r="M268" s="170"/>
      <c r="N268" s="171"/>
      <c r="O268" s="171"/>
      <c r="P268" s="171"/>
      <c r="Q268" s="171"/>
      <c r="R268" s="171"/>
      <c r="S268" s="171"/>
      <c r="T268" s="172"/>
      <c r="AT268" s="167" t="s">
        <v>150</v>
      </c>
      <c r="AU268" s="167" t="s">
        <v>81</v>
      </c>
      <c r="AV268" s="11" t="s">
        <v>81</v>
      </c>
      <c r="AW268" s="11" t="s">
        <v>152</v>
      </c>
      <c r="AX268" s="11" t="s">
        <v>72</v>
      </c>
      <c r="AY268" s="167" t="s">
        <v>141</v>
      </c>
    </row>
    <row r="269" spans="2:51" s="11" customFormat="1" ht="13.5">
      <c r="B269" s="165"/>
      <c r="D269" s="166" t="s">
        <v>150</v>
      </c>
      <c r="E269" s="167" t="s">
        <v>5</v>
      </c>
      <c r="F269" s="168" t="s">
        <v>397</v>
      </c>
      <c r="H269" s="169">
        <v>44</v>
      </c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150</v>
      </c>
      <c r="AU269" s="167" t="s">
        <v>81</v>
      </c>
      <c r="AV269" s="11" t="s">
        <v>81</v>
      </c>
      <c r="AW269" s="11" t="s">
        <v>152</v>
      </c>
      <c r="AX269" s="11" t="s">
        <v>72</v>
      </c>
      <c r="AY269" s="167" t="s">
        <v>141</v>
      </c>
    </row>
    <row r="270" spans="2:51" s="11" customFormat="1" ht="13.5">
      <c r="B270" s="165"/>
      <c r="D270" s="166" t="s">
        <v>150</v>
      </c>
      <c r="E270" s="167" t="s">
        <v>5</v>
      </c>
      <c r="F270" s="168" t="s">
        <v>398</v>
      </c>
      <c r="H270" s="169">
        <v>50</v>
      </c>
      <c r="L270" s="165"/>
      <c r="M270" s="170"/>
      <c r="N270" s="171"/>
      <c r="O270" s="171"/>
      <c r="P270" s="171"/>
      <c r="Q270" s="171"/>
      <c r="R270" s="171"/>
      <c r="S270" s="171"/>
      <c r="T270" s="172"/>
      <c r="AT270" s="167" t="s">
        <v>150</v>
      </c>
      <c r="AU270" s="167" t="s">
        <v>81</v>
      </c>
      <c r="AV270" s="11" t="s">
        <v>81</v>
      </c>
      <c r="AW270" s="11" t="s">
        <v>152</v>
      </c>
      <c r="AX270" s="11" t="s">
        <v>72</v>
      </c>
      <c r="AY270" s="167" t="s">
        <v>141</v>
      </c>
    </row>
    <row r="271" spans="2:51" s="11" customFormat="1" ht="13.5">
      <c r="B271" s="165"/>
      <c r="D271" s="166" t="s">
        <v>150</v>
      </c>
      <c r="E271" s="167" t="s">
        <v>5</v>
      </c>
      <c r="F271" s="168" t="s">
        <v>399</v>
      </c>
      <c r="H271" s="169">
        <v>33.74</v>
      </c>
      <c r="L271" s="165"/>
      <c r="M271" s="170"/>
      <c r="N271" s="171"/>
      <c r="O271" s="171"/>
      <c r="P271" s="171"/>
      <c r="Q271" s="171"/>
      <c r="R271" s="171"/>
      <c r="S271" s="171"/>
      <c r="T271" s="172"/>
      <c r="AT271" s="167" t="s">
        <v>150</v>
      </c>
      <c r="AU271" s="167" t="s">
        <v>81</v>
      </c>
      <c r="AV271" s="11" t="s">
        <v>81</v>
      </c>
      <c r="AW271" s="11" t="s">
        <v>152</v>
      </c>
      <c r="AX271" s="11" t="s">
        <v>72</v>
      </c>
      <c r="AY271" s="167" t="s">
        <v>141</v>
      </c>
    </row>
    <row r="272" spans="2:51" s="11" customFormat="1" ht="13.5">
      <c r="B272" s="165"/>
      <c r="D272" s="166" t="s">
        <v>150</v>
      </c>
      <c r="E272" s="167" t="s">
        <v>5</v>
      </c>
      <c r="F272" s="168" t="s">
        <v>400</v>
      </c>
      <c r="H272" s="169">
        <v>3.2</v>
      </c>
      <c r="L272" s="165"/>
      <c r="M272" s="170"/>
      <c r="N272" s="171"/>
      <c r="O272" s="171"/>
      <c r="P272" s="171"/>
      <c r="Q272" s="171"/>
      <c r="R272" s="171"/>
      <c r="S272" s="171"/>
      <c r="T272" s="172"/>
      <c r="AT272" s="167" t="s">
        <v>150</v>
      </c>
      <c r="AU272" s="167" t="s">
        <v>81</v>
      </c>
      <c r="AV272" s="11" t="s">
        <v>81</v>
      </c>
      <c r="AW272" s="11" t="s">
        <v>152</v>
      </c>
      <c r="AX272" s="11" t="s">
        <v>72</v>
      </c>
      <c r="AY272" s="167" t="s">
        <v>141</v>
      </c>
    </row>
    <row r="273" spans="2:51" s="13" customFormat="1" ht="13.5">
      <c r="B273" s="182"/>
      <c r="D273" s="166" t="s">
        <v>150</v>
      </c>
      <c r="E273" s="183" t="s">
        <v>5</v>
      </c>
      <c r="F273" s="184" t="s">
        <v>265</v>
      </c>
      <c r="H273" s="185" t="s">
        <v>5</v>
      </c>
      <c r="L273" s="182"/>
      <c r="M273" s="186"/>
      <c r="N273" s="187"/>
      <c r="O273" s="187"/>
      <c r="P273" s="187"/>
      <c r="Q273" s="187"/>
      <c r="R273" s="187"/>
      <c r="S273" s="187"/>
      <c r="T273" s="188"/>
      <c r="AT273" s="185" t="s">
        <v>150</v>
      </c>
      <c r="AU273" s="185" t="s">
        <v>81</v>
      </c>
      <c r="AV273" s="13" t="s">
        <v>22</v>
      </c>
      <c r="AW273" s="13" t="s">
        <v>152</v>
      </c>
      <c r="AX273" s="13" t="s">
        <v>72</v>
      </c>
      <c r="AY273" s="185" t="s">
        <v>141</v>
      </c>
    </row>
    <row r="274" spans="2:51" s="11" customFormat="1" ht="13.5">
      <c r="B274" s="165"/>
      <c r="D274" s="166" t="s">
        <v>150</v>
      </c>
      <c r="E274" s="167" t="s">
        <v>5</v>
      </c>
      <c r="F274" s="168" t="s">
        <v>401</v>
      </c>
      <c r="H274" s="169">
        <v>16.66</v>
      </c>
      <c r="L274" s="165"/>
      <c r="M274" s="170"/>
      <c r="N274" s="171"/>
      <c r="O274" s="171"/>
      <c r="P274" s="171"/>
      <c r="Q274" s="171"/>
      <c r="R274" s="171"/>
      <c r="S274" s="171"/>
      <c r="T274" s="172"/>
      <c r="AT274" s="167" t="s">
        <v>150</v>
      </c>
      <c r="AU274" s="167" t="s">
        <v>81</v>
      </c>
      <c r="AV274" s="11" t="s">
        <v>81</v>
      </c>
      <c r="AW274" s="11" t="s">
        <v>152</v>
      </c>
      <c r="AX274" s="11" t="s">
        <v>72</v>
      </c>
      <c r="AY274" s="167" t="s">
        <v>141</v>
      </c>
    </row>
    <row r="275" spans="2:51" s="11" customFormat="1" ht="13.5">
      <c r="B275" s="165"/>
      <c r="D275" s="166" t="s">
        <v>150</v>
      </c>
      <c r="E275" s="167" t="s">
        <v>5</v>
      </c>
      <c r="F275" s="168" t="s">
        <v>402</v>
      </c>
      <c r="H275" s="169">
        <v>56</v>
      </c>
      <c r="L275" s="165"/>
      <c r="M275" s="170"/>
      <c r="N275" s="171"/>
      <c r="O275" s="171"/>
      <c r="P275" s="171"/>
      <c r="Q275" s="171"/>
      <c r="R275" s="171"/>
      <c r="S275" s="171"/>
      <c r="T275" s="172"/>
      <c r="AT275" s="167" t="s">
        <v>150</v>
      </c>
      <c r="AU275" s="167" t="s">
        <v>81</v>
      </c>
      <c r="AV275" s="11" t="s">
        <v>81</v>
      </c>
      <c r="AW275" s="11" t="s">
        <v>152</v>
      </c>
      <c r="AX275" s="11" t="s">
        <v>72</v>
      </c>
      <c r="AY275" s="167" t="s">
        <v>141</v>
      </c>
    </row>
    <row r="276" spans="2:51" s="11" customFormat="1" ht="13.5">
      <c r="B276" s="165"/>
      <c r="D276" s="166" t="s">
        <v>150</v>
      </c>
      <c r="E276" s="167" t="s">
        <v>5</v>
      </c>
      <c r="F276" s="168" t="s">
        <v>403</v>
      </c>
      <c r="H276" s="169">
        <v>73.08</v>
      </c>
      <c r="L276" s="165"/>
      <c r="M276" s="170"/>
      <c r="N276" s="171"/>
      <c r="O276" s="171"/>
      <c r="P276" s="171"/>
      <c r="Q276" s="171"/>
      <c r="R276" s="171"/>
      <c r="S276" s="171"/>
      <c r="T276" s="172"/>
      <c r="AT276" s="167" t="s">
        <v>150</v>
      </c>
      <c r="AU276" s="167" t="s">
        <v>81</v>
      </c>
      <c r="AV276" s="11" t="s">
        <v>81</v>
      </c>
      <c r="AW276" s="11" t="s">
        <v>152</v>
      </c>
      <c r="AX276" s="11" t="s">
        <v>72</v>
      </c>
      <c r="AY276" s="167" t="s">
        <v>141</v>
      </c>
    </row>
    <row r="277" spans="2:51" s="11" customFormat="1" ht="13.5">
      <c r="B277" s="165"/>
      <c r="D277" s="166" t="s">
        <v>150</v>
      </c>
      <c r="E277" s="167" t="s">
        <v>5</v>
      </c>
      <c r="F277" s="168" t="s">
        <v>404</v>
      </c>
      <c r="H277" s="169">
        <v>3.2</v>
      </c>
      <c r="L277" s="165"/>
      <c r="M277" s="170"/>
      <c r="N277" s="171"/>
      <c r="O277" s="171"/>
      <c r="P277" s="171"/>
      <c r="Q277" s="171"/>
      <c r="R277" s="171"/>
      <c r="S277" s="171"/>
      <c r="T277" s="172"/>
      <c r="AT277" s="167" t="s">
        <v>150</v>
      </c>
      <c r="AU277" s="167" t="s">
        <v>81</v>
      </c>
      <c r="AV277" s="11" t="s">
        <v>81</v>
      </c>
      <c r="AW277" s="11" t="s">
        <v>152</v>
      </c>
      <c r="AX277" s="11" t="s">
        <v>72</v>
      </c>
      <c r="AY277" s="167" t="s">
        <v>141</v>
      </c>
    </row>
    <row r="278" spans="2:51" s="13" customFormat="1" ht="13.5">
      <c r="B278" s="182"/>
      <c r="D278" s="166" t="s">
        <v>150</v>
      </c>
      <c r="E278" s="183" t="s">
        <v>5</v>
      </c>
      <c r="F278" s="184" t="s">
        <v>270</v>
      </c>
      <c r="H278" s="185" t="s">
        <v>5</v>
      </c>
      <c r="L278" s="182"/>
      <c r="M278" s="186"/>
      <c r="N278" s="187"/>
      <c r="O278" s="187"/>
      <c r="P278" s="187"/>
      <c r="Q278" s="187"/>
      <c r="R278" s="187"/>
      <c r="S278" s="187"/>
      <c r="T278" s="188"/>
      <c r="AT278" s="185" t="s">
        <v>150</v>
      </c>
      <c r="AU278" s="185" t="s">
        <v>81</v>
      </c>
      <c r="AV278" s="13" t="s">
        <v>22</v>
      </c>
      <c r="AW278" s="13" t="s">
        <v>152</v>
      </c>
      <c r="AX278" s="13" t="s">
        <v>72</v>
      </c>
      <c r="AY278" s="185" t="s">
        <v>141</v>
      </c>
    </row>
    <row r="279" spans="2:51" s="11" customFormat="1" ht="13.5">
      <c r="B279" s="165"/>
      <c r="D279" s="166" t="s">
        <v>150</v>
      </c>
      <c r="E279" s="167" t="s">
        <v>5</v>
      </c>
      <c r="F279" s="168" t="s">
        <v>405</v>
      </c>
      <c r="H279" s="169">
        <v>0.896</v>
      </c>
      <c r="L279" s="165"/>
      <c r="M279" s="170"/>
      <c r="N279" s="171"/>
      <c r="O279" s="171"/>
      <c r="P279" s="171"/>
      <c r="Q279" s="171"/>
      <c r="R279" s="171"/>
      <c r="S279" s="171"/>
      <c r="T279" s="172"/>
      <c r="AT279" s="167" t="s">
        <v>150</v>
      </c>
      <c r="AU279" s="167" t="s">
        <v>81</v>
      </c>
      <c r="AV279" s="11" t="s">
        <v>81</v>
      </c>
      <c r="AW279" s="11" t="s">
        <v>152</v>
      </c>
      <c r="AX279" s="11" t="s">
        <v>72</v>
      </c>
      <c r="AY279" s="167" t="s">
        <v>141</v>
      </c>
    </row>
    <row r="280" spans="2:51" s="11" customFormat="1" ht="13.5">
      <c r="B280" s="165"/>
      <c r="D280" s="166" t="s">
        <v>150</v>
      </c>
      <c r="E280" s="167" t="s">
        <v>5</v>
      </c>
      <c r="F280" s="168" t="s">
        <v>406</v>
      </c>
      <c r="H280" s="169">
        <v>68.964</v>
      </c>
      <c r="L280" s="165"/>
      <c r="M280" s="170"/>
      <c r="N280" s="171"/>
      <c r="O280" s="171"/>
      <c r="P280" s="171"/>
      <c r="Q280" s="171"/>
      <c r="R280" s="171"/>
      <c r="S280" s="171"/>
      <c r="T280" s="172"/>
      <c r="AT280" s="167" t="s">
        <v>150</v>
      </c>
      <c r="AU280" s="167" t="s">
        <v>81</v>
      </c>
      <c r="AV280" s="11" t="s">
        <v>81</v>
      </c>
      <c r="AW280" s="11" t="s">
        <v>152</v>
      </c>
      <c r="AX280" s="11" t="s">
        <v>72</v>
      </c>
      <c r="AY280" s="167" t="s">
        <v>141</v>
      </c>
    </row>
    <row r="281" spans="2:51" s="11" customFormat="1" ht="13.5">
      <c r="B281" s="165"/>
      <c r="D281" s="166" t="s">
        <v>150</v>
      </c>
      <c r="E281" s="167" t="s">
        <v>5</v>
      </c>
      <c r="F281" s="168" t="s">
        <v>407</v>
      </c>
      <c r="H281" s="169">
        <v>56</v>
      </c>
      <c r="L281" s="165"/>
      <c r="M281" s="170"/>
      <c r="N281" s="171"/>
      <c r="O281" s="171"/>
      <c r="P281" s="171"/>
      <c r="Q281" s="171"/>
      <c r="R281" s="171"/>
      <c r="S281" s="171"/>
      <c r="T281" s="172"/>
      <c r="AT281" s="167" t="s">
        <v>150</v>
      </c>
      <c r="AU281" s="167" t="s">
        <v>81</v>
      </c>
      <c r="AV281" s="11" t="s">
        <v>81</v>
      </c>
      <c r="AW281" s="11" t="s">
        <v>152</v>
      </c>
      <c r="AX281" s="11" t="s">
        <v>72</v>
      </c>
      <c r="AY281" s="167" t="s">
        <v>141</v>
      </c>
    </row>
    <row r="282" spans="2:51" s="11" customFormat="1" ht="13.5">
      <c r="B282" s="165"/>
      <c r="D282" s="166" t="s">
        <v>150</v>
      </c>
      <c r="E282" s="167" t="s">
        <v>5</v>
      </c>
      <c r="F282" s="168" t="s">
        <v>408</v>
      </c>
      <c r="H282" s="169">
        <v>56</v>
      </c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150</v>
      </c>
      <c r="AU282" s="167" t="s">
        <v>81</v>
      </c>
      <c r="AV282" s="11" t="s">
        <v>81</v>
      </c>
      <c r="AW282" s="11" t="s">
        <v>152</v>
      </c>
      <c r="AX282" s="11" t="s">
        <v>72</v>
      </c>
      <c r="AY282" s="167" t="s">
        <v>141</v>
      </c>
    </row>
    <row r="283" spans="2:51" s="11" customFormat="1" ht="13.5">
      <c r="B283" s="165"/>
      <c r="D283" s="166" t="s">
        <v>150</v>
      </c>
      <c r="E283" s="167" t="s">
        <v>5</v>
      </c>
      <c r="F283" s="168" t="s">
        <v>409</v>
      </c>
      <c r="H283" s="169">
        <v>56</v>
      </c>
      <c r="L283" s="165"/>
      <c r="M283" s="170"/>
      <c r="N283" s="171"/>
      <c r="O283" s="171"/>
      <c r="P283" s="171"/>
      <c r="Q283" s="171"/>
      <c r="R283" s="171"/>
      <c r="S283" s="171"/>
      <c r="T283" s="172"/>
      <c r="AT283" s="167" t="s">
        <v>150</v>
      </c>
      <c r="AU283" s="167" t="s">
        <v>81</v>
      </c>
      <c r="AV283" s="11" t="s">
        <v>81</v>
      </c>
      <c r="AW283" s="11" t="s">
        <v>152</v>
      </c>
      <c r="AX283" s="11" t="s">
        <v>72</v>
      </c>
      <c r="AY283" s="167" t="s">
        <v>141</v>
      </c>
    </row>
    <row r="284" spans="2:51" s="11" customFormat="1" ht="13.5">
      <c r="B284" s="165"/>
      <c r="D284" s="166" t="s">
        <v>150</v>
      </c>
      <c r="E284" s="167" t="s">
        <v>5</v>
      </c>
      <c r="F284" s="168" t="s">
        <v>410</v>
      </c>
      <c r="H284" s="169">
        <v>9.87</v>
      </c>
      <c r="L284" s="165"/>
      <c r="M284" s="170"/>
      <c r="N284" s="171"/>
      <c r="O284" s="171"/>
      <c r="P284" s="171"/>
      <c r="Q284" s="171"/>
      <c r="R284" s="171"/>
      <c r="S284" s="171"/>
      <c r="T284" s="172"/>
      <c r="AT284" s="167" t="s">
        <v>150</v>
      </c>
      <c r="AU284" s="167" t="s">
        <v>81</v>
      </c>
      <c r="AV284" s="11" t="s">
        <v>81</v>
      </c>
      <c r="AW284" s="11" t="s">
        <v>152</v>
      </c>
      <c r="AX284" s="11" t="s">
        <v>72</v>
      </c>
      <c r="AY284" s="167" t="s">
        <v>141</v>
      </c>
    </row>
    <row r="285" spans="2:51" s="11" customFormat="1" ht="13.5">
      <c r="B285" s="165"/>
      <c r="D285" s="166" t="s">
        <v>150</v>
      </c>
      <c r="E285" s="167" t="s">
        <v>5</v>
      </c>
      <c r="F285" s="168" t="s">
        <v>411</v>
      </c>
      <c r="H285" s="169">
        <v>4.8</v>
      </c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150</v>
      </c>
      <c r="AU285" s="167" t="s">
        <v>81</v>
      </c>
      <c r="AV285" s="11" t="s">
        <v>81</v>
      </c>
      <c r="AW285" s="11" t="s">
        <v>152</v>
      </c>
      <c r="AX285" s="11" t="s">
        <v>72</v>
      </c>
      <c r="AY285" s="167" t="s">
        <v>141</v>
      </c>
    </row>
    <row r="286" spans="2:51" s="13" customFormat="1" ht="13.5">
      <c r="B286" s="182"/>
      <c r="D286" s="166" t="s">
        <v>150</v>
      </c>
      <c r="E286" s="183" t="s">
        <v>5</v>
      </c>
      <c r="F286" s="184" t="s">
        <v>380</v>
      </c>
      <c r="H286" s="185" t="s">
        <v>5</v>
      </c>
      <c r="L286" s="182"/>
      <c r="M286" s="186"/>
      <c r="N286" s="187"/>
      <c r="O286" s="187"/>
      <c r="P286" s="187"/>
      <c r="Q286" s="187"/>
      <c r="R286" s="187"/>
      <c r="S286" s="187"/>
      <c r="T286" s="188"/>
      <c r="AT286" s="185" t="s">
        <v>150</v>
      </c>
      <c r="AU286" s="185" t="s">
        <v>81</v>
      </c>
      <c r="AV286" s="13" t="s">
        <v>22</v>
      </c>
      <c r="AW286" s="13" t="s">
        <v>152</v>
      </c>
      <c r="AX286" s="13" t="s">
        <v>72</v>
      </c>
      <c r="AY286" s="185" t="s">
        <v>141</v>
      </c>
    </row>
    <row r="287" spans="2:51" s="11" customFormat="1" ht="13.5">
      <c r="B287" s="165"/>
      <c r="D287" s="166" t="s">
        <v>150</v>
      </c>
      <c r="E287" s="167" t="s">
        <v>5</v>
      </c>
      <c r="F287" s="168" t="s">
        <v>412</v>
      </c>
      <c r="H287" s="169">
        <v>27.86</v>
      </c>
      <c r="L287" s="165"/>
      <c r="M287" s="170"/>
      <c r="N287" s="171"/>
      <c r="O287" s="171"/>
      <c r="P287" s="171"/>
      <c r="Q287" s="171"/>
      <c r="R287" s="171"/>
      <c r="S287" s="171"/>
      <c r="T287" s="172"/>
      <c r="AT287" s="167" t="s">
        <v>150</v>
      </c>
      <c r="AU287" s="167" t="s">
        <v>81</v>
      </c>
      <c r="AV287" s="11" t="s">
        <v>81</v>
      </c>
      <c r="AW287" s="11" t="s">
        <v>152</v>
      </c>
      <c r="AX287" s="11" t="s">
        <v>72</v>
      </c>
      <c r="AY287" s="167" t="s">
        <v>141</v>
      </c>
    </row>
    <row r="288" spans="2:51" s="11" customFormat="1" ht="13.5">
      <c r="B288" s="165"/>
      <c r="D288" s="166" t="s">
        <v>150</v>
      </c>
      <c r="E288" s="167" t="s">
        <v>5</v>
      </c>
      <c r="F288" s="168" t="s">
        <v>413</v>
      </c>
      <c r="H288" s="169">
        <v>56</v>
      </c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150</v>
      </c>
      <c r="AU288" s="167" t="s">
        <v>81</v>
      </c>
      <c r="AV288" s="11" t="s">
        <v>81</v>
      </c>
      <c r="AW288" s="11" t="s">
        <v>152</v>
      </c>
      <c r="AX288" s="11" t="s">
        <v>72</v>
      </c>
      <c r="AY288" s="167" t="s">
        <v>141</v>
      </c>
    </row>
    <row r="289" spans="2:51" s="11" customFormat="1" ht="13.5">
      <c r="B289" s="165"/>
      <c r="D289" s="166" t="s">
        <v>150</v>
      </c>
      <c r="E289" s="167" t="s">
        <v>5</v>
      </c>
      <c r="F289" s="168" t="s">
        <v>414</v>
      </c>
      <c r="H289" s="169">
        <v>56</v>
      </c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150</v>
      </c>
      <c r="AU289" s="167" t="s">
        <v>81</v>
      </c>
      <c r="AV289" s="11" t="s">
        <v>81</v>
      </c>
      <c r="AW289" s="11" t="s">
        <v>152</v>
      </c>
      <c r="AX289" s="11" t="s">
        <v>72</v>
      </c>
      <c r="AY289" s="167" t="s">
        <v>141</v>
      </c>
    </row>
    <row r="290" spans="2:51" s="11" customFormat="1" ht="13.5">
      <c r="B290" s="165"/>
      <c r="D290" s="166" t="s">
        <v>150</v>
      </c>
      <c r="E290" s="167" t="s">
        <v>5</v>
      </c>
      <c r="F290" s="168" t="s">
        <v>415</v>
      </c>
      <c r="H290" s="169">
        <v>56</v>
      </c>
      <c r="L290" s="165"/>
      <c r="M290" s="170"/>
      <c r="N290" s="171"/>
      <c r="O290" s="171"/>
      <c r="P290" s="171"/>
      <c r="Q290" s="171"/>
      <c r="R290" s="171"/>
      <c r="S290" s="171"/>
      <c r="T290" s="172"/>
      <c r="AT290" s="167" t="s">
        <v>150</v>
      </c>
      <c r="AU290" s="167" t="s">
        <v>81</v>
      </c>
      <c r="AV290" s="11" t="s">
        <v>81</v>
      </c>
      <c r="AW290" s="11" t="s">
        <v>152</v>
      </c>
      <c r="AX290" s="11" t="s">
        <v>72</v>
      </c>
      <c r="AY290" s="167" t="s">
        <v>141</v>
      </c>
    </row>
    <row r="291" spans="2:51" s="11" customFormat="1" ht="13.5">
      <c r="B291" s="165"/>
      <c r="D291" s="166" t="s">
        <v>150</v>
      </c>
      <c r="E291" s="167" t="s">
        <v>5</v>
      </c>
      <c r="F291" s="168" t="s">
        <v>416</v>
      </c>
      <c r="H291" s="169">
        <v>34.636</v>
      </c>
      <c r="L291" s="165"/>
      <c r="M291" s="170"/>
      <c r="N291" s="171"/>
      <c r="O291" s="171"/>
      <c r="P291" s="171"/>
      <c r="Q291" s="171"/>
      <c r="R291" s="171"/>
      <c r="S291" s="171"/>
      <c r="T291" s="172"/>
      <c r="AT291" s="167" t="s">
        <v>150</v>
      </c>
      <c r="AU291" s="167" t="s">
        <v>81</v>
      </c>
      <c r="AV291" s="11" t="s">
        <v>81</v>
      </c>
      <c r="AW291" s="11" t="s">
        <v>152</v>
      </c>
      <c r="AX291" s="11" t="s">
        <v>72</v>
      </c>
      <c r="AY291" s="167" t="s">
        <v>141</v>
      </c>
    </row>
    <row r="292" spans="2:51" s="11" customFormat="1" ht="13.5">
      <c r="B292" s="165"/>
      <c r="D292" s="166" t="s">
        <v>150</v>
      </c>
      <c r="E292" s="167" t="s">
        <v>5</v>
      </c>
      <c r="F292" s="168" t="s">
        <v>417</v>
      </c>
      <c r="H292" s="169">
        <v>18.704</v>
      </c>
      <c r="L292" s="165"/>
      <c r="M292" s="170"/>
      <c r="N292" s="171"/>
      <c r="O292" s="171"/>
      <c r="P292" s="171"/>
      <c r="Q292" s="171"/>
      <c r="R292" s="171"/>
      <c r="S292" s="171"/>
      <c r="T292" s="172"/>
      <c r="AT292" s="167" t="s">
        <v>150</v>
      </c>
      <c r="AU292" s="167" t="s">
        <v>81</v>
      </c>
      <c r="AV292" s="11" t="s">
        <v>81</v>
      </c>
      <c r="AW292" s="11" t="s">
        <v>152</v>
      </c>
      <c r="AX292" s="11" t="s">
        <v>72</v>
      </c>
      <c r="AY292" s="167" t="s">
        <v>141</v>
      </c>
    </row>
    <row r="293" spans="2:51" s="11" customFormat="1" ht="13.5">
      <c r="B293" s="165"/>
      <c r="D293" s="166" t="s">
        <v>150</v>
      </c>
      <c r="E293" s="167" t="s">
        <v>5</v>
      </c>
      <c r="F293" s="168" t="s">
        <v>418</v>
      </c>
      <c r="H293" s="169">
        <v>4.8</v>
      </c>
      <c r="L293" s="165"/>
      <c r="M293" s="170"/>
      <c r="N293" s="171"/>
      <c r="O293" s="171"/>
      <c r="P293" s="171"/>
      <c r="Q293" s="171"/>
      <c r="R293" s="171"/>
      <c r="S293" s="171"/>
      <c r="T293" s="172"/>
      <c r="AT293" s="167" t="s">
        <v>150</v>
      </c>
      <c r="AU293" s="167" t="s">
        <v>81</v>
      </c>
      <c r="AV293" s="11" t="s">
        <v>81</v>
      </c>
      <c r="AW293" s="11" t="s">
        <v>152</v>
      </c>
      <c r="AX293" s="11" t="s">
        <v>72</v>
      </c>
      <c r="AY293" s="167" t="s">
        <v>141</v>
      </c>
    </row>
    <row r="294" spans="2:51" s="13" customFormat="1" ht="13.5">
      <c r="B294" s="182"/>
      <c r="D294" s="166" t="s">
        <v>150</v>
      </c>
      <c r="E294" s="183" t="s">
        <v>5</v>
      </c>
      <c r="F294" s="184" t="s">
        <v>286</v>
      </c>
      <c r="H294" s="185" t="s">
        <v>5</v>
      </c>
      <c r="L294" s="182"/>
      <c r="M294" s="186"/>
      <c r="N294" s="187"/>
      <c r="O294" s="187"/>
      <c r="P294" s="187"/>
      <c r="Q294" s="187"/>
      <c r="R294" s="187"/>
      <c r="S294" s="187"/>
      <c r="T294" s="188"/>
      <c r="AT294" s="185" t="s">
        <v>150</v>
      </c>
      <c r="AU294" s="185" t="s">
        <v>81</v>
      </c>
      <c r="AV294" s="13" t="s">
        <v>22</v>
      </c>
      <c r="AW294" s="13" t="s">
        <v>152</v>
      </c>
      <c r="AX294" s="13" t="s">
        <v>72</v>
      </c>
      <c r="AY294" s="185" t="s">
        <v>141</v>
      </c>
    </row>
    <row r="295" spans="2:51" s="11" customFormat="1" ht="13.5">
      <c r="B295" s="165"/>
      <c r="D295" s="166" t="s">
        <v>150</v>
      </c>
      <c r="E295" s="167" t="s">
        <v>5</v>
      </c>
      <c r="F295" s="168" t="s">
        <v>419</v>
      </c>
      <c r="H295" s="169">
        <v>50.26</v>
      </c>
      <c r="L295" s="165"/>
      <c r="M295" s="170"/>
      <c r="N295" s="171"/>
      <c r="O295" s="171"/>
      <c r="P295" s="171"/>
      <c r="Q295" s="171"/>
      <c r="R295" s="171"/>
      <c r="S295" s="171"/>
      <c r="T295" s="172"/>
      <c r="AT295" s="167" t="s">
        <v>150</v>
      </c>
      <c r="AU295" s="167" t="s">
        <v>81</v>
      </c>
      <c r="AV295" s="11" t="s">
        <v>81</v>
      </c>
      <c r="AW295" s="11" t="s">
        <v>152</v>
      </c>
      <c r="AX295" s="11" t="s">
        <v>72</v>
      </c>
      <c r="AY295" s="167" t="s">
        <v>141</v>
      </c>
    </row>
    <row r="296" spans="2:51" s="11" customFormat="1" ht="13.5">
      <c r="B296" s="165"/>
      <c r="D296" s="166" t="s">
        <v>150</v>
      </c>
      <c r="E296" s="167" t="s">
        <v>5</v>
      </c>
      <c r="F296" s="168" t="s">
        <v>420</v>
      </c>
      <c r="H296" s="169">
        <v>56</v>
      </c>
      <c r="L296" s="165"/>
      <c r="M296" s="170"/>
      <c r="N296" s="171"/>
      <c r="O296" s="171"/>
      <c r="P296" s="171"/>
      <c r="Q296" s="171"/>
      <c r="R296" s="171"/>
      <c r="S296" s="171"/>
      <c r="T296" s="172"/>
      <c r="AT296" s="167" t="s">
        <v>150</v>
      </c>
      <c r="AU296" s="167" t="s">
        <v>81</v>
      </c>
      <c r="AV296" s="11" t="s">
        <v>81</v>
      </c>
      <c r="AW296" s="11" t="s">
        <v>152</v>
      </c>
      <c r="AX296" s="11" t="s">
        <v>72</v>
      </c>
      <c r="AY296" s="167" t="s">
        <v>141</v>
      </c>
    </row>
    <row r="297" spans="2:51" s="11" customFormat="1" ht="13.5">
      <c r="B297" s="165"/>
      <c r="D297" s="166" t="s">
        <v>150</v>
      </c>
      <c r="E297" s="167" t="s">
        <v>5</v>
      </c>
      <c r="F297" s="168" t="s">
        <v>421</v>
      </c>
      <c r="H297" s="169">
        <v>56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150</v>
      </c>
      <c r="AU297" s="167" t="s">
        <v>81</v>
      </c>
      <c r="AV297" s="11" t="s">
        <v>81</v>
      </c>
      <c r="AW297" s="11" t="s">
        <v>152</v>
      </c>
      <c r="AX297" s="11" t="s">
        <v>72</v>
      </c>
      <c r="AY297" s="167" t="s">
        <v>141</v>
      </c>
    </row>
    <row r="298" spans="2:51" s="11" customFormat="1" ht="13.5">
      <c r="B298" s="165"/>
      <c r="D298" s="166" t="s">
        <v>150</v>
      </c>
      <c r="E298" s="167" t="s">
        <v>5</v>
      </c>
      <c r="F298" s="168" t="s">
        <v>422</v>
      </c>
      <c r="H298" s="169">
        <v>32.27</v>
      </c>
      <c r="L298" s="165"/>
      <c r="M298" s="170"/>
      <c r="N298" s="171"/>
      <c r="O298" s="171"/>
      <c r="P298" s="171"/>
      <c r="Q298" s="171"/>
      <c r="R298" s="171"/>
      <c r="S298" s="171"/>
      <c r="T298" s="172"/>
      <c r="AT298" s="167" t="s">
        <v>150</v>
      </c>
      <c r="AU298" s="167" t="s">
        <v>81</v>
      </c>
      <c r="AV298" s="11" t="s">
        <v>81</v>
      </c>
      <c r="AW298" s="11" t="s">
        <v>152</v>
      </c>
      <c r="AX298" s="11" t="s">
        <v>72</v>
      </c>
      <c r="AY298" s="167" t="s">
        <v>141</v>
      </c>
    </row>
    <row r="299" spans="2:51" s="12" customFormat="1" ht="13.5">
      <c r="B299" s="173"/>
      <c r="D299" s="174" t="s">
        <v>150</v>
      </c>
      <c r="E299" s="175" t="s">
        <v>5</v>
      </c>
      <c r="F299" s="176" t="s">
        <v>153</v>
      </c>
      <c r="H299" s="177">
        <v>1024.94</v>
      </c>
      <c r="L299" s="173"/>
      <c r="M299" s="178"/>
      <c r="N299" s="179"/>
      <c r="O299" s="179"/>
      <c r="P299" s="179"/>
      <c r="Q299" s="179"/>
      <c r="R299" s="179"/>
      <c r="S299" s="179"/>
      <c r="T299" s="180"/>
      <c r="AT299" s="181" t="s">
        <v>150</v>
      </c>
      <c r="AU299" s="181" t="s">
        <v>81</v>
      </c>
      <c r="AV299" s="12" t="s">
        <v>148</v>
      </c>
      <c r="AW299" s="12" t="s">
        <v>152</v>
      </c>
      <c r="AX299" s="12" t="s">
        <v>22</v>
      </c>
      <c r="AY299" s="181" t="s">
        <v>141</v>
      </c>
    </row>
    <row r="300" spans="2:65" s="1" customFormat="1" ht="16.5" customHeight="1">
      <c r="B300" s="153"/>
      <c r="C300" s="154" t="s">
        <v>423</v>
      </c>
      <c r="D300" s="154" t="s">
        <v>143</v>
      </c>
      <c r="E300" s="155" t="s">
        <v>424</v>
      </c>
      <c r="F300" s="156" t="s">
        <v>425</v>
      </c>
      <c r="G300" s="157" t="s">
        <v>146</v>
      </c>
      <c r="H300" s="158">
        <v>1024.94</v>
      </c>
      <c r="I300" s="159"/>
      <c r="J300" s="159">
        <f>ROUND(I300*H300,2)</f>
        <v>0</v>
      </c>
      <c r="K300" s="156" t="s">
        <v>147</v>
      </c>
      <c r="L300" s="37"/>
      <c r="M300" s="160" t="s">
        <v>5</v>
      </c>
      <c r="N300" s="161" t="s">
        <v>43</v>
      </c>
      <c r="O300" s="162">
        <v>0.628</v>
      </c>
      <c r="P300" s="162">
        <f>O300*H300</f>
        <v>643.66232</v>
      </c>
      <c r="Q300" s="162">
        <v>0.00086</v>
      </c>
      <c r="R300" s="162">
        <f>Q300*H300</f>
        <v>0.8814484</v>
      </c>
      <c r="S300" s="162">
        <v>0</v>
      </c>
      <c r="T300" s="163">
        <f>S300*H300</f>
        <v>0</v>
      </c>
      <c r="AR300" s="23" t="s">
        <v>148</v>
      </c>
      <c r="AT300" s="23" t="s">
        <v>143</v>
      </c>
      <c r="AU300" s="23" t="s">
        <v>81</v>
      </c>
      <c r="AY300" s="23" t="s">
        <v>141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23" t="s">
        <v>22</v>
      </c>
      <c r="BK300" s="164">
        <f>ROUND(I300*H300,2)</f>
        <v>0</v>
      </c>
      <c r="BL300" s="23" t="s">
        <v>148</v>
      </c>
      <c r="BM300" s="23" t="s">
        <v>426</v>
      </c>
    </row>
    <row r="301" spans="2:51" s="13" customFormat="1" ht="13.5">
      <c r="B301" s="182"/>
      <c r="D301" s="166" t="s">
        <v>150</v>
      </c>
      <c r="E301" s="183" t="s">
        <v>5</v>
      </c>
      <c r="F301" s="184" t="s">
        <v>259</v>
      </c>
      <c r="H301" s="185" t="s">
        <v>5</v>
      </c>
      <c r="L301" s="182"/>
      <c r="M301" s="186"/>
      <c r="N301" s="187"/>
      <c r="O301" s="187"/>
      <c r="P301" s="187"/>
      <c r="Q301" s="187"/>
      <c r="R301" s="187"/>
      <c r="S301" s="187"/>
      <c r="T301" s="188"/>
      <c r="AT301" s="185" t="s">
        <v>150</v>
      </c>
      <c r="AU301" s="185" t="s">
        <v>81</v>
      </c>
      <c r="AV301" s="13" t="s">
        <v>22</v>
      </c>
      <c r="AW301" s="13" t="s">
        <v>152</v>
      </c>
      <c r="AX301" s="13" t="s">
        <v>72</v>
      </c>
      <c r="AY301" s="185" t="s">
        <v>141</v>
      </c>
    </row>
    <row r="302" spans="2:51" s="11" customFormat="1" ht="13.5">
      <c r="B302" s="165"/>
      <c r="D302" s="166" t="s">
        <v>150</v>
      </c>
      <c r="E302" s="167" t="s">
        <v>5</v>
      </c>
      <c r="F302" s="168" t="s">
        <v>396</v>
      </c>
      <c r="H302" s="169">
        <v>44</v>
      </c>
      <c r="L302" s="165"/>
      <c r="M302" s="170"/>
      <c r="N302" s="171"/>
      <c r="O302" s="171"/>
      <c r="P302" s="171"/>
      <c r="Q302" s="171"/>
      <c r="R302" s="171"/>
      <c r="S302" s="171"/>
      <c r="T302" s="172"/>
      <c r="AT302" s="167" t="s">
        <v>150</v>
      </c>
      <c r="AU302" s="167" t="s">
        <v>81</v>
      </c>
      <c r="AV302" s="11" t="s">
        <v>81</v>
      </c>
      <c r="AW302" s="11" t="s">
        <v>152</v>
      </c>
      <c r="AX302" s="11" t="s">
        <v>72</v>
      </c>
      <c r="AY302" s="167" t="s">
        <v>141</v>
      </c>
    </row>
    <row r="303" spans="2:51" s="11" customFormat="1" ht="13.5">
      <c r="B303" s="165"/>
      <c r="D303" s="166" t="s">
        <v>150</v>
      </c>
      <c r="E303" s="167" t="s">
        <v>5</v>
      </c>
      <c r="F303" s="168" t="s">
        <v>397</v>
      </c>
      <c r="H303" s="169">
        <v>44</v>
      </c>
      <c r="L303" s="165"/>
      <c r="M303" s="170"/>
      <c r="N303" s="171"/>
      <c r="O303" s="171"/>
      <c r="P303" s="171"/>
      <c r="Q303" s="171"/>
      <c r="R303" s="171"/>
      <c r="S303" s="171"/>
      <c r="T303" s="172"/>
      <c r="AT303" s="167" t="s">
        <v>150</v>
      </c>
      <c r="AU303" s="167" t="s">
        <v>81</v>
      </c>
      <c r="AV303" s="11" t="s">
        <v>81</v>
      </c>
      <c r="AW303" s="11" t="s">
        <v>152</v>
      </c>
      <c r="AX303" s="11" t="s">
        <v>72</v>
      </c>
      <c r="AY303" s="167" t="s">
        <v>141</v>
      </c>
    </row>
    <row r="304" spans="2:51" s="11" customFormat="1" ht="13.5">
      <c r="B304" s="165"/>
      <c r="D304" s="166" t="s">
        <v>150</v>
      </c>
      <c r="E304" s="167" t="s">
        <v>5</v>
      </c>
      <c r="F304" s="168" t="s">
        <v>398</v>
      </c>
      <c r="H304" s="169">
        <v>50</v>
      </c>
      <c r="L304" s="165"/>
      <c r="M304" s="170"/>
      <c r="N304" s="171"/>
      <c r="O304" s="171"/>
      <c r="P304" s="171"/>
      <c r="Q304" s="171"/>
      <c r="R304" s="171"/>
      <c r="S304" s="171"/>
      <c r="T304" s="172"/>
      <c r="AT304" s="167" t="s">
        <v>150</v>
      </c>
      <c r="AU304" s="167" t="s">
        <v>81</v>
      </c>
      <c r="AV304" s="11" t="s">
        <v>81</v>
      </c>
      <c r="AW304" s="11" t="s">
        <v>152</v>
      </c>
      <c r="AX304" s="11" t="s">
        <v>72</v>
      </c>
      <c r="AY304" s="167" t="s">
        <v>141</v>
      </c>
    </row>
    <row r="305" spans="2:51" s="11" customFormat="1" ht="13.5">
      <c r="B305" s="165"/>
      <c r="D305" s="166" t="s">
        <v>150</v>
      </c>
      <c r="E305" s="167" t="s">
        <v>5</v>
      </c>
      <c r="F305" s="168" t="s">
        <v>399</v>
      </c>
      <c r="H305" s="169">
        <v>33.74</v>
      </c>
      <c r="L305" s="165"/>
      <c r="M305" s="170"/>
      <c r="N305" s="171"/>
      <c r="O305" s="171"/>
      <c r="P305" s="171"/>
      <c r="Q305" s="171"/>
      <c r="R305" s="171"/>
      <c r="S305" s="171"/>
      <c r="T305" s="172"/>
      <c r="AT305" s="167" t="s">
        <v>150</v>
      </c>
      <c r="AU305" s="167" t="s">
        <v>81</v>
      </c>
      <c r="AV305" s="11" t="s">
        <v>81</v>
      </c>
      <c r="AW305" s="11" t="s">
        <v>152</v>
      </c>
      <c r="AX305" s="11" t="s">
        <v>72</v>
      </c>
      <c r="AY305" s="167" t="s">
        <v>141</v>
      </c>
    </row>
    <row r="306" spans="2:51" s="11" customFormat="1" ht="13.5">
      <c r="B306" s="165"/>
      <c r="D306" s="166" t="s">
        <v>150</v>
      </c>
      <c r="E306" s="167" t="s">
        <v>5</v>
      </c>
      <c r="F306" s="168" t="s">
        <v>400</v>
      </c>
      <c r="H306" s="169">
        <v>3.2</v>
      </c>
      <c r="L306" s="165"/>
      <c r="M306" s="170"/>
      <c r="N306" s="171"/>
      <c r="O306" s="171"/>
      <c r="P306" s="171"/>
      <c r="Q306" s="171"/>
      <c r="R306" s="171"/>
      <c r="S306" s="171"/>
      <c r="T306" s="172"/>
      <c r="AT306" s="167" t="s">
        <v>150</v>
      </c>
      <c r="AU306" s="167" t="s">
        <v>81</v>
      </c>
      <c r="AV306" s="11" t="s">
        <v>81</v>
      </c>
      <c r="AW306" s="11" t="s">
        <v>152</v>
      </c>
      <c r="AX306" s="11" t="s">
        <v>72</v>
      </c>
      <c r="AY306" s="167" t="s">
        <v>141</v>
      </c>
    </row>
    <row r="307" spans="2:51" s="13" customFormat="1" ht="13.5">
      <c r="B307" s="182"/>
      <c r="D307" s="166" t="s">
        <v>150</v>
      </c>
      <c r="E307" s="183" t="s">
        <v>5</v>
      </c>
      <c r="F307" s="184" t="s">
        <v>265</v>
      </c>
      <c r="H307" s="185" t="s">
        <v>5</v>
      </c>
      <c r="L307" s="182"/>
      <c r="M307" s="186"/>
      <c r="N307" s="187"/>
      <c r="O307" s="187"/>
      <c r="P307" s="187"/>
      <c r="Q307" s="187"/>
      <c r="R307" s="187"/>
      <c r="S307" s="187"/>
      <c r="T307" s="188"/>
      <c r="AT307" s="185" t="s">
        <v>150</v>
      </c>
      <c r="AU307" s="185" t="s">
        <v>81</v>
      </c>
      <c r="AV307" s="13" t="s">
        <v>22</v>
      </c>
      <c r="AW307" s="13" t="s">
        <v>152</v>
      </c>
      <c r="AX307" s="13" t="s">
        <v>72</v>
      </c>
      <c r="AY307" s="185" t="s">
        <v>141</v>
      </c>
    </row>
    <row r="308" spans="2:51" s="11" customFormat="1" ht="13.5">
      <c r="B308" s="165"/>
      <c r="D308" s="166" t="s">
        <v>150</v>
      </c>
      <c r="E308" s="167" t="s">
        <v>5</v>
      </c>
      <c r="F308" s="168" t="s">
        <v>401</v>
      </c>
      <c r="H308" s="169">
        <v>16.66</v>
      </c>
      <c r="L308" s="165"/>
      <c r="M308" s="170"/>
      <c r="N308" s="171"/>
      <c r="O308" s="171"/>
      <c r="P308" s="171"/>
      <c r="Q308" s="171"/>
      <c r="R308" s="171"/>
      <c r="S308" s="171"/>
      <c r="T308" s="172"/>
      <c r="AT308" s="167" t="s">
        <v>150</v>
      </c>
      <c r="AU308" s="167" t="s">
        <v>81</v>
      </c>
      <c r="AV308" s="11" t="s">
        <v>81</v>
      </c>
      <c r="AW308" s="11" t="s">
        <v>152</v>
      </c>
      <c r="AX308" s="11" t="s">
        <v>72</v>
      </c>
      <c r="AY308" s="167" t="s">
        <v>141</v>
      </c>
    </row>
    <row r="309" spans="2:51" s="11" customFormat="1" ht="13.5">
      <c r="B309" s="165"/>
      <c r="D309" s="166" t="s">
        <v>150</v>
      </c>
      <c r="E309" s="167" t="s">
        <v>5</v>
      </c>
      <c r="F309" s="168" t="s">
        <v>402</v>
      </c>
      <c r="H309" s="169">
        <v>56</v>
      </c>
      <c r="L309" s="165"/>
      <c r="M309" s="170"/>
      <c r="N309" s="171"/>
      <c r="O309" s="171"/>
      <c r="P309" s="171"/>
      <c r="Q309" s="171"/>
      <c r="R309" s="171"/>
      <c r="S309" s="171"/>
      <c r="T309" s="172"/>
      <c r="AT309" s="167" t="s">
        <v>150</v>
      </c>
      <c r="AU309" s="167" t="s">
        <v>81</v>
      </c>
      <c r="AV309" s="11" t="s">
        <v>81</v>
      </c>
      <c r="AW309" s="11" t="s">
        <v>152</v>
      </c>
      <c r="AX309" s="11" t="s">
        <v>72</v>
      </c>
      <c r="AY309" s="167" t="s">
        <v>141</v>
      </c>
    </row>
    <row r="310" spans="2:51" s="11" customFormat="1" ht="13.5">
      <c r="B310" s="165"/>
      <c r="D310" s="166" t="s">
        <v>150</v>
      </c>
      <c r="E310" s="167" t="s">
        <v>5</v>
      </c>
      <c r="F310" s="168" t="s">
        <v>403</v>
      </c>
      <c r="H310" s="169">
        <v>73.08</v>
      </c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150</v>
      </c>
      <c r="AU310" s="167" t="s">
        <v>81</v>
      </c>
      <c r="AV310" s="11" t="s">
        <v>81</v>
      </c>
      <c r="AW310" s="11" t="s">
        <v>152</v>
      </c>
      <c r="AX310" s="11" t="s">
        <v>72</v>
      </c>
      <c r="AY310" s="167" t="s">
        <v>141</v>
      </c>
    </row>
    <row r="311" spans="2:51" s="11" customFormat="1" ht="13.5">
      <c r="B311" s="165"/>
      <c r="D311" s="166" t="s">
        <v>150</v>
      </c>
      <c r="E311" s="167" t="s">
        <v>5</v>
      </c>
      <c r="F311" s="168" t="s">
        <v>404</v>
      </c>
      <c r="H311" s="169">
        <v>3.2</v>
      </c>
      <c r="L311" s="165"/>
      <c r="M311" s="170"/>
      <c r="N311" s="171"/>
      <c r="O311" s="171"/>
      <c r="P311" s="171"/>
      <c r="Q311" s="171"/>
      <c r="R311" s="171"/>
      <c r="S311" s="171"/>
      <c r="T311" s="172"/>
      <c r="AT311" s="167" t="s">
        <v>150</v>
      </c>
      <c r="AU311" s="167" t="s">
        <v>81</v>
      </c>
      <c r="AV311" s="11" t="s">
        <v>81</v>
      </c>
      <c r="AW311" s="11" t="s">
        <v>152</v>
      </c>
      <c r="AX311" s="11" t="s">
        <v>72</v>
      </c>
      <c r="AY311" s="167" t="s">
        <v>141</v>
      </c>
    </row>
    <row r="312" spans="2:51" s="13" customFormat="1" ht="13.5">
      <c r="B312" s="182"/>
      <c r="D312" s="166" t="s">
        <v>150</v>
      </c>
      <c r="E312" s="183" t="s">
        <v>5</v>
      </c>
      <c r="F312" s="184" t="s">
        <v>270</v>
      </c>
      <c r="H312" s="185" t="s">
        <v>5</v>
      </c>
      <c r="L312" s="182"/>
      <c r="M312" s="186"/>
      <c r="N312" s="187"/>
      <c r="O312" s="187"/>
      <c r="P312" s="187"/>
      <c r="Q312" s="187"/>
      <c r="R312" s="187"/>
      <c r="S312" s="187"/>
      <c r="T312" s="188"/>
      <c r="AT312" s="185" t="s">
        <v>150</v>
      </c>
      <c r="AU312" s="185" t="s">
        <v>81</v>
      </c>
      <c r="AV312" s="13" t="s">
        <v>22</v>
      </c>
      <c r="AW312" s="13" t="s">
        <v>152</v>
      </c>
      <c r="AX312" s="13" t="s">
        <v>72</v>
      </c>
      <c r="AY312" s="185" t="s">
        <v>141</v>
      </c>
    </row>
    <row r="313" spans="2:51" s="11" customFormat="1" ht="13.5">
      <c r="B313" s="165"/>
      <c r="D313" s="166" t="s">
        <v>150</v>
      </c>
      <c r="E313" s="167" t="s">
        <v>5</v>
      </c>
      <c r="F313" s="168" t="s">
        <v>405</v>
      </c>
      <c r="H313" s="169">
        <v>0.896</v>
      </c>
      <c r="L313" s="165"/>
      <c r="M313" s="170"/>
      <c r="N313" s="171"/>
      <c r="O313" s="171"/>
      <c r="P313" s="171"/>
      <c r="Q313" s="171"/>
      <c r="R313" s="171"/>
      <c r="S313" s="171"/>
      <c r="T313" s="172"/>
      <c r="AT313" s="167" t="s">
        <v>150</v>
      </c>
      <c r="AU313" s="167" t="s">
        <v>81</v>
      </c>
      <c r="AV313" s="11" t="s">
        <v>81</v>
      </c>
      <c r="AW313" s="11" t="s">
        <v>152</v>
      </c>
      <c r="AX313" s="11" t="s">
        <v>72</v>
      </c>
      <c r="AY313" s="167" t="s">
        <v>141</v>
      </c>
    </row>
    <row r="314" spans="2:51" s="11" customFormat="1" ht="13.5">
      <c r="B314" s="165"/>
      <c r="D314" s="166" t="s">
        <v>150</v>
      </c>
      <c r="E314" s="167" t="s">
        <v>5</v>
      </c>
      <c r="F314" s="168" t="s">
        <v>406</v>
      </c>
      <c r="H314" s="169">
        <v>68.964</v>
      </c>
      <c r="L314" s="165"/>
      <c r="M314" s="170"/>
      <c r="N314" s="171"/>
      <c r="O314" s="171"/>
      <c r="P314" s="171"/>
      <c r="Q314" s="171"/>
      <c r="R314" s="171"/>
      <c r="S314" s="171"/>
      <c r="T314" s="172"/>
      <c r="AT314" s="167" t="s">
        <v>150</v>
      </c>
      <c r="AU314" s="167" t="s">
        <v>81</v>
      </c>
      <c r="AV314" s="11" t="s">
        <v>81</v>
      </c>
      <c r="AW314" s="11" t="s">
        <v>152</v>
      </c>
      <c r="AX314" s="11" t="s">
        <v>72</v>
      </c>
      <c r="AY314" s="167" t="s">
        <v>141</v>
      </c>
    </row>
    <row r="315" spans="2:51" s="11" customFormat="1" ht="13.5">
      <c r="B315" s="165"/>
      <c r="D315" s="166" t="s">
        <v>150</v>
      </c>
      <c r="E315" s="167" t="s">
        <v>5</v>
      </c>
      <c r="F315" s="168" t="s">
        <v>407</v>
      </c>
      <c r="H315" s="169">
        <v>56</v>
      </c>
      <c r="L315" s="165"/>
      <c r="M315" s="170"/>
      <c r="N315" s="171"/>
      <c r="O315" s="171"/>
      <c r="P315" s="171"/>
      <c r="Q315" s="171"/>
      <c r="R315" s="171"/>
      <c r="S315" s="171"/>
      <c r="T315" s="172"/>
      <c r="AT315" s="167" t="s">
        <v>150</v>
      </c>
      <c r="AU315" s="167" t="s">
        <v>81</v>
      </c>
      <c r="AV315" s="11" t="s">
        <v>81</v>
      </c>
      <c r="AW315" s="11" t="s">
        <v>152</v>
      </c>
      <c r="AX315" s="11" t="s">
        <v>72</v>
      </c>
      <c r="AY315" s="167" t="s">
        <v>141</v>
      </c>
    </row>
    <row r="316" spans="2:51" s="11" customFormat="1" ht="13.5">
      <c r="B316" s="165"/>
      <c r="D316" s="166" t="s">
        <v>150</v>
      </c>
      <c r="E316" s="167" t="s">
        <v>5</v>
      </c>
      <c r="F316" s="168" t="s">
        <v>408</v>
      </c>
      <c r="H316" s="169">
        <v>56</v>
      </c>
      <c r="L316" s="165"/>
      <c r="M316" s="170"/>
      <c r="N316" s="171"/>
      <c r="O316" s="171"/>
      <c r="P316" s="171"/>
      <c r="Q316" s="171"/>
      <c r="R316" s="171"/>
      <c r="S316" s="171"/>
      <c r="T316" s="172"/>
      <c r="AT316" s="167" t="s">
        <v>150</v>
      </c>
      <c r="AU316" s="167" t="s">
        <v>81</v>
      </c>
      <c r="AV316" s="11" t="s">
        <v>81</v>
      </c>
      <c r="AW316" s="11" t="s">
        <v>152</v>
      </c>
      <c r="AX316" s="11" t="s">
        <v>72</v>
      </c>
      <c r="AY316" s="167" t="s">
        <v>141</v>
      </c>
    </row>
    <row r="317" spans="2:51" s="11" customFormat="1" ht="13.5">
      <c r="B317" s="165"/>
      <c r="D317" s="166" t="s">
        <v>150</v>
      </c>
      <c r="E317" s="167" t="s">
        <v>5</v>
      </c>
      <c r="F317" s="168" t="s">
        <v>409</v>
      </c>
      <c r="H317" s="169">
        <v>56</v>
      </c>
      <c r="L317" s="165"/>
      <c r="M317" s="170"/>
      <c r="N317" s="171"/>
      <c r="O317" s="171"/>
      <c r="P317" s="171"/>
      <c r="Q317" s="171"/>
      <c r="R317" s="171"/>
      <c r="S317" s="171"/>
      <c r="T317" s="172"/>
      <c r="AT317" s="167" t="s">
        <v>150</v>
      </c>
      <c r="AU317" s="167" t="s">
        <v>81</v>
      </c>
      <c r="AV317" s="11" t="s">
        <v>81</v>
      </c>
      <c r="AW317" s="11" t="s">
        <v>152</v>
      </c>
      <c r="AX317" s="11" t="s">
        <v>72</v>
      </c>
      <c r="AY317" s="167" t="s">
        <v>141</v>
      </c>
    </row>
    <row r="318" spans="2:51" s="11" customFormat="1" ht="13.5">
      <c r="B318" s="165"/>
      <c r="D318" s="166" t="s">
        <v>150</v>
      </c>
      <c r="E318" s="167" t="s">
        <v>5</v>
      </c>
      <c r="F318" s="168" t="s">
        <v>410</v>
      </c>
      <c r="H318" s="169">
        <v>9.87</v>
      </c>
      <c r="L318" s="165"/>
      <c r="M318" s="170"/>
      <c r="N318" s="171"/>
      <c r="O318" s="171"/>
      <c r="P318" s="171"/>
      <c r="Q318" s="171"/>
      <c r="R318" s="171"/>
      <c r="S318" s="171"/>
      <c r="T318" s="172"/>
      <c r="AT318" s="167" t="s">
        <v>150</v>
      </c>
      <c r="AU318" s="167" t="s">
        <v>81</v>
      </c>
      <c r="AV318" s="11" t="s">
        <v>81</v>
      </c>
      <c r="AW318" s="11" t="s">
        <v>152</v>
      </c>
      <c r="AX318" s="11" t="s">
        <v>72</v>
      </c>
      <c r="AY318" s="167" t="s">
        <v>141</v>
      </c>
    </row>
    <row r="319" spans="2:51" s="11" customFormat="1" ht="13.5">
      <c r="B319" s="165"/>
      <c r="D319" s="166" t="s">
        <v>150</v>
      </c>
      <c r="E319" s="167" t="s">
        <v>5</v>
      </c>
      <c r="F319" s="168" t="s">
        <v>411</v>
      </c>
      <c r="H319" s="169">
        <v>4.8</v>
      </c>
      <c r="L319" s="165"/>
      <c r="M319" s="170"/>
      <c r="N319" s="171"/>
      <c r="O319" s="171"/>
      <c r="P319" s="171"/>
      <c r="Q319" s="171"/>
      <c r="R319" s="171"/>
      <c r="S319" s="171"/>
      <c r="T319" s="172"/>
      <c r="AT319" s="167" t="s">
        <v>150</v>
      </c>
      <c r="AU319" s="167" t="s">
        <v>81</v>
      </c>
      <c r="AV319" s="11" t="s">
        <v>81</v>
      </c>
      <c r="AW319" s="11" t="s">
        <v>152</v>
      </c>
      <c r="AX319" s="11" t="s">
        <v>72</v>
      </c>
      <c r="AY319" s="167" t="s">
        <v>141</v>
      </c>
    </row>
    <row r="320" spans="2:51" s="13" customFormat="1" ht="13.5">
      <c r="B320" s="182"/>
      <c r="D320" s="166" t="s">
        <v>150</v>
      </c>
      <c r="E320" s="183" t="s">
        <v>5</v>
      </c>
      <c r="F320" s="184" t="s">
        <v>380</v>
      </c>
      <c r="H320" s="185" t="s">
        <v>5</v>
      </c>
      <c r="L320" s="182"/>
      <c r="M320" s="186"/>
      <c r="N320" s="187"/>
      <c r="O320" s="187"/>
      <c r="P320" s="187"/>
      <c r="Q320" s="187"/>
      <c r="R320" s="187"/>
      <c r="S320" s="187"/>
      <c r="T320" s="188"/>
      <c r="AT320" s="185" t="s">
        <v>150</v>
      </c>
      <c r="AU320" s="185" t="s">
        <v>81</v>
      </c>
      <c r="AV320" s="13" t="s">
        <v>22</v>
      </c>
      <c r="AW320" s="13" t="s">
        <v>152</v>
      </c>
      <c r="AX320" s="13" t="s">
        <v>72</v>
      </c>
      <c r="AY320" s="185" t="s">
        <v>141</v>
      </c>
    </row>
    <row r="321" spans="2:51" s="11" customFormat="1" ht="13.5">
      <c r="B321" s="165"/>
      <c r="D321" s="166" t="s">
        <v>150</v>
      </c>
      <c r="E321" s="167" t="s">
        <v>5</v>
      </c>
      <c r="F321" s="168" t="s">
        <v>412</v>
      </c>
      <c r="H321" s="169">
        <v>27.86</v>
      </c>
      <c r="L321" s="165"/>
      <c r="M321" s="170"/>
      <c r="N321" s="171"/>
      <c r="O321" s="171"/>
      <c r="P321" s="171"/>
      <c r="Q321" s="171"/>
      <c r="R321" s="171"/>
      <c r="S321" s="171"/>
      <c r="T321" s="172"/>
      <c r="AT321" s="167" t="s">
        <v>150</v>
      </c>
      <c r="AU321" s="167" t="s">
        <v>81</v>
      </c>
      <c r="AV321" s="11" t="s">
        <v>81</v>
      </c>
      <c r="AW321" s="11" t="s">
        <v>152</v>
      </c>
      <c r="AX321" s="11" t="s">
        <v>72</v>
      </c>
      <c r="AY321" s="167" t="s">
        <v>141</v>
      </c>
    </row>
    <row r="322" spans="2:51" s="11" customFormat="1" ht="13.5">
      <c r="B322" s="165"/>
      <c r="D322" s="166" t="s">
        <v>150</v>
      </c>
      <c r="E322" s="167" t="s">
        <v>5</v>
      </c>
      <c r="F322" s="168" t="s">
        <v>413</v>
      </c>
      <c r="H322" s="169">
        <v>56</v>
      </c>
      <c r="L322" s="165"/>
      <c r="M322" s="170"/>
      <c r="N322" s="171"/>
      <c r="O322" s="171"/>
      <c r="P322" s="171"/>
      <c r="Q322" s="171"/>
      <c r="R322" s="171"/>
      <c r="S322" s="171"/>
      <c r="T322" s="172"/>
      <c r="AT322" s="167" t="s">
        <v>150</v>
      </c>
      <c r="AU322" s="167" t="s">
        <v>81</v>
      </c>
      <c r="AV322" s="11" t="s">
        <v>81</v>
      </c>
      <c r="AW322" s="11" t="s">
        <v>152</v>
      </c>
      <c r="AX322" s="11" t="s">
        <v>72</v>
      </c>
      <c r="AY322" s="167" t="s">
        <v>141</v>
      </c>
    </row>
    <row r="323" spans="2:51" s="11" customFormat="1" ht="13.5">
      <c r="B323" s="165"/>
      <c r="D323" s="166" t="s">
        <v>150</v>
      </c>
      <c r="E323" s="167" t="s">
        <v>5</v>
      </c>
      <c r="F323" s="168" t="s">
        <v>414</v>
      </c>
      <c r="H323" s="169">
        <v>56</v>
      </c>
      <c r="L323" s="165"/>
      <c r="M323" s="170"/>
      <c r="N323" s="171"/>
      <c r="O323" s="171"/>
      <c r="P323" s="171"/>
      <c r="Q323" s="171"/>
      <c r="R323" s="171"/>
      <c r="S323" s="171"/>
      <c r="T323" s="172"/>
      <c r="AT323" s="167" t="s">
        <v>150</v>
      </c>
      <c r="AU323" s="167" t="s">
        <v>81</v>
      </c>
      <c r="AV323" s="11" t="s">
        <v>81</v>
      </c>
      <c r="AW323" s="11" t="s">
        <v>152</v>
      </c>
      <c r="AX323" s="11" t="s">
        <v>72</v>
      </c>
      <c r="AY323" s="167" t="s">
        <v>141</v>
      </c>
    </row>
    <row r="324" spans="2:51" s="11" customFormat="1" ht="13.5">
      <c r="B324" s="165"/>
      <c r="D324" s="166" t="s">
        <v>150</v>
      </c>
      <c r="E324" s="167" t="s">
        <v>5</v>
      </c>
      <c r="F324" s="168" t="s">
        <v>415</v>
      </c>
      <c r="H324" s="169">
        <v>56</v>
      </c>
      <c r="L324" s="165"/>
      <c r="M324" s="170"/>
      <c r="N324" s="171"/>
      <c r="O324" s="171"/>
      <c r="P324" s="171"/>
      <c r="Q324" s="171"/>
      <c r="R324" s="171"/>
      <c r="S324" s="171"/>
      <c r="T324" s="172"/>
      <c r="AT324" s="167" t="s">
        <v>150</v>
      </c>
      <c r="AU324" s="167" t="s">
        <v>81</v>
      </c>
      <c r="AV324" s="11" t="s">
        <v>81</v>
      </c>
      <c r="AW324" s="11" t="s">
        <v>152</v>
      </c>
      <c r="AX324" s="11" t="s">
        <v>72</v>
      </c>
      <c r="AY324" s="167" t="s">
        <v>141</v>
      </c>
    </row>
    <row r="325" spans="2:51" s="11" customFormat="1" ht="13.5">
      <c r="B325" s="165"/>
      <c r="D325" s="166" t="s">
        <v>150</v>
      </c>
      <c r="E325" s="167" t="s">
        <v>5</v>
      </c>
      <c r="F325" s="168" t="s">
        <v>416</v>
      </c>
      <c r="H325" s="169">
        <v>34.636</v>
      </c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150</v>
      </c>
      <c r="AU325" s="167" t="s">
        <v>81</v>
      </c>
      <c r="AV325" s="11" t="s">
        <v>81</v>
      </c>
      <c r="AW325" s="11" t="s">
        <v>152</v>
      </c>
      <c r="AX325" s="11" t="s">
        <v>72</v>
      </c>
      <c r="AY325" s="167" t="s">
        <v>141</v>
      </c>
    </row>
    <row r="326" spans="2:51" s="11" customFormat="1" ht="13.5">
      <c r="B326" s="165"/>
      <c r="D326" s="166" t="s">
        <v>150</v>
      </c>
      <c r="E326" s="167" t="s">
        <v>5</v>
      </c>
      <c r="F326" s="168" t="s">
        <v>417</v>
      </c>
      <c r="H326" s="169">
        <v>18.704</v>
      </c>
      <c r="L326" s="165"/>
      <c r="M326" s="170"/>
      <c r="N326" s="171"/>
      <c r="O326" s="171"/>
      <c r="P326" s="171"/>
      <c r="Q326" s="171"/>
      <c r="R326" s="171"/>
      <c r="S326" s="171"/>
      <c r="T326" s="172"/>
      <c r="AT326" s="167" t="s">
        <v>150</v>
      </c>
      <c r="AU326" s="167" t="s">
        <v>81</v>
      </c>
      <c r="AV326" s="11" t="s">
        <v>81</v>
      </c>
      <c r="AW326" s="11" t="s">
        <v>152</v>
      </c>
      <c r="AX326" s="11" t="s">
        <v>72</v>
      </c>
      <c r="AY326" s="167" t="s">
        <v>141</v>
      </c>
    </row>
    <row r="327" spans="2:51" s="11" customFormat="1" ht="13.5">
      <c r="B327" s="165"/>
      <c r="D327" s="166" t="s">
        <v>150</v>
      </c>
      <c r="E327" s="167" t="s">
        <v>5</v>
      </c>
      <c r="F327" s="168" t="s">
        <v>418</v>
      </c>
      <c r="H327" s="169">
        <v>4.8</v>
      </c>
      <c r="L327" s="165"/>
      <c r="M327" s="170"/>
      <c r="N327" s="171"/>
      <c r="O327" s="171"/>
      <c r="P327" s="171"/>
      <c r="Q327" s="171"/>
      <c r="R327" s="171"/>
      <c r="S327" s="171"/>
      <c r="T327" s="172"/>
      <c r="AT327" s="167" t="s">
        <v>150</v>
      </c>
      <c r="AU327" s="167" t="s">
        <v>81</v>
      </c>
      <c r="AV327" s="11" t="s">
        <v>81</v>
      </c>
      <c r="AW327" s="11" t="s">
        <v>152</v>
      </c>
      <c r="AX327" s="11" t="s">
        <v>72</v>
      </c>
      <c r="AY327" s="167" t="s">
        <v>141</v>
      </c>
    </row>
    <row r="328" spans="2:51" s="13" customFormat="1" ht="13.5">
      <c r="B328" s="182"/>
      <c r="D328" s="166" t="s">
        <v>150</v>
      </c>
      <c r="E328" s="183" t="s">
        <v>5</v>
      </c>
      <c r="F328" s="184" t="s">
        <v>286</v>
      </c>
      <c r="H328" s="185" t="s">
        <v>5</v>
      </c>
      <c r="L328" s="182"/>
      <c r="M328" s="186"/>
      <c r="N328" s="187"/>
      <c r="O328" s="187"/>
      <c r="P328" s="187"/>
      <c r="Q328" s="187"/>
      <c r="R328" s="187"/>
      <c r="S328" s="187"/>
      <c r="T328" s="188"/>
      <c r="AT328" s="185" t="s">
        <v>150</v>
      </c>
      <c r="AU328" s="185" t="s">
        <v>81</v>
      </c>
      <c r="AV328" s="13" t="s">
        <v>22</v>
      </c>
      <c r="AW328" s="13" t="s">
        <v>152</v>
      </c>
      <c r="AX328" s="13" t="s">
        <v>72</v>
      </c>
      <c r="AY328" s="185" t="s">
        <v>141</v>
      </c>
    </row>
    <row r="329" spans="2:51" s="11" customFormat="1" ht="13.5">
      <c r="B329" s="165"/>
      <c r="D329" s="166" t="s">
        <v>150</v>
      </c>
      <c r="E329" s="167" t="s">
        <v>5</v>
      </c>
      <c r="F329" s="168" t="s">
        <v>419</v>
      </c>
      <c r="H329" s="169">
        <v>50.26</v>
      </c>
      <c r="L329" s="165"/>
      <c r="M329" s="170"/>
      <c r="N329" s="171"/>
      <c r="O329" s="171"/>
      <c r="P329" s="171"/>
      <c r="Q329" s="171"/>
      <c r="R329" s="171"/>
      <c r="S329" s="171"/>
      <c r="T329" s="172"/>
      <c r="AT329" s="167" t="s">
        <v>150</v>
      </c>
      <c r="AU329" s="167" t="s">
        <v>81</v>
      </c>
      <c r="AV329" s="11" t="s">
        <v>81</v>
      </c>
      <c r="AW329" s="11" t="s">
        <v>152</v>
      </c>
      <c r="AX329" s="11" t="s">
        <v>72</v>
      </c>
      <c r="AY329" s="167" t="s">
        <v>141</v>
      </c>
    </row>
    <row r="330" spans="2:51" s="11" customFormat="1" ht="13.5">
      <c r="B330" s="165"/>
      <c r="D330" s="166" t="s">
        <v>150</v>
      </c>
      <c r="E330" s="167" t="s">
        <v>5</v>
      </c>
      <c r="F330" s="168" t="s">
        <v>420</v>
      </c>
      <c r="H330" s="169">
        <v>56</v>
      </c>
      <c r="L330" s="165"/>
      <c r="M330" s="170"/>
      <c r="N330" s="171"/>
      <c r="O330" s="171"/>
      <c r="P330" s="171"/>
      <c r="Q330" s="171"/>
      <c r="R330" s="171"/>
      <c r="S330" s="171"/>
      <c r="T330" s="172"/>
      <c r="AT330" s="167" t="s">
        <v>150</v>
      </c>
      <c r="AU330" s="167" t="s">
        <v>81</v>
      </c>
      <c r="AV330" s="11" t="s">
        <v>81</v>
      </c>
      <c r="AW330" s="11" t="s">
        <v>152</v>
      </c>
      <c r="AX330" s="11" t="s">
        <v>72</v>
      </c>
      <c r="AY330" s="167" t="s">
        <v>141</v>
      </c>
    </row>
    <row r="331" spans="2:51" s="11" customFormat="1" ht="13.5">
      <c r="B331" s="165"/>
      <c r="D331" s="166" t="s">
        <v>150</v>
      </c>
      <c r="E331" s="167" t="s">
        <v>5</v>
      </c>
      <c r="F331" s="168" t="s">
        <v>421</v>
      </c>
      <c r="H331" s="169">
        <v>56</v>
      </c>
      <c r="L331" s="165"/>
      <c r="M331" s="170"/>
      <c r="N331" s="171"/>
      <c r="O331" s="171"/>
      <c r="P331" s="171"/>
      <c r="Q331" s="171"/>
      <c r="R331" s="171"/>
      <c r="S331" s="171"/>
      <c r="T331" s="172"/>
      <c r="AT331" s="167" t="s">
        <v>150</v>
      </c>
      <c r="AU331" s="167" t="s">
        <v>81</v>
      </c>
      <c r="AV331" s="11" t="s">
        <v>81</v>
      </c>
      <c r="AW331" s="11" t="s">
        <v>152</v>
      </c>
      <c r="AX331" s="11" t="s">
        <v>72</v>
      </c>
      <c r="AY331" s="167" t="s">
        <v>141</v>
      </c>
    </row>
    <row r="332" spans="2:51" s="11" customFormat="1" ht="13.5">
      <c r="B332" s="165"/>
      <c r="D332" s="166" t="s">
        <v>150</v>
      </c>
      <c r="E332" s="167" t="s">
        <v>5</v>
      </c>
      <c r="F332" s="168" t="s">
        <v>422</v>
      </c>
      <c r="H332" s="169">
        <v>32.27</v>
      </c>
      <c r="L332" s="165"/>
      <c r="M332" s="170"/>
      <c r="N332" s="171"/>
      <c r="O332" s="171"/>
      <c r="P332" s="171"/>
      <c r="Q332" s="171"/>
      <c r="R332" s="171"/>
      <c r="S332" s="171"/>
      <c r="T332" s="172"/>
      <c r="AT332" s="167" t="s">
        <v>150</v>
      </c>
      <c r="AU332" s="167" t="s">
        <v>81</v>
      </c>
      <c r="AV332" s="11" t="s">
        <v>81</v>
      </c>
      <c r="AW332" s="11" t="s">
        <v>152</v>
      </c>
      <c r="AX332" s="11" t="s">
        <v>72</v>
      </c>
      <c r="AY332" s="167" t="s">
        <v>141</v>
      </c>
    </row>
    <row r="333" spans="2:51" s="12" customFormat="1" ht="13.5">
      <c r="B333" s="173"/>
      <c r="D333" s="174" t="s">
        <v>150</v>
      </c>
      <c r="E333" s="175" t="s">
        <v>5</v>
      </c>
      <c r="F333" s="176" t="s">
        <v>153</v>
      </c>
      <c r="H333" s="177">
        <v>1024.94</v>
      </c>
      <c r="L333" s="173"/>
      <c r="M333" s="178"/>
      <c r="N333" s="179"/>
      <c r="O333" s="179"/>
      <c r="P333" s="179"/>
      <c r="Q333" s="179"/>
      <c r="R333" s="179"/>
      <c r="S333" s="179"/>
      <c r="T333" s="180"/>
      <c r="AT333" s="181" t="s">
        <v>150</v>
      </c>
      <c r="AU333" s="181" t="s">
        <v>81</v>
      </c>
      <c r="AV333" s="12" t="s">
        <v>148</v>
      </c>
      <c r="AW333" s="12" t="s">
        <v>152</v>
      </c>
      <c r="AX333" s="12" t="s">
        <v>22</v>
      </c>
      <c r="AY333" s="181" t="s">
        <v>141</v>
      </c>
    </row>
    <row r="334" spans="2:65" s="1" customFormat="1" ht="16.5" customHeight="1">
      <c r="B334" s="153"/>
      <c r="C334" s="154" t="s">
        <v>427</v>
      </c>
      <c r="D334" s="154" t="s">
        <v>143</v>
      </c>
      <c r="E334" s="155" t="s">
        <v>428</v>
      </c>
      <c r="F334" s="156" t="s">
        <v>429</v>
      </c>
      <c r="G334" s="157" t="s">
        <v>242</v>
      </c>
      <c r="H334" s="158">
        <v>20.703</v>
      </c>
      <c r="I334" s="159"/>
      <c r="J334" s="159">
        <f>ROUND(I334*H334,2)</f>
        <v>0</v>
      </c>
      <c r="K334" s="156" t="s">
        <v>147</v>
      </c>
      <c r="L334" s="37"/>
      <c r="M334" s="160" t="s">
        <v>5</v>
      </c>
      <c r="N334" s="161" t="s">
        <v>43</v>
      </c>
      <c r="O334" s="162">
        <v>22.055</v>
      </c>
      <c r="P334" s="162">
        <f>O334*H334</f>
        <v>456.60466499999995</v>
      </c>
      <c r="Q334" s="162">
        <v>1.05631</v>
      </c>
      <c r="R334" s="162">
        <f>Q334*H334</f>
        <v>21.86878593</v>
      </c>
      <c r="S334" s="162">
        <v>0</v>
      </c>
      <c r="T334" s="163">
        <f>S334*H334</f>
        <v>0</v>
      </c>
      <c r="AR334" s="23" t="s">
        <v>148</v>
      </c>
      <c r="AT334" s="23" t="s">
        <v>143</v>
      </c>
      <c r="AU334" s="23" t="s">
        <v>81</v>
      </c>
      <c r="AY334" s="23" t="s">
        <v>141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23" t="s">
        <v>22</v>
      </c>
      <c r="BK334" s="164">
        <f>ROUND(I334*H334,2)</f>
        <v>0</v>
      </c>
      <c r="BL334" s="23" t="s">
        <v>148</v>
      </c>
      <c r="BM334" s="23" t="s">
        <v>430</v>
      </c>
    </row>
    <row r="335" spans="2:51" s="11" customFormat="1" ht="13.5">
      <c r="B335" s="165"/>
      <c r="D335" s="166" t="s">
        <v>150</v>
      </c>
      <c r="E335" s="167" t="s">
        <v>5</v>
      </c>
      <c r="F335" s="168" t="s">
        <v>431</v>
      </c>
      <c r="H335" s="169">
        <v>20.70315</v>
      </c>
      <c r="L335" s="165"/>
      <c r="M335" s="170"/>
      <c r="N335" s="171"/>
      <c r="O335" s="171"/>
      <c r="P335" s="171"/>
      <c r="Q335" s="171"/>
      <c r="R335" s="171"/>
      <c r="S335" s="171"/>
      <c r="T335" s="172"/>
      <c r="AT335" s="167" t="s">
        <v>150</v>
      </c>
      <c r="AU335" s="167" t="s">
        <v>81</v>
      </c>
      <c r="AV335" s="11" t="s">
        <v>81</v>
      </c>
      <c r="AW335" s="11" t="s">
        <v>152</v>
      </c>
      <c r="AX335" s="11" t="s">
        <v>72</v>
      </c>
      <c r="AY335" s="167" t="s">
        <v>141</v>
      </c>
    </row>
    <row r="336" spans="2:51" s="12" customFormat="1" ht="13.5">
      <c r="B336" s="173"/>
      <c r="D336" s="174" t="s">
        <v>150</v>
      </c>
      <c r="E336" s="175" t="s">
        <v>5</v>
      </c>
      <c r="F336" s="176" t="s">
        <v>153</v>
      </c>
      <c r="H336" s="177">
        <v>20.70315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81" t="s">
        <v>150</v>
      </c>
      <c r="AU336" s="181" t="s">
        <v>81</v>
      </c>
      <c r="AV336" s="12" t="s">
        <v>148</v>
      </c>
      <c r="AW336" s="12" t="s">
        <v>152</v>
      </c>
      <c r="AX336" s="12" t="s">
        <v>22</v>
      </c>
      <c r="AY336" s="181" t="s">
        <v>141</v>
      </c>
    </row>
    <row r="337" spans="2:65" s="1" customFormat="1" ht="16.5" customHeight="1">
      <c r="B337" s="153"/>
      <c r="C337" s="154" t="s">
        <v>432</v>
      </c>
      <c r="D337" s="154" t="s">
        <v>143</v>
      </c>
      <c r="E337" s="155" t="s">
        <v>433</v>
      </c>
      <c r="F337" s="156" t="s">
        <v>434</v>
      </c>
      <c r="G337" s="157" t="s">
        <v>222</v>
      </c>
      <c r="H337" s="158">
        <v>10</v>
      </c>
      <c r="I337" s="159"/>
      <c r="J337" s="159">
        <f>ROUND(I337*H337,2)</f>
        <v>0</v>
      </c>
      <c r="K337" s="156" t="s">
        <v>5</v>
      </c>
      <c r="L337" s="37"/>
      <c r="M337" s="160" t="s">
        <v>5</v>
      </c>
      <c r="N337" s="161" t="s">
        <v>43</v>
      </c>
      <c r="O337" s="162">
        <v>0</v>
      </c>
      <c r="P337" s="162">
        <f>O337*H337</f>
        <v>0</v>
      </c>
      <c r="Q337" s="162">
        <v>0</v>
      </c>
      <c r="R337" s="162">
        <f>Q337*H337</f>
        <v>0</v>
      </c>
      <c r="S337" s="162">
        <v>0</v>
      </c>
      <c r="T337" s="163">
        <f>S337*H337</f>
        <v>0</v>
      </c>
      <c r="AR337" s="23" t="s">
        <v>148</v>
      </c>
      <c r="AT337" s="23" t="s">
        <v>143</v>
      </c>
      <c r="AU337" s="23" t="s">
        <v>81</v>
      </c>
      <c r="AY337" s="23" t="s">
        <v>141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23" t="s">
        <v>22</v>
      </c>
      <c r="BK337" s="164">
        <f>ROUND(I337*H337,2)</f>
        <v>0</v>
      </c>
      <c r="BL337" s="23" t="s">
        <v>148</v>
      </c>
      <c r="BM337" s="23" t="s">
        <v>435</v>
      </c>
    </row>
    <row r="338" spans="2:51" s="11" customFormat="1" ht="13.5">
      <c r="B338" s="165"/>
      <c r="D338" s="166" t="s">
        <v>150</v>
      </c>
      <c r="E338" s="167" t="s">
        <v>5</v>
      </c>
      <c r="F338" s="168" t="s">
        <v>436</v>
      </c>
      <c r="H338" s="169">
        <v>10</v>
      </c>
      <c r="L338" s="165"/>
      <c r="M338" s="170"/>
      <c r="N338" s="171"/>
      <c r="O338" s="171"/>
      <c r="P338" s="171"/>
      <c r="Q338" s="171"/>
      <c r="R338" s="171"/>
      <c r="S338" s="171"/>
      <c r="T338" s="172"/>
      <c r="AT338" s="167" t="s">
        <v>150</v>
      </c>
      <c r="AU338" s="167" t="s">
        <v>81</v>
      </c>
      <c r="AV338" s="11" t="s">
        <v>81</v>
      </c>
      <c r="AW338" s="11" t="s">
        <v>152</v>
      </c>
      <c r="AX338" s="11" t="s">
        <v>72</v>
      </c>
      <c r="AY338" s="167" t="s">
        <v>141</v>
      </c>
    </row>
    <row r="339" spans="2:51" s="12" customFormat="1" ht="13.5">
      <c r="B339" s="173"/>
      <c r="D339" s="174" t="s">
        <v>150</v>
      </c>
      <c r="E339" s="175" t="s">
        <v>5</v>
      </c>
      <c r="F339" s="176" t="s">
        <v>153</v>
      </c>
      <c r="H339" s="177">
        <v>10</v>
      </c>
      <c r="L339" s="173"/>
      <c r="M339" s="178"/>
      <c r="N339" s="179"/>
      <c r="O339" s="179"/>
      <c r="P339" s="179"/>
      <c r="Q339" s="179"/>
      <c r="R339" s="179"/>
      <c r="S339" s="179"/>
      <c r="T339" s="180"/>
      <c r="AT339" s="181" t="s">
        <v>150</v>
      </c>
      <c r="AU339" s="181" t="s">
        <v>81</v>
      </c>
      <c r="AV339" s="12" t="s">
        <v>148</v>
      </c>
      <c r="AW339" s="12" t="s">
        <v>152</v>
      </c>
      <c r="AX339" s="12" t="s">
        <v>22</v>
      </c>
      <c r="AY339" s="181" t="s">
        <v>141</v>
      </c>
    </row>
    <row r="340" spans="2:65" s="1" customFormat="1" ht="16.5" customHeight="1">
      <c r="B340" s="153"/>
      <c r="C340" s="154" t="s">
        <v>437</v>
      </c>
      <c r="D340" s="154" t="s">
        <v>143</v>
      </c>
      <c r="E340" s="155" t="s">
        <v>438</v>
      </c>
      <c r="F340" s="156" t="s">
        <v>439</v>
      </c>
      <c r="G340" s="157" t="s">
        <v>222</v>
      </c>
      <c r="H340" s="158">
        <v>10</v>
      </c>
      <c r="I340" s="159"/>
      <c r="J340" s="159">
        <f>ROUND(I340*H340,2)</f>
        <v>0</v>
      </c>
      <c r="K340" s="156" t="s">
        <v>5</v>
      </c>
      <c r="L340" s="37"/>
      <c r="M340" s="160" t="s">
        <v>5</v>
      </c>
      <c r="N340" s="161" t="s">
        <v>43</v>
      </c>
      <c r="O340" s="162">
        <v>0</v>
      </c>
      <c r="P340" s="162">
        <f>O340*H340</f>
        <v>0</v>
      </c>
      <c r="Q340" s="162">
        <v>0</v>
      </c>
      <c r="R340" s="162">
        <f>Q340*H340</f>
        <v>0</v>
      </c>
      <c r="S340" s="162">
        <v>0</v>
      </c>
      <c r="T340" s="163">
        <f>S340*H340</f>
        <v>0</v>
      </c>
      <c r="AR340" s="23" t="s">
        <v>148</v>
      </c>
      <c r="AT340" s="23" t="s">
        <v>143</v>
      </c>
      <c r="AU340" s="23" t="s">
        <v>81</v>
      </c>
      <c r="AY340" s="23" t="s">
        <v>141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23" t="s">
        <v>22</v>
      </c>
      <c r="BK340" s="164">
        <f>ROUND(I340*H340,2)</f>
        <v>0</v>
      </c>
      <c r="BL340" s="23" t="s">
        <v>148</v>
      </c>
      <c r="BM340" s="23" t="s">
        <v>440</v>
      </c>
    </row>
    <row r="341" spans="2:51" s="11" customFormat="1" ht="13.5">
      <c r="B341" s="165"/>
      <c r="D341" s="166" t="s">
        <v>150</v>
      </c>
      <c r="E341" s="167" t="s">
        <v>5</v>
      </c>
      <c r="F341" s="168" t="s">
        <v>436</v>
      </c>
      <c r="H341" s="169">
        <v>10</v>
      </c>
      <c r="L341" s="165"/>
      <c r="M341" s="170"/>
      <c r="N341" s="171"/>
      <c r="O341" s="171"/>
      <c r="P341" s="171"/>
      <c r="Q341" s="171"/>
      <c r="R341" s="171"/>
      <c r="S341" s="171"/>
      <c r="T341" s="172"/>
      <c r="AT341" s="167" t="s">
        <v>150</v>
      </c>
      <c r="AU341" s="167" t="s">
        <v>81</v>
      </c>
      <c r="AV341" s="11" t="s">
        <v>81</v>
      </c>
      <c r="AW341" s="11" t="s">
        <v>152</v>
      </c>
      <c r="AX341" s="11" t="s">
        <v>72</v>
      </c>
      <c r="AY341" s="167" t="s">
        <v>141</v>
      </c>
    </row>
    <row r="342" spans="2:51" s="12" customFormat="1" ht="13.5">
      <c r="B342" s="173"/>
      <c r="D342" s="174" t="s">
        <v>150</v>
      </c>
      <c r="E342" s="175" t="s">
        <v>5</v>
      </c>
      <c r="F342" s="176" t="s">
        <v>153</v>
      </c>
      <c r="H342" s="177">
        <v>10</v>
      </c>
      <c r="L342" s="173"/>
      <c r="M342" s="178"/>
      <c r="N342" s="179"/>
      <c r="O342" s="179"/>
      <c r="P342" s="179"/>
      <c r="Q342" s="179"/>
      <c r="R342" s="179"/>
      <c r="S342" s="179"/>
      <c r="T342" s="180"/>
      <c r="AT342" s="181" t="s">
        <v>150</v>
      </c>
      <c r="AU342" s="181" t="s">
        <v>81</v>
      </c>
      <c r="AV342" s="12" t="s">
        <v>148</v>
      </c>
      <c r="AW342" s="12" t="s">
        <v>152</v>
      </c>
      <c r="AX342" s="12" t="s">
        <v>22</v>
      </c>
      <c r="AY342" s="181" t="s">
        <v>141</v>
      </c>
    </row>
    <row r="343" spans="2:65" s="1" customFormat="1" ht="16.5" customHeight="1">
      <c r="B343" s="153"/>
      <c r="C343" s="154" t="s">
        <v>441</v>
      </c>
      <c r="D343" s="154" t="s">
        <v>143</v>
      </c>
      <c r="E343" s="155" t="s">
        <v>442</v>
      </c>
      <c r="F343" s="156" t="s">
        <v>443</v>
      </c>
      <c r="G343" s="157" t="s">
        <v>332</v>
      </c>
      <c r="H343" s="158">
        <v>1</v>
      </c>
      <c r="I343" s="159"/>
      <c r="J343" s="159">
        <f>ROUND(I343*H343,2)</f>
        <v>0</v>
      </c>
      <c r="K343" s="156" t="s">
        <v>5</v>
      </c>
      <c r="L343" s="37"/>
      <c r="M343" s="160" t="s">
        <v>5</v>
      </c>
      <c r="N343" s="161" t="s">
        <v>43</v>
      </c>
      <c r="O343" s="162">
        <v>0</v>
      </c>
      <c r="P343" s="162">
        <f>O343*H343</f>
        <v>0</v>
      </c>
      <c r="Q343" s="162">
        <v>0</v>
      </c>
      <c r="R343" s="162">
        <f>Q343*H343</f>
        <v>0</v>
      </c>
      <c r="S343" s="162">
        <v>0</v>
      </c>
      <c r="T343" s="163">
        <f>S343*H343</f>
        <v>0</v>
      </c>
      <c r="AR343" s="23" t="s">
        <v>148</v>
      </c>
      <c r="AT343" s="23" t="s">
        <v>143</v>
      </c>
      <c r="AU343" s="23" t="s">
        <v>81</v>
      </c>
      <c r="AY343" s="23" t="s">
        <v>141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3" t="s">
        <v>22</v>
      </c>
      <c r="BK343" s="164">
        <f>ROUND(I343*H343,2)</f>
        <v>0</v>
      </c>
      <c r="BL343" s="23" t="s">
        <v>148</v>
      </c>
      <c r="BM343" s="23" t="s">
        <v>444</v>
      </c>
    </row>
    <row r="344" spans="2:51" s="11" customFormat="1" ht="13.5">
      <c r="B344" s="165"/>
      <c r="D344" s="166" t="s">
        <v>150</v>
      </c>
      <c r="E344" s="167" t="s">
        <v>5</v>
      </c>
      <c r="F344" s="168" t="s">
        <v>334</v>
      </c>
      <c r="H344" s="169">
        <v>1</v>
      </c>
      <c r="L344" s="165"/>
      <c r="M344" s="170"/>
      <c r="N344" s="171"/>
      <c r="O344" s="171"/>
      <c r="P344" s="171"/>
      <c r="Q344" s="171"/>
      <c r="R344" s="171"/>
      <c r="S344" s="171"/>
      <c r="T344" s="172"/>
      <c r="AT344" s="167" t="s">
        <v>150</v>
      </c>
      <c r="AU344" s="167" t="s">
        <v>81</v>
      </c>
      <c r="AV344" s="11" t="s">
        <v>81</v>
      </c>
      <c r="AW344" s="11" t="s">
        <v>152</v>
      </c>
      <c r="AX344" s="11" t="s">
        <v>72</v>
      </c>
      <c r="AY344" s="167" t="s">
        <v>141</v>
      </c>
    </row>
    <row r="345" spans="2:51" s="12" customFormat="1" ht="13.5">
      <c r="B345" s="173"/>
      <c r="D345" s="166" t="s">
        <v>150</v>
      </c>
      <c r="E345" s="198" t="s">
        <v>5</v>
      </c>
      <c r="F345" s="199" t="s">
        <v>153</v>
      </c>
      <c r="H345" s="200">
        <v>1</v>
      </c>
      <c r="L345" s="173"/>
      <c r="M345" s="178"/>
      <c r="N345" s="179"/>
      <c r="O345" s="179"/>
      <c r="P345" s="179"/>
      <c r="Q345" s="179"/>
      <c r="R345" s="179"/>
      <c r="S345" s="179"/>
      <c r="T345" s="180"/>
      <c r="AT345" s="181" t="s">
        <v>150</v>
      </c>
      <c r="AU345" s="181" t="s">
        <v>81</v>
      </c>
      <c r="AV345" s="12" t="s">
        <v>148</v>
      </c>
      <c r="AW345" s="12" t="s">
        <v>152</v>
      </c>
      <c r="AX345" s="12" t="s">
        <v>22</v>
      </c>
      <c r="AY345" s="181" t="s">
        <v>141</v>
      </c>
    </row>
    <row r="346" spans="2:63" s="10" customFormat="1" ht="29.85" customHeight="1">
      <c r="B346" s="140"/>
      <c r="D346" s="150" t="s">
        <v>71</v>
      </c>
      <c r="E346" s="151" t="s">
        <v>148</v>
      </c>
      <c r="F346" s="151" t="s">
        <v>445</v>
      </c>
      <c r="J346" s="152">
        <f>BK346</f>
        <v>0</v>
      </c>
      <c r="L346" s="140"/>
      <c r="M346" s="144"/>
      <c r="N346" s="145"/>
      <c r="O346" s="145"/>
      <c r="P346" s="146">
        <f>SUM(P347:P352)</f>
        <v>104.89090999999999</v>
      </c>
      <c r="Q346" s="145"/>
      <c r="R346" s="146">
        <f>SUM(R347:R352)</f>
        <v>64.1728168</v>
      </c>
      <c r="S346" s="145"/>
      <c r="T346" s="147">
        <f>SUM(T347:T352)</f>
        <v>0</v>
      </c>
      <c r="AR346" s="141" t="s">
        <v>22</v>
      </c>
      <c r="AT346" s="148" t="s">
        <v>71</v>
      </c>
      <c r="AU346" s="148" t="s">
        <v>22</v>
      </c>
      <c r="AY346" s="141" t="s">
        <v>141</v>
      </c>
      <c r="BK346" s="149">
        <f>SUM(BK347:BK352)</f>
        <v>0</v>
      </c>
    </row>
    <row r="347" spans="2:65" s="1" customFormat="1" ht="16.5" customHeight="1">
      <c r="B347" s="153"/>
      <c r="C347" s="154" t="s">
        <v>446</v>
      </c>
      <c r="D347" s="154" t="s">
        <v>143</v>
      </c>
      <c r="E347" s="155" t="s">
        <v>447</v>
      </c>
      <c r="F347" s="156" t="s">
        <v>448</v>
      </c>
      <c r="G347" s="157" t="s">
        <v>185</v>
      </c>
      <c r="H347" s="158">
        <v>28.508</v>
      </c>
      <c r="I347" s="159"/>
      <c r="J347" s="159">
        <f>ROUND(I347*H347,2)</f>
        <v>0</v>
      </c>
      <c r="K347" s="156" t="s">
        <v>147</v>
      </c>
      <c r="L347" s="37"/>
      <c r="M347" s="160" t="s">
        <v>5</v>
      </c>
      <c r="N347" s="161" t="s">
        <v>43</v>
      </c>
      <c r="O347" s="162">
        <v>1.465</v>
      </c>
      <c r="P347" s="162">
        <f>O347*H347</f>
        <v>41.76422</v>
      </c>
      <c r="Q347" s="162">
        <v>2.234</v>
      </c>
      <c r="R347" s="162">
        <f>Q347*H347</f>
        <v>63.686872</v>
      </c>
      <c r="S347" s="162">
        <v>0</v>
      </c>
      <c r="T347" s="163">
        <f>S347*H347</f>
        <v>0</v>
      </c>
      <c r="AR347" s="23" t="s">
        <v>148</v>
      </c>
      <c r="AT347" s="23" t="s">
        <v>143</v>
      </c>
      <c r="AU347" s="23" t="s">
        <v>81</v>
      </c>
      <c r="AY347" s="23" t="s">
        <v>141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3" t="s">
        <v>22</v>
      </c>
      <c r="BK347" s="164">
        <f>ROUND(I347*H347,2)</f>
        <v>0</v>
      </c>
      <c r="BL347" s="23" t="s">
        <v>148</v>
      </c>
      <c r="BM347" s="23" t="s">
        <v>449</v>
      </c>
    </row>
    <row r="348" spans="2:51" s="11" customFormat="1" ht="13.5">
      <c r="B348" s="165"/>
      <c r="D348" s="166" t="s">
        <v>150</v>
      </c>
      <c r="E348" s="167" t="s">
        <v>5</v>
      </c>
      <c r="F348" s="168" t="s">
        <v>450</v>
      </c>
      <c r="H348" s="169">
        <v>28.508</v>
      </c>
      <c r="L348" s="165"/>
      <c r="M348" s="170"/>
      <c r="N348" s="171"/>
      <c r="O348" s="171"/>
      <c r="P348" s="171"/>
      <c r="Q348" s="171"/>
      <c r="R348" s="171"/>
      <c r="S348" s="171"/>
      <c r="T348" s="172"/>
      <c r="AT348" s="167" t="s">
        <v>150</v>
      </c>
      <c r="AU348" s="167" t="s">
        <v>81</v>
      </c>
      <c r="AV348" s="11" t="s">
        <v>81</v>
      </c>
      <c r="AW348" s="11" t="s">
        <v>152</v>
      </c>
      <c r="AX348" s="11" t="s">
        <v>72</v>
      </c>
      <c r="AY348" s="167" t="s">
        <v>141</v>
      </c>
    </row>
    <row r="349" spans="2:51" s="12" customFormat="1" ht="13.5">
      <c r="B349" s="173"/>
      <c r="D349" s="174" t="s">
        <v>150</v>
      </c>
      <c r="E349" s="175" t="s">
        <v>5</v>
      </c>
      <c r="F349" s="176" t="s">
        <v>153</v>
      </c>
      <c r="H349" s="177">
        <v>28.508</v>
      </c>
      <c r="L349" s="173"/>
      <c r="M349" s="178"/>
      <c r="N349" s="179"/>
      <c r="O349" s="179"/>
      <c r="P349" s="179"/>
      <c r="Q349" s="179"/>
      <c r="R349" s="179"/>
      <c r="S349" s="179"/>
      <c r="T349" s="180"/>
      <c r="AT349" s="181" t="s">
        <v>150</v>
      </c>
      <c r="AU349" s="181" t="s">
        <v>81</v>
      </c>
      <c r="AV349" s="12" t="s">
        <v>148</v>
      </c>
      <c r="AW349" s="12" t="s">
        <v>152</v>
      </c>
      <c r="AX349" s="12" t="s">
        <v>22</v>
      </c>
      <c r="AY349" s="181" t="s">
        <v>141</v>
      </c>
    </row>
    <row r="350" spans="2:65" s="1" customFormat="1" ht="16.5" customHeight="1">
      <c r="B350" s="153"/>
      <c r="C350" s="154" t="s">
        <v>451</v>
      </c>
      <c r="D350" s="154" t="s">
        <v>143</v>
      </c>
      <c r="E350" s="155" t="s">
        <v>452</v>
      </c>
      <c r="F350" s="156" t="s">
        <v>453</v>
      </c>
      <c r="G350" s="157" t="s">
        <v>146</v>
      </c>
      <c r="H350" s="158">
        <v>76.89</v>
      </c>
      <c r="I350" s="159"/>
      <c r="J350" s="159">
        <f>ROUND(I350*H350,2)</f>
        <v>0</v>
      </c>
      <c r="K350" s="156" t="s">
        <v>147</v>
      </c>
      <c r="L350" s="37"/>
      <c r="M350" s="160" t="s">
        <v>5</v>
      </c>
      <c r="N350" s="161" t="s">
        <v>43</v>
      </c>
      <c r="O350" s="162">
        <v>0.821</v>
      </c>
      <c r="P350" s="162">
        <f>O350*H350</f>
        <v>63.126689999999996</v>
      </c>
      <c r="Q350" s="162">
        <v>0.00632</v>
      </c>
      <c r="R350" s="162">
        <f>Q350*H350</f>
        <v>0.4859448</v>
      </c>
      <c r="S350" s="162">
        <v>0</v>
      </c>
      <c r="T350" s="163">
        <f>S350*H350</f>
        <v>0</v>
      </c>
      <c r="AR350" s="23" t="s">
        <v>148</v>
      </c>
      <c r="AT350" s="23" t="s">
        <v>143</v>
      </c>
      <c r="AU350" s="23" t="s">
        <v>81</v>
      </c>
      <c r="AY350" s="23" t="s">
        <v>141</v>
      </c>
      <c r="BE350" s="164">
        <f>IF(N350="základní",J350,0)</f>
        <v>0</v>
      </c>
      <c r="BF350" s="164">
        <f>IF(N350="snížená",J350,0)</f>
        <v>0</v>
      </c>
      <c r="BG350" s="164">
        <f>IF(N350="zákl. přenesená",J350,0)</f>
        <v>0</v>
      </c>
      <c r="BH350" s="164">
        <f>IF(N350="sníž. přenesená",J350,0)</f>
        <v>0</v>
      </c>
      <c r="BI350" s="164">
        <f>IF(N350="nulová",J350,0)</f>
        <v>0</v>
      </c>
      <c r="BJ350" s="23" t="s">
        <v>22</v>
      </c>
      <c r="BK350" s="164">
        <f>ROUND(I350*H350,2)</f>
        <v>0</v>
      </c>
      <c r="BL350" s="23" t="s">
        <v>148</v>
      </c>
      <c r="BM350" s="23" t="s">
        <v>454</v>
      </c>
    </row>
    <row r="351" spans="2:51" s="11" customFormat="1" ht="13.5">
      <c r="B351" s="165"/>
      <c r="D351" s="166" t="s">
        <v>150</v>
      </c>
      <c r="E351" s="167" t="s">
        <v>5</v>
      </c>
      <c r="F351" s="168" t="s">
        <v>455</v>
      </c>
      <c r="H351" s="169">
        <v>76.89</v>
      </c>
      <c r="L351" s="165"/>
      <c r="M351" s="170"/>
      <c r="N351" s="171"/>
      <c r="O351" s="171"/>
      <c r="P351" s="171"/>
      <c r="Q351" s="171"/>
      <c r="R351" s="171"/>
      <c r="S351" s="171"/>
      <c r="T351" s="172"/>
      <c r="AT351" s="167" t="s">
        <v>150</v>
      </c>
      <c r="AU351" s="167" t="s">
        <v>81</v>
      </c>
      <c r="AV351" s="11" t="s">
        <v>81</v>
      </c>
      <c r="AW351" s="11" t="s">
        <v>152</v>
      </c>
      <c r="AX351" s="11" t="s">
        <v>72</v>
      </c>
      <c r="AY351" s="167" t="s">
        <v>141</v>
      </c>
    </row>
    <row r="352" spans="2:51" s="12" customFormat="1" ht="13.5">
      <c r="B352" s="173"/>
      <c r="D352" s="166" t="s">
        <v>150</v>
      </c>
      <c r="E352" s="198" t="s">
        <v>5</v>
      </c>
      <c r="F352" s="199" t="s">
        <v>153</v>
      </c>
      <c r="H352" s="200">
        <v>76.89</v>
      </c>
      <c r="L352" s="173"/>
      <c r="M352" s="178"/>
      <c r="N352" s="179"/>
      <c r="O352" s="179"/>
      <c r="P352" s="179"/>
      <c r="Q352" s="179"/>
      <c r="R352" s="179"/>
      <c r="S352" s="179"/>
      <c r="T352" s="180"/>
      <c r="AT352" s="181" t="s">
        <v>150</v>
      </c>
      <c r="AU352" s="181" t="s">
        <v>81</v>
      </c>
      <c r="AV352" s="12" t="s">
        <v>148</v>
      </c>
      <c r="AW352" s="12" t="s">
        <v>152</v>
      </c>
      <c r="AX352" s="12" t="s">
        <v>22</v>
      </c>
      <c r="AY352" s="181" t="s">
        <v>141</v>
      </c>
    </row>
    <row r="353" spans="2:63" s="10" customFormat="1" ht="29.85" customHeight="1">
      <c r="B353" s="140"/>
      <c r="D353" s="150" t="s">
        <v>71</v>
      </c>
      <c r="E353" s="151" t="s">
        <v>164</v>
      </c>
      <c r="F353" s="151" t="s">
        <v>456</v>
      </c>
      <c r="J353" s="152">
        <f>BK353</f>
        <v>0</v>
      </c>
      <c r="L353" s="140"/>
      <c r="M353" s="144"/>
      <c r="N353" s="145"/>
      <c r="O353" s="145"/>
      <c r="P353" s="146">
        <f>SUM(P354:P384)</f>
        <v>423.192786</v>
      </c>
      <c r="Q353" s="145"/>
      <c r="R353" s="146">
        <f>SUM(R354:R384)</f>
        <v>1452.72033732</v>
      </c>
      <c r="S353" s="145"/>
      <c r="T353" s="147">
        <f>SUM(T354:T384)</f>
        <v>0</v>
      </c>
      <c r="AR353" s="141" t="s">
        <v>22</v>
      </c>
      <c r="AT353" s="148" t="s">
        <v>71</v>
      </c>
      <c r="AU353" s="148" t="s">
        <v>22</v>
      </c>
      <c r="AY353" s="141" t="s">
        <v>141</v>
      </c>
      <c r="BK353" s="149">
        <f>SUM(BK354:BK384)</f>
        <v>0</v>
      </c>
    </row>
    <row r="354" spans="2:65" s="1" customFormat="1" ht="16.5" customHeight="1">
      <c r="B354" s="153"/>
      <c r="C354" s="154" t="s">
        <v>457</v>
      </c>
      <c r="D354" s="154" t="s">
        <v>143</v>
      </c>
      <c r="E354" s="155" t="s">
        <v>458</v>
      </c>
      <c r="F354" s="156" t="s">
        <v>459</v>
      </c>
      <c r="G354" s="157" t="s">
        <v>146</v>
      </c>
      <c r="H354" s="158">
        <v>75</v>
      </c>
      <c r="I354" s="159"/>
      <c r="J354" s="159">
        <f>ROUND(I354*H354,2)</f>
        <v>0</v>
      </c>
      <c r="K354" s="156" t="s">
        <v>147</v>
      </c>
      <c r="L354" s="37"/>
      <c r="M354" s="160" t="s">
        <v>5</v>
      </c>
      <c r="N354" s="161" t="s">
        <v>43</v>
      </c>
      <c r="O354" s="162">
        <v>0.029</v>
      </c>
      <c r="P354" s="162">
        <f>O354*H354</f>
        <v>2.1750000000000003</v>
      </c>
      <c r="Q354" s="162">
        <v>0.08096</v>
      </c>
      <c r="R354" s="162">
        <f>Q354*H354</f>
        <v>6.072</v>
      </c>
      <c r="S354" s="162">
        <v>0</v>
      </c>
      <c r="T354" s="163">
        <f>S354*H354</f>
        <v>0</v>
      </c>
      <c r="AR354" s="23" t="s">
        <v>148</v>
      </c>
      <c r="AT354" s="23" t="s">
        <v>143</v>
      </c>
      <c r="AU354" s="23" t="s">
        <v>81</v>
      </c>
      <c r="AY354" s="23" t="s">
        <v>141</v>
      </c>
      <c r="BE354" s="164">
        <f>IF(N354="základní",J354,0)</f>
        <v>0</v>
      </c>
      <c r="BF354" s="164">
        <f>IF(N354="snížená",J354,0)</f>
        <v>0</v>
      </c>
      <c r="BG354" s="164">
        <f>IF(N354="zákl. přenesená",J354,0)</f>
        <v>0</v>
      </c>
      <c r="BH354" s="164">
        <f>IF(N354="sníž. přenesená",J354,0)</f>
        <v>0</v>
      </c>
      <c r="BI354" s="164">
        <f>IF(N354="nulová",J354,0)</f>
        <v>0</v>
      </c>
      <c r="BJ354" s="23" t="s">
        <v>22</v>
      </c>
      <c r="BK354" s="164">
        <f>ROUND(I354*H354,2)</f>
        <v>0</v>
      </c>
      <c r="BL354" s="23" t="s">
        <v>148</v>
      </c>
      <c r="BM354" s="23" t="s">
        <v>460</v>
      </c>
    </row>
    <row r="355" spans="2:51" s="11" customFormat="1" ht="13.5">
      <c r="B355" s="165"/>
      <c r="D355" s="166" t="s">
        <v>150</v>
      </c>
      <c r="E355" s="167" t="s">
        <v>5</v>
      </c>
      <c r="F355" s="168" t="s">
        <v>168</v>
      </c>
      <c r="H355" s="169">
        <v>75</v>
      </c>
      <c r="L355" s="165"/>
      <c r="M355" s="170"/>
      <c r="N355" s="171"/>
      <c r="O355" s="171"/>
      <c r="P355" s="171"/>
      <c r="Q355" s="171"/>
      <c r="R355" s="171"/>
      <c r="S355" s="171"/>
      <c r="T355" s="172"/>
      <c r="AT355" s="167" t="s">
        <v>150</v>
      </c>
      <c r="AU355" s="167" t="s">
        <v>81</v>
      </c>
      <c r="AV355" s="11" t="s">
        <v>81</v>
      </c>
      <c r="AW355" s="11" t="s">
        <v>152</v>
      </c>
      <c r="AX355" s="11" t="s">
        <v>72</v>
      </c>
      <c r="AY355" s="167" t="s">
        <v>141</v>
      </c>
    </row>
    <row r="356" spans="2:51" s="12" customFormat="1" ht="13.5">
      <c r="B356" s="173"/>
      <c r="D356" s="174" t="s">
        <v>150</v>
      </c>
      <c r="E356" s="175" t="s">
        <v>5</v>
      </c>
      <c r="F356" s="176" t="s">
        <v>153</v>
      </c>
      <c r="H356" s="177">
        <v>75</v>
      </c>
      <c r="L356" s="173"/>
      <c r="M356" s="178"/>
      <c r="N356" s="179"/>
      <c r="O356" s="179"/>
      <c r="P356" s="179"/>
      <c r="Q356" s="179"/>
      <c r="R356" s="179"/>
      <c r="S356" s="179"/>
      <c r="T356" s="180"/>
      <c r="AT356" s="181" t="s">
        <v>150</v>
      </c>
      <c r="AU356" s="181" t="s">
        <v>81</v>
      </c>
      <c r="AV356" s="12" t="s">
        <v>148</v>
      </c>
      <c r="AW356" s="12" t="s">
        <v>152</v>
      </c>
      <c r="AX356" s="12" t="s">
        <v>22</v>
      </c>
      <c r="AY356" s="181" t="s">
        <v>141</v>
      </c>
    </row>
    <row r="357" spans="2:65" s="1" customFormat="1" ht="16.5" customHeight="1">
      <c r="B357" s="153"/>
      <c r="C357" s="154" t="s">
        <v>461</v>
      </c>
      <c r="D357" s="154" t="s">
        <v>143</v>
      </c>
      <c r="E357" s="155" t="s">
        <v>462</v>
      </c>
      <c r="F357" s="156" t="s">
        <v>463</v>
      </c>
      <c r="G357" s="157" t="s">
        <v>146</v>
      </c>
      <c r="H357" s="158">
        <v>1148.91</v>
      </c>
      <c r="I357" s="159"/>
      <c r="J357" s="159">
        <f>ROUND(I357*H357,2)</f>
        <v>0</v>
      </c>
      <c r="K357" s="156" t="s">
        <v>147</v>
      </c>
      <c r="L357" s="37"/>
      <c r="M357" s="160" t="s">
        <v>5</v>
      </c>
      <c r="N357" s="161" t="s">
        <v>43</v>
      </c>
      <c r="O357" s="162">
        <v>0.023</v>
      </c>
      <c r="P357" s="162">
        <f>O357*H357</f>
        <v>26.42493</v>
      </c>
      <c r="Q357" s="162">
        <v>0.60721</v>
      </c>
      <c r="R357" s="162">
        <f>Q357*H357</f>
        <v>697.6296411000001</v>
      </c>
      <c r="S357" s="162">
        <v>0</v>
      </c>
      <c r="T357" s="163">
        <f>S357*H357</f>
        <v>0</v>
      </c>
      <c r="AR357" s="23" t="s">
        <v>148</v>
      </c>
      <c r="AT357" s="23" t="s">
        <v>143</v>
      </c>
      <c r="AU357" s="23" t="s">
        <v>81</v>
      </c>
      <c r="AY357" s="23" t="s">
        <v>141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23" t="s">
        <v>22</v>
      </c>
      <c r="BK357" s="164">
        <f>ROUND(I357*H357,2)</f>
        <v>0</v>
      </c>
      <c r="BL357" s="23" t="s">
        <v>148</v>
      </c>
      <c r="BM357" s="23" t="s">
        <v>464</v>
      </c>
    </row>
    <row r="358" spans="2:51" s="11" customFormat="1" ht="13.5">
      <c r="B358" s="165"/>
      <c r="D358" s="166" t="s">
        <v>150</v>
      </c>
      <c r="E358" s="167" t="s">
        <v>5</v>
      </c>
      <c r="F358" s="168" t="s">
        <v>465</v>
      </c>
      <c r="H358" s="169">
        <v>1148.91</v>
      </c>
      <c r="L358" s="165"/>
      <c r="M358" s="170"/>
      <c r="N358" s="171"/>
      <c r="O358" s="171"/>
      <c r="P358" s="171"/>
      <c r="Q358" s="171"/>
      <c r="R358" s="171"/>
      <c r="S358" s="171"/>
      <c r="T358" s="172"/>
      <c r="AT358" s="167" t="s">
        <v>150</v>
      </c>
      <c r="AU358" s="167" t="s">
        <v>81</v>
      </c>
      <c r="AV358" s="11" t="s">
        <v>81</v>
      </c>
      <c r="AW358" s="11" t="s">
        <v>152</v>
      </c>
      <c r="AX358" s="11" t="s">
        <v>72</v>
      </c>
      <c r="AY358" s="167" t="s">
        <v>141</v>
      </c>
    </row>
    <row r="359" spans="2:51" s="12" customFormat="1" ht="13.5">
      <c r="B359" s="173"/>
      <c r="D359" s="174" t="s">
        <v>150</v>
      </c>
      <c r="E359" s="175" t="s">
        <v>5</v>
      </c>
      <c r="F359" s="176" t="s">
        <v>153</v>
      </c>
      <c r="H359" s="177">
        <v>1148.91</v>
      </c>
      <c r="L359" s="173"/>
      <c r="M359" s="178"/>
      <c r="N359" s="179"/>
      <c r="O359" s="179"/>
      <c r="P359" s="179"/>
      <c r="Q359" s="179"/>
      <c r="R359" s="179"/>
      <c r="S359" s="179"/>
      <c r="T359" s="180"/>
      <c r="AT359" s="181" t="s">
        <v>150</v>
      </c>
      <c r="AU359" s="181" t="s">
        <v>81</v>
      </c>
      <c r="AV359" s="12" t="s">
        <v>148</v>
      </c>
      <c r="AW359" s="12" t="s">
        <v>152</v>
      </c>
      <c r="AX359" s="12" t="s">
        <v>22</v>
      </c>
      <c r="AY359" s="181" t="s">
        <v>141</v>
      </c>
    </row>
    <row r="360" spans="2:65" s="1" customFormat="1" ht="16.5" customHeight="1">
      <c r="B360" s="153"/>
      <c r="C360" s="154" t="s">
        <v>466</v>
      </c>
      <c r="D360" s="154" t="s">
        <v>143</v>
      </c>
      <c r="E360" s="155" t="s">
        <v>467</v>
      </c>
      <c r="F360" s="156" t="s">
        <v>468</v>
      </c>
      <c r="G360" s="157" t="s">
        <v>146</v>
      </c>
      <c r="H360" s="158">
        <v>436.086</v>
      </c>
      <c r="I360" s="159"/>
      <c r="J360" s="159">
        <f>ROUND(I360*H360,2)</f>
        <v>0</v>
      </c>
      <c r="K360" s="156" t="s">
        <v>147</v>
      </c>
      <c r="L360" s="37"/>
      <c r="M360" s="160" t="s">
        <v>5</v>
      </c>
      <c r="N360" s="161" t="s">
        <v>43</v>
      </c>
      <c r="O360" s="162">
        <v>0.055</v>
      </c>
      <c r="P360" s="162">
        <f>O360*H360</f>
        <v>23.984730000000003</v>
      </c>
      <c r="Q360" s="162">
        <v>0.36834</v>
      </c>
      <c r="R360" s="162">
        <f>Q360*H360</f>
        <v>160.62791724000002</v>
      </c>
      <c r="S360" s="162">
        <v>0</v>
      </c>
      <c r="T360" s="163">
        <f>S360*H360</f>
        <v>0</v>
      </c>
      <c r="AR360" s="23" t="s">
        <v>148</v>
      </c>
      <c r="AT360" s="23" t="s">
        <v>143</v>
      </c>
      <c r="AU360" s="23" t="s">
        <v>81</v>
      </c>
      <c r="AY360" s="23" t="s">
        <v>141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23" t="s">
        <v>22</v>
      </c>
      <c r="BK360" s="164">
        <f>ROUND(I360*H360,2)</f>
        <v>0</v>
      </c>
      <c r="BL360" s="23" t="s">
        <v>148</v>
      </c>
      <c r="BM360" s="23" t="s">
        <v>469</v>
      </c>
    </row>
    <row r="361" spans="2:51" s="11" customFormat="1" ht="13.5">
      <c r="B361" s="165"/>
      <c r="D361" s="166" t="s">
        <v>150</v>
      </c>
      <c r="E361" s="167" t="s">
        <v>5</v>
      </c>
      <c r="F361" s="168" t="s">
        <v>470</v>
      </c>
      <c r="H361" s="169">
        <v>75</v>
      </c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150</v>
      </c>
      <c r="AU361" s="167" t="s">
        <v>81</v>
      </c>
      <c r="AV361" s="11" t="s">
        <v>81</v>
      </c>
      <c r="AW361" s="11" t="s">
        <v>152</v>
      </c>
      <c r="AX361" s="11" t="s">
        <v>72</v>
      </c>
      <c r="AY361" s="167" t="s">
        <v>141</v>
      </c>
    </row>
    <row r="362" spans="2:51" s="11" customFormat="1" ht="13.5">
      <c r="B362" s="165"/>
      <c r="D362" s="166" t="s">
        <v>150</v>
      </c>
      <c r="E362" s="167" t="s">
        <v>5</v>
      </c>
      <c r="F362" s="168" t="s">
        <v>471</v>
      </c>
      <c r="H362" s="169">
        <v>361.086</v>
      </c>
      <c r="L362" s="165"/>
      <c r="M362" s="170"/>
      <c r="N362" s="171"/>
      <c r="O362" s="171"/>
      <c r="P362" s="171"/>
      <c r="Q362" s="171"/>
      <c r="R362" s="171"/>
      <c r="S362" s="171"/>
      <c r="T362" s="172"/>
      <c r="AT362" s="167" t="s">
        <v>150</v>
      </c>
      <c r="AU362" s="167" t="s">
        <v>81</v>
      </c>
      <c r="AV362" s="11" t="s">
        <v>81</v>
      </c>
      <c r="AW362" s="11" t="s">
        <v>152</v>
      </c>
      <c r="AX362" s="11" t="s">
        <v>72</v>
      </c>
      <c r="AY362" s="167" t="s">
        <v>141</v>
      </c>
    </row>
    <row r="363" spans="2:51" s="12" customFormat="1" ht="13.5">
      <c r="B363" s="173"/>
      <c r="D363" s="174" t="s">
        <v>150</v>
      </c>
      <c r="E363" s="175" t="s">
        <v>5</v>
      </c>
      <c r="F363" s="176" t="s">
        <v>153</v>
      </c>
      <c r="H363" s="177">
        <v>436.086</v>
      </c>
      <c r="L363" s="173"/>
      <c r="M363" s="178"/>
      <c r="N363" s="179"/>
      <c r="O363" s="179"/>
      <c r="P363" s="179"/>
      <c r="Q363" s="179"/>
      <c r="R363" s="179"/>
      <c r="S363" s="179"/>
      <c r="T363" s="180"/>
      <c r="AT363" s="181" t="s">
        <v>150</v>
      </c>
      <c r="AU363" s="181" t="s">
        <v>81</v>
      </c>
      <c r="AV363" s="12" t="s">
        <v>148</v>
      </c>
      <c r="AW363" s="12" t="s">
        <v>152</v>
      </c>
      <c r="AX363" s="12" t="s">
        <v>22</v>
      </c>
      <c r="AY363" s="181" t="s">
        <v>141</v>
      </c>
    </row>
    <row r="364" spans="2:65" s="1" customFormat="1" ht="16.5" customHeight="1">
      <c r="B364" s="153"/>
      <c r="C364" s="154" t="s">
        <v>472</v>
      </c>
      <c r="D364" s="154" t="s">
        <v>143</v>
      </c>
      <c r="E364" s="155" t="s">
        <v>473</v>
      </c>
      <c r="F364" s="156" t="s">
        <v>474</v>
      </c>
      <c r="G364" s="157" t="s">
        <v>146</v>
      </c>
      <c r="H364" s="158">
        <v>361.086</v>
      </c>
      <c r="I364" s="159"/>
      <c r="J364" s="159">
        <f>ROUND(I364*H364,2)</f>
        <v>0</v>
      </c>
      <c r="K364" s="156" t="s">
        <v>147</v>
      </c>
      <c r="L364" s="37"/>
      <c r="M364" s="160" t="s">
        <v>5</v>
      </c>
      <c r="N364" s="161" t="s">
        <v>43</v>
      </c>
      <c r="O364" s="162">
        <v>0.002</v>
      </c>
      <c r="P364" s="162">
        <f>O364*H364</f>
        <v>0.722172</v>
      </c>
      <c r="Q364" s="162">
        <v>0.00061</v>
      </c>
      <c r="R364" s="162">
        <f>Q364*H364</f>
        <v>0.22026246</v>
      </c>
      <c r="S364" s="162">
        <v>0</v>
      </c>
      <c r="T364" s="163">
        <f>S364*H364</f>
        <v>0</v>
      </c>
      <c r="AR364" s="23" t="s">
        <v>148</v>
      </c>
      <c r="AT364" s="23" t="s">
        <v>143</v>
      </c>
      <c r="AU364" s="23" t="s">
        <v>81</v>
      </c>
      <c r="AY364" s="23" t="s">
        <v>141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3" t="s">
        <v>22</v>
      </c>
      <c r="BK364" s="164">
        <f>ROUND(I364*H364,2)</f>
        <v>0</v>
      </c>
      <c r="BL364" s="23" t="s">
        <v>148</v>
      </c>
      <c r="BM364" s="23" t="s">
        <v>475</v>
      </c>
    </row>
    <row r="365" spans="2:51" s="11" customFormat="1" ht="13.5">
      <c r="B365" s="165"/>
      <c r="D365" s="166" t="s">
        <v>150</v>
      </c>
      <c r="E365" s="167" t="s">
        <v>5</v>
      </c>
      <c r="F365" s="168" t="s">
        <v>471</v>
      </c>
      <c r="H365" s="169">
        <v>361.086</v>
      </c>
      <c r="L365" s="165"/>
      <c r="M365" s="170"/>
      <c r="N365" s="171"/>
      <c r="O365" s="171"/>
      <c r="P365" s="171"/>
      <c r="Q365" s="171"/>
      <c r="R365" s="171"/>
      <c r="S365" s="171"/>
      <c r="T365" s="172"/>
      <c r="AT365" s="167" t="s">
        <v>150</v>
      </c>
      <c r="AU365" s="167" t="s">
        <v>81</v>
      </c>
      <c r="AV365" s="11" t="s">
        <v>81</v>
      </c>
      <c r="AW365" s="11" t="s">
        <v>152</v>
      </c>
      <c r="AX365" s="11" t="s">
        <v>72</v>
      </c>
      <c r="AY365" s="167" t="s">
        <v>141</v>
      </c>
    </row>
    <row r="366" spans="2:51" s="12" customFormat="1" ht="13.5">
      <c r="B366" s="173"/>
      <c r="D366" s="174" t="s">
        <v>150</v>
      </c>
      <c r="E366" s="175" t="s">
        <v>5</v>
      </c>
      <c r="F366" s="176" t="s">
        <v>153</v>
      </c>
      <c r="H366" s="177">
        <v>361.086</v>
      </c>
      <c r="L366" s="173"/>
      <c r="M366" s="178"/>
      <c r="N366" s="179"/>
      <c r="O366" s="179"/>
      <c r="P366" s="179"/>
      <c r="Q366" s="179"/>
      <c r="R366" s="179"/>
      <c r="S366" s="179"/>
      <c r="T366" s="180"/>
      <c r="AT366" s="181" t="s">
        <v>150</v>
      </c>
      <c r="AU366" s="181" t="s">
        <v>81</v>
      </c>
      <c r="AV366" s="12" t="s">
        <v>148</v>
      </c>
      <c r="AW366" s="12" t="s">
        <v>152</v>
      </c>
      <c r="AX366" s="12" t="s">
        <v>22</v>
      </c>
      <c r="AY366" s="181" t="s">
        <v>141</v>
      </c>
    </row>
    <row r="367" spans="2:65" s="1" customFormat="1" ht="25.5" customHeight="1">
      <c r="B367" s="153"/>
      <c r="C367" s="154" t="s">
        <v>476</v>
      </c>
      <c r="D367" s="154" t="s">
        <v>143</v>
      </c>
      <c r="E367" s="155" t="s">
        <v>477</v>
      </c>
      <c r="F367" s="156" t="s">
        <v>478</v>
      </c>
      <c r="G367" s="157" t="s">
        <v>146</v>
      </c>
      <c r="H367" s="158">
        <v>361.086</v>
      </c>
      <c r="I367" s="159"/>
      <c r="J367" s="159">
        <f>ROUND(I367*H367,2)</f>
        <v>0</v>
      </c>
      <c r="K367" s="156" t="s">
        <v>147</v>
      </c>
      <c r="L367" s="37"/>
      <c r="M367" s="160" t="s">
        <v>5</v>
      </c>
      <c r="N367" s="161" t="s">
        <v>43</v>
      </c>
      <c r="O367" s="162">
        <v>0.071</v>
      </c>
      <c r="P367" s="162">
        <f>O367*H367</f>
        <v>25.637106</v>
      </c>
      <c r="Q367" s="162">
        <v>0.12966</v>
      </c>
      <c r="R367" s="162">
        <f>Q367*H367</f>
        <v>46.81841076</v>
      </c>
      <c r="S367" s="162">
        <v>0</v>
      </c>
      <c r="T367" s="163">
        <f>S367*H367</f>
        <v>0</v>
      </c>
      <c r="AR367" s="23" t="s">
        <v>148</v>
      </c>
      <c r="AT367" s="23" t="s">
        <v>143</v>
      </c>
      <c r="AU367" s="23" t="s">
        <v>81</v>
      </c>
      <c r="AY367" s="23" t="s">
        <v>141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3" t="s">
        <v>22</v>
      </c>
      <c r="BK367" s="164">
        <f>ROUND(I367*H367,2)</f>
        <v>0</v>
      </c>
      <c r="BL367" s="23" t="s">
        <v>148</v>
      </c>
      <c r="BM367" s="23" t="s">
        <v>479</v>
      </c>
    </row>
    <row r="368" spans="2:51" s="11" customFormat="1" ht="13.5">
      <c r="B368" s="165"/>
      <c r="D368" s="166" t="s">
        <v>150</v>
      </c>
      <c r="E368" s="167" t="s">
        <v>5</v>
      </c>
      <c r="F368" s="168" t="s">
        <v>471</v>
      </c>
      <c r="H368" s="169">
        <v>361.086</v>
      </c>
      <c r="L368" s="165"/>
      <c r="M368" s="170"/>
      <c r="N368" s="171"/>
      <c r="O368" s="171"/>
      <c r="P368" s="171"/>
      <c r="Q368" s="171"/>
      <c r="R368" s="171"/>
      <c r="S368" s="171"/>
      <c r="T368" s="172"/>
      <c r="AT368" s="167" t="s">
        <v>150</v>
      </c>
      <c r="AU368" s="167" t="s">
        <v>81</v>
      </c>
      <c r="AV368" s="11" t="s">
        <v>81</v>
      </c>
      <c r="AW368" s="11" t="s">
        <v>152</v>
      </c>
      <c r="AX368" s="11" t="s">
        <v>72</v>
      </c>
      <c r="AY368" s="167" t="s">
        <v>141</v>
      </c>
    </row>
    <row r="369" spans="2:51" s="12" customFormat="1" ht="13.5">
      <c r="B369" s="173"/>
      <c r="D369" s="174" t="s">
        <v>150</v>
      </c>
      <c r="E369" s="175" t="s">
        <v>5</v>
      </c>
      <c r="F369" s="176" t="s">
        <v>153</v>
      </c>
      <c r="H369" s="177">
        <v>361.086</v>
      </c>
      <c r="L369" s="173"/>
      <c r="M369" s="178"/>
      <c r="N369" s="179"/>
      <c r="O369" s="179"/>
      <c r="P369" s="179"/>
      <c r="Q369" s="179"/>
      <c r="R369" s="179"/>
      <c r="S369" s="179"/>
      <c r="T369" s="180"/>
      <c r="AT369" s="181" t="s">
        <v>150</v>
      </c>
      <c r="AU369" s="181" t="s">
        <v>81</v>
      </c>
      <c r="AV369" s="12" t="s">
        <v>148</v>
      </c>
      <c r="AW369" s="12" t="s">
        <v>152</v>
      </c>
      <c r="AX369" s="12" t="s">
        <v>22</v>
      </c>
      <c r="AY369" s="181" t="s">
        <v>141</v>
      </c>
    </row>
    <row r="370" spans="2:65" s="1" customFormat="1" ht="25.5" customHeight="1">
      <c r="B370" s="153"/>
      <c r="C370" s="154" t="s">
        <v>480</v>
      </c>
      <c r="D370" s="154" t="s">
        <v>143</v>
      </c>
      <c r="E370" s="155" t="s">
        <v>481</v>
      </c>
      <c r="F370" s="156" t="s">
        <v>482</v>
      </c>
      <c r="G370" s="157" t="s">
        <v>146</v>
      </c>
      <c r="H370" s="158">
        <v>361.086</v>
      </c>
      <c r="I370" s="159"/>
      <c r="J370" s="159">
        <f>ROUND(I370*H370,2)</f>
        <v>0</v>
      </c>
      <c r="K370" s="156" t="s">
        <v>147</v>
      </c>
      <c r="L370" s="37"/>
      <c r="M370" s="160" t="s">
        <v>5</v>
      </c>
      <c r="N370" s="161" t="s">
        <v>43</v>
      </c>
      <c r="O370" s="162">
        <v>0.068</v>
      </c>
      <c r="P370" s="162">
        <f>O370*H370</f>
        <v>24.553848000000002</v>
      </c>
      <c r="Q370" s="162">
        <v>0.12966</v>
      </c>
      <c r="R370" s="162">
        <f>Q370*H370</f>
        <v>46.81841076</v>
      </c>
      <c r="S370" s="162">
        <v>0</v>
      </c>
      <c r="T370" s="163">
        <f>S370*H370</f>
        <v>0</v>
      </c>
      <c r="AR370" s="23" t="s">
        <v>148</v>
      </c>
      <c r="AT370" s="23" t="s">
        <v>143</v>
      </c>
      <c r="AU370" s="23" t="s">
        <v>81</v>
      </c>
      <c r="AY370" s="23" t="s">
        <v>141</v>
      </c>
      <c r="BE370" s="164">
        <f>IF(N370="základní",J370,0)</f>
        <v>0</v>
      </c>
      <c r="BF370" s="164">
        <f>IF(N370="snížená",J370,0)</f>
        <v>0</v>
      </c>
      <c r="BG370" s="164">
        <f>IF(N370="zákl. přenesená",J370,0)</f>
        <v>0</v>
      </c>
      <c r="BH370" s="164">
        <f>IF(N370="sníž. přenesená",J370,0)</f>
        <v>0</v>
      </c>
      <c r="BI370" s="164">
        <f>IF(N370="nulová",J370,0)</f>
        <v>0</v>
      </c>
      <c r="BJ370" s="23" t="s">
        <v>22</v>
      </c>
      <c r="BK370" s="164">
        <f>ROUND(I370*H370,2)</f>
        <v>0</v>
      </c>
      <c r="BL370" s="23" t="s">
        <v>148</v>
      </c>
      <c r="BM370" s="23" t="s">
        <v>483</v>
      </c>
    </row>
    <row r="371" spans="2:51" s="11" customFormat="1" ht="13.5">
      <c r="B371" s="165"/>
      <c r="D371" s="166" t="s">
        <v>150</v>
      </c>
      <c r="E371" s="167" t="s">
        <v>5</v>
      </c>
      <c r="F371" s="168" t="s">
        <v>471</v>
      </c>
      <c r="H371" s="169">
        <v>361.086</v>
      </c>
      <c r="L371" s="165"/>
      <c r="M371" s="170"/>
      <c r="N371" s="171"/>
      <c r="O371" s="171"/>
      <c r="P371" s="171"/>
      <c r="Q371" s="171"/>
      <c r="R371" s="171"/>
      <c r="S371" s="171"/>
      <c r="T371" s="172"/>
      <c r="AT371" s="167" t="s">
        <v>150</v>
      </c>
      <c r="AU371" s="167" t="s">
        <v>81</v>
      </c>
      <c r="AV371" s="11" t="s">
        <v>81</v>
      </c>
      <c r="AW371" s="11" t="s">
        <v>152</v>
      </c>
      <c r="AX371" s="11" t="s">
        <v>72</v>
      </c>
      <c r="AY371" s="167" t="s">
        <v>141</v>
      </c>
    </row>
    <row r="372" spans="2:51" s="12" customFormat="1" ht="13.5">
      <c r="B372" s="173"/>
      <c r="D372" s="174" t="s">
        <v>150</v>
      </c>
      <c r="E372" s="175" t="s">
        <v>5</v>
      </c>
      <c r="F372" s="176" t="s">
        <v>153</v>
      </c>
      <c r="H372" s="177">
        <v>361.086</v>
      </c>
      <c r="L372" s="173"/>
      <c r="M372" s="178"/>
      <c r="N372" s="179"/>
      <c r="O372" s="179"/>
      <c r="P372" s="179"/>
      <c r="Q372" s="179"/>
      <c r="R372" s="179"/>
      <c r="S372" s="179"/>
      <c r="T372" s="180"/>
      <c r="AT372" s="181" t="s">
        <v>150</v>
      </c>
      <c r="AU372" s="181" t="s">
        <v>81</v>
      </c>
      <c r="AV372" s="12" t="s">
        <v>148</v>
      </c>
      <c r="AW372" s="12" t="s">
        <v>152</v>
      </c>
      <c r="AX372" s="12" t="s">
        <v>22</v>
      </c>
      <c r="AY372" s="181" t="s">
        <v>141</v>
      </c>
    </row>
    <row r="373" spans="2:65" s="1" customFormat="1" ht="16.5" customHeight="1">
      <c r="B373" s="153"/>
      <c r="C373" s="154" t="s">
        <v>484</v>
      </c>
      <c r="D373" s="154" t="s">
        <v>143</v>
      </c>
      <c r="E373" s="155" t="s">
        <v>485</v>
      </c>
      <c r="F373" s="156" t="s">
        <v>486</v>
      </c>
      <c r="G373" s="157" t="s">
        <v>146</v>
      </c>
      <c r="H373" s="158">
        <v>1110.78</v>
      </c>
      <c r="I373" s="159"/>
      <c r="J373" s="159">
        <f>ROUND(I373*H373,2)</f>
        <v>0</v>
      </c>
      <c r="K373" s="156" t="s">
        <v>147</v>
      </c>
      <c r="L373" s="37"/>
      <c r="M373" s="160" t="s">
        <v>5</v>
      </c>
      <c r="N373" s="161" t="s">
        <v>43</v>
      </c>
      <c r="O373" s="162">
        <v>0.25</v>
      </c>
      <c r="P373" s="162">
        <f>O373*H373</f>
        <v>277.695</v>
      </c>
      <c r="Q373" s="162">
        <v>0.0835</v>
      </c>
      <c r="R373" s="162">
        <f>Q373*H373</f>
        <v>92.75013</v>
      </c>
      <c r="S373" s="162">
        <v>0</v>
      </c>
      <c r="T373" s="163">
        <f>S373*H373</f>
        <v>0</v>
      </c>
      <c r="AR373" s="23" t="s">
        <v>148</v>
      </c>
      <c r="AT373" s="23" t="s">
        <v>143</v>
      </c>
      <c r="AU373" s="23" t="s">
        <v>81</v>
      </c>
      <c r="AY373" s="23" t="s">
        <v>141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23" t="s">
        <v>22</v>
      </c>
      <c r="BK373" s="164">
        <f>ROUND(I373*H373,2)</f>
        <v>0</v>
      </c>
      <c r="BL373" s="23" t="s">
        <v>148</v>
      </c>
      <c r="BM373" s="23" t="s">
        <v>487</v>
      </c>
    </row>
    <row r="374" spans="2:51" s="11" customFormat="1" ht="13.5">
      <c r="B374" s="165"/>
      <c r="D374" s="166" t="s">
        <v>150</v>
      </c>
      <c r="E374" s="167" t="s">
        <v>5</v>
      </c>
      <c r="F374" s="168" t="s">
        <v>488</v>
      </c>
      <c r="H374" s="169">
        <v>126</v>
      </c>
      <c r="L374" s="165"/>
      <c r="M374" s="170"/>
      <c r="N374" s="171"/>
      <c r="O374" s="171"/>
      <c r="P374" s="171"/>
      <c r="Q374" s="171"/>
      <c r="R374" s="171"/>
      <c r="S374" s="171"/>
      <c r="T374" s="172"/>
      <c r="AT374" s="167" t="s">
        <v>150</v>
      </c>
      <c r="AU374" s="167" t="s">
        <v>81</v>
      </c>
      <c r="AV374" s="11" t="s">
        <v>81</v>
      </c>
      <c r="AW374" s="11" t="s">
        <v>152</v>
      </c>
      <c r="AX374" s="11" t="s">
        <v>72</v>
      </c>
      <c r="AY374" s="167" t="s">
        <v>141</v>
      </c>
    </row>
    <row r="375" spans="2:51" s="11" customFormat="1" ht="13.5">
      <c r="B375" s="165"/>
      <c r="D375" s="166" t="s">
        <v>150</v>
      </c>
      <c r="E375" s="167" t="s">
        <v>5</v>
      </c>
      <c r="F375" s="168" t="s">
        <v>489</v>
      </c>
      <c r="H375" s="169">
        <v>984.78</v>
      </c>
      <c r="L375" s="165"/>
      <c r="M375" s="170"/>
      <c r="N375" s="171"/>
      <c r="O375" s="171"/>
      <c r="P375" s="171"/>
      <c r="Q375" s="171"/>
      <c r="R375" s="171"/>
      <c r="S375" s="171"/>
      <c r="T375" s="172"/>
      <c r="AT375" s="167" t="s">
        <v>150</v>
      </c>
      <c r="AU375" s="167" t="s">
        <v>81</v>
      </c>
      <c r="AV375" s="11" t="s">
        <v>81</v>
      </c>
      <c r="AW375" s="11" t="s">
        <v>152</v>
      </c>
      <c r="AX375" s="11" t="s">
        <v>72</v>
      </c>
      <c r="AY375" s="167" t="s">
        <v>141</v>
      </c>
    </row>
    <row r="376" spans="2:51" s="12" customFormat="1" ht="13.5">
      <c r="B376" s="173"/>
      <c r="D376" s="174" t="s">
        <v>150</v>
      </c>
      <c r="E376" s="175" t="s">
        <v>5</v>
      </c>
      <c r="F376" s="176" t="s">
        <v>153</v>
      </c>
      <c r="H376" s="177">
        <v>1110.78</v>
      </c>
      <c r="L376" s="173"/>
      <c r="M376" s="178"/>
      <c r="N376" s="179"/>
      <c r="O376" s="179"/>
      <c r="P376" s="179"/>
      <c r="Q376" s="179"/>
      <c r="R376" s="179"/>
      <c r="S376" s="179"/>
      <c r="T376" s="180"/>
      <c r="AT376" s="181" t="s">
        <v>150</v>
      </c>
      <c r="AU376" s="181" t="s">
        <v>81</v>
      </c>
      <c r="AV376" s="12" t="s">
        <v>148</v>
      </c>
      <c r="AW376" s="12" t="s">
        <v>152</v>
      </c>
      <c r="AX376" s="12" t="s">
        <v>22</v>
      </c>
      <c r="AY376" s="181" t="s">
        <v>141</v>
      </c>
    </row>
    <row r="377" spans="2:65" s="1" customFormat="1" ht="16.5" customHeight="1">
      <c r="B377" s="153"/>
      <c r="C377" s="189" t="s">
        <v>490</v>
      </c>
      <c r="D377" s="189" t="s">
        <v>239</v>
      </c>
      <c r="E377" s="190" t="s">
        <v>491</v>
      </c>
      <c r="F377" s="191" t="s">
        <v>492</v>
      </c>
      <c r="G377" s="192" t="s">
        <v>222</v>
      </c>
      <c r="H377" s="193">
        <v>186.981</v>
      </c>
      <c r="I377" s="194"/>
      <c r="J377" s="194">
        <f>ROUND(I377*H377,2)</f>
        <v>0</v>
      </c>
      <c r="K377" s="191" t="s">
        <v>147</v>
      </c>
      <c r="L377" s="195"/>
      <c r="M377" s="196" t="s">
        <v>5</v>
      </c>
      <c r="N377" s="197" t="s">
        <v>43</v>
      </c>
      <c r="O377" s="162">
        <v>0</v>
      </c>
      <c r="P377" s="162">
        <f>O377*H377</f>
        <v>0</v>
      </c>
      <c r="Q377" s="162">
        <v>2.115</v>
      </c>
      <c r="R377" s="162">
        <f>Q377*H377</f>
        <v>395.46481500000004</v>
      </c>
      <c r="S377" s="162">
        <v>0</v>
      </c>
      <c r="T377" s="163">
        <f>S377*H377</f>
        <v>0</v>
      </c>
      <c r="AR377" s="23" t="s">
        <v>178</v>
      </c>
      <c r="AT377" s="23" t="s">
        <v>239</v>
      </c>
      <c r="AU377" s="23" t="s">
        <v>81</v>
      </c>
      <c r="AY377" s="23" t="s">
        <v>141</v>
      </c>
      <c r="BE377" s="164">
        <f>IF(N377="základní",J377,0)</f>
        <v>0</v>
      </c>
      <c r="BF377" s="164">
        <f>IF(N377="snížená",J377,0)</f>
        <v>0</v>
      </c>
      <c r="BG377" s="164">
        <f>IF(N377="zákl. přenesená",J377,0)</f>
        <v>0</v>
      </c>
      <c r="BH377" s="164">
        <f>IF(N377="sníž. přenesená",J377,0)</f>
        <v>0</v>
      </c>
      <c r="BI377" s="164">
        <f>IF(N377="nulová",J377,0)</f>
        <v>0</v>
      </c>
      <c r="BJ377" s="23" t="s">
        <v>22</v>
      </c>
      <c r="BK377" s="164">
        <f>ROUND(I377*H377,2)</f>
        <v>0</v>
      </c>
      <c r="BL377" s="23" t="s">
        <v>148</v>
      </c>
      <c r="BM377" s="23" t="s">
        <v>493</v>
      </c>
    </row>
    <row r="378" spans="2:51" s="13" customFormat="1" ht="13.5">
      <c r="B378" s="182"/>
      <c r="D378" s="166" t="s">
        <v>150</v>
      </c>
      <c r="E378" s="183" t="s">
        <v>5</v>
      </c>
      <c r="F378" s="184" t="s">
        <v>494</v>
      </c>
      <c r="H378" s="185" t="s">
        <v>5</v>
      </c>
      <c r="L378" s="182"/>
      <c r="M378" s="186"/>
      <c r="N378" s="187"/>
      <c r="O378" s="187"/>
      <c r="P378" s="187"/>
      <c r="Q378" s="187"/>
      <c r="R378" s="187"/>
      <c r="S378" s="187"/>
      <c r="T378" s="188"/>
      <c r="AT378" s="185" t="s">
        <v>150</v>
      </c>
      <c r="AU378" s="185" t="s">
        <v>81</v>
      </c>
      <c r="AV378" s="13" t="s">
        <v>22</v>
      </c>
      <c r="AW378" s="13" t="s">
        <v>152</v>
      </c>
      <c r="AX378" s="13" t="s">
        <v>72</v>
      </c>
      <c r="AY378" s="185" t="s">
        <v>141</v>
      </c>
    </row>
    <row r="379" spans="2:51" s="11" customFormat="1" ht="13.5">
      <c r="B379" s="165"/>
      <c r="D379" s="166" t="s">
        <v>150</v>
      </c>
      <c r="E379" s="167" t="s">
        <v>5</v>
      </c>
      <c r="F379" s="168" t="s">
        <v>495</v>
      </c>
      <c r="H379" s="169">
        <v>21.21</v>
      </c>
      <c r="L379" s="165"/>
      <c r="M379" s="170"/>
      <c r="N379" s="171"/>
      <c r="O379" s="171"/>
      <c r="P379" s="171"/>
      <c r="Q379" s="171"/>
      <c r="R379" s="171"/>
      <c r="S379" s="171"/>
      <c r="T379" s="172"/>
      <c r="AT379" s="167" t="s">
        <v>150</v>
      </c>
      <c r="AU379" s="167" t="s">
        <v>81</v>
      </c>
      <c r="AV379" s="11" t="s">
        <v>81</v>
      </c>
      <c r="AW379" s="11" t="s">
        <v>152</v>
      </c>
      <c r="AX379" s="11" t="s">
        <v>72</v>
      </c>
      <c r="AY379" s="167" t="s">
        <v>141</v>
      </c>
    </row>
    <row r="380" spans="2:51" s="11" customFormat="1" ht="13.5">
      <c r="B380" s="165"/>
      <c r="D380" s="166" t="s">
        <v>150</v>
      </c>
      <c r="E380" s="167" t="s">
        <v>5</v>
      </c>
      <c r="F380" s="168" t="s">
        <v>496</v>
      </c>
      <c r="H380" s="169">
        <v>165.7713</v>
      </c>
      <c r="L380" s="165"/>
      <c r="M380" s="170"/>
      <c r="N380" s="171"/>
      <c r="O380" s="171"/>
      <c r="P380" s="171"/>
      <c r="Q380" s="171"/>
      <c r="R380" s="171"/>
      <c r="S380" s="171"/>
      <c r="T380" s="172"/>
      <c r="AT380" s="167" t="s">
        <v>150</v>
      </c>
      <c r="AU380" s="167" t="s">
        <v>81</v>
      </c>
      <c r="AV380" s="11" t="s">
        <v>81</v>
      </c>
      <c r="AW380" s="11" t="s">
        <v>152</v>
      </c>
      <c r="AX380" s="11" t="s">
        <v>72</v>
      </c>
      <c r="AY380" s="167" t="s">
        <v>141</v>
      </c>
    </row>
    <row r="381" spans="2:51" s="12" customFormat="1" ht="13.5">
      <c r="B381" s="173"/>
      <c r="D381" s="174" t="s">
        <v>150</v>
      </c>
      <c r="E381" s="175" t="s">
        <v>5</v>
      </c>
      <c r="F381" s="176" t="s">
        <v>153</v>
      </c>
      <c r="H381" s="177">
        <v>186.9813</v>
      </c>
      <c r="L381" s="173"/>
      <c r="M381" s="178"/>
      <c r="N381" s="179"/>
      <c r="O381" s="179"/>
      <c r="P381" s="179"/>
      <c r="Q381" s="179"/>
      <c r="R381" s="179"/>
      <c r="S381" s="179"/>
      <c r="T381" s="180"/>
      <c r="AT381" s="181" t="s">
        <v>150</v>
      </c>
      <c r="AU381" s="181" t="s">
        <v>81</v>
      </c>
      <c r="AV381" s="12" t="s">
        <v>148</v>
      </c>
      <c r="AW381" s="12" t="s">
        <v>152</v>
      </c>
      <c r="AX381" s="12" t="s">
        <v>22</v>
      </c>
      <c r="AY381" s="181" t="s">
        <v>141</v>
      </c>
    </row>
    <row r="382" spans="2:65" s="1" customFormat="1" ht="25.5" customHeight="1">
      <c r="B382" s="153"/>
      <c r="C382" s="154" t="s">
        <v>497</v>
      </c>
      <c r="D382" s="154" t="s">
        <v>143</v>
      </c>
      <c r="E382" s="155" t="s">
        <v>498</v>
      </c>
      <c r="F382" s="156" t="s">
        <v>499</v>
      </c>
      <c r="G382" s="157" t="s">
        <v>146</v>
      </c>
      <c r="H382" s="158">
        <v>75</v>
      </c>
      <c r="I382" s="159"/>
      <c r="J382" s="159">
        <f>ROUND(I382*H382,2)</f>
        <v>0</v>
      </c>
      <c r="K382" s="156" t="s">
        <v>147</v>
      </c>
      <c r="L382" s="37"/>
      <c r="M382" s="160" t="s">
        <v>5</v>
      </c>
      <c r="N382" s="161" t="s">
        <v>43</v>
      </c>
      <c r="O382" s="162">
        <v>0.56</v>
      </c>
      <c r="P382" s="162">
        <f>O382*H382</f>
        <v>42.00000000000001</v>
      </c>
      <c r="Q382" s="162">
        <v>0.08425</v>
      </c>
      <c r="R382" s="162">
        <f>Q382*H382</f>
        <v>6.3187500000000005</v>
      </c>
      <c r="S382" s="162">
        <v>0</v>
      </c>
      <c r="T382" s="163">
        <f>S382*H382</f>
        <v>0</v>
      </c>
      <c r="AR382" s="23" t="s">
        <v>148</v>
      </c>
      <c r="AT382" s="23" t="s">
        <v>143</v>
      </c>
      <c r="AU382" s="23" t="s">
        <v>81</v>
      </c>
      <c r="AY382" s="23" t="s">
        <v>141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3" t="s">
        <v>22</v>
      </c>
      <c r="BK382" s="164">
        <f>ROUND(I382*H382,2)</f>
        <v>0</v>
      </c>
      <c r="BL382" s="23" t="s">
        <v>148</v>
      </c>
      <c r="BM382" s="23" t="s">
        <v>500</v>
      </c>
    </row>
    <row r="383" spans="2:51" s="11" customFormat="1" ht="13.5">
      <c r="B383" s="165"/>
      <c r="D383" s="166" t="s">
        <v>150</v>
      </c>
      <c r="E383" s="167" t="s">
        <v>5</v>
      </c>
      <c r="F383" s="168" t="s">
        <v>168</v>
      </c>
      <c r="H383" s="169">
        <v>75</v>
      </c>
      <c r="L383" s="165"/>
      <c r="M383" s="170"/>
      <c r="N383" s="171"/>
      <c r="O383" s="171"/>
      <c r="P383" s="171"/>
      <c r="Q383" s="171"/>
      <c r="R383" s="171"/>
      <c r="S383" s="171"/>
      <c r="T383" s="172"/>
      <c r="AT383" s="167" t="s">
        <v>150</v>
      </c>
      <c r="AU383" s="167" t="s">
        <v>81</v>
      </c>
      <c r="AV383" s="11" t="s">
        <v>81</v>
      </c>
      <c r="AW383" s="11" t="s">
        <v>152</v>
      </c>
      <c r="AX383" s="11" t="s">
        <v>72</v>
      </c>
      <c r="AY383" s="167" t="s">
        <v>141</v>
      </c>
    </row>
    <row r="384" spans="2:51" s="12" customFormat="1" ht="13.5">
      <c r="B384" s="173"/>
      <c r="D384" s="166" t="s">
        <v>150</v>
      </c>
      <c r="E384" s="198" t="s">
        <v>5</v>
      </c>
      <c r="F384" s="199" t="s">
        <v>153</v>
      </c>
      <c r="H384" s="200">
        <v>75</v>
      </c>
      <c r="L384" s="173"/>
      <c r="M384" s="178"/>
      <c r="N384" s="179"/>
      <c r="O384" s="179"/>
      <c r="P384" s="179"/>
      <c r="Q384" s="179"/>
      <c r="R384" s="179"/>
      <c r="S384" s="179"/>
      <c r="T384" s="180"/>
      <c r="AT384" s="181" t="s">
        <v>150</v>
      </c>
      <c r="AU384" s="181" t="s">
        <v>81</v>
      </c>
      <c r="AV384" s="12" t="s">
        <v>148</v>
      </c>
      <c r="AW384" s="12" t="s">
        <v>152</v>
      </c>
      <c r="AX384" s="12" t="s">
        <v>22</v>
      </c>
      <c r="AY384" s="181" t="s">
        <v>141</v>
      </c>
    </row>
    <row r="385" spans="2:63" s="10" customFormat="1" ht="29.85" customHeight="1">
      <c r="B385" s="140"/>
      <c r="D385" s="150" t="s">
        <v>71</v>
      </c>
      <c r="E385" s="151" t="s">
        <v>178</v>
      </c>
      <c r="F385" s="151" t="s">
        <v>501</v>
      </c>
      <c r="J385" s="152">
        <f>BK385</f>
        <v>0</v>
      </c>
      <c r="L385" s="140"/>
      <c r="M385" s="144"/>
      <c r="N385" s="145"/>
      <c r="O385" s="145"/>
      <c r="P385" s="146">
        <f>SUM(P386:P403)</f>
        <v>53.943999999999996</v>
      </c>
      <c r="Q385" s="145"/>
      <c r="R385" s="146">
        <f>SUM(R386:R403)</f>
        <v>12.3561</v>
      </c>
      <c r="S385" s="145"/>
      <c r="T385" s="147">
        <f>SUM(T386:T403)</f>
        <v>0</v>
      </c>
      <c r="AR385" s="141" t="s">
        <v>22</v>
      </c>
      <c r="AT385" s="148" t="s">
        <v>71</v>
      </c>
      <c r="AU385" s="148" t="s">
        <v>22</v>
      </c>
      <c r="AY385" s="141" t="s">
        <v>141</v>
      </c>
      <c r="BK385" s="149">
        <f>SUM(BK386:BK403)</f>
        <v>0</v>
      </c>
    </row>
    <row r="386" spans="2:65" s="1" customFormat="1" ht="16.5" customHeight="1">
      <c r="B386" s="153"/>
      <c r="C386" s="154" t="s">
        <v>502</v>
      </c>
      <c r="D386" s="154" t="s">
        <v>143</v>
      </c>
      <c r="E386" s="155" t="s">
        <v>503</v>
      </c>
      <c r="F386" s="156" t="s">
        <v>504</v>
      </c>
      <c r="G386" s="157" t="s">
        <v>222</v>
      </c>
      <c r="H386" s="158">
        <v>2</v>
      </c>
      <c r="I386" s="159"/>
      <c r="J386" s="159">
        <f>ROUND(I386*H386,2)</f>
        <v>0</v>
      </c>
      <c r="K386" s="156" t="s">
        <v>147</v>
      </c>
      <c r="L386" s="37"/>
      <c r="M386" s="160" t="s">
        <v>5</v>
      </c>
      <c r="N386" s="161" t="s">
        <v>43</v>
      </c>
      <c r="O386" s="162">
        <v>1.93</v>
      </c>
      <c r="P386" s="162">
        <f>O386*H386</f>
        <v>3.86</v>
      </c>
      <c r="Q386" s="162">
        <v>0.00287</v>
      </c>
      <c r="R386" s="162">
        <f>Q386*H386</f>
        <v>0.00574</v>
      </c>
      <c r="S386" s="162">
        <v>0</v>
      </c>
      <c r="T386" s="163">
        <f>S386*H386</f>
        <v>0</v>
      </c>
      <c r="AR386" s="23" t="s">
        <v>148</v>
      </c>
      <c r="AT386" s="23" t="s">
        <v>143</v>
      </c>
      <c r="AU386" s="23" t="s">
        <v>81</v>
      </c>
      <c r="AY386" s="23" t="s">
        <v>141</v>
      </c>
      <c r="BE386" s="164">
        <f>IF(N386="základní",J386,0)</f>
        <v>0</v>
      </c>
      <c r="BF386" s="164">
        <f>IF(N386="snížená",J386,0)</f>
        <v>0</v>
      </c>
      <c r="BG386" s="164">
        <f>IF(N386="zákl. přenesená",J386,0)</f>
        <v>0</v>
      </c>
      <c r="BH386" s="164">
        <f>IF(N386="sníž. přenesená",J386,0)</f>
        <v>0</v>
      </c>
      <c r="BI386" s="164">
        <f>IF(N386="nulová",J386,0)</f>
        <v>0</v>
      </c>
      <c r="BJ386" s="23" t="s">
        <v>22</v>
      </c>
      <c r="BK386" s="164">
        <f>ROUND(I386*H386,2)</f>
        <v>0</v>
      </c>
      <c r="BL386" s="23" t="s">
        <v>148</v>
      </c>
      <c r="BM386" s="23" t="s">
        <v>505</v>
      </c>
    </row>
    <row r="387" spans="2:51" s="11" customFormat="1" ht="13.5">
      <c r="B387" s="165"/>
      <c r="D387" s="166" t="s">
        <v>150</v>
      </c>
      <c r="E387" s="167" t="s">
        <v>5</v>
      </c>
      <c r="F387" s="168" t="s">
        <v>506</v>
      </c>
      <c r="H387" s="169">
        <v>2</v>
      </c>
      <c r="L387" s="165"/>
      <c r="M387" s="170"/>
      <c r="N387" s="171"/>
      <c r="O387" s="171"/>
      <c r="P387" s="171"/>
      <c r="Q387" s="171"/>
      <c r="R387" s="171"/>
      <c r="S387" s="171"/>
      <c r="T387" s="172"/>
      <c r="AT387" s="167" t="s">
        <v>150</v>
      </c>
      <c r="AU387" s="167" t="s">
        <v>81</v>
      </c>
      <c r="AV387" s="11" t="s">
        <v>81</v>
      </c>
      <c r="AW387" s="11" t="s">
        <v>152</v>
      </c>
      <c r="AX387" s="11" t="s">
        <v>72</v>
      </c>
      <c r="AY387" s="167" t="s">
        <v>141</v>
      </c>
    </row>
    <row r="388" spans="2:51" s="12" customFormat="1" ht="13.5">
      <c r="B388" s="173"/>
      <c r="D388" s="174" t="s">
        <v>150</v>
      </c>
      <c r="E388" s="175" t="s">
        <v>5</v>
      </c>
      <c r="F388" s="176" t="s">
        <v>153</v>
      </c>
      <c r="H388" s="177">
        <v>2</v>
      </c>
      <c r="L388" s="173"/>
      <c r="M388" s="178"/>
      <c r="N388" s="179"/>
      <c r="O388" s="179"/>
      <c r="P388" s="179"/>
      <c r="Q388" s="179"/>
      <c r="R388" s="179"/>
      <c r="S388" s="179"/>
      <c r="T388" s="180"/>
      <c r="AT388" s="181" t="s">
        <v>150</v>
      </c>
      <c r="AU388" s="181" t="s">
        <v>81</v>
      </c>
      <c r="AV388" s="12" t="s">
        <v>148</v>
      </c>
      <c r="AW388" s="12" t="s">
        <v>152</v>
      </c>
      <c r="AX388" s="12" t="s">
        <v>22</v>
      </c>
      <c r="AY388" s="181" t="s">
        <v>141</v>
      </c>
    </row>
    <row r="389" spans="2:65" s="1" customFormat="1" ht="16.5" customHeight="1">
      <c r="B389" s="153"/>
      <c r="C389" s="189" t="s">
        <v>507</v>
      </c>
      <c r="D389" s="189" t="s">
        <v>239</v>
      </c>
      <c r="E389" s="190" t="s">
        <v>508</v>
      </c>
      <c r="F389" s="191" t="s">
        <v>509</v>
      </c>
      <c r="G389" s="192" t="s">
        <v>222</v>
      </c>
      <c r="H389" s="193">
        <v>2</v>
      </c>
      <c r="I389" s="194"/>
      <c r="J389" s="194">
        <f>ROUND(I389*H389,2)</f>
        <v>0</v>
      </c>
      <c r="K389" s="191" t="s">
        <v>5</v>
      </c>
      <c r="L389" s="195"/>
      <c r="M389" s="196" t="s">
        <v>5</v>
      </c>
      <c r="N389" s="197" t="s">
        <v>43</v>
      </c>
      <c r="O389" s="162">
        <v>0</v>
      </c>
      <c r="P389" s="162">
        <f>O389*H389</f>
        <v>0</v>
      </c>
      <c r="Q389" s="162">
        <v>0.046</v>
      </c>
      <c r="R389" s="162">
        <f>Q389*H389</f>
        <v>0.092</v>
      </c>
      <c r="S389" s="162">
        <v>0</v>
      </c>
      <c r="T389" s="163">
        <f>S389*H389</f>
        <v>0</v>
      </c>
      <c r="AR389" s="23" t="s">
        <v>178</v>
      </c>
      <c r="AT389" s="23" t="s">
        <v>239</v>
      </c>
      <c r="AU389" s="23" t="s">
        <v>81</v>
      </c>
      <c r="AY389" s="23" t="s">
        <v>141</v>
      </c>
      <c r="BE389" s="164">
        <f>IF(N389="základní",J389,0)</f>
        <v>0</v>
      </c>
      <c r="BF389" s="164">
        <f>IF(N389="snížená",J389,0)</f>
        <v>0</v>
      </c>
      <c r="BG389" s="164">
        <f>IF(N389="zákl. přenesená",J389,0)</f>
        <v>0</v>
      </c>
      <c r="BH389" s="164">
        <f>IF(N389="sníž. přenesená",J389,0)</f>
        <v>0</v>
      </c>
      <c r="BI389" s="164">
        <f>IF(N389="nulová",J389,0)</f>
        <v>0</v>
      </c>
      <c r="BJ389" s="23" t="s">
        <v>22</v>
      </c>
      <c r="BK389" s="164">
        <f>ROUND(I389*H389,2)</f>
        <v>0</v>
      </c>
      <c r="BL389" s="23" t="s">
        <v>148</v>
      </c>
      <c r="BM389" s="23" t="s">
        <v>510</v>
      </c>
    </row>
    <row r="390" spans="2:51" s="11" customFormat="1" ht="13.5">
      <c r="B390" s="165"/>
      <c r="D390" s="166" t="s">
        <v>150</v>
      </c>
      <c r="E390" s="167" t="s">
        <v>5</v>
      </c>
      <c r="F390" s="168" t="s">
        <v>506</v>
      </c>
      <c r="H390" s="169">
        <v>2</v>
      </c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150</v>
      </c>
      <c r="AU390" s="167" t="s">
        <v>81</v>
      </c>
      <c r="AV390" s="11" t="s">
        <v>81</v>
      </c>
      <c r="AW390" s="11" t="s">
        <v>152</v>
      </c>
      <c r="AX390" s="11" t="s">
        <v>72</v>
      </c>
      <c r="AY390" s="167" t="s">
        <v>141</v>
      </c>
    </row>
    <row r="391" spans="2:51" s="12" customFormat="1" ht="13.5">
      <c r="B391" s="173"/>
      <c r="D391" s="174" t="s">
        <v>150</v>
      </c>
      <c r="E391" s="175" t="s">
        <v>5</v>
      </c>
      <c r="F391" s="176" t="s">
        <v>153</v>
      </c>
      <c r="H391" s="177">
        <v>2</v>
      </c>
      <c r="L391" s="173"/>
      <c r="M391" s="178"/>
      <c r="N391" s="179"/>
      <c r="O391" s="179"/>
      <c r="P391" s="179"/>
      <c r="Q391" s="179"/>
      <c r="R391" s="179"/>
      <c r="S391" s="179"/>
      <c r="T391" s="180"/>
      <c r="AT391" s="181" t="s">
        <v>150</v>
      </c>
      <c r="AU391" s="181" t="s">
        <v>81</v>
      </c>
      <c r="AV391" s="12" t="s">
        <v>148</v>
      </c>
      <c r="AW391" s="12" t="s">
        <v>152</v>
      </c>
      <c r="AX391" s="12" t="s">
        <v>22</v>
      </c>
      <c r="AY391" s="181" t="s">
        <v>141</v>
      </c>
    </row>
    <row r="392" spans="2:65" s="1" customFormat="1" ht="16.5" customHeight="1">
      <c r="B392" s="153"/>
      <c r="C392" s="154" t="s">
        <v>511</v>
      </c>
      <c r="D392" s="154" t="s">
        <v>143</v>
      </c>
      <c r="E392" s="155" t="s">
        <v>512</v>
      </c>
      <c r="F392" s="156" t="s">
        <v>513</v>
      </c>
      <c r="G392" s="157" t="s">
        <v>222</v>
      </c>
      <c r="H392" s="158">
        <v>2</v>
      </c>
      <c r="I392" s="159"/>
      <c r="J392" s="159">
        <f>ROUND(I392*H392,2)</f>
        <v>0</v>
      </c>
      <c r="K392" s="156" t="s">
        <v>147</v>
      </c>
      <c r="L392" s="37"/>
      <c r="M392" s="160" t="s">
        <v>5</v>
      </c>
      <c r="N392" s="161" t="s">
        <v>43</v>
      </c>
      <c r="O392" s="162">
        <v>4.95</v>
      </c>
      <c r="P392" s="162">
        <f>O392*H392</f>
        <v>9.9</v>
      </c>
      <c r="Q392" s="162">
        <v>0.05034</v>
      </c>
      <c r="R392" s="162">
        <f>Q392*H392</f>
        <v>0.10068</v>
      </c>
      <c r="S392" s="162">
        <v>0</v>
      </c>
      <c r="T392" s="163">
        <f>S392*H392</f>
        <v>0</v>
      </c>
      <c r="AR392" s="23" t="s">
        <v>148</v>
      </c>
      <c r="AT392" s="23" t="s">
        <v>143</v>
      </c>
      <c r="AU392" s="23" t="s">
        <v>81</v>
      </c>
      <c r="AY392" s="23" t="s">
        <v>141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23" t="s">
        <v>22</v>
      </c>
      <c r="BK392" s="164">
        <f>ROUND(I392*H392,2)</f>
        <v>0</v>
      </c>
      <c r="BL392" s="23" t="s">
        <v>148</v>
      </c>
      <c r="BM392" s="23" t="s">
        <v>514</v>
      </c>
    </row>
    <row r="393" spans="2:51" s="11" customFormat="1" ht="13.5">
      <c r="B393" s="165"/>
      <c r="D393" s="166" t="s">
        <v>150</v>
      </c>
      <c r="E393" s="167" t="s">
        <v>5</v>
      </c>
      <c r="F393" s="168" t="s">
        <v>515</v>
      </c>
      <c r="H393" s="169">
        <v>2</v>
      </c>
      <c r="L393" s="165"/>
      <c r="M393" s="170"/>
      <c r="N393" s="171"/>
      <c r="O393" s="171"/>
      <c r="P393" s="171"/>
      <c r="Q393" s="171"/>
      <c r="R393" s="171"/>
      <c r="S393" s="171"/>
      <c r="T393" s="172"/>
      <c r="AT393" s="167" t="s">
        <v>150</v>
      </c>
      <c r="AU393" s="167" t="s">
        <v>81</v>
      </c>
      <c r="AV393" s="11" t="s">
        <v>81</v>
      </c>
      <c r="AW393" s="11" t="s">
        <v>152</v>
      </c>
      <c r="AX393" s="11" t="s">
        <v>72</v>
      </c>
      <c r="AY393" s="167" t="s">
        <v>141</v>
      </c>
    </row>
    <row r="394" spans="2:51" s="12" customFormat="1" ht="13.5">
      <c r="B394" s="173"/>
      <c r="D394" s="174" t="s">
        <v>150</v>
      </c>
      <c r="E394" s="175" t="s">
        <v>5</v>
      </c>
      <c r="F394" s="176" t="s">
        <v>153</v>
      </c>
      <c r="H394" s="177">
        <v>2</v>
      </c>
      <c r="L394" s="173"/>
      <c r="M394" s="178"/>
      <c r="N394" s="179"/>
      <c r="O394" s="179"/>
      <c r="P394" s="179"/>
      <c r="Q394" s="179"/>
      <c r="R394" s="179"/>
      <c r="S394" s="179"/>
      <c r="T394" s="180"/>
      <c r="AT394" s="181" t="s">
        <v>150</v>
      </c>
      <c r="AU394" s="181" t="s">
        <v>81</v>
      </c>
      <c r="AV394" s="12" t="s">
        <v>148</v>
      </c>
      <c r="AW394" s="12" t="s">
        <v>152</v>
      </c>
      <c r="AX394" s="12" t="s">
        <v>22</v>
      </c>
      <c r="AY394" s="181" t="s">
        <v>141</v>
      </c>
    </row>
    <row r="395" spans="2:65" s="1" customFormat="1" ht="16.5" customHeight="1">
      <c r="B395" s="153"/>
      <c r="C395" s="189" t="s">
        <v>516</v>
      </c>
      <c r="D395" s="189" t="s">
        <v>239</v>
      </c>
      <c r="E395" s="190" t="s">
        <v>517</v>
      </c>
      <c r="F395" s="191" t="s">
        <v>518</v>
      </c>
      <c r="G395" s="192" t="s">
        <v>222</v>
      </c>
      <c r="H395" s="193">
        <v>2</v>
      </c>
      <c r="I395" s="194"/>
      <c r="J395" s="194">
        <f>ROUND(I395*H395,2)</f>
        <v>0</v>
      </c>
      <c r="K395" s="191" t="s">
        <v>5</v>
      </c>
      <c r="L395" s="195"/>
      <c r="M395" s="196" t="s">
        <v>5</v>
      </c>
      <c r="N395" s="197" t="s">
        <v>43</v>
      </c>
      <c r="O395" s="162">
        <v>0</v>
      </c>
      <c r="P395" s="162">
        <f>O395*H395</f>
        <v>0</v>
      </c>
      <c r="Q395" s="162">
        <v>0.02</v>
      </c>
      <c r="R395" s="162">
        <f>Q395*H395</f>
        <v>0.04</v>
      </c>
      <c r="S395" s="162">
        <v>0</v>
      </c>
      <c r="T395" s="163">
        <f>S395*H395</f>
        <v>0</v>
      </c>
      <c r="AR395" s="23" t="s">
        <v>178</v>
      </c>
      <c r="AT395" s="23" t="s">
        <v>239</v>
      </c>
      <c r="AU395" s="23" t="s">
        <v>81</v>
      </c>
      <c r="AY395" s="23" t="s">
        <v>141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3" t="s">
        <v>22</v>
      </c>
      <c r="BK395" s="164">
        <f>ROUND(I395*H395,2)</f>
        <v>0</v>
      </c>
      <c r="BL395" s="23" t="s">
        <v>148</v>
      </c>
      <c r="BM395" s="23" t="s">
        <v>519</v>
      </c>
    </row>
    <row r="396" spans="2:51" s="11" customFormat="1" ht="13.5">
      <c r="B396" s="165"/>
      <c r="D396" s="166" t="s">
        <v>150</v>
      </c>
      <c r="E396" s="167" t="s">
        <v>5</v>
      </c>
      <c r="F396" s="168" t="s">
        <v>515</v>
      </c>
      <c r="H396" s="169">
        <v>2</v>
      </c>
      <c r="L396" s="165"/>
      <c r="M396" s="170"/>
      <c r="N396" s="171"/>
      <c r="O396" s="171"/>
      <c r="P396" s="171"/>
      <c r="Q396" s="171"/>
      <c r="R396" s="171"/>
      <c r="S396" s="171"/>
      <c r="T396" s="172"/>
      <c r="AT396" s="167" t="s">
        <v>150</v>
      </c>
      <c r="AU396" s="167" t="s">
        <v>81</v>
      </c>
      <c r="AV396" s="11" t="s">
        <v>81</v>
      </c>
      <c r="AW396" s="11" t="s">
        <v>152</v>
      </c>
      <c r="AX396" s="11" t="s">
        <v>72</v>
      </c>
      <c r="AY396" s="167" t="s">
        <v>141</v>
      </c>
    </row>
    <row r="397" spans="2:51" s="12" customFormat="1" ht="13.5">
      <c r="B397" s="173"/>
      <c r="D397" s="174" t="s">
        <v>150</v>
      </c>
      <c r="E397" s="175" t="s">
        <v>5</v>
      </c>
      <c r="F397" s="176" t="s">
        <v>153</v>
      </c>
      <c r="H397" s="177">
        <v>2</v>
      </c>
      <c r="L397" s="173"/>
      <c r="M397" s="178"/>
      <c r="N397" s="179"/>
      <c r="O397" s="179"/>
      <c r="P397" s="179"/>
      <c r="Q397" s="179"/>
      <c r="R397" s="179"/>
      <c r="S397" s="179"/>
      <c r="T397" s="180"/>
      <c r="AT397" s="181" t="s">
        <v>150</v>
      </c>
      <c r="AU397" s="181" t="s">
        <v>81</v>
      </c>
      <c r="AV397" s="12" t="s">
        <v>148</v>
      </c>
      <c r="AW397" s="12" t="s">
        <v>152</v>
      </c>
      <c r="AX397" s="12" t="s">
        <v>22</v>
      </c>
      <c r="AY397" s="181" t="s">
        <v>141</v>
      </c>
    </row>
    <row r="398" spans="2:65" s="1" customFormat="1" ht="16.5" customHeight="1">
      <c r="B398" s="153"/>
      <c r="C398" s="154" t="s">
        <v>520</v>
      </c>
      <c r="D398" s="154" t="s">
        <v>143</v>
      </c>
      <c r="E398" s="155" t="s">
        <v>521</v>
      </c>
      <c r="F398" s="156" t="s">
        <v>522</v>
      </c>
      <c r="G398" s="157" t="s">
        <v>222</v>
      </c>
      <c r="H398" s="158">
        <v>8</v>
      </c>
      <c r="I398" s="159"/>
      <c r="J398" s="159">
        <f>ROUND(I398*H398,2)</f>
        <v>0</v>
      </c>
      <c r="K398" s="156" t="s">
        <v>5</v>
      </c>
      <c r="L398" s="37"/>
      <c r="M398" s="160" t="s">
        <v>5</v>
      </c>
      <c r="N398" s="161" t="s">
        <v>43</v>
      </c>
      <c r="O398" s="162">
        <v>5.023</v>
      </c>
      <c r="P398" s="162">
        <f>O398*H398</f>
        <v>40.184</v>
      </c>
      <c r="Q398" s="162">
        <v>1.51471</v>
      </c>
      <c r="R398" s="162">
        <f>Q398*H398</f>
        <v>12.11768</v>
      </c>
      <c r="S398" s="162">
        <v>0</v>
      </c>
      <c r="T398" s="163">
        <f>S398*H398</f>
        <v>0</v>
      </c>
      <c r="AR398" s="23" t="s">
        <v>148</v>
      </c>
      <c r="AT398" s="23" t="s">
        <v>143</v>
      </c>
      <c r="AU398" s="23" t="s">
        <v>81</v>
      </c>
      <c r="AY398" s="23" t="s">
        <v>141</v>
      </c>
      <c r="BE398" s="164">
        <f>IF(N398="základní",J398,0)</f>
        <v>0</v>
      </c>
      <c r="BF398" s="164">
        <f>IF(N398="snížená",J398,0)</f>
        <v>0</v>
      </c>
      <c r="BG398" s="164">
        <f>IF(N398="zákl. přenesená",J398,0)</f>
        <v>0</v>
      </c>
      <c r="BH398" s="164">
        <f>IF(N398="sníž. přenesená",J398,0)</f>
        <v>0</v>
      </c>
      <c r="BI398" s="164">
        <f>IF(N398="nulová",J398,0)</f>
        <v>0</v>
      </c>
      <c r="BJ398" s="23" t="s">
        <v>22</v>
      </c>
      <c r="BK398" s="164">
        <f>ROUND(I398*H398,2)</f>
        <v>0</v>
      </c>
      <c r="BL398" s="23" t="s">
        <v>148</v>
      </c>
      <c r="BM398" s="23" t="s">
        <v>523</v>
      </c>
    </row>
    <row r="399" spans="2:51" s="11" customFormat="1" ht="13.5">
      <c r="B399" s="165"/>
      <c r="D399" s="166" t="s">
        <v>150</v>
      </c>
      <c r="E399" s="167" t="s">
        <v>5</v>
      </c>
      <c r="F399" s="168" t="s">
        <v>524</v>
      </c>
      <c r="H399" s="169">
        <v>8</v>
      </c>
      <c r="L399" s="165"/>
      <c r="M399" s="170"/>
      <c r="N399" s="171"/>
      <c r="O399" s="171"/>
      <c r="P399" s="171"/>
      <c r="Q399" s="171"/>
      <c r="R399" s="171"/>
      <c r="S399" s="171"/>
      <c r="T399" s="172"/>
      <c r="AT399" s="167" t="s">
        <v>150</v>
      </c>
      <c r="AU399" s="167" t="s">
        <v>81</v>
      </c>
      <c r="AV399" s="11" t="s">
        <v>81</v>
      </c>
      <c r="AW399" s="11" t="s">
        <v>152</v>
      </c>
      <c r="AX399" s="11" t="s">
        <v>72</v>
      </c>
      <c r="AY399" s="167" t="s">
        <v>141</v>
      </c>
    </row>
    <row r="400" spans="2:51" s="12" customFormat="1" ht="13.5">
      <c r="B400" s="173"/>
      <c r="D400" s="174" t="s">
        <v>150</v>
      </c>
      <c r="E400" s="175" t="s">
        <v>5</v>
      </c>
      <c r="F400" s="176" t="s">
        <v>153</v>
      </c>
      <c r="H400" s="177">
        <v>8</v>
      </c>
      <c r="L400" s="173"/>
      <c r="M400" s="178"/>
      <c r="N400" s="179"/>
      <c r="O400" s="179"/>
      <c r="P400" s="179"/>
      <c r="Q400" s="179"/>
      <c r="R400" s="179"/>
      <c r="S400" s="179"/>
      <c r="T400" s="180"/>
      <c r="AT400" s="181" t="s">
        <v>150</v>
      </c>
      <c r="AU400" s="181" t="s">
        <v>81</v>
      </c>
      <c r="AV400" s="12" t="s">
        <v>148</v>
      </c>
      <c r="AW400" s="12" t="s">
        <v>152</v>
      </c>
      <c r="AX400" s="12" t="s">
        <v>22</v>
      </c>
      <c r="AY400" s="181" t="s">
        <v>141</v>
      </c>
    </row>
    <row r="401" spans="2:65" s="1" customFormat="1" ht="16.5" customHeight="1">
      <c r="B401" s="153"/>
      <c r="C401" s="154" t="s">
        <v>355</v>
      </c>
      <c r="D401" s="154" t="s">
        <v>143</v>
      </c>
      <c r="E401" s="155" t="s">
        <v>525</v>
      </c>
      <c r="F401" s="156" t="s">
        <v>526</v>
      </c>
      <c r="G401" s="157" t="s">
        <v>222</v>
      </c>
      <c r="H401" s="158">
        <v>2</v>
      </c>
      <c r="I401" s="159"/>
      <c r="J401" s="159">
        <f>ROUND(I401*H401,2)</f>
        <v>0</v>
      </c>
      <c r="K401" s="156" t="s">
        <v>5</v>
      </c>
      <c r="L401" s="37"/>
      <c r="M401" s="160" t="s">
        <v>5</v>
      </c>
      <c r="N401" s="161" t="s">
        <v>43</v>
      </c>
      <c r="O401" s="162">
        <v>0</v>
      </c>
      <c r="P401" s="162">
        <f>O401*H401</f>
        <v>0</v>
      </c>
      <c r="Q401" s="162">
        <v>0</v>
      </c>
      <c r="R401" s="162">
        <f>Q401*H401</f>
        <v>0</v>
      </c>
      <c r="S401" s="162">
        <v>0</v>
      </c>
      <c r="T401" s="163">
        <f>S401*H401</f>
        <v>0</v>
      </c>
      <c r="AR401" s="23" t="s">
        <v>148</v>
      </c>
      <c r="AT401" s="23" t="s">
        <v>143</v>
      </c>
      <c r="AU401" s="23" t="s">
        <v>81</v>
      </c>
      <c r="AY401" s="23" t="s">
        <v>141</v>
      </c>
      <c r="BE401" s="164">
        <f>IF(N401="základní",J401,0)</f>
        <v>0</v>
      </c>
      <c r="BF401" s="164">
        <f>IF(N401="snížená",J401,0)</f>
        <v>0</v>
      </c>
      <c r="BG401" s="164">
        <f>IF(N401="zákl. přenesená",J401,0)</f>
        <v>0</v>
      </c>
      <c r="BH401" s="164">
        <f>IF(N401="sníž. přenesená",J401,0)</f>
        <v>0</v>
      </c>
      <c r="BI401" s="164">
        <f>IF(N401="nulová",J401,0)</f>
        <v>0</v>
      </c>
      <c r="BJ401" s="23" t="s">
        <v>22</v>
      </c>
      <c r="BK401" s="164">
        <f>ROUND(I401*H401,2)</f>
        <v>0</v>
      </c>
      <c r="BL401" s="23" t="s">
        <v>148</v>
      </c>
      <c r="BM401" s="23" t="s">
        <v>527</v>
      </c>
    </row>
    <row r="402" spans="2:51" s="11" customFormat="1" ht="13.5">
      <c r="B402" s="165"/>
      <c r="D402" s="166" t="s">
        <v>150</v>
      </c>
      <c r="E402" s="167" t="s">
        <v>5</v>
      </c>
      <c r="F402" s="168" t="s">
        <v>528</v>
      </c>
      <c r="H402" s="169">
        <v>2</v>
      </c>
      <c r="L402" s="165"/>
      <c r="M402" s="170"/>
      <c r="N402" s="171"/>
      <c r="O402" s="171"/>
      <c r="P402" s="171"/>
      <c r="Q402" s="171"/>
      <c r="R402" s="171"/>
      <c r="S402" s="171"/>
      <c r="T402" s="172"/>
      <c r="AT402" s="167" t="s">
        <v>150</v>
      </c>
      <c r="AU402" s="167" t="s">
        <v>81</v>
      </c>
      <c r="AV402" s="11" t="s">
        <v>81</v>
      </c>
      <c r="AW402" s="11" t="s">
        <v>152</v>
      </c>
      <c r="AX402" s="11" t="s">
        <v>72</v>
      </c>
      <c r="AY402" s="167" t="s">
        <v>141</v>
      </c>
    </row>
    <row r="403" spans="2:51" s="12" customFormat="1" ht="13.5">
      <c r="B403" s="173"/>
      <c r="D403" s="166" t="s">
        <v>150</v>
      </c>
      <c r="E403" s="198" t="s">
        <v>5</v>
      </c>
      <c r="F403" s="199" t="s">
        <v>153</v>
      </c>
      <c r="H403" s="200">
        <v>2</v>
      </c>
      <c r="L403" s="173"/>
      <c r="M403" s="178"/>
      <c r="N403" s="179"/>
      <c r="O403" s="179"/>
      <c r="P403" s="179"/>
      <c r="Q403" s="179"/>
      <c r="R403" s="179"/>
      <c r="S403" s="179"/>
      <c r="T403" s="180"/>
      <c r="AT403" s="181" t="s">
        <v>150</v>
      </c>
      <c r="AU403" s="181" t="s">
        <v>81</v>
      </c>
      <c r="AV403" s="12" t="s">
        <v>148</v>
      </c>
      <c r="AW403" s="12" t="s">
        <v>152</v>
      </c>
      <c r="AX403" s="12" t="s">
        <v>22</v>
      </c>
      <c r="AY403" s="181" t="s">
        <v>141</v>
      </c>
    </row>
    <row r="404" spans="2:63" s="10" customFormat="1" ht="29.85" customHeight="1">
      <c r="B404" s="140"/>
      <c r="D404" s="150" t="s">
        <v>71</v>
      </c>
      <c r="E404" s="151" t="s">
        <v>182</v>
      </c>
      <c r="F404" s="151" t="s">
        <v>529</v>
      </c>
      <c r="J404" s="152">
        <f>BK404</f>
        <v>0</v>
      </c>
      <c r="L404" s="140"/>
      <c r="M404" s="144"/>
      <c r="N404" s="145"/>
      <c r="O404" s="145"/>
      <c r="P404" s="146">
        <f>SUM(P405:P469)</f>
        <v>1583.5997399999999</v>
      </c>
      <c r="Q404" s="145"/>
      <c r="R404" s="146">
        <f>SUM(R405:R469)</f>
        <v>86.77662628</v>
      </c>
      <c r="S404" s="145"/>
      <c r="T404" s="147">
        <f>SUM(T405:T469)</f>
        <v>0</v>
      </c>
      <c r="AR404" s="141" t="s">
        <v>22</v>
      </c>
      <c r="AT404" s="148" t="s">
        <v>71</v>
      </c>
      <c r="AU404" s="148" t="s">
        <v>22</v>
      </c>
      <c r="AY404" s="141" t="s">
        <v>141</v>
      </c>
      <c r="BK404" s="149">
        <f>SUM(BK405:BK469)</f>
        <v>0</v>
      </c>
    </row>
    <row r="405" spans="2:65" s="1" customFormat="1" ht="16.5" customHeight="1">
      <c r="B405" s="153"/>
      <c r="C405" s="154" t="s">
        <v>530</v>
      </c>
      <c r="D405" s="154" t="s">
        <v>143</v>
      </c>
      <c r="E405" s="155" t="s">
        <v>531</v>
      </c>
      <c r="F405" s="156" t="s">
        <v>532</v>
      </c>
      <c r="G405" s="157" t="s">
        <v>344</v>
      </c>
      <c r="H405" s="158">
        <v>55</v>
      </c>
      <c r="I405" s="159"/>
      <c r="J405" s="159">
        <f>ROUND(I405*H405,2)</f>
        <v>0</v>
      </c>
      <c r="K405" s="156" t="s">
        <v>5</v>
      </c>
      <c r="L405" s="37"/>
      <c r="M405" s="160" t="s">
        <v>5</v>
      </c>
      <c r="N405" s="161" t="s">
        <v>43</v>
      </c>
      <c r="O405" s="162">
        <v>0.269</v>
      </c>
      <c r="P405" s="162">
        <f>O405*H405</f>
        <v>14.795000000000002</v>
      </c>
      <c r="Q405" s="162">
        <v>0</v>
      </c>
      <c r="R405" s="162">
        <f>Q405*H405</f>
        <v>0</v>
      </c>
      <c r="S405" s="162">
        <v>0</v>
      </c>
      <c r="T405" s="163">
        <f>S405*H405</f>
        <v>0</v>
      </c>
      <c r="AR405" s="23" t="s">
        <v>148</v>
      </c>
      <c r="AT405" s="23" t="s">
        <v>143</v>
      </c>
      <c r="AU405" s="23" t="s">
        <v>81</v>
      </c>
      <c r="AY405" s="23" t="s">
        <v>141</v>
      </c>
      <c r="BE405" s="164">
        <f>IF(N405="základní",J405,0)</f>
        <v>0</v>
      </c>
      <c r="BF405" s="164">
        <f>IF(N405="snížená",J405,0)</f>
        <v>0</v>
      </c>
      <c r="BG405" s="164">
        <f>IF(N405="zákl. přenesená",J405,0)</f>
        <v>0</v>
      </c>
      <c r="BH405" s="164">
        <f>IF(N405="sníž. přenesená",J405,0)</f>
        <v>0</v>
      </c>
      <c r="BI405" s="164">
        <f>IF(N405="nulová",J405,0)</f>
        <v>0</v>
      </c>
      <c r="BJ405" s="23" t="s">
        <v>22</v>
      </c>
      <c r="BK405" s="164">
        <f>ROUND(I405*H405,2)</f>
        <v>0</v>
      </c>
      <c r="BL405" s="23" t="s">
        <v>148</v>
      </c>
      <c r="BM405" s="23" t="s">
        <v>533</v>
      </c>
    </row>
    <row r="406" spans="2:51" s="11" customFormat="1" ht="13.5">
      <c r="B406" s="165"/>
      <c r="D406" s="166" t="s">
        <v>150</v>
      </c>
      <c r="E406" s="167" t="s">
        <v>5</v>
      </c>
      <c r="F406" s="168" t="s">
        <v>534</v>
      </c>
      <c r="H406" s="169">
        <v>55</v>
      </c>
      <c r="L406" s="165"/>
      <c r="M406" s="170"/>
      <c r="N406" s="171"/>
      <c r="O406" s="171"/>
      <c r="P406" s="171"/>
      <c r="Q406" s="171"/>
      <c r="R406" s="171"/>
      <c r="S406" s="171"/>
      <c r="T406" s="172"/>
      <c r="AT406" s="167" t="s">
        <v>150</v>
      </c>
      <c r="AU406" s="167" t="s">
        <v>81</v>
      </c>
      <c r="AV406" s="11" t="s">
        <v>81</v>
      </c>
      <c r="AW406" s="11" t="s">
        <v>152</v>
      </c>
      <c r="AX406" s="11" t="s">
        <v>72</v>
      </c>
      <c r="AY406" s="167" t="s">
        <v>141</v>
      </c>
    </row>
    <row r="407" spans="2:51" s="12" customFormat="1" ht="13.5">
      <c r="B407" s="173"/>
      <c r="D407" s="174" t="s">
        <v>150</v>
      </c>
      <c r="E407" s="175" t="s">
        <v>5</v>
      </c>
      <c r="F407" s="176" t="s">
        <v>153</v>
      </c>
      <c r="H407" s="177">
        <v>55</v>
      </c>
      <c r="L407" s="173"/>
      <c r="M407" s="178"/>
      <c r="N407" s="179"/>
      <c r="O407" s="179"/>
      <c r="P407" s="179"/>
      <c r="Q407" s="179"/>
      <c r="R407" s="179"/>
      <c r="S407" s="179"/>
      <c r="T407" s="180"/>
      <c r="AT407" s="181" t="s">
        <v>150</v>
      </c>
      <c r="AU407" s="181" t="s">
        <v>81</v>
      </c>
      <c r="AV407" s="12" t="s">
        <v>148</v>
      </c>
      <c r="AW407" s="12" t="s">
        <v>152</v>
      </c>
      <c r="AX407" s="12" t="s">
        <v>22</v>
      </c>
      <c r="AY407" s="181" t="s">
        <v>141</v>
      </c>
    </row>
    <row r="408" spans="2:65" s="1" customFormat="1" ht="25.5" customHeight="1">
      <c r="B408" s="153"/>
      <c r="C408" s="154" t="s">
        <v>535</v>
      </c>
      <c r="D408" s="154" t="s">
        <v>143</v>
      </c>
      <c r="E408" s="155" t="s">
        <v>536</v>
      </c>
      <c r="F408" s="156" t="s">
        <v>537</v>
      </c>
      <c r="G408" s="157" t="s">
        <v>344</v>
      </c>
      <c r="H408" s="158">
        <v>276.25</v>
      </c>
      <c r="I408" s="159"/>
      <c r="J408" s="159">
        <f>ROUND(I408*H408,2)</f>
        <v>0</v>
      </c>
      <c r="K408" s="156" t="s">
        <v>147</v>
      </c>
      <c r="L408" s="37"/>
      <c r="M408" s="160" t="s">
        <v>5</v>
      </c>
      <c r="N408" s="161" t="s">
        <v>43</v>
      </c>
      <c r="O408" s="162">
        <v>0.269</v>
      </c>
      <c r="P408" s="162">
        <f>O408*H408</f>
        <v>74.31125</v>
      </c>
      <c r="Q408" s="162">
        <v>0.29221</v>
      </c>
      <c r="R408" s="162">
        <f>Q408*H408</f>
        <v>80.72301250000001</v>
      </c>
      <c r="S408" s="162">
        <v>0</v>
      </c>
      <c r="T408" s="163">
        <f>S408*H408</f>
        <v>0</v>
      </c>
      <c r="AR408" s="23" t="s">
        <v>148</v>
      </c>
      <c r="AT408" s="23" t="s">
        <v>143</v>
      </c>
      <c r="AU408" s="23" t="s">
        <v>81</v>
      </c>
      <c r="AY408" s="23" t="s">
        <v>141</v>
      </c>
      <c r="BE408" s="164">
        <f>IF(N408="základní",J408,0)</f>
        <v>0</v>
      </c>
      <c r="BF408" s="164">
        <f>IF(N408="snížená",J408,0)</f>
        <v>0</v>
      </c>
      <c r="BG408" s="164">
        <f>IF(N408="zákl. přenesená",J408,0)</f>
        <v>0</v>
      </c>
      <c r="BH408" s="164">
        <f>IF(N408="sníž. přenesená",J408,0)</f>
        <v>0</v>
      </c>
      <c r="BI408" s="164">
        <f>IF(N408="nulová",J408,0)</f>
        <v>0</v>
      </c>
      <c r="BJ408" s="23" t="s">
        <v>22</v>
      </c>
      <c r="BK408" s="164">
        <f>ROUND(I408*H408,2)</f>
        <v>0</v>
      </c>
      <c r="BL408" s="23" t="s">
        <v>148</v>
      </c>
      <c r="BM408" s="23" t="s">
        <v>538</v>
      </c>
    </row>
    <row r="409" spans="2:51" s="11" customFormat="1" ht="13.5">
      <c r="B409" s="165"/>
      <c r="D409" s="166" t="s">
        <v>150</v>
      </c>
      <c r="E409" s="167" t="s">
        <v>5</v>
      </c>
      <c r="F409" s="168" t="s">
        <v>539</v>
      </c>
      <c r="H409" s="169">
        <v>276.25</v>
      </c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150</v>
      </c>
      <c r="AU409" s="167" t="s">
        <v>81</v>
      </c>
      <c r="AV409" s="11" t="s">
        <v>81</v>
      </c>
      <c r="AW409" s="11" t="s">
        <v>152</v>
      </c>
      <c r="AX409" s="11" t="s">
        <v>72</v>
      </c>
      <c r="AY409" s="167" t="s">
        <v>141</v>
      </c>
    </row>
    <row r="410" spans="2:51" s="12" customFormat="1" ht="13.5">
      <c r="B410" s="173"/>
      <c r="D410" s="174" t="s">
        <v>150</v>
      </c>
      <c r="E410" s="175" t="s">
        <v>5</v>
      </c>
      <c r="F410" s="176" t="s">
        <v>153</v>
      </c>
      <c r="H410" s="177">
        <v>276.25</v>
      </c>
      <c r="L410" s="173"/>
      <c r="M410" s="178"/>
      <c r="N410" s="179"/>
      <c r="O410" s="179"/>
      <c r="P410" s="179"/>
      <c r="Q410" s="179"/>
      <c r="R410" s="179"/>
      <c r="S410" s="179"/>
      <c r="T410" s="180"/>
      <c r="AT410" s="181" t="s">
        <v>150</v>
      </c>
      <c r="AU410" s="181" t="s">
        <v>81</v>
      </c>
      <c r="AV410" s="12" t="s">
        <v>148</v>
      </c>
      <c r="AW410" s="12" t="s">
        <v>152</v>
      </c>
      <c r="AX410" s="12" t="s">
        <v>22</v>
      </c>
      <c r="AY410" s="181" t="s">
        <v>141</v>
      </c>
    </row>
    <row r="411" spans="2:65" s="1" customFormat="1" ht="16.5" customHeight="1">
      <c r="B411" s="153"/>
      <c r="C411" s="189" t="s">
        <v>540</v>
      </c>
      <c r="D411" s="189" t="s">
        <v>239</v>
      </c>
      <c r="E411" s="190" t="s">
        <v>541</v>
      </c>
      <c r="F411" s="191" t="s">
        <v>542</v>
      </c>
      <c r="G411" s="192" t="s">
        <v>222</v>
      </c>
      <c r="H411" s="193">
        <v>277</v>
      </c>
      <c r="I411" s="194"/>
      <c r="J411" s="194">
        <f>ROUND(I411*H411,2)</f>
        <v>0</v>
      </c>
      <c r="K411" s="191" t="s">
        <v>147</v>
      </c>
      <c r="L411" s="195"/>
      <c r="M411" s="196" t="s">
        <v>5</v>
      </c>
      <c r="N411" s="197" t="s">
        <v>43</v>
      </c>
      <c r="O411" s="162">
        <v>0</v>
      </c>
      <c r="P411" s="162">
        <f>O411*H411</f>
        <v>0</v>
      </c>
      <c r="Q411" s="162">
        <v>0.0172</v>
      </c>
      <c r="R411" s="162">
        <f>Q411*H411</f>
        <v>4.7644</v>
      </c>
      <c r="S411" s="162">
        <v>0</v>
      </c>
      <c r="T411" s="163">
        <f>S411*H411</f>
        <v>0</v>
      </c>
      <c r="AR411" s="23" t="s">
        <v>178</v>
      </c>
      <c r="AT411" s="23" t="s">
        <v>239</v>
      </c>
      <c r="AU411" s="23" t="s">
        <v>81</v>
      </c>
      <c r="AY411" s="23" t="s">
        <v>141</v>
      </c>
      <c r="BE411" s="164">
        <f>IF(N411="základní",J411,0)</f>
        <v>0</v>
      </c>
      <c r="BF411" s="164">
        <f>IF(N411="snížená",J411,0)</f>
        <v>0</v>
      </c>
      <c r="BG411" s="164">
        <f>IF(N411="zákl. přenesená",J411,0)</f>
        <v>0</v>
      </c>
      <c r="BH411" s="164">
        <f>IF(N411="sníž. přenesená",J411,0)</f>
        <v>0</v>
      </c>
      <c r="BI411" s="164">
        <f>IF(N411="nulová",J411,0)</f>
        <v>0</v>
      </c>
      <c r="BJ411" s="23" t="s">
        <v>22</v>
      </c>
      <c r="BK411" s="164">
        <f>ROUND(I411*H411,2)</f>
        <v>0</v>
      </c>
      <c r="BL411" s="23" t="s">
        <v>148</v>
      </c>
      <c r="BM411" s="23" t="s">
        <v>543</v>
      </c>
    </row>
    <row r="412" spans="2:51" s="11" customFormat="1" ht="13.5">
      <c r="B412" s="165"/>
      <c r="D412" s="166" t="s">
        <v>150</v>
      </c>
      <c r="E412" s="167" t="s">
        <v>5</v>
      </c>
      <c r="F412" s="168" t="s">
        <v>544</v>
      </c>
      <c r="H412" s="169">
        <v>277</v>
      </c>
      <c r="L412" s="165"/>
      <c r="M412" s="170"/>
      <c r="N412" s="171"/>
      <c r="O412" s="171"/>
      <c r="P412" s="171"/>
      <c r="Q412" s="171"/>
      <c r="R412" s="171"/>
      <c r="S412" s="171"/>
      <c r="T412" s="172"/>
      <c r="AT412" s="167" t="s">
        <v>150</v>
      </c>
      <c r="AU412" s="167" t="s">
        <v>81</v>
      </c>
      <c r="AV412" s="11" t="s">
        <v>81</v>
      </c>
      <c r="AW412" s="11" t="s">
        <v>152</v>
      </c>
      <c r="AX412" s="11" t="s">
        <v>72</v>
      </c>
      <c r="AY412" s="167" t="s">
        <v>141</v>
      </c>
    </row>
    <row r="413" spans="2:51" s="12" customFormat="1" ht="13.5">
      <c r="B413" s="173"/>
      <c r="D413" s="174" t="s">
        <v>150</v>
      </c>
      <c r="E413" s="175" t="s">
        <v>5</v>
      </c>
      <c r="F413" s="176" t="s">
        <v>153</v>
      </c>
      <c r="H413" s="177">
        <v>277</v>
      </c>
      <c r="L413" s="173"/>
      <c r="M413" s="178"/>
      <c r="N413" s="179"/>
      <c r="O413" s="179"/>
      <c r="P413" s="179"/>
      <c r="Q413" s="179"/>
      <c r="R413" s="179"/>
      <c r="S413" s="179"/>
      <c r="T413" s="180"/>
      <c r="AT413" s="181" t="s">
        <v>150</v>
      </c>
      <c r="AU413" s="181" t="s">
        <v>81</v>
      </c>
      <c r="AV413" s="12" t="s">
        <v>148</v>
      </c>
      <c r="AW413" s="12" t="s">
        <v>152</v>
      </c>
      <c r="AX413" s="12" t="s">
        <v>22</v>
      </c>
      <c r="AY413" s="181" t="s">
        <v>141</v>
      </c>
    </row>
    <row r="414" spans="2:65" s="1" customFormat="1" ht="25.5" customHeight="1">
      <c r="B414" s="153"/>
      <c r="C414" s="189" t="s">
        <v>545</v>
      </c>
      <c r="D414" s="189" t="s">
        <v>239</v>
      </c>
      <c r="E414" s="190" t="s">
        <v>546</v>
      </c>
      <c r="F414" s="191" t="s">
        <v>547</v>
      </c>
      <c r="G414" s="192" t="s">
        <v>222</v>
      </c>
      <c r="H414" s="193">
        <v>277</v>
      </c>
      <c r="I414" s="194"/>
      <c r="J414" s="194">
        <f>ROUND(I414*H414,2)</f>
        <v>0</v>
      </c>
      <c r="K414" s="191" t="s">
        <v>147</v>
      </c>
      <c r="L414" s="195"/>
      <c r="M414" s="196" t="s">
        <v>5</v>
      </c>
      <c r="N414" s="197" t="s">
        <v>43</v>
      </c>
      <c r="O414" s="162">
        <v>0</v>
      </c>
      <c r="P414" s="162">
        <f>O414*H414</f>
        <v>0</v>
      </c>
      <c r="Q414" s="162">
        <v>0.00215</v>
      </c>
      <c r="R414" s="162">
        <f>Q414*H414</f>
        <v>0.59555</v>
      </c>
      <c r="S414" s="162">
        <v>0</v>
      </c>
      <c r="T414" s="163">
        <f>S414*H414</f>
        <v>0</v>
      </c>
      <c r="AR414" s="23" t="s">
        <v>178</v>
      </c>
      <c r="AT414" s="23" t="s">
        <v>239</v>
      </c>
      <c r="AU414" s="23" t="s">
        <v>81</v>
      </c>
      <c r="AY414" s="23" t="s">
        <v>141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23" t="s">
        <v>22</v>
      </c>
      <c r="BK414" s="164">
        <f>ROUND(I414*H414,2)</f>
        <v>0</v>
      </c>
      <c r="BL414" s="23" t="s">
        <v>148</v>
      </c>
      <c r="BM414" s="23" t="s">
        <v>548</v>
      </c>
    </row>
    <row r="415" spans="2:51" s="11" customFormat="1" ht="13.5">
      <c r="B415" s="165"/>
      <c r="D415" s="166" t="s">
        <v>150</v>
      </c>
      <c r="E415" s="167" t="s">
        <v>5</v>
      </c>
      <c r="F415" s="168" t="s">
        <v>544</v>
      </c>
      <c r="H415" s="169">
        <v>277</v>
      </c>
      <c r="L415" s="165"/>
      <c r="M415" s="170"/>
      <c r="N415" s="171"/>
      <c r="O415" s="171"/>
      <c r="P415" s="171"/>
      <c r="Q415" s="171"/>
      <c r="R415" s="171"/>
      <c r="S415" s="171"/>
      <c r="T415" s="172"/>
      <c r="AT415" s="167" t="s">
        <v>150</v>
      </c>
      <c r="AU415" s="167" t="s">
        <v>81</v>
      </c>
      <c r="AV415" s="11" t="s">
        <v>81</v>
      </c>
      <c r="AW415" s="11" t="s">
        <v>152</v>
      </c>
      <c r="AX415" s="11" t="s">
        <v>72</v>
      </c>
      <c r="AY415" s="167" t="s">
        <v>141</v>
      </c>
    </row>
    <row r="416" spans="2:51" s="12" customFormat="1" ht="13.5">
      <c r="B416" s="173"/>
      <c r="D416" s="174" t="s">
        <v>150</v>
      </c>
      <c r="E416" s="175" t="s">
        <v>5</v>
      </c>
      <c r="F416" s="176" t="s">
        <v>153</v>
      </c>
      <c r="H416" s="177">
        <v>277</v>
      </c>
      <c r="L416" s="173"/>
      <c r="M416" s="178"/>
      <c r="N416" s="179"/>
      <c r="O416" s="179"/>
      <c r="P416" s="179"/>
      <c r="Q416" s="179"/>
      <c r="R416" s="179"/>
      <c r="S416" s="179"/>
      <c r="T416" s="180"/>
      <c r="AT416" s="181" t="s">
        <v>150</v>
      </c>
      <c r="AU416" s="181" t="s">
        <v>81</v>
      </c>
      <c r="AV416" s="12" t="s">
        <v>148</v>
      </c>
      <c r="AW416" s="12" t="s">
        <v>152</v>
      </c>
      <c r="AX416" s="12" t="s">
        <v>22</v>
      </c>
      <c r="AY416" s="181" t="s">
        <v>141</v>
      </c>
    </row>
    <row r="417" spans="2:65" s="1" customFormat="1" ht="25.5" customHeight="1">
      <c r="B417" s="153"/>
      <c r="C417" s="189" t="s">
        <v>549</v>
      </c>
      <c r="D417" s="189" t="s">
        <v>239</v>
      </c>
      <c r="E417" s="190" t="s">
        <v>550</v>
      </c>
      <c r="F417" s="191" t="s">
        <v>551</v>
      </c>
      <c r="G417" s="192" t="s">
        <v>222</v>
      </c>
      <c r="H417" s="193">
        <v>2</v>
      </c>
      <c r="I417" s="194"/>
      <c r="J417" s="194">
        <f>ROUND(I417*H417,2)</f>
        <v>0</v>
      </c>
      <c r="K417" s="191" t="s">
        <v>147</v>
      </c>
      <c r="L417" s="195"/>
      <c r="M417" s="196" t="s">
        <v>5</v>
      </c>
      <c r="N417" s="197" t="s">
        <v>43</v>
      </c>
      <c r="O417" s="162">
        <v>0</v>
      </c>
      <c r="P417" s="162">
        <f>O417*H417</f>
        <v>0</v>
      </c>
      <c r="Q417" s="162">
        <v>0.00135</v>
      </c>
      <c r="R417" s="162">
        <f>Q417*H417</f>
        <v>0.0027</v>
      </c>
      <c r="S417" s="162">
        <v>0</v>
      </c>
      <c r="T417" s="163">
        <f>S417*H417</f>
        <v>0</v>
      </c>
      <c r="AR417" s="23" t="s">
        <v>178</v>
      </c>
      <c r="AT417" s="23" t="s">
        <v>239</v>
      </c>
      <c r="AU417" s="23" t="s">
        <v>81</v>
      </c>
      <c r="AY417" s="23" t="s">
        <v>141</v>
      </c>
      <c r="BE417" s="164">
        <f>IF(N417="základní",J417,0)</f>
        <v>0</v>
      </c>
      <c r="BF417" s="164">
        <f>IF(N417="snížená",J417,0)</f>
        <v>0</v>
      </c>
      <c r="BG417" s="164">
        <f>IF(N417="zákl. přenesená",J417,0)</f>
        <v>0</v>
      </c>
      <c r="BH417" s="164">
        <f>IF(N417="sníž. přenesená",J417,0)</f>
        <v>0</v>
      </c>
      <c r="BI417" s="164">
        <f>IF(N417="nulová",J417,0)</f>
        <v>0</v>
      </c>
      <c r="BJ417" s="23" t="s">
        <v>22</v>
      </c>
      <c r="BK417" s="164">
        <f>ROUND(I417*H417,2)</f>
        <v>0</v>
      </c>
      <c r="BL417" s="23" t="s">
        <v>148</v>
      </c>
      <c r="BM417" s="23" t="s">
        <v>552</v>
      </c>
    </row>
    <row r="418" spans="2:51" s="11" customFormat="1" ht="13.5">
      <c r="B418" s="165"/>
      <c r="D418" s="166" t="s">
        <v>150</v>
      </c>
      <c r="E418" s="167" t="s">
        <v>5</v>
      </c>
      <c r="F418" s="168" t="s">
        <v>553</v>
      </c>
      <c r="H418" s="169">
        <v>2</v>
      </c>
      <c r="L418" s="165"/>
      <c r="M418" s="170"/>
      <c r="N418" s="171"/>
      <c r="O418" s="171"/>
      <c r="P418" s="171"/>
      <c r="Q418" s="171"/>
      <c r="R418" s="171"/>
      <c r="S418" s="171"/>
      <c r="T418" s="172"/>
      <c r="AT418" s="167" t="s">
        <v>150</v>
      </c>
      <c r="AU418" s="167" t="s">
        <v>81</v>
      </c>
      <c r="AV418" s="11" t="s">
        <v>81</v>
      </c>
      <c r="AW418" s="11" t="s">
        <v>152</v>
      </c>
      <c r="AX418" s="11" t="s">
        <v>72</v>
      </c>
      <c r="AY418" s="167" t="s">
        <v>141</v>
      </c>
    </row>
    <row r="419" spans="2:51" s="12" customFormat="1" ht="13.5">
      <c r="B419" s="173"/>
      <c r="D419" s="174" t="s">
        <v>150</v>
      </c>
      <c r="E419" s="175" t="s">
        <v>5</v>
      </c>
      <c r="F419" s="176" t="s">
        <v>153</v>
      </c>
      <c r="H419" s="177">
        <v>2</v>
      </c>
      <c r="L419" s="173"/>
      <c r="M419" s="178"/>
      <c r="N419" s="179"/>
      <c r="O419" s="179"/>
      <c r="P419" s="179"/>
      <c r="Q419" s="179"/>
      <c r="R419" s="179"/>
      <c r="S419" s="179"/>
      <c r="T419" s="180"/>
      <c r="AT419" s="181" t="s">
        <v>150</v>
      </c>
      <c r="AU419" s="181" t="s">
        <v>81</v>
      </c>
      <c r="AV419" s="12" t="s">
        <v>148</v>
      </c>
      <c r="AW419" s="12" t="s">
        <v>152</v>
      </c>
      <c r="AX419" s="12" t="s">
        <v>22</v>
      </c>
      <c r="AY419" s="181" t="s">
        <v>141</v>
      </c>
    </row>
    <row r="420" spans="2:65" s="1" customFormat="1" ht="16.5" customHeight="1">
      <c r="B420" s="153"/>
      <c r="C420" s="154" t="s">
        <v>554</v>
      </c>
      <c r="D420" s="154" t="s">
        <v>143</v>
      </c>
      <c r="E420" s="155" t="s">
        <v>555</v>
      </c>
      <c r="F420" s="156" t="s">
        <v>556</v>
      </c>
      <c r="G420" s="157" t="s">
        <v>222</v>
      </c>
      <c r="H420" s="158">
        <v>2</v>
      </c>
      <c r="I420" s="159"/>
      <c r="J420" s="159">
        <f>ROUND(I420*H420,2)</f>
        <v>0</v>
      </c>
      <c r="K420" s="156" t="s">
        <v>147</v>
      </c>
      <c r="L420" s="37"/>
      <c r="M420" s="160" t="s">
        <v>5</v>
      </c>
      <c r="N420" s="161" t="s">
        <v>43</v>
      </c>
      <c r="O420" s="162">
        <v>0.355</v>
      </c>
      <c r="P420" s="162">
        <f>O420*H420</f>
        <v>0.71</v>
      </c>
      <c r="Q420" s="162">
        <v>0.2767</v>
      </c>
      <c r="R420" s="162">
        <f>Q420*H420</f>
        <v>0.5534</v>
      </c>
      <c r="S420" s="162">
        <v>0</v>
      </c>
      <c r="T420" s="163">
        <f>S420*H420</f>
        <v>0</v>
      </c>
      <c r="AR420" s="23" t="s">
        <v>148</v>
      </c>
      <c r="AT420" s="23" t="s">
        <v>143</v>
      </c>
      <c r="AU420" s="23" t="s">
        <v>81</v>
      </c>
      <c r="AY420" s="23" t="s">
        <v>141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23" t="s">
        <v>22</v>
      </c>
      <c r="BK420" s="164">
        <f>ROUND(I420*H420,2)</f>
        <v>0</v>
      </c>
      <c r="BL420" s="23" t="s">
        <v>148</v>
      </c>
      <c r="BM420" s="23" t="s">
        <v>557</v>
      </c>
    </row>
    <row r="421" spans="2:51" s="11" customFormat="1" ht="13.5">
      <c r="B421" s="165"/>
      <c r="D421" s="166" t="s">
        <v>150</v>
      </c>
      <c r="E421" s="167" t="s">
        <v>5</v>
      </c>
      <c r="F421" s="168" t="s">
        <v>558</v>
      </c>
      <c r="H421" s="169">
        <v>2</v>
      </c>
      <c r="L421" s="165"/>
      <c r="M421" s="170"/>
      <c r="N421" s="171"/>
      <c r="O421" s="171"/>
      <c r="P421" s="171"/>
      <c r="Q421" s="171"/>
      <c r="R421" s="171"/>
      <c r="S421" s="171"/>
      <c r="T421" s="172"/>
      <c r="AT421" s="167" t="s">
        <v>150</v>
      </c>
      <c r="AU421" s="167" t="s">
        <v>81</v>
      </c>
      <c r="AV421" s="11" t="s">
        <v>81</v>
      </c>
      <c r="AW421" s="11" t="s">
        <v>152</v>
      </c>
      <c r="AX421" s="11" t="s">
        <v>72</v>
      </c>
      <c r="AY421" s="167" t="s">
        <v>141</v>
      </c>
    </row>
    <row r="422" spans="2:51" s="12" customFormat="1" ht="13.5">
      <c r="B422" s="173"/>
      <c r="D422" s="174" t="s">
        <v>150</v>
      </c>
      <c r="E422" s="175" t="s">
        <v>5</v>
      </c>
      <c r="F422" s="176" t="s">
        <v>153</v>
      </c>
      <c r="H422" s="177">
        <v>2</v>
      </c>
      <c r="L422" s="173"/>
      <c r="M422" s="178"/>
      <c r="N422" s="179"/>
      <c r="O422" s="179"/>
      <c r="P422" s="179"/>
      <c r="Q422" s="179"/>
      <c r="R422" s="179"/>
      <c r="S422" s="179"/>
      <c r="T422" s="180"/>
      <c r="AT422" s="181" t="s">
        <v>150</v>
      </c>
      <c r="AU422" s="181" t="s">
        <v>81</v>
      </c>
      <c r="AV422" s="12" t="s">
        <v>148</v>
      </c>
      <c r="AW422" s="12" t="s">
        <v>152</v>
      </c>
      <c r="AX422" s="12" t="s">
        <v>22</v>
      </c>
      <c r="AY422" s="181" t="s">
        <v>141</v>
      </c>
    </row>
    <row r="423" spans="2:65" s="1" customFormat="1" ht="16.5" customHeight="1">
      <c r="B423" s="153"/>
      <c r="C423" s="154" t="s">
        <v>559</v>
      </c>
      <c r="D423" s="154" t="s">
        <v>143</v>
      </c>
      <c r="E423" s="155" t="s">
        <v>560</v>
      </c>
      <c r="F423" s="156" t="s">
        <v>561</v>
      </c>
      <c r="G423" s="157" t="s">
        <v>332</v>
      </c>
      <c r="H423" s="158">
        <v>2</v>
      </c>
      <c r="I423" s="159"/>
      <c r="J423" s="159">
        <f>ROUND(I423*H423,2)</f>
        <v>0</v>
      </c>
      <c r="K423" s="156" t="s">
        <v>5</v>
      </c>
      <c r="L423" s="37"/>
      <c r="M423" s="160" t="s">
        <v>5</v>
      </c>
      <c r="N423" s="161" t="s">
        <v>43</v>
      </c>
      <c r="O423" s="162">
        <v>0</v>
      </c>
      <c r="P423" s="162">
        <f>O423*H423</f>
        <v>0</v>
      </c>
      <c r="Q423" s="162">
        <v>0</v>
      </c>
      <c r="R423" s="162">
        <f>Q423*H423</f>
        <v>0</v>
      </c>
      <c r="S423" s="162">
        <v>0</v>
      </c>
      <c r="T423" s="163">
        <f>S423*H423</f>
        <v>0</v>
      </c>
      <c r="AR423" s="23" t="s">
        <v>148</v>
      </c>
      <c r="AT423" s="23" t="s">
        <v>143</v>
      </c>
      <c r="AU423" s="23" t="s">
        <v>81</v>
      </c>
      <c r="AY423" s="23" t="s">
        <v>141</v>
      </c>
      <c r="BE423" s="164">
        <f>IF(N423="základní",J423,0)</f>
        <v>0</v>
      </c>
      <c r="BF423" s="164">
        <f>IF(N423="snížená",J423,0)</f>
        <v>0</v>
      </c>
      <c r="BG423" s="164">
        <f>IF(N423="zákl. přenesená",J423,0)</f>
        <v>0</v>
      </c>
      <c r="BH423" s="164">
        <f>IF(N423="sníž. přenesená",J423,0)</f>
        <v>0</v>
      </c>
      <c r="BI423" s="164">
        <f>IF(N423="nulová",J423,0)</f>
        <v>0</v>
      </c>
      <c r="BJ423" s="23" t="s">
        <v>22</v>
      </c>
      <c r="BK423" s="164">
        <f>ROUND(I423*H423,2)</f>
        <v>0</v>
      </c>
      <c r="BL423" s="23" t="s">
        <v>148</v>
      </c>
      <c r="BM423" s="23" t="s">
        <v>562</v>
      </c>
    </row>
    <row r="424" spans="2:51" s="11" customFormat="1" ht="13.5">
      <c r="B424" s="165"/>
      <c r="D424" s="166" t="s">
        <v>150</v>
      </c>
      <c r="E424" s="167" t="s">
        <v>5</v>
      </c>
      <c r="F424" s="168" t="s">
        <v>528</v>
      </c>
      <c r="H424" s="169">
        <v>2</v>
      </c>
      <c r="L424" s="165"/>
      <c r="M424" s="170"/>
      <c r="N424" s="171"/>
      <c r="O424" s="171"/>
      <c r="P424" s="171"/>
      <c r="Q424" s="171"/>
      <c r="R424" s="171"/>
      <c r="S424" s="171"/>
      <c r="T424" s="172"/>
      <c r="AT424" s="167" t="s">
        <v>150</v>
      </c>
      <c r="AU424" s="167" t="s">
        <v>81</v>
      </c>
      <c r="AV424" s="11" t="s">
        <v>81</v>
      </c>
      <c r="AW424" s="11" t="s">
        <v>152</v>
      </c>
      <c r="AX424" s="11" t="s">
        <v>72</v>
      </c>
      <c r="AY424" s="167" t="s">
        <v>141</v>
      </c>
    </row>
    <row r="425" spans="2:51" s="12" customFormat="1" ht="13.5">
      <c r="B425" s="173"/>
      <c r="D425" s="174" t="s">
        <v>150</v>
      </c>
      <c r="E425" s="175" t="s">
        <v>5</v>
      </c>
      <c r="F425" s="176" t="s">
        <v>153</v>
      </c>
      <c r="H425" s="177">
        <v>2</v>
      </c>
      <c r="L425" s="173"/>
      <c r="M425" s="178"/>
      <c r="N425" s="179"/>
      <c r="O425" s="179"/>
      <c r="P425" s="179"/>
      <c r="Q425" s="179"/>
      <c r="R425" s="179"/>
      <c r="S425" s="179"/>
      <c r="T425" s="180"/>
      <c r="AT425" s="181" t="s">
        <v>150</v>
      </c>
      <c r="AU425" s="181" t="s">
        <v>81</v>
      </c>
      <c r="AV425" s="12" t="s">
        <v>148</v>
      </c>
      <c r="AW425" s="12" t="s">
        <v>152</v>
      </c>
      <c r="AX425" s="12" t="s">
        <v>22</v>
      </c>
      <c r="AY425" s="181" t="s">
        <v>141</v>
      </c>
    </row>
    <row r="426" spans="2:65" s="1" customFormat="1" ht="16.5" customHeight="1">
      <c r="B426" s="153"/>
      <c r="C426" s="154" t="s">
        <v>563</v>
      </c>
      <c r="D426" s="154" t="s">
        <v>143</v>
      </c>
      <c r="E426" s="155" t="s">
        <v>564</v>
      </c>
      <c r="F426" s="156" t="s">
        <v>565</v>
      </c>
      <c r="G426" s="157" t="s">
        <v>146</v>
      </c>
      <c r="H426" s="158">
        <v>159.02</v>
      </c>
      <c r="I426" s="159"/>
      <c r="J426" s="159">
        <f>ROUND(I426*H426,2)</f>
        <v>0</v>
      </c>
      <c r="K426" s="156" t="s">
        <v>5</v>
      </c>
      <c r="L426" s="37"/>
      <c r="M426" s="160" t="s">
        <v>5</v>
      </c>
      <c r="N426" s="161" t="s">
        <v>43</v>
      </c>
      <c r="O426" s="162">
        <v>0</v>
      </c>
      <c r="P426" s="162">
        <f>O426*H426</f>
        <v>0</v>
      </c>
      <c r="Q426" s="162">
        <v>0</v>
      </c>
      <c r="R426" s="162">
        <f>Q426*H426</f>
        <v>0</v>
      </c>
      <c r="S426" s="162">
        <v>0</v>
      </c>
      <c r="T426" s="163">
        <f>S426*H426</f>
        <v>0</v>
      </c>
      <c r="AR426" s="23" t="s">
        <v>148</v>
      </c>
      <c r="AT426" s="23" t="s">
        <v>143</v>
      </c>
      <c r="AU426" s="23" t="s">
        <v>81</v>
      </c>
      <c r="AY426" s="23" t="s">
        <v>141</v>
      </c>
      <c r="BE426" s="164">
        <f>IF(N426="základní",J426,0)</f>
        <v>0</v>
      </c>
      <c r="BF426" s="164">
        <f>IF(N426="snížená",J426,0)</f>
        <v>0</v>
      </c>
      <c r="BG426" s="164">
        <f>IF(N426="zákl. přenesená",J426,0)</f>
        <v>0</v>
      </c>
      <c r="BH426" s="164">
        <f>IF(N426="sníž. přenesená",J426,0)</f>
        <v>0</v>
      </c>
      <c r="BI426" s="164">
        <f>IF(N426="nulová",J426,0)</f>
        <v>0</v>
      </c>
      <c r="BJ426" s="23" t="s">
        <v>22</v>
      </c>
      <c r="BK426" s="164">
        <f>ROUND(I426*H426,2)</f>
        <v>0</v>
      </c>
      <c r="BL426" s="23" t="s">
        <v>148</v>
      </c>
      <c r="BM426" s="23" t="s">
        <v>566</v>
      </c>
    </row>
    <row r="427" spans="2:51" s="13" customFormat="1" ht="27">
      <c r="B427" s="182"/>
      <c r="D427" s="166" t="s">
        <v>150</v>
      </c>
      <c r="E427" s="183" t="s">
        <v>5</v>
      </c>
      <c r="F427" s="184" t="s">
        <v>567</v>
      </c>
      <c r="H427" s="185" t="s">
        <v>5</v>
      </c>
      <c r="L427" s="182"/>
      <c r="M427" s="186"/>
      <c r="N427" s="187"/>
      <c r="O427" s="187"/>
      <c r="P427" s="187"/>
      <c r="Q427" s="187"/>
      <c r="R427" s="187"/>
      <c r="S427" s="187"/>
      <c r="T427" s="188"/>
      <c r="AT427" s="185" t="s">
        <v>150</v>
      </c>
      <c r="AU427" s="185" t="s">
        <v>81</v>
      </c>
      <c r="AV427" s="13" t="s">
        <v>22</v>
      </c>
      <c r="AW427" s="13" t="s">
        <v>152</v>
      </c>
      <c r="AX427" s="13" t="s">
        <v>72</v>
      </c>
      <c r="AY427" s="185" t="s">
        <v>141</v>
      </c>
    </row>
    <row r="428" spans="2:51" s="13" customFormat="1" ht="13.5">
      <c r="B428" s="182"/>
      <c r="D428" s="166" t="s">
        <v>150</v>
      </c>
      <c r="E428" s="183" t="s">
        <v>5</v>
      </c>
      <c r="F428" s="184" t="s">
        <v>568</v>
      </c>
      <c r="H428" s="185" t="s">
        <v>5</v>
      </c>
      <c r="L428" s="182"/>
      <c r="M428" s="186"/>
      <c r="N428" s="187"/>
      <c r="O428" s="187"/>
      <c r="P428" s="187"/>
      <c r="Q428" s="187"/>
      <c r="R428" s="187"/>
      <c r="S428" s="187"/>
      <c r="T428" s="188"/>
      <c r="AT428" s="185" t="s">
        <v>150</v>
      </c>
      <c r="AU428" s="185" t="s">
        <v>81</v>
      </c>
      <c r="AV428" s="13" t="s">
        <v>22</v>
      </c>
      <c r="AW428" s="13" t="s">
        <v>152</v>
      </c>
      <c r="AX428" s="13" t="s">
        <v>72</v>
      </c>
      <c r="AY428" s="185" t="s">
        <v>141</v>
      </c>
    </row>
    <row r="429" spans="2:51" s="11" customFormat="1" ht="13.5">
      <c r="B429" s="165"/>
      <c r="D429" s="166" t="s">
        <v>150</v>
      </c>
      <c r="E429" s="167" t="s">
        <v>5</v>
      </c>
      <c r="F429" s="168" t="s">
        <v>569</v>
      </c>
      <c r="H429" s="169">
        <v>28.82</v>
      </c>
      <c r="L429" s="165"/>
      <c r="M429" s="170"/>
      <c r="N429" s="171"/>
      <c r="O429" s="171"/>
      <c r="P429" s="171"/>
      <c r="Q429" s="171"/>
      <c r="R429" s="171"/>
      <c r="S429" s="171"/>
      <c r="T429" s="172"/>
      <c r="AT429" s="167" t="s">
        <v>150</v>
      </c>
      <c r="AU429" s="167" t="s">
        <v>81</v>
      </c>
      <c r="AV429" s="11" t="s">
        <v>81</v>
      </c>
      <c r="AW429" s="11" t="s">
        <v>152</v>
      </c>
      <c r="AX429" s="11" t="s">
        <v>72</v>
      </c>
      <c r="AY429" s="167" t="s">
        <v>141</v>
      </c>
    </row>
    <row r="430" spans="2:51" s="11" customFormat="1" ht="13.5">
      <c r="B430" s="165"/>
      <c r="D430" s="166" t="s">
        <v>150</v>
      </c>
      <c r="E430" s="167" t="s">
        <v>5</v>
      </c>
      <c r="F430" s="168" t="s">
        <v>570</v>
      </c>
      <c r="H430" s="169">
        <v>15.6</v>
      </c>
      <c r="L430" s="165"/>
      <c r="M430" s="170"/>
      <c r="N430" s="171"/>
      <c r="O430" s="171"/>
      <c r="P430" s="171"/>
      <c r="Q430" s="171"/>
      <c r="R430" s="171"/>
      <c r="S430" s="171"/>
      <c r="T430" s="172"/>
      <c r="AT430" s="167" t="s">
        <v>150</v>
      </c>
      <c r="AU430" s="167" t="s">
        <v>81</v>
      </c>
      <c r="AV430" s="11" t="s">
        <v>81</v>
      </c>
      <c r="AW430" s="11" t="s">
        <v>152</v>
      </c>
      <c r="AX430" s="11" t="s">
        <v>72</v>
      </c>
      <c r="AY430" s="167" t="s">
        <v>141</v>
      </c>
    </row>
    <row r="431" spans="2:51" s="11" customFormat="1" ht="13.5">
      <c r="B431" s="165"/>
      <c r="D431" s="166" t="s">
        <v>150</v>
      </c>
      <c r="E431" s="167" t="s">
        <v>5</v>
      </c>
      <c r="F431" s="168" t="s">
        <v>571</v>
      </c>
      <c r="H431" s="169">
        <v>36.8</v>
      </c>
      <c r="L431" s="165"/>
      <c r="M431" s="170"/>
      <c r="N431" s="171"/>
      <c r="O431" s="171"/>
      <c r="P431" s="171"/>
      <c r="Q431" s="171"/>
      <c r="R431" s="171"/>
      <c r="S431" s="171"/>
      <c r="T431" s="172"/>
      <c r="AT431" s="167" t="s">
        <v>150</v>
      </c>
      <c r="AU431" s="167" t="s">
        <v>81</v>
      </c>
      <c r="AV431" s="11" t="s">
        <v>81</v>
      </c>
      <c r="AW431" s="11" t="s">
        <v>152</v>
      </c>
      <c r="AX431" s="11" t="s">
        <v>72</v>
      </c>
      <c r="AY431" s="167" t="s">
        <v>141</v>
      </c>
    </row>
    <row r="432" spans="2:51" s="11" customFormat="1" ht="13.5">
      <c r="B432" s="165"/>
      <c r="D432" s="166" t="s">
        <v>150</v>
      </c>
      <c r="E432" s="167" t="s">
        <v>5</v>
      </c>
      <c r="F432" s="168" t="s">
        <v>572</v>
      </c>
      <c r="H432" s="169">
        <v>35.6</v>
      </c>
      <c r="L432" s="165"/>
      <c r="M432" s="170"/>
      <c r="N432" s="171"/>
      <c r="O432" s="171"/>
      <c r="P432" s="171"/>
      <c r="Q432" s="171"/>
      <c r="R432" s="171"/>
      <c r="S432" s="171"/>
      <c r="T432" s="172"/>
      <c r="AT432" s="167" t="s">
        <v>150</v>
      </c>
      <c r="AU432" s="167" t="s">
        <v>81</v>
      </c>
      <c r="AV432" s="11" t="s">
        <v>81</v>
      </c>
      <c r="AW432" s="11" t="s">
        <v>152</v>
      </c>
      <c r="AX432" s="11" t="s">
        <v>72</v>
      </c>
      <c r="AY432" s="167" t="s">
        <v>141</v>
      </c>
    </row>
    <row r="433" spans="2:51" s="11" customFormat="1" ht="13.5">
      <c r="B433" s="165"/>
      <c r="D433" s="166" t="s">
        <v>150</v>
      </c>
      <c r="E433" s="167" t="s">
        <v>5</v>
      </c>
      <c r="F433" s="168" t="s">
        <v>573</v>
      </c>
      <c r="H433" s="169">
        <v>32.4</v>
      </c>
      <c r="L433" s="165"/>
      <c r="M433" s="170"/>
      <c r="N433" s="171"/>
      <c r="O433" s="171"/>
      <c r="P433" s="171"/>
      <c r="Q433" s="171"/>
      <c r="R433" s="171"/>
      <c r="S433" s="171"/>
      <c r="T433" s="172"/>
      <c r="AT433" s="167" t="s">
        <v>150</v>
      </c>
      <c r="AU433" s="167" t="s">
        <v>81</v>
      </c>
      <c r="AV433" s="11" t="s">
        <v>81</v>
      </c>
      <c r="AW433" s="11" t="s">
        <v>152</v>
      </c>
      <c r="AX433" s="11" t="s">
        <v>72</v>
      </c>
      <c r="AY433" s="167" t="s">
        <v>141</v>
      </c>
    </row>
    <row r="434" spans="2:51" s="13" customFormat="1" ht="13.5">
      <c r="B434" s="182"/>
      <c r="D434" s="166" t="s">
        <v>150</v>
      </c>
      <c r="E434" s="183" t="s">
        <v>5</v>
      </c>
      <c r="F434" s="184" t="s">
        <v>574</v>
      </c>
      <c r="H434" s="185" t="s">
        <v>5</v>
      </c>
      <c r="L434" s="182"/>
      <c r="M434" s="186"/>
      <c r="N434" s="187"/>
      <c r="O434" s="187"/>
      <c r="P434" s="187"/>
      <c r="Q434" s="187"/>
      <c r="R434" s="187"/>
      <c r="S434" s="187"/>
      <c r="T434" s="188"/>
      <c r="AT434" s="185" t="s">
        <v>150</v>
      </c>
      <c r="AU434" s="185" t="s">
        <v>81</v>
      </c>
      <c r="AV434" s="13" t="s">
        <v>22</v>
      </c>
      <c r="AW434" s="13" t="s">
        <v>152</v>
      </c>
      <c r="AX434" s="13" t="s">
        <v>72</v>
      </c>
      <c r="AY434" s="185" t="s">
        <v>141</v>
      </c>
    </row>
    <row r="435" spans="2:51" s="11" customFormat="1" ht="13.5">
      <c r="B435" s="165"/>
      <c r="D435" s="166" t="s">
        <v>150</v>
      </c>
      <c r="E435" s="167" t="s">
        <v>5</v>
      </c>
      <c r="F435" s="168" t="s">
        <v>575</v>
      </c>
      <c r="H435" s="169">
        <v>2.8</v>
      </c>
      <c r="L435" s="165"/>
      <c r="M435" s="170"/>
      <c r="N435" s="171"/>
      <c r="O435" s="171"/>
      <c r="P435" s="171"/>
      <c r="Q435" s="171"/>
      <c r="R435" s="171"/>
      <c r="S435" s="171"/>
      <c r="T435" s="172"/>
      <c r="AT435" s="167" t="s">
        <v>150</v>
      </c>
      <c r="AU435" s="167" t="s">
        <v>81</v>
      </c>
      <c r="AV435" s="11" t="s">
        <v>81</v>
      </c>
      <c r="AW435" s="11" t="s">
        <v>152</v>
      </c>
      <c r="AX435" s="11" t="s">
        <v>72</v>
      </c>
      <c r="AY435" s="167" t="s">
        <v>141</v>
      </c>
    </row>
    <row r="436" spans="2:51" s="11" customFormat="1" ht="13.5">
      <c r="B436" s="165"/>
      <c r="D436" s="166" t="s">
        <v>150</v>
      </c>
      <c r="E436" s="167" t="s">
        <v>5</v>
      </c>
      <c r="F436" s="168" t="s">
        <v>576</v>
      </c>
      <c r="H436" s="169">
        <v>2.5</v>
      </c>
      <c r="L436" s="165"/>
      <c r="M436" s="170"/>
      <c r="N436" s="171"/>
      <c r="O436" s="171"/>
      <c r="P436" s="171"/>
      <c r="Q436" s="171"/>
      <c r="R436" s="171"/>
      <c r="S436" s="171"/>
      <c r="T436" s="172"/>
      <c r="AT436" s="167" t="s">
        <v>150</v>
      </c>
      <c r="AU436" s="167" t="s">
        <v>81</v>
      </c>
      <c r="AV436" s="11" t="s">
        <v>81</v>
      </c>
      <c r="AW436" s="11" t="s">
        <v>152</v>
      </c>
      <c r="AX436" s="11" t="s">
        <v>72</v>
      </c>
      <c r="AY436" s="167" t="s">
        <v>141</v>
      </c>
    </row>
    <row r="437" spans="2:51" s="11" customFormat="1" ht="13.5">
      <c r="B437" s="165"/>
      <c r="D437" s="166" t="s">
        <v>150</v>
      </c>
      <c r="E437" s="167" t="s">
        <v>5</v>
      </c>
      <c r="F437" s="168" t="s">
        <v>577</v>
      </c>
      <c r="H437" s="169">
        <v>2</v>
      </c>
      <c r="L437" s="165"/>
      <c r="M437" s="170"/>
      <c r="N437" s="171"/>
      <c r="O437" s="171"/>
      <c r="P437" s="171"/>
      <c r="Q437" s="171"/>
      <c r="R437" s="171"/>
      <c r="S437" s="171"/>
      <c r="T437" s="172"/>
      <c r="AT437" s="167" t="s">
        <v>150</v>
      </c>
      <c r="AU437" s="167" t="s">
        <v>81</v>
      </c>
      <c r="AV437" s="11" t="s">
        <v>81</v>
      </c>
      <c r="AW437" s="11" t="s">
        <v>152</v>
      </c>
      <c r="AX437" s="11" t="s">
        <v>72</v>
      </c>
      <c r="AY437" s="167" t="s">
        <v>141</v>
      </c>
    </row>
    <row r="438" spans="2:51" s="11" customFormat="1" ht="13.5">
      <c r="B438" s="165"/>
      <c r="D438" s="166" t="s">
        <v>150</v>
      </c>
      <c r="E438" s="167" t="s">
        <v>5</v>
      </c>
      <c r="F438" s="168" t="s">
        <v>578</v>
      </c>
      <c r="H438" s="169">
        <v>2.5</v>
      </c>
      <c r="L438" s="165"/>
      <c r="M438" s="170"/>
      <c r="N438" s="171"/>
      <c r="O438" s="171"/>
      <c r="P438" s="171"/>
      <c r="Q438" s="171"/>
      <c r="R438" s="171"/>
      <c r="S438" s="171"/>
      <c r="T438" s="172"/>
      <c r="AT438" s="167" t="s">
        <v>150</v>
      </c>
      <c r="AU438" s="167" t="s">
        <v>81</v>
      </c>
      <c r="AV438" s="11" t="s">
        <v>81</v>
      </c>
      <c r="AW438" s="11" t="s">
        <v>152</v>
      </c>
      <c r="AX438" s="11" t="s">
        <v>72</v>
      </c>
      <c r="AY438" s="167" t="s">
        <v>141</v>
      </c>
    </row>
    <row r="439" spans="2:51" s="12" customFormat="1" ht="13.5">
      <c r="B439" s="173"/>
      <c r="D439" s="174" t="s">
        <v>150</v>
      </c>
      <c r="E439" s="175" t="s">
        <v>5</v>
      </c>
      <c r="F439" s="176" t="s">
        <v>153</v>
      </c>
      <c r="H439" s="177">
        <v>159.02</v>
      </c>
      <c r="L439" s="173"/>
      <c r="M439" s="178"/>
      <c r="N439" s="179"/>
      <c r="O439" s="179"/>
      <c r="P439" s="179"/>
      <c r="Q439" s="179"/>
      <c r="R439" s="179"/>
      <c r="S439" s="179"/>
      <c r="T439" s="180"/>
      <c r="AT439" s="181" t="s">
        <v>150</v>
      </c>
      <c r="AU439" s="181" t="s">
        <v>81</v>
      </c>
      <c r="AV439" s="12" t="s">
        <v>148</v>
      </c>
      <c r="AW439" s="12" t="s">
        <v>152</v>
      </c>
      <c r="AX439" s="12" t="s">
        <v>22</v>
      </c>
      <c r="AY439" s="181" t="s">
        <v>141</v>
      </c>
    </row>
    <row r="440" spans="2:65" s="1" customFormat="1" ht="16.5" customHeight="1">
      <c r="B440" s="153"/>
      <c r="C440" s="154" t="s">
        <v>579</v>
      </c>
      <c r="D440" s="154" t="s">
        <v>143</v>
      </c>
      <c r="E440" s="155" t="s">
        <v>580</v>
      </c>
      <c r="F440" s="156" t="s">
        <v>581</v>
      </c>
      <c r="G440" s="157" t="s">
        <v>222</v>
      </c>
      <c r="H440" s="158">
        <v>15</v>
      </c>
      <c r="I440" s="159"/>
      <c r="J440" s="159">
        <f>ROUND(I440*H440,2)</f>
        <v>0</v>
      </c>
      <c r="K440" s="156" t="s">
        <v>5</v>
      </c>
      <c r="L440" s="37"/>
      <c r="M440" s="160" t="s">
        <v>5</v>
      </c>
      <c r="N440" s="161" t="s">
        <v>43</v>
      </c>
      <c r="O440" s="162">
        <v>0</v>
      </c>
      <c r="P440" s="162">
        <f>O440*H440</f>
        <v>0</v>
      </c>
      <c r="Q440" s="162">
        <v>0</v>
      </c>
      <c r="R440" s="162">
        <f>Q440*H440</f>
        <v>0</v>
      </c>
      <c r="S440" s="162">
        <v>0</v>
      </c>
      <c r="T440" s="163">
        <f>S440*H440</f>
        <v>0</v>
      </c>
      <c r="AR440" s="23" t="s">
        <v>148</v>
      </c>
      <c r="AT440" s="23" t="s">
        <v>143</v>
      </c>
      <c r="AU440" s="23" t="s">
        <v>81</v>
      </c>
      <c r="AY440" s="23" t="s">
        <v>141</v>
      </c>
      <c r="BE440" s="164">
        <f>IF(N440="základní",J440,0)</f>
        <v>0</v>
      </c>
      <c r="BF440" s="164">
        <f>IF(N440="snížená",J440,0)</f>
        <v>0</v>
      </c>
      <c r="BG440" s="164">
        <f>IF(N440="zákl. přenesená",J440,0)</f>
        <v>0</v>
      </c>
      <c r="BH440" s="164">
        <f>IF(N440="sníž. přenesená",J440,0)</f>
        <v>0</v>
      </c>
      <c r="BI440" s="164">
        <f>IF(N440="nulová",J440,0)</f>
        <v>0</v>
      </c>
      <c r="BJ440" s="23" t="s">
        <v>22</v>
      </c>
      <c r="BK440" s="164">
        <f>ROUND(I440*H440,2)</f>
        <v>0</v>
      </c>
      <c r="BL440" s="23" t="s">
        <v>148</v>
      </c>
      <c r="BM440" s="23" t="s">
        <v>582</v>
      </c>
    </row>
    <row r="441" spans="2:51" s="11" customFormat="1" ht="13.5">
      <c r="B441" s="165"/>
      <c r="D441" s="166" t="s">
        <v>150</v>
      </c>
      <c r="E441" s="167" t="s">
        <v>5</v>
      </c>
      <c r="F441" s="168" t="s">
        <v>583</v>
      </c>
      <c r="H441" s="169">
        <v>15</v>
      </c>
      <c r="L441" s="165"/>
      <c r="M441" s="170"/>
      <c r="N441" s="171"/>
      <c r="O441" s="171"/>
      <c r="P441" s="171"/>
      <c r="Q441" s="171"/>
      <c r="R441" s="171"/>
      <c r="S441" s="171"/>
      <c r="T441" s="172"/>
      <c r="AT441" s="167" t="s">
        <v>150</v>
      </c>
      <c r="AU441" s="167" t="s">
        <v>81</v>
      </c>
      <c r="AV441" s="11" t="s">
        <v>81</v>
      </c>
      <c r="AW441" s="11" t="s">
        <v>152</v>
      </c>
      <c r="AX441" s="11" t="s">
        <v>72</v>
      </c>
      <c r="AY441" s="167" t="s">
        <v>141</v>
      </c>
    </row>
    <row r="442" spans="2:51" s="12" customFormat="1" ht="13.5">
      <c r="B442" s="173"/>
      <c r="D442" s="174" t="s">
        <v>150</v>
      </c>
      <c r="E442" s="175" t="s">
        <v>5</v>
      </c>
      <c r="F442" s="176" t="s">
        <v>153</v>
      </c>
      <c r="H442" s="177">
        <v>15</v>
      </c>
      <c r="L442" s="173"/>
      <c r="M442" s="178"/>
      <c r="N442" s="179"/>
      <c r="O442" s="179"/>
      <c r="P442" s="179"/>
      <c r="Q442" s="179"/>
      <c r="R442" s="179"/>
      <c r="S442" s="179"/>
      <c r="T442" s="180"/>
      <c r="AT442" s="181" t="s">
        <v>150</v>
      </c>
      <c r="AU442" s="181" t="s">
        <v>81</v>
      </c>
      <c r="AV442" s="12" t="s">
        <v>148</v>
      </c>
      <c r="AW442" s="12" t="s">
        <v>152</v>
      </c>
      <c r="AX442" s="12" t="s">
        <v>22</v>
      </c>
      <c r="AY442" s="181" t="s">
        <v>141</v>
      </c>
    </row>
    <row r="443" spans="2:65" s="1" customFormat="1" ht="25.5" customHeight="1">
      <c r="B443" s="153"/>
      <c r="C443" s="154" t="s">
        <v>584</v>
      </c>
      <c r="D443" s="154" t="s">
        <v>143</v>
      </c>
      <c r="E443" s="155" t="s">
        <v>585</v>
      </c>
      <c r="F443" s="156" t="s">
        <v>586</v>
      </c>
      <c r="G443" s="157" t="s">
        <v>222</v>
      </c>
      <c r="H443" s="158">
        <v>4</v>
      </c>
      <c r="I443" s="159"/>
      <c r="J443" s="159">
        <f>ROUND(I443*H443,2)</f>
        <v>0</v>
      </c>
      <c r="K443" s="156" t="s">
        <v>5</v>
      </c>
      <c r="L443" s="37"/>
      <c r="M443" s="160" t="s">
        <v>5</v>
      </c>
      <c r="N443" s="161" t="s">
        <v>43</v>
      </c>
      <c r="O443" s="162">
        <v>0</v>
      </c>
      <c r="P443" s="162">
        <f>O443*H443</f>
        <v>0</v>
      </c>
      <c r="Q443" s="162">
        <v>0</v>
      </c>
      <c r="R443" s="162">
        <f>Q443*H443</f>
        <v>0</v>
      </c>
      <c r="S443" s="162">
        <v>0</v>
      </c>
      <c r="T443" s="163">
        <f>S443*H443</f>
        <v>0</v>
      </c>
      <c r="AR443" s="23" t="s">
        <v>148</v>
      </c>
      <c r="AT443" s="23" t="s">
        <v>143</v>
      </c>
      <c r="AU443" s="23" t="s">
        <v>81</v>
      </c>
      <c r="AY443" s="23" t="s">
        <v>141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23" t="s">
        <v>22</v>
      </c>
      <c r="BK443" s="164">
        <f>ROUND(I443*H443,2)</f>
        <v>0</v>
      </c>
      <c r="BL443" s="23" t="s">
        <v>148</v>
      </c>
      <c r="BM443" s="23" t="s">
        <v>587</v>
      </c>
    </row>
    <row r="444" spans="2:51" s="11" customFormat="1" ht="13.5">
      <c r="B444" s="165"/>
      <c r="D444" s="166" t="s">
        <v>150</v>
      </c>
      <c r="E444" s="167" t="s">
        <v>5</v>
      </c>
      <c r="F444" s="168" t="s">
        <v>588</v>
      </c>
      <c r="H444" s="169">
        <v>4</v>
      </c>
      <c r="L444" s="165"/>
      <c r="M444" s="170"/>
      <c r="N444" s="171"/>
      <c r="O444" s="171"/>
      <c r="P444" s="171"/>
      <c r="Q444" s="171"/>
      <c r="R444" s="171"/>
      <c r="S444" s="171"/>
      <c r="T444" s="172"/>
      <c r="AT444" s="167" t="s">
        <v>150</v>
      </c>
      <c r="AU444" s="167" t="s">
        <v>81</v>
      </c>
      <c r="AV444" s="11" t="s">
        <v>81</v>
      </c>
      <c r="AW444" s="11" t="s">
        <v>152</v>
      </c>
      <c r="AX444" s="11" t="s">
        <v>72</v>
      </c>
      <c r="AY444" s="167" t="s">
        <v>141</v>
      </c>
    </row>
    <row r="445" spans="2:51" s="12" customFormat="1" ht="13.5">
      <c r="B445" s="173"/>
      <c r="D445" s="174" t="s">
        <v>150</v>
      </c>
      <c r="E445" s="175" t="s">
        <v>5</v>
      </c>
      <c r="F445" s="176" t="s">
        <v>153</v>
      </c>
      <c r="H445" s="177">
        <v>4</v>
      </c>
      <c r="L445" s="173"/>
      <c r="M445" s="178"/>
      <c r="N445" s="179"/>
      <c r="O445" s="179"/>
      <c r="P445" s="179"/>
      <c r="Q445" s="179"/>
      <c r="R445" s="179"/>
      <c r="S445" s="179"/>
      <c r="T445" s="180"/>
      <c r="AT445" s="181" t="s">
        <v>150</v>
      </c>
      <c r="AU445" s="181" t="s">
        <v>81</v>
      </c>
      <c r="AV445" s="12" t="s">
        <v>148</v>
      </c>
      <c r="AW445" s="12" t="s">
        <v>152</v>
      </c>
      <c r="AX445" s="12" t="s">
        <v>22</v>
      </c>
      <c r="AY445" s="181" t="s">
        <v>141</v>
      </c>
    </row>
    <row r="446" spans="2:65" s="1" customFormat="1" ht="16.5" customHeight="1">
      <c r="B446" s="153"/>
      <c r="C446" s="154" t="s">
        <v>589</v>
      </c>
      <c r="D446" s="154" t="s">
        <v>143</v>
      </c>
      <c r="E446" s="155" t="s">
        <v>590</v>
      </c>
      <c r="F446" s="156" t="s">
        <v>591</v>
      </c>
      <c r="G446" s="157" t="s">
        <v>344</v>
      </c>
      <c r="H446" s="158">
        <v>431.45</v>
      </c>
      <c r="I446" s="159"/>
      <c r="J446" s="159">
        <f>ROUND(I446*H446,2)</f>
        <v>0</v>
      </c>
      <c r="K446" s="156" t="s">
        <v>147</v>
      </c>
      <c r="L446" s="37"/>
      <c r="M446" s="160" t="s">
        <v>5</v>
      </c>
      <c r="N446" s="161" t="s">
        <v>43</v>
      </c>
      <c r="O446" s="162">
        <v>0.196</v>
      </c>
      <c r="P446" s="162">
        <f>O446*H446</f>
        <v>84.5642</v>
      </c>
      <c r="Q446" s="162">
        <v>0</v>
      </c>
      <c r="R446" s="162">
        <f>Q446*H446</f>
        <v>0</v>
      </c>
      <c r="S446" s="162">
        <v>0</v>
      </c>
      <c r="T446" s="163">
        <f>S446*H446</f>
        <v>0</v>
      </c>
      <c r="AR446" s="23" t="s">
        <v>148</v>
      </c>
      <c r="AT446" s="23" t="s">
        <v>143</v>
      </c>
      <c r="AU446" s="23" t="s">
        <v>81</v>
      </c>
      <c r="AY446" s="23" t="s">
        <v>141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23" t="s">
        <v>22</v>
      </c>
      <c r="BK446" s="164">
        <f>ROUND(I446*H446,2)</f>
        <v>0</v>
      </c>
      <c r="BL446" s="23" t="s">
        <v>148</v>
      </c>
      <c r="BM446" s="23" t="s">
        <v>592</v>
      </c>
    </row>
    <row r="447" spans="2:51" s="11" customFormat="1" ht="13.5">
      <c r="B447" s="165"/>
      <c r="D447" s="166" t="s">
        <v>150</v>
      </c>
      <c r="E447" s="167" t="s">
        <v>5</v>
      </c>
      <c r="F447" s="168" t="s">
        <v>593</v>
      </c>
      <c r="H447" s="169">
        <v>80</v>
      </c>
      <c r="L447" s="165"/>
      <c r="M447" s="170"/>
      <c r="N447" s="171"/>
      <c r="O447" s="171"/>
      <c r="P447" s="171"/>
      <c r="Q447" s="171"/>
      <c r="R447" s="171"/>
      <c r="S447" s="171"/>
      <c r="T447" s="172"/>
      <c r="AT447" s="167" t="s">
        <v>150</v>
      </c>
      <c r="AU447" s="167" t="s">
        <v>81</v>
      </c>
      <c r="AV447" s="11" t="s">
        <v>81</v>
      </c>
      <c r="AW447" s="11" t="s">
        <v>152</v>
      </c>
      <c r="AX447" s="11" t="s">
        <v>72</v>
      </c>
      <c r="AY447" s="167" t="s">
        <v>141</v>
      </c>
    </row>
    <row r="448" spans="2:51" s="11" customFormat="1" ht="13.5">
      <c r="B448" s="165"/>
      <c r="D448" s="166" t="s">
        <v>150</v>
      </c>
      <c r="E448" s="167" t="s">
        <v>5</v>
      </c>
      <c r="F448" s="168" t="s">
        <v>594</v>
      </c>
      <c r="H448" s="169">
        <v>351.45</v>
      </c>
      <c r="L448" s="165"/>
      <c r="M448" s="170"/>
      <c r="N448" s="171"/>
      <c r="O448" s="171"/>
      <c r="P448" s="171"/>
      <c r="Q448" s="171"/>
      <c r="R448" s="171"/>
      <c r="S448" s="171"/>
      <c r="T448" s="172"/>
      <c r="AT448" s="167" t="s">
        <v>150</v>
      </c>
      <c r="AU448" s="167" t="s">
        <v>81</v>
      </c>
      <c r="AV448" s="11" t="s">
        <v>81</v>
      </c>
      <c r="AW448" s="11" t="s">
        <v>152</v>
      </c>
      <c r="AX448" s="11" t="s">
        <v>72</v>
      </c>
      <c r="AY448" s="167" t="s">
        <v>141</v>
      </c>
    </row>
    <row r="449" spans="2:51" s="12" customFormat="1" ht="13.5">
      <c r="B449" s="173"/>
      <c r="D449" s="174" t="s">
        <v>150</v>
      </c>
      <c r="E449" s="175" t="s">
        <v>5</v>
      </c>
      <c r="F449" s="176" t="s">
        <v>153</v>
      </c>
      <c r="H449" s="177">
        <v>431.45</v>
      </c>
      <c r="L449" s="173"/>
      <c r="M449" s="178"/>
      <c r="N449" s="179"/>
      <c r="O449" s="179"/>
      <c r="P449" s="179"/>
      <c r="Q449" s="179"/>
      <c r="R449" s="179"/>
      <c r="S449" s="179"/>
      <c r="T449" s="180"/>
      <c r="AT449" s="181" t="s">
        <v>150</v>
      </c>
      <c r="AU449" s="181" t="s">
        <v>81</v>
      </c>
      <c r="AV449" s="12" t="s">
        <v>148</v>
      </c>
      <c r="AW449" s="12" t="s">
        <v>152</v>
      </c>
      <c r="AX449" s="12" t="s">
        <v>22</v>
      </c>
      <c r="AY449" s="181" t="s">
        <v>141</v>
      </c>
    </row>
    <row r="450" spans="2:65" s="1" customFormat="1" ht="25.5" customHeight="1">
      <c r="B450" s="153"/>
      <c r="C450" s="154" t="s">
        <v>595</v>
      </c>
      <c r="D450" s="154" t="s">
        <v>143</v>
      </c>
      <c r="E450" s="155" t="s">
        <v>596</v>
      </c>
      <c r="F450" s="156" t="s">
        <v>597</v>
      </c>
      <c r="G450" s="157" t="s">
        <v>344</v>
      </c>
      <c r="H450" s="158">
        <v>46.089</v>
      </c>
      <c r="I450" s="159"/>
      <c r="J450" s="159">
        <f>ROUND(I450*H450,2)</f>
        <v>0</v>
      </c>
      <c r="K450" s="156" t="s">
        <v>147</v>
      </c>
      <c r="L450" s="37"/>
      <c r="M450" s="160" t="s">
        <v>5</v>
      </c>
      <c r="N450" s="161" t="s">
        <v>43</v>
      </c>
      <c r="O450" s="162">
        <v>1.18</v>
      </c>
      <c r="P450" s="162">
        <f>O450*H450</f>
        <v>54.38502</v>
      </c>
      <c r="Q450" s="162">
        <v>0.00024</v>
      </c>
      <c r="R450" s="162">
        <f>Q450*H450</f>
        <v>0.01106136</v>
      </c>
      <c r="S450" s="162">
        <v>0</v>
      </c>
      <c r="T450" s="163">
        <f>S450*H450</f>
        <v>0</v>
      </c>
      <c r="AR450" s="23" t="s">
        <v>148</v>
      </c>
      <c r="AT450" s="23" t="s">
        <v>143</v>
      </c>
      <c r="AU450" s="23" t="s">
        <v>81</v>
      </c>
      <c r="AY450" s="23" t="s">
        <v>141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23" t="s">
        <v>22</v>
      </c>
      <c r="BK450" s="164">
        <f>ROUND(I450*H450,2)</f>
        <v>0</v>
      </c>
      <c r="BL450" s="23" t="s">
        <v>148</v>
      </c>
      <c r="BM450" s="23" t="s">
        <v>598</v>
      </c>
    </row>
    <row r="451" spans="2:51" s="11" customFormat="1" ht="13.5">
      <c r="B451" s="165"/>
      <c r="D451" s="166" t="s">
        <v>150</v>
      </c>
      <c r="E451" s="167" t="s">
        <v>5</v>
      </c>
      <c r="F451" s="168" t="s">
        <v>599</v>
      </c>
      <c r="H451" s="169">
        <v>46.0891666666667</v>
      </c>
      <c r="L451" s="165"/>
      <c r="M451" s="170"/>
      <c r="N451" s="171"/>
      <c r="O451" s="171"/>
      <c r="P451" s="171"/>
      <c r="Q451" s="171"/>
      <c r="R451" s="171"/>
      <c r="S451" s="171"/>
      <c r="T451" s="172"/>
      <c r="AT451" s="167" t="s">
        <v>150</v>
      </c>
      <c r="AU451" s="167" t="s">
        <v>81</v>
      </c>
      <c r="AV451" s="11" t="s">
        <v>81</v>
      </c>
      <c r="AW451" s="11" t="s">
        <v>152</v>
      </c>
      <c r="AX451" s="11" t="s">
        <v>72</v>
      </c>
      <c r="AY451" s="167" t="s">
        <v>141</v>
      </c>
    </row>
    <row r="452" spans="2:51" s="12" customFormat="1" ht="13.5">
      <c r="B452" s="173"/>
      <c r="D452" s="174" t="s">
        <v>150</v>
      </c>
      <c r="E452" s="175" t="s">
        <v>5</v>
      </c>
      <c r="F452" s="176" t="s">
        <v>153</v>
      </c>
      <c r="H452" s="177">
        <v>46.0891666666667</v>
      </c>
      <c r="L452" s="173"/>
      <c r="M452" s="178"/>
      <c r="N452" s="179"/>
      <c r="O452" s="179"/>
      <c r="P452" s="179"/>
      <c r="Q452" s="179"/>
      <c r="R452" s="179"/>
      <c r="S452" s="179"/>
      <c r="T452" s="180"/>
      <c r="AT452" s="181" t="s">
        <v>150</v>
      </c>
      <c r="AU452" s="181" t="s">
        <v>81</v>
      </c>
      <c r="AV452" s="12" t="s">
        <v>148</v>
      </c>
      <c r="AW452" s="12" t="s">
        <v>152</v>
      </c>
      <c r="AX452" s="12" t="s">
        <v>22</v>
      </c>
      <c r="AY452" s="181" t="s">
        <v>141</v>
      </c>
    </row>
    <row r="453" spans="2:65" s="1" customFormat="1" ht="25.5" customHeight="1">
      <c r="B453" s="153"/>
      <c r="C453" s="154" t="s">
        <v>600</v>
      </c>
      <c r="D453" s="154" t="s">
        <v>143</v>
      </c>
      <c r="E453" s="155" t="s">
        <v>601</v>
      </c>
      <c r="F453" s="156" t="s">
        <v>602</v>
      </c>
      <c r="G453" s="157" t="s">
        <v>344</v>
      </c>
      <c r="H453" s="158">
        <v>383.05</v>
      </c>
      <c r="I453" s="159"/>
      <c r="J453" s="159">
        <f>ROUND(I453*H453,2)</f>
        <v>0</v>
      </c>
      <c r="K453" s="156" t="s">
        <v>147</v>
      </c>
      <c r="L453" s="37"/>
      <c r="M453" s="160" t="s">
        <v>5</v>
      </c>
      <c r="N453" s="161" t="s">
        <v>43</v>
      </c>
      <c r="O453" s="162">
        <v>0.43</v>
      </c>
      <c r="P453" s="162">
        <f>O453*H453</f>
        <v>164.7115</v>
      </c>
      <c r="Q453" s="162">
        <v>0.00022</v>
      </c>
      <c r="R453" s="162">
        <f>Q453*H453</f>
        <v>0.084271</v>
      </c>
      <c r="S453" s="162">
        <v>0</v>
      </c>
      <c r="T453" s="163">
        <f>S453*H453</f>
        <v>0</v>
      </c>
      <c r="AR453" s="23" t="s">
        <v>148</v>
      </c>
      <c r="AT453" s="23" t="s">
        <v>143</v>
      </c>
      <c r="AU453" s="23" t="s">
        <v>81</v>
      </c>
      <c r="AY453" s="23" t="s">
        <v>141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23" t="s">
        <v>22</v>
      </c>
      <c r="BK453" s="164">
        <f>ROUND(I453*H453,2)</f>
        <v>0</v>
      </c>
      <c r="BL453" s="23" t="s">
        <v>148</v>
      </c>
      <c r="BM453" s="23" t="s">
        <v>603</v>
      </c>
    </row>
    <row r="454" spans="2:51" s="11" customFormat="1" ht="13.5">
      <c r="B454" s="165"/>
      <c r="D454" s="166" t="s">
        <v>150</v>
      </c>
      <c r="E454" s="167" t="s">
        <v>5</v>
      </c>
      <c r="F454" s="168" t="s">
        <v>604</v>
      </c>
      <c r="H454" s="169">
        <v>383.05</v>
      </c>
      <c r="L454" s="165"/>
      <c r="M454" s="170"/>
      <c r="N454" s="171"/>
      <c r="O454" s="171"/>
      <c r="P454" s="171"/>
      <c r="Q454" s="171"/>
      <c r="R454" s="171"/>
      <c r="S454" s="171"/>
      <c r="T454" s="172"/>
      <c r="AT454" s="167" t="s">
        <v>150</v>
      </c>
      <c r="AU454" s="167" t="s">
        <v>81</v>
      </c>
      <c r="AV454" s="11" t="s">
        <v>81</v>
      </c>
      <c r="AW454" s="11" t="s">
        <v>152</v>
      </c>
      <c r="AX454" s="11" t="s">
        <v>72</v>
      </c>
      <c r="AY454" s="167" t="s">
        <v>141</v>
      </c>
    </row>
    <row r="455" spans="2:51" s="12" customFormat="1" ht="13.5">
      <c r="B455" s="173"/>
      <c r="D455" s="174" t="s">
        <v>150</v>
      </c>
      <c r="E455" s="175" t="s">
        <v>5</v>
      </c>
      <c r="F455" s="176" t="s">
        <v>153</v>
      </c>
      <c r="H455" s="177">
        <v>383.05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81" t="s">
        <v>150</v>
      </c>
      <c r="AU455" s="181" t="s">
        <v>81</v>
      </c>
      <c r="AV455" s="12" t="s">
        <v>148</v>
      </c>
      <c r="AW455" s="12" t="s">
        <v>152</v>
      </c>
      <c r="AX455" s="12" t="s">
        <v>22</v>
      </c>
      <c r="AY455" s="181" t="s">
        <v>141</v>
      </c>
    </row>
    <row r="456" spans="2:65" s="1" customFormat="1" ht="25.5" customHeight="1">
      <c r="B456" s="153"/>
      <c r="C456" s="154" t="s">
        <v>605</v>
      </c>
      <c r="D456" s="154" t="s">
        <v>143</v>
      </c>
      <c r="E456" s="155" t="s">
        <v>606</v>
      </c>
      <c r="F456" s="156" t="s">
        <v>607</v>
      </c>
      <c r="G456" s="157" t="s">
        <v>146</v>
      </c>
      <c r="H456" s="158">
        <v>67.034</v>
      </c>
      <c r="I456" s="159"/>
      <c r="J456" s="159">
        <f>ROUND(I456*H456,2)</f>
        <v>0</v>
      </c>
      <c r="K456" s="156" t="s">
        <v>147</v>
      </c>
      <c r="L456" s="37"/>
      <c r="M456" s="160" t="s">
        <v>5</v>
      </c>
      <c r="N456" s="161" t="s">
        <v>43</v>
      </c>
      <c r="O456" s="162">
        <v>0.2</v>
      </c>
      <c r="P456" s="162">
        <f>O456*H456</f>
        <v>13.406800000000002</v>
      </c>
      <c r="Q456" s="162">
        <v>0.00063</v>
      </c>
      <c r="R456" s="162">
        <f>Q456*H456</f>
        <v>0.042231420000000006</v>
      </c>
      <c r="S456" s="162">
        <v>0</v>
      </c>
      <c r="T456" s="163">
        <f>S456*H456</f>
        <v>0</v>
      </c>
      <c r="AR456" s="23" t="s">
        <v>148</v>
      </c>
      <c r="AT456" s="23" t="s">
        <v>143</v>
      </c>
      <c r="AU456" s="23" t="s">
        <v>81</v>
      </c>
      <c r="AY456" s="23" t="s">
        <v>141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23" t="s">
        <v>22</v>
      </c>
      <c r="BK456" s="164">
        <f>ROUND(I456*H456,2)</f>
        <v>0</v>
      </c>
      <c r="BL456" s="23" t="s">
        <v>148</v>
      </c>
      <c r="BM456" s="23" t="s">
        <v>608</v>
      </c>
    </row>
    <row r="457" spans="2:51" s="11" customFormat="1" ht="13.5">
      <c r="B457" s="165"/>
      <c r="D457" s="166" t="s">
        <v>150</v>
      </c>
      <c r="E457" s="167" t="s">
        <v>5</v>
      </c>
      <c r="F457" s="168" t="s">
        <v>609</v>
      </c>
      <c r="H457" s="169">
        <v>67.03375</v>
      </c>
      <c r="L457" s="165"/>
      <c r="M457" s="170"/>
      <c r="N457" s="171"/>
      <c r="O457" s="171"/>
      <c r="P457" s="171"/>
      <c r="Q457" s="171"/>
      <c r="R457" s="171"/>
      <c r="S457" s="171"/>
      <c r="T457" s="172"/>
      <c r="AT457" s="167" t="s">
        <v>150</v>
      </c>
      <c r="AU457" s="167" t="s">
        <v>81</v>
      </c>
      <c r="AV457" s="11" t="s">
        <v>81</v>
      </c>
      <c r="AW457" s="11" t="s">
        <v>152</v>
      </c>
      <c r="AX457" s="11" t="s">
        <v>72</v>
      </c>
      <c r="AY457" s="167" t="s">
        <v>141</v>
      </c>
    </row>
    <row r="458" spans="2:51" s="12" customFormat="1" ht="13.5">
      <c r="B458" s="173"/>
      <c r="D458" s="174" t="s">
        <v>150</v>
      </c>
      <c r="E458" s="175" t="s">
        <v>5</v>
      </c>
      <c r="F458" s="176" t="s">
        <v>153</v>
      </c>
      <c r="H458" s="177">
        <v>67.03375</v>
      </c>
      <c r="L458" s="173"/>
      <c r="M458" s="178"/>
      <c r="N458" s="179"/>
      <c r="O458" s="179"/>
      <c r="P458" s="179"/>
      <c r="Q458" s="179"/>
      <c r="R458" s="179"/>
      <c r="S458" s="179"/>
      <c r="T458" s="180"/>
      <c r="AT458" s="181" t="s">
        <v>150</v>
      </c>
      <c r="AU458" s="181" t="s">
        <v>81</v>
      </c>
      <c r="AV458" s="12" t="s">
        <v>148</v>
      </c>
      <c r="AW458" s="12" t="s">
        <v>152</v>
      </c>
      <c r="AX458" s="12" t="s">
        <v>22</v>
      </c>
      <c r="AY458" s="181" t="s">
        <v>141</v>
      </c>
    </row>
    <row r="459" spans="2:65" s="1" customFormat="1" ht="16.5" customHeight="1">
      <c r="B459" s="153"/>
      <c r="C459" s="154" t="s">
        <v>610</v>
      </c>
      <c r="D459" s="154" t="s">
        <v>143</v>
      </c>
      <c r="E459" s="155" t="s">
        <v>611</v>
      </c>
      <c r="F459" s="156" t="s">
        <v>612</v>
      </c>
      <c r="G459" s="157" t="s">
        <v>222</v>
      </c>
      <c r="H459" s="158">
        <v>1</v>
      </c>
      <c r="I459" s="159"/>
      <c r="J459" s="159">
        <f>ROUND(I459*H459,2)</f>
        <v>0</v>
      </c>
      <c r="K459" s="156" t="s">
        <v>5</v>
      </c>
      <c r="L459" s="37"/>
      <c r="M459" s="160" t="s">
        <v>5</v>
      </c>
      <c r="N459" s="161" t="s">
        <v>43</v>
      </c>
      <c r="O459" s="162">
        <v>0</v>
      </c>
      <c r="P459" s="162">
        <f>O459*H459</f>
        <v>0</v>
      </c>
      <c r="Q459" s="162">
        <v>0</v>
      </c>
      <c r="R459" s="162">
        <f>Q459*H459</f>
        <v>0</v>
      </c>
      <c r="S459" s="162">
        <v>0</v>
      </c>
      <c r="T459" s="163">
        <f>S459*H459</f>
        <v>0</v>
      </c>
      <c r="AR459" s="23" t="s">
        <v>148</v>
      </c>
      <c r="AT459" s="23" t="s">
        <v>143</v>
      </c>
      <c r="AU459" s="23" t="s">
        <v>81</v>
      </c>
      <c r="AY459" s="23" t="s">
        <v>141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23" t="s">
        <v>22</v>
      </c>
      <c r="BK459" s="164">
        <f>ROUND(I459*H459,2)</f>
        <v>0</v>
      </c>
      <c r="BL459" s="23" t="s">
        <v>148</v>
      </c>
      <c r="BM459" s="23" t="s">
        <v>613</v>
      </c>
    </row>
    <row r="460" spans="2:51" s="13" customFormat="1" ht="13.5">
      <c r="B460" s="182"/>
      <c r="D460" s="166" t="s">
        <v>150</v>
      </c>
      <c r="E460" s="183" t="s">
        <v>5</v>
      </c>
      <c r="F460" s="184" t="s">
        <v>614</v>
      </c>
      <c r="H460" s="185" t="s">
        <v>5</v>
      </c>
      <c r="L460" s="182"/>
      <c r="M460" s="186"/>
      <c r="N460" s="187"/>
      <c r="O460" s="187"/>
      <c r="P460" s="187"/>
      <c r="Q460" s="187"/>
      <c r="R460" s="187"/>
      <c r="S460" s="187"/>
      <c r="T460" s="188"/>
      <c r="AT460" s="185" t="s">
        <v>150</v>
      </c>
      <c r="AU460" s="185" t="s">
        <v>81</v>
      </c>
      <c r="AV460" s="13" t="s">
        <v>22</v>
      </c>
      <c r="AW460" s="13" t="s">
        <v>152</v>
      </c>
      <c r="AX460" s="13" t="s">
        <v>72</v>
      </c>
      <c r="AY460" s="185" t="s">
        <v>141</v>
      </c>
    </row>
    <row r="461" spans="2:51" s="11" customFormat="1" ht="13.5">
      <c r="B461" s="165"/>
      <c r="D461" s="166" t="s">
        <v>150</v>
      </c>
      <c r="E461" s="167" t="s">
        <v>5</v>
      </c>
      <c r="F461" s="168" t="s">
        <v>615</v>
      </c>
      <c r="H461" s="169">
        <v>1</v>
      </c>
      <c r="L461" s="165"/>
      <c r="M461" s="170"/>
      <c r="N461" s="171"/>
      <c r="O461" s="171"/>
      <c r="P461" s="171"/>
      <c r="Q461" s="171"/>
      <c r="R461" s="171"/>
      <c r="S461" s="171"/>
      <c r="T461" s="172"/>
      <c r="AT461" s="167" t="s">
        <v>150</v>
      </c>
      <c r="AU461" s="167" t="s">
        <v>81</v>
      </c>
      <c r="AV461" s="11" t="s">
        <v>81</v>
      </c>
      <c r="AW461" s="11" t="s">
        <v>152</v>
      </c>
      <c r="AX461" s="11" t="s">
        <v>72</v>
      </c>
      <c r="AY461" s="167" t="s">
        <v>141</v>
      </c>
    </row>
    <row r="462" spans="2:51" s="12" customFormat="1" ht="13.5">
      <c r="B462" s="173"/>
      <c r="D462" s="174" t="s">
        <v>150</v>
      </c>
      <c r="E462" s="175" t="s">
        <v>5</v>
      </c>
      <c r="F462" s="176" t="s">
        <v>153</v>
      </c>
      <c r="H462" s="177">
        <v>1</v>
      </c>
      <c r="L462" s="173"/>
      <c r="M462" s="178"/>
      <c r="N462" s="179"/>
      <c r="O462" s="179"/>
      <c r="P462" s="179"/>
      <c r="Q462" s="179"/>
      <c r="R462" s="179"/>
      <c r="S462" s="179"/>
      <c r="T462" s="180"/>
      <c r="AT462" s="181" t="s">
        <v>150</v>
      </c>
      <c r="AU462" s="181" t="s">
        <v>81</v>
      </c>
      <c r="AV462" s="12" t="s">
        <v>148</v>
      </c>
      <c r="AW462" s="12" t="s">
        <v>152</v>
      </c>
      <c r="AX462" s="12" t="s">
        <v>22</v>
      </c>
      <c r="AY462" s="181" t="s">
        <v>141</v>
      </c>
    </row>
    <row r="463" spans="2:65" s="1" customFormat="1" ht="16.5" customHeight="1">
      <c r="B463" s="153"/>
      <c r="C463" s="154" t="s">
        <v>616</v>
      </c>
      <c r="D463" s="154" t="s">
        <v>143</v>
      </c>
      <c r="E463" s="155" t="s">
        <v>617</v>
      </c>
      <c r="F463" s="156" t="s">
        <v>618</v>
      </c>
      <c r="G463" s="157" t="s">
        <v>146</v>
      </c>
      <c r="H463" s="158">
        <v>75</v>
      </c>
      <c r="I463" s="159"/>
      <c r="J463" s="159">
        <f>ROUND(I463*H463,2)</f>
        <v>0</v>
      </c>
      <c r="K463" s="156" t="s">
        <v>147</v>
      </c>
      <c r="L463" s="37"/>
      <c r="M463" s="160" t="s">
        <v>5</v>
      </c>
      <c r="N463" s="161" t="s">
        <v>43</v>
      </c>
      <c r="O463" s="162">
        <v>0.329</v>
      </c>
      <c r="P463" s="162">
        <f>O463*H463</f>
        <v>24.675</v>
      </c>
      <c r="Q463" s="162">
        <v>0</v>
      </c>
      <c r="R463" s="162">
        <f>Q463*H463</f>
        <v>0</v>
      </c>
      <c r="S463" s="162">
        <v>0</v>
      </c>
      <c r="T463" s="163">
        <f>S463*H463</f>
        <v>0</v>
      </c>
      <c r="AR463" s="23" t="s">
        <v>148</v>
      </c>
      <c r="AT463" s="23" t="s">
        <v>143</v>
      </c>
      <c r="AU463" s="23" t="s">
        <v>81</v>
      </c>
      <c r="AY463" s="23" t="s">
        <v>141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23" t="s">
        <v>22</v>
      </c>
      <c r="BK463" s="164">
        <f>ROUND(I463*H463,2)</f>
        <v>0</v>
      </c>
      <c r="BL463" s="23" t="s">
        <v>148</v>
      </c>
      <c r="BM463" s="23" t="s">
        <v>619</v>
      </c>
    </row>
    <row r="464" spans="2:51" s="11" customFormat="1" ht="13.5">
      <c r="B464" s="165"/>
      <c r="D464" s="166" t="s">
        <v>150</v>
      </c>
      <c r="E464" s="167" t="s">
        <v>5</v>
      </c>
      <c r="F464" s="168" t="s">
        <v>168</v>
      </c>
      <c r="H464" s="169">
        <v>75</v>
      </c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150</v>
      </c>
      <c r="AU464" s="167" t="s">
        <v>81</v>
      </c>
      <c r="AV464" s="11" t="s">
        <v>81</v>
      </c>
      <c r="AW464" s="11" t="s">
        <v>152</v>
      </c>
      <c r="AX464" s="11" t="s">
        <v>72</v>
      </c>
      <c r="AY464" s="167" t="s">
        <v>141</v>
      </c>
    </row>
    <row r="465" spans="2:51" s="12" customFormat="1" ht="13.5">
      <c r="B465" s="173"/>
      <c r="D465" s="174" t="s">
        <v>150</v>
      </c>
      <c r="E465" s="175" t="s">
        <v>5</v>
      </c>
      <c r="F465" s="176" t="s">
        <v>153</v>
      </c>
      <c r="H465" s="177">
        <v>75</v>
      </c>
      <c r="L465" s="173"/>
      <c r="M465" s="178"/>
      <c r="N465" s="179"/>
      <c r="O465" s="179"/>
      <c r="P465" s="179"/>
      <c r="Q465" s="179"/>
      <c r="R465" s="179"/>
      <c r="S465" s="179"/>
      <c r="T465" s="180"/>
      <c r="AT465" s="181" t="s">
        <v>150</v>
      </c>
      <c r="AU465" s="181" t="s">
        <v>81</v>
      </c>
      <c r="AV465" s="12" t="s">
        <v>148</v>
      </c>
      <c r="AW465" s="12" t="s">
        <v>152</v>
      </c>
      <c r="AX465" s="12" t="s">
        <v>22</v>
      </c>
      <c r="AY465" s="181" t="s">
        <v>141</v>
      </c>
    </row>
    <row r="466" spans="2:65" s="1" customFormat="1" ht="25.5" customHeight="1">
      <c r="B466" s="153"/>
      <c r="C466" s="154" t="s">
        <v>620</v>
      </c>
      <c r="D466" s="154" t="s">
        <v>143</v>
      </c>
      <c r="E466" s="155" t="s">
        <v>621</v>
      </c>
      <c r="F466" s="156" t="s">
        <v>622</v>
      </c>
      <c r="G466" s="157" t="s">
        <v>242</v>
      </c>
      <c r="H466" s="158">
        <v>708.338</v>
      </c>
      <c r="I466" s="159"/>
      <c r="J466" s="159">
        <f>ROUND(I466*H466,2)</f>
        <v>0</v>
      </c>
      <c r="K466" s="156" t="s">
        <v>5</v>
      </c>
      <c r="L466" s="37"/>
      <c r="M466" s="160" t="s">
        <v>5</v>
      </c>
      <c r="N466" s="161" t="s">
        <v>43</v>
      </c>
      <c r="O466" s="162">
        <v>0.03</v>
      </c>
      <c r="P466" s="162">
        <f>O466*H466</f>
        <v>21.25014</v>
      </c>
      <c r="Q466" s="162">
        <v>0</v>
      </c>
      <c r="R466" s="162">
        <f>Q466*H466</f>
        <v>0</v>
      </c>
      <c r="S466" s="162">
        <v>0</v>
      </c>
      <c r="T466" s="163">
        <f>S466*H466</f>
        <v>0</v>
      </c>
      <c r="AR466" s="23" t="s">
        <v>148</v>
      </c>
      <c r="AT466" s="23" t="s">
        <v>143</v>
      </c>
      <c r="AU466" s="23" t="s">
        <v>81</v>
      </c>
      <c r="AY466" s="23" t="s">
        <v>141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23" t="s">
        <v>22</v>
      </c>
      <c r="BK466" s="164">
        <f>ROUND(I466*H466,2)</f>
        <v>0</v>
      </c>
      <c r="BL466" s="23" t="s">
        <v>148</v>
      </c>
      <c r="BM466" s="23" t="s">
        <v>623</v>
      </c>
    </row>
    <row r="467" spans="2:51" s="11" customFormat="1" ht="27">
      <c r="B467" s="165"/>
      <c r="D467" s="166" t="s">
        <v>150</v>
      </c>
      <c r="E467" s="167" t="s">
        <v>5</v>
      </c>
      <c r="F467" s="168" t="s">
        <v>624</v>
      </c>
      <c r="H467" s="169">
        <v>708.338</v>
      </c>
      <c r="L467" s="165"/>
      <c r="M467" s="170"/>
      <c r="N467" s="171"/>
      <c r="O467" s="171"/>
      <c r="P467" s="171"/>
      <c r="Q467" s="171"/>
      <c r="R467" s="171"/>
      <c r="S467" s="171"/>
      <c r="T467" s="172"/>
      <c r="AT467" s="167" t="s">
        <v>150</v>
      </c>
      <c r="AU467" s="167" t="s">
        <v>81</v>
      </c>
      <c r="AV467" s="11" t="s">
        <v>81</v>
      </c>
      <c r="AW467" s="11" t="s">
        <v>152</v>
      </c>
      <c r="AX467" s="11" t="s">
        <v>72</v>
      </c>
      <c r="AY467" s="167" t="s">
        <v>141</v>
      </c>
    </row>
    <row r="468" spans="2:51" s="12" customFormat="1" ht="13.5">
      <c r="B468" s="173"/>
      <c r="D468" s="174" t="s">
        <v>150</v>
      </c>
      <c r="E468" s="175" t="s">
        <v>5</v>
      </c>
      <c r="F468" s="176" t="s">
        <v>153</v>
      </c>
      <c r="H468" s="177">
        <v>708.338</v>
      </c>
      <c r="L468" s="173"/>
      <c r="M468" s="178"/>
      <c r="N468" s="179"/>
      <c r="O468" s="179"/>
      <c r="P468" s="179"/>
      <c r="Q468" s="179"/>
      <c r="R468" s="179"/>
      <c r="S468" s="179"/>
      <c r="T468" s="180"/>
      <c r="AT468" s="181" t="s">
        <v>150</v>
      </c>
      <c r="AU468" s="181" t="s">
        <v>81</v>
      </c>
      <c r="AV468" s="12" t="s">
        <v>148</v>
      </c>
      <c r="AW468" s="12" t="s">
        <v>152</v>
      </c>
      <c r="AX468" s="12" t="s">
        <v>22</v>
      </c>
      <c r="AY468" s="181" t="s">
        <v>141</v>
      </c>
    </row>
    <row r="469" spans="2:65" s="1" customFormat="1" ht="16.5" customHeight="1">
      <c r="B469" s="153"/>
      <c r="C469" s="154" t="s">
        <v>625</v>
      </c>
      <c r="D469" s="154" t="s">
        <v>143</v>
      </c>
      <c r="E469" s="155" t="s">
        <v>626</v>
      </c>
      <c r="F469" s="156" t="s">
        <v>627</v>
      </c>
      <c r="G469" s="157" t="s">
        <v>242</v>
      </c>
      <c r="H469" s="158">
        <v>3345.535</v>
      </c>
      <c r="I469" s="159"/>
      <c r="J469" s="159">
        <f>ROUND(I469*H469,2)</f>
        <v>0</v>
      </c>
      <c r="K469" s="156" t="s">
        <v>147</v>
      </c>
      <c r="L469" s="37"/>
      <c r="M469" s="160" t="s">
        <v>5</v>
      </c>
      <c r="N469" s="201" t="s">
        <v>43</v>
      </c>
      <c r="O469" s="202">
        <v>0.338</v>
      </c>
      <c r="P469" s="202">
        <f>O469*H469</f>
        <v>1130.79083</v>
      </c>
      <c r="Q469" s="202">
        <v>0</v>
      </c>
      <c r="R469" s="202">
        <f>Q469*H469</f>
        <v>0</v>
      </c>
      <c r="S469" s="202">
        <v>0</v>
      </c>
      <c r="T469" s="203">
        <f>S469*H469</f>
        <v>0</v>
      </c>
      <c r="AR469" s="23" t="s">
        <v>148</v>
      </c>
      <c r="AT469" s="23" t="s">
        <v>143</v>
      </c>
      <c r="AU469" s="23" t="s">
        <v>81</v>
      </c>
      <c r="AY469" s="23" t="s">
        <v>141</v>
      </c>
      <c r="BE469" s="164">
        <f>IF(N469="základní",J469,0)</f>
        <v>0</v>
      </c>
      <c r="BF469" s="164">
        <f>IF(N469="snížená",J469,0)</f>
        <v>0</v>
      </c>
      <c r="BG469" s="164">
        <f>IF(N469="zákl. přenesená",J469,0)</f>
        <v>0</v>
      </c>
      <c r="BH469" s="164">
        <f>IF(N469="sníž. přenesená",J469,0)</f>
        <v>0</v>
      </c>
      <c r="BI469" s="164">
        <f>IF(N469="nulová",J469,0)</f>
        <v>0</v>
      </c>
      <c r="BJ469" s="23" t="s">
        <v>22</v>
      </c>
      <c r="BK469" s="164">
        <f>ROUND(I469*H469,2)</f>
        <v>0</v>
      </c>
      <c r="BL469" s="23" t="s">
        <v>148</v>
      </c>
      <c r="BM469" s="23" t="s">
        <v>628</v>
      </c>
    </row>
    <row r="470" spans="2:12" s="1" customFormat="1" ht="6.95" customHeight="1">
      <c r="B470" s="52"/>
      <c r="C470" s="53"/>
      <c r="D470" s="53"/>
      <c r="E470" s="53"/>
      <c r="F470" s="53"/>
      <c r="G470" s="53"/>
      <c r="H470" s="53"/>
      <c r="I470" s="53"/>
      <c r="J470" s="53"/>
      <c r="K470" s="53"/>
      <c r="L470" s="37"/>
    </row>
  </sheetData>
  <autoFilter ref="C83:K469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117" activePane="bottomLeft" state="frozen"/>
      <selection pane="bottomLeft" activeCell="F153" sqref="F1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629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ROUND(J79,2)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ROUND(SUM(BE79:BE158),2)</f>
        <v>0</v>
      </c>
      <c r="G30" s="38"/>
      <c r="H30" s="38"/>
      <c r="I30" s="106">
        <v>0.21</v>
      </c>
      <c r="J30" s="105">
        <f>ROUND(ROUND((SUM(BE79:BE158)),2)*I30,2)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ROUND(SUM(BF79:BF158),2)</f>
        <v>0</v>
      </c>
      <c r="G31" s="38"/>
      <c r="H31" s="38"/>
      <c r="I31" s="106">
        <v>0.15</v>
      </c>
      <c r="J31" s="105">
        <f>ROUND(ROUND((SUM(BF79:BF158)),2)*I31,2)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ROUND(SUM(BG79:BG158),2)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ROUND(SUM(BH79:BH158),2)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ROUND(SUM(BI79:BI158),2)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02 - Hrazení kanalizace, čerpání vod, těsnění prost.IS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J79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630</v>
      </c>
      <c r="E57" s="121"/>
      <c r="F57" s="121"/>
      <c r="G57" s="121"/>
      <c r="H57" s="121"/>
      <c r="I57" s="121"/>
      <c r="J57" s="122">
        <f>J80</f>
        <v>0</v>
      </c>
      <c r="K57" s="123"/>
    </row>
    <row r="58" spans="2:11" s="8" customFormat="1" ht="19.9" customHeight="1">
      <c r="B58" s="124"/>
      <c r="C58" s="125"/>
      <c r="D58" s="126" t="s">
        <v>123</v>
      </c>
      <c r="E58" s="127"/>
      <c r="F58" s="127"/>
      <c r="G58" s="127"/>
      <c r="H58" s="127"/>
      <c r="I58" s="127"/>
      <c r="J58" s="128">
        <f>J81</f>
        <v>0</v>
      </c>
      <c r="K58" s="129"/>
    </row>
    <row r="59" spans="2:11" s="8" customFormat="1" ht="19.9" customHeight="1">
      <c r="B59" s="124"/>
      <c r="C59" s="125"/>
      <c r="D59" s="126" t="s">
        <v>631</v>
      </c>
      <c r="E59" s="127"/>
      <c r="F59" s="127"/>
      <c r="G59" s="127"/>
      <c r="H59" s="127"/>
      <c r="I59" s="127"/>
      <c r="J59" s="128">
        <f>J157</f>
        <v>0</v>
      </c>
      <c r="K59" s="129"/>
    </row>
    <row r="60" spans="2:11" s="1" customFormat="1" ht="21.75" customHeight="1">
      <c r="B60" s="37"/>
      <c r="C60" s="38"/>
      <c r="D60" s="38"/>
      <c r="E60" s="38"/>
      <c r="F60" s="38"/>
      <c r="G60" s="38"/>
      <c r="H60" s="38"/>
      <c r="I60" s="38"/>
      <c r="J60" s="38"/>
      <c r="K60" s="41"/>
    </row>
    <row r="61" spans="2:11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37"/>
    </row>
    <row r="66" spans="2:12" s="1" customFormat="1" ht="36.95" customHeight="1">
      <c r="B66" s="37"/>
      <c r="C66" s="57" t="s">
        <v>125</v>
      </c>
      <c r="L66" s="37"/>
    </row>
    <row r="67" spans="2:12" s="1" customFormat="1" ht="6.95" customHeight="1">
      <c r="B67" s="37"/>
      <c r="L67" s="37"/>
    </row>
    <row r="68" spans="2:12" s="1" customFormat="1" ht="14.45" customHeight="1">
      <c r="B68" s="37"/>
      <c r="C68" s="59" t="s">
        <v>17</v>
      </c>
      <c r="L68" s="37"/>
    </row>
    <row r="69" spans="2:12" s="1" customFormat="1" ht="16.5" customHeight="1">
      <c r="B69" s="37"/>
      <c r="E69" s="323" t="str">
        <f>E7</f>
        <v>PPO města Písek I. a II. etapa</v>
      </c>
      <c r="F69" s="324"/>
      <c r="G69" s="324"/>
      <c r="H69" s="324"/>
      <c r="L69" s="37"/>
    </row>
    <row r="70" spans="2:12" s="1" customFormat="1" ht="14.45" customHeight="1">
      <c r="B70" s="37"/>
      <c r="C70" s="59" t="s">
        <v>110</v>
      </c>
      <c r="L70" s="37"/>
    </row>
    <row r="71" spans="2:12" s="1" customFormat="1" ht="17.25" customHeight="1">
      <c r="B71" s="37"/>
      <c r="E71" s="314" t="str">
        <f>E9</f>
        <v>IO 02 - Hrazení kanalizace, čerpání vod, těsnění prost.IS</v>
      </c>
      <c r="F71" s="325"/>
      <c r="G71" s="325"/>
      <c r="H71" s="325"/>
      <c r="L71" s="37"/>
    </row>
    <row r="72" spans="2:12" s="1" customFormat="1" ht="6.95" customHeight="1">
      <c r="B72" s="37"/>
      <c r="L72" s="37"/>
    </row>
    <row r="73" spans="2:12" s="1" customFormat="1" ht="18" customHeight="1">
      <c r="B73" s="37"/>
      <c r="C73" s="59" t="s">
        <v>23</v>
      </c>
      <c r="F73" s="130" t="str">
        <f>F12</f>
        <v>Písek</v>
      </c>
      <c r="I73" s="59" t="s">
        <v>25</v>
      </c>
      <c r="J73" s="63">
        <f>IF(J12="","",J12)</f>
        <v>42865</v>
      </c>
      <c r="L73" s="37"/>
    </row>
    <row r="74" spans="2:12" s="1" customFormat="1" ht="6.95" customHeight="1">
      <c r="B74" s="37"/>
      <c r="L74" s="37"/>
    </row>
    <row r="75" spans="2:12" s="1" customFormat="1" ht="15">
      <c r="B75" s="37"/>
      <c r="C75" s="59" t="s">
        <v>28</v>
      </c>
      <c r="F75" s="130" t="str">
        <f>E15</f>
        <v>Povodí Vltavy, s.p., Č.Budějovice</v>
      </c>
      <c r="I75" s="59" t="s">
        <v>34</v>
      </c>
      <c r="J75" s="130" t="str">
        <f>E21</f>
        <v>VH-TRES spol.s r.o., Č. Budějovice</v>
      </c>
      <c r="L75" s="37"/>
    </row>
    <row r="76" spans="2:12" s="1" customFormat="1" ht="14.45" customHeight="1">
      <c r="B76" s="37"/>
      <c r="C76" s="59" t="s">
        <v>32</v>
      </c>
      <c r="F76" s="130" t="str">
        <f>IF(E18="","",E18)</f>
        <v xml:space="preserve"> </v>
      </c>
      <c r="L76" s="37"/>
    </row>
    <row r="77" spans="2:12" s="1" customFormat="1" ht="10.35" customHeight="1">
      <c r="B77" s="37"/>
      <c r="L77" s="37"/>
    </row>
    <row r="78" spans="2:20" s="9" customFormat="1" ht="29.25" customHeight="1">
      <c r="B78" s="131"/>
      <c r="C78" s="132" t="s">
        <v>126</v>
      </c>
      <c r="D78" s="133" t="s">
        <v>57</v>
      </c>
      <c r="E78" s="133" t="s">
        <v>53</v>
      </c>
      <c r="F78" s="133" t="s">
        <v>127</v>
      </c>
      <c r="G78" s="133" t="s">
        <v>128</v>
      </c>
      <c r="H78" s="133" t="s">
        <v>129</v>
      </c>
      <c r="I78" s="134" t="s">
        <v>130</v>
      </c>
      <c r="J78" s="133" t="s">
        <v>114</v>
      </c>
      <c r="K78" s="135" t="s">
        <v>131</v>
      </c>
      <c r="L78" s="131"/>
      <c r="M78" s="69" t="s">
        <v>132</v>
      </c>
      <c r="N78" s="70" t="s">
        <v>42</v>
      </c>
      <c r="O78" s="70" t="s">
        <v>133</v>
      </c>
      <c r="P78" s="70" t="s">
        <v>134</v>
      </c>
      <c r="Q78" s="70" t="s">
        <v>135</v>
      </c>
      <c r="R78" s="70" t="s">
        <v>136</v>
      </c>
      <c r="S78" s="70" t="s">
        <v>137</v>
      </c>
      <c r="T78" s="71" t="s">
        <v>138</v>
      </c>
    </row>
    <row r="79" spans="2:63" s="1" customFormat="1" ht="29.25" customHeight="1">
      <c r="B79" s="37"/>
      <c r="C79" s="73" t="s">
        <v>115</v>
      </c>
      <c r="J79" s="136">
        <f>BK79</f>
        <v>0</v>
      </c>
      <c r="L79" s="37"/>
      <c r="M79" s="72"/>
      <c r="N79" s="64"/>
      <c r="O79" s="64"/>
      <c r="P79" s="137">
        <f>P80</f>
        <v>71.287204</v>
      </c>
      <c r="Q79" s="64"/>
      <c r="R79" s="137">
        <f>R80</f>
        <v>6.75831</v>
      </c>
      <c r="S79" s="64"/>
      <c r="T79" s="138">
        <f>T80</f>
        <v>0</v>
      </c>
      <c r="AT79" s="23" t="s">
        <v>71</v>
      </c>
      <c r="AU79" s="23" t="s">
        <v>116</v>
      </c>
      <c r="BK79" s="139">
        <f>BK80</f>
        <v>0</v>
      </c>
    </row>
    <row r="80" spans="2:63" s="10" customFormat="1" ht="37.35" customHeight="1">
      <c r="B80" s="140"/>
      <c r="D80" s="141" t="s">
        <v>71</v>
      </c>
      <c r="E80" s="142" t="s">
        <v>632</v>
      </c>
      <c r="F80" s="142" t="s">
        <v>633</v>
      </c>
      <c r="J80" s="143">
        <f>BK80</f>
        <v>0</v>
      </c>
      <c r="L80" s="140"/>
      <c r="M80" s="144"/>
      <c r="N80" s="145"/>
      <c r="O80" s="145"/>
      <c r="P80" s="146">
        <f>P81+P157</f>
        <v>71.287204</v>
      </c>
      <c r="Q80" s="145"/>
      <c r="R80" s="146">
        <f>R81+R157</f>
        <v>6.75831</v>
      </c>
      <c r="S80" s="145"/>
      <c r="T80" s="147">
        <f>T81+T157</f>
        <v>0</v>
      </c>
      <c r="AR80" s="141" t="s">
        <v>22</v>
      </c>
      <c r="AT80" s="148" t="s">
        <v>71</v>
      </c>
      <c r="AU80" s="148" t="s">
        <v>72</v>
      </c>
      <c r="AY80" s="141" t="s">
        <v>141</v>
      </c>
      <c r="BK80" s="149">
        <f>BK81+BK157</f>
        <v>0</v>
      </c>
    </row>
    <row r="81" spans="2:63" s="10" customFormat="1" ht="19.9" customHeight="1">
      <c r="B81" s="140"/>
      <c r="D81" s="150" t="s">
        <v>71</v>
      </c>
      <c r="E81" s="151" t="s">
        <v>178</v>
      </c>
      <c r="F81" s="151" t="s">
        <v>501</v>
      </c>
      <c r="J81" s="152">
        <f>BK81</f>
        <v>0</v>
      </c>
      <c r="L81" s="140"/>
      <c r="M81" s="144"/>
      <c r="N81" s="145"/>
      <c r="O81" s="145"/>
      <c r="P81" s="146">
        <f>SUM(P82:P156)</f>
        <v>69.003</v>
      </c>
      <c r="Q81" s="145"/>
      <c r="R81" s="146">
        <f>SUM(R82:R156)</f>
        <v>6.75831</v>
      </c>
      <c r="S81" s="145"/>
      <c r="T81" s="147">
        <f>SUM(T82:T156)</f>
        <v>0</v>
      </c>
      <c r="AR81" s="141" t="s">
        <v>22</v>
      </c>
      <c r="AT81" s="148" t="s">
        <v>71</v>
      </c>
      <c r="AU81" s="148" t="s">
        <v>22</v>
      </c>
      <c r="AY81" s="141" t="s">
        <v>141</v>
      </c>
      <c r="BK81" s="149">
        <f>SUM(BK82:BK156)</f>
        <v>0</v>
      </c>
    </row>
    <row r="82" spans="2:65" s="1" customFormat="1" ht="25.5" customHeight="1">
      <c r="B82" s="153"/>
      <c r="C82" s="154" t="s">
        <v>22</v>
      </c>
      <c r="D82" s="154" t="s">
        <v>143</v>
      </c>
      <c r="E82" s="155" t="s">
        <v>634</v>
      </c>
      <c r="F82" s="156" t="s">
        <v>635</v>
      </c>
      <c r="G82" s="157" t="s">
        <v>344</v>
      </c>
      <c r="H82" s="158">
        <v>8</v>
      </c>
      <c r="I82" s="159"/>
      <c r="J82" s="159">
        <f>ROUND(I82*H82,2)</f>
        <v>0</v>
      </c>
      <c r="K82" s="156" t="s">
        <v>5</v>
      </c>
      <c r="L82" s="37"/>
      <c r="M82" s="160" t="s">
        <v>5</v>
      </c>
      <c r="N82" s="161" t="s">
        <v>43</v>
      </c>
      <c r="O82" s="162">
        <v>0</v>
      </c>
      <c r="P82" s="162">
        <f>O82*H82</f>
        <v>0</v>
      </c>
      <c r="Q82" s="162">
        <v>0.32</v>
      </c>
      <c r="R82" s="162">
        <f>Q82*H82</f>
        <v>2.56</v>
      </c>
      <c r="S82" s="162">
        <v>0</v>
      </c>
      <c r="T82" s="163">
        <f>S82*H82</f>
        <v>0</v>
      </c>
      <c r="AR82" s="23" t="s">
        <v>148</v>
      </c>
      <c r="AT82" s="23" t="s">
        <v>143</v>
      </c>
      <c r="AU82" s="23" t="s">
        <v>81</v>
      </c>
      <c r="AY82" s="23" t="s">
        <v>141</v>
      </c>
      <c r="BE82" s="164">
        <f>IF(N82="základní",J82,0)</f>
        <v>0</v>
      </c>
      <c r="BF82" s="164">
        <f>IF(N82="snížená",J82,0)</f>
        <v>0</v>
      </c>
      <c r="BG82" s="164">
        <f>IF(N82="zákl. přenesená",J82,0)</f>
        <v>0</v>
      </c>
      <c r="BH82" s="164">
        <f>IF(N82="sníž. přenesená",J82,0)</f>
        <v>0</v>
      </c>
      <c r="BI82" s="164">
        <f>IF(N82="nulová",J82,0)</f>
        <v>0</v>
      </c>
      <c r="BJ82" s="23" t="s">
        <v>22</v>
      </c>
      <c r="BK82" s="164">
        <f>ROUND(I82*H82,2)</f>
        <v>0</v>
      </c>
      <c r="BL82" s="23" t="s">
        <v>148</v>
      </c>
      <c r="BM82" s="23" t="s">
        <v>636</v>
      </c>
    </row>
    <row r="83" spans="2:51" s="11" customFormat="1" ht="13.5">
      <c r="B83" s="165"/>
      <c r="D83" s="166" t="s">
        <v>150</v>
      </c>
      <c r="E83" s="167" t="s">
        <v>5</v>
      </c>
      <c r="F83" s="168" t="s">
        <v>637</v>
      </c>
      <c r="H83" s="169">
        <v>8</v>
      </c>
      <c r="L83" s="165"/>
      <c r="M83" s="170"/>
      <c r="N83" s="171"/>
      <c r="O83" s="171"/>
      <c r="P83" s="171"/>
      <c r="Q83" s="171"/>
      <c r="R83" s="171"/>
      <c r="S83" s="171"/>
      <c r="T83" s="172"/>
      <c r="AT83" s="167" t="s">
        <v>150</v>
      </c>
      <c r="AU83" s="167" t="s">
        <v>81</v>
      </c>
      <c r="AV83" s="11" t="s">
        <v>81</v>
      </c>
      <c r="AW83" s="11" t="s">
        <v>152</v>
      </c>
      <c r="AX83" s="11" t="s">
        <v>72</v>
      </c>
      <c r="AY83" s="167" t="s">
        <v>141</v>
      </c>
    </row>
    <row r="84" spans="2:51" s="12" customFormat="1" ht="13.5">
      <c r="B84" s="173"/>
      <c r="D84" s="174" t="s">
        <v>150</v>
      </c>
      <c r="E84" s="175" t="s">
        <v>5</v>
      </c>
      <c r="F84" s="176" t="s">
        <v>153</v>
      </c>
      <c r="H84" s="177">
        <v>8</v>
      </c>
      <c r="L84" s="173"/>
      <c r="M84" s="178"/>
      <c r="N84" s="179"/>
      <c r="O84" s="179"/>
      <c r="P84" s="179"/>
      <c r="Q84" s="179"/>
      <c r="R84" s="179"/>
      <c r="S84" s="179"/>
      <c r="T84" s="180"/>
      <c r="AT84" s="181" t="s">
        <v>150</v>
      </c>
      <c r="AU84" s="181" t="s">
        <v>81</v>
      </c>
      <c r="AV84" s="12" t="s">
        <v>148</v>
      </c>
      <c r="AW84" s="12" t="s">
        <v>152</v>
      </c>
      <c r="AX84" s="12" t="s">
        <v>22</v>
      </c>
      <c r="AY84" s="181" t="s">
        <v>141</v>
      </c>
    </row>
    <row r="85" spans="2:65" s="1" customFormat="1" ht="16.5" customHeight="1">
      <c r="B85" s="153"/>
      <c r="C85" s="154" t="s">
        <v>81</v>
      </c>
      <c r="D85" s="154" t="s">
        <v>143</v>
      </c>
      <c r="E85" s="155" t="s">
        <v>638</v>
      </c>
      <c r="F85" s="156" t="s">
        <v>639</v>
      </c>
      <c r="G85" s="157" t="s">
        <v>222</v>
      </c>
      <c r="H85" s="158">
        <v>1</v>
      </c>
      <c r="I85" s="159"/>
      <c r="J85" s="159">
        <f>ROUND(I85*H85,2)</f>
        <v>0</v>
      </c>
      <c r="K85" s="156" t="s">
        <v>147</v>
      </c>
      <c r="L85" s="37"/>
      <c r="M85" s="160" t="s">
        <v>5</v>
      </c>
      <c r="N85" s="161" t="s">
        <v>43</v>
      </c>
      <c r="O85" s="162">
        <v>5.36</v>
      </c>
      <c r="P85" s="162">
        <f>O85*H85</f>
        <v>5.36</v>
      </c>
      <c r="Q85" s="162">
        <v>0.17972</v>
      </c>
      <c r="R85" s="162">
        <f>Q85*H85</f>
        <v>0.17972</v>
      </c>
      <c r="S85" s="162">
        <v>0</v>
      </c>
      <c r="T85" s="163">
        <f>S85*H85</f>
        <v>0</v>
      </c>
      <c r="AR85" s="23" t="s">
        <v>148</v>
      </c>
      <c r="AT85" s="23" t="s">
        <v>143</v>
      </c>
      <c r="AU85" s="23" t="s">
        <v>81</v>
      </c>
      <c r="AY85" s="23" t="s">
        <v>141</v>
      </c>
      <c r="BE85" s="164">
        <f>IF(N85="základní",J85,0)</f>
        <v>0</v>
      </c>
      <c r="BF85" s="164">
        <f>IF(N85="snížená",J85,0)</f>
        <v>0</v>
      </c>
      <c r="BG85" s="164">
        <f>IF(N85="zákl. přenesená",J85,0)</f>
        <v>0</v>
      </c>
      <c r="BH85" s="164">
        <f>IF(N85="sníž. přenesená",J85,0)</f>
        <v>0</v>
      </c>
      <c r="BI85" s="164">
        <f>IF(N85="nulová",J85,0)</f>
        <v>0</v>
      </c>
      <c r="BJ85" s="23" t="s">
        <v>22</v>
      </c>
      <c r="BK85" s="164">
        <f>ROUND(I85*H85,2)</f>
        <v>0</v>
      </c>
      <c r="BL85" s="23" t="s">
        <v>148</v>
      </c>
      <c r="BM85" s="23" t="s">
        <v>640</v>
      </c>
    </row>
    <row r="86" spans="2:51" s="11" customFormat="1" ht="13.5">
      <c r="B86" s="165"/>
      <c r="D86" s="166" t="s">
        <v>150</v>
      </c>
      <c r="E86" s="167" t="s">
        <v>5</v>
      </c>
      <c r="F86" s="168" t="s">
        <v>334</v>
      </c>
      <c r="H86" s="169">
        <v>1</v>
      </c>
      <c r="L86" s="165"/>
      <c r="M86" s="170"/>
      <c r="N86" s="171"/>
      <c r="O86" s="171"/>
      <c r="P86" s="171"/>
      <c r="Q86" s="171"/>
      <c r="R86" s="171"/>
      <c r="S86" s="171"/>
      <c r="T86" s="172"/>
      <c r="AT86" s="167" t="s">
        <v>150</v>
      </c>
      <c r="AU86" s="167" t="s">
        <v>81</v>
      </c>
      <c r="AV86" s="11" t="s">
        <v>81</v>
      </c>
      <c r="AW86" s="11" t="s">
        <v>152</v>
      </c>
      <c r="AX86" s="11" t="s">
        <v>72</v>
      </c>
      <c r="AY86" s="167" t="s">
        <v>141</v>
      </c>
    </row>
    <row r="87" spans="2:51" s="12" customFormat="1" ht="13.5">
      <c r="B87" s="173"/>
      <c r="D87" s="174" t="s">
        <v>150</v>
      </c>
      <c r="E87" s="175" t="s">
        <v>5</v>
      </c>
      <c r="F87" s="176" t="s">
        <v>153</v>
      </c>
      <c r="H87" s="177">
        <v>1</v>
      </c>
      <c r="L87" s="173"/>
      <c r="M87" s="178"/>
      <c r="N87" s="179"/>
      <c r="O87" s="179"/>
      <c r="P87" s="179"/>
      <c r="Q87" s="179"/>
      <c r="R87" s="179"/>
      <c r="S87" s="179"/>
      <c r="T87" s="180"/>
      <c r="AT87" s="181" t="s">
        <v>150</v>
      </c>
      <c r="AU87" s="181" t="s">
        <v>81</v>
      </c>
      <c r="AV87" s="12" t="s">
        <v>148</v>
      </c>
      <c r="AW87" s="12" t="s">
        <v>152</v>
      </c>
      <c r="AX87" s="12" t="s">
        <v>22</v>
      </c>
      <c r="AY87" s="181" t="s">
        <v>141</v>
      </c>
    </row>
    <row r="88" spans="2:65" s="1" customFormat="1" ht="16.5" customHeight="1">
      <c r="B88" s="153"/>
      <c r="C88" s="189" t="s">
        <v>357</v>
      </c>
      <c r="D88" s="189" t="s">
        <v>239</v>
      </c>
      <c r="E88" s="190" t="s">
        <v>641</v>
      </c>
      <c r="F88" s="191" t="s">
        <v>642</v>
      </c>
      <c r="G88" s="192" t="s">
        <v>222</v>
      </c>
      <c r="H88" s="193">
        <v>1</v>
      </c>
      <c r="I88" s="194"/>
      <c r="J88" s="194">
        <f>ROUND(I88*H88,2)</f>
        <v>0</v>
      </c>
      <c r="K88" s="191" t="s">
        <v>5</v>
      </c>
      <c r="L88" s="195"/>
      <c r="M88" s="196" t="s">
        <v>5</v>
      </c>
      <c r="N88" s="197" t="s">
        <v>43</v>
      </c>
      <c r="O88" s="162">
        <v>0</v>
      </c>
      <c r="P88" s="162">
        <f>O88*H88</f>
        <v>0</v>
      </c>
      <c r="Q88" s="162">
        <v>0.04</v>
      </c>
      <c r="R88" s="162">
        <f>Q88*H88</f>
        <v>0.04</v>
      </c>
      <c r="S88" s="162">
        <v>0</v>
      </c>
      <c r="T88" s="163">
        <f>S88*H88</f>
        <v>0</v>
      </c>
      <c r="AR88" s="23" t="s">
        <v>178</v>
      </c>
      <c r="AT88" s="23" t="s">
        <v>239</v>
      </c>
      <c r="AU88" s="23" t="s">
        <v>81</v>
      </c>
      <c r="AY88" s="23" t="s">
        <v>141</v>
      </c>
      <c r="BE88" s="164">
        <f>IF(N88="základní",J88,0)</f>
        <v>0</v>
      </c>
      <c r="BF88" s="164">
        <f>IF(N88="snížená",J88,0)</f>
        <v>0</v>
      </c>
      <c r="BG88" s="164">
        <f>IF(N88="zákl. přenesená",J88,0)</f>
        <v>0</v>
      </c>
      <c r="BH88" s="164">
        <f>IF(N88="sníž. přenesená",J88,0)</f>
        <v>0</v>
      </c>
      <c r="BI88" s="164">
        <f>IF(N88="nulová",J88,0)</f>
        <v>0</v>
      </c>
      <c r="BJ88" s="23" t="s">
        <v>22</v>
      </c>
      <c r="BK88" s="164">
        <f>ROUND(I88*H88,2)</f>
        <v>0</v>
      </c>
      <c r="BL88" s="23" t="s">
        <v>148</v>
      </c>
      <c r="BM88" s="23" t="s">
        <v>229</v>
      </c>
    </row>
    <row r="89" spans="2:51" s="11" customFormat="1" ht="13.5">
      <c r="B89" s="165"/>
      <c r="D89" s="166" t="s">
        <v>150</v>
      </c>
      <c r="E89" s="167" t="s">
        <v>5</v>
      </c>
      <c r="F89" s="168" t="s">
        <v>334</v>
      </c>
      <c r="H89" s="169">
        <v>1</v>
      </c>
      <c r="L89" s="165"/>
      <c r="M89" s="170"/>
      <c r="N89" s="171"/>
      <c r="O89" s="171"/>
      <c r="P89" s="171"/>
      <c r="Q89" s="171"/>
      <c r="R89" s="171"/>
      <c r="S89" s="171"/>
      <c r="T89" s="172"/>
      <c r="AT89" s="167" t="s">
        <v>150</v>
      </c>
      <c r="AU89" s="167" t="s">
        <v>81</v>
      </c>
      <c r="AV89" s="11" t="s">
        <v>81</v>
      </c>
      <c r="AW89" s="11" t="s">
        <v>152</v>
      </c>
      <c r="AX89" s="11" t="s">
        <v>72</v>
      </c>
      <c r="AY89" s="167" t="s">
        <v>141</v>
      </c>
    </row>
    <row r="90" spans="2:51" s="12" customFormat="1" ht="13.5">
      <c r="B90" s="173"/>
      <c r="D90" s="174" t="s">
        <v>150</v>
      </c>
      <c r="E90" s="175" t="s">
        <v>5</v>
      </c>
      <c r="F90" s="176" t="s">
        <v>153</v>
      </c>
      <c r="H90" s="177">
        <v>1</v>
      </c>
      <c r="L90" s="173"/>
      <c r="M90" s="178"/>
      <c r="N90" s="179"/>
      <c r="O90" s="179"/>
      <c r="P90" s="179"/>
      <c r="Q90" s="179"/>
      <c r="R90" s="179"/>
      <c r="S90" s="179"/>
      <c r="T90" s="180"/>
      <c r="AT90" s="181" t="s">
        <v>150</v>
      </c>
      <c r="AU90" s="181" t="s">
        <v>81</v>
      </c>
      <c r="AV90" s="12" t="s">
        <v>148</v>
      </c>
      <c r="AW90" s="12" t="s">
        <v>152</v>
      </c>
      <c r="AX90" s="12" t="s">
        <v>22</v>
      </c>
      <c r="AY90" s="181" t="s">
        <v>141</v>
      </c>
    </row>
    <row r="91" spans="2:65" s="1" customFormat="1" ht="16.5" customHeight="1">
      <c r="B91" s="153"/>
      <c r="C91" s="154" t="s">
        <v>148</v>
      </c>
      <c r="D91" s="154" t="s">
        <v>143</v>
      </c>
      <c r="E91" s="155" t="s">
        <v>643</v>
      </c>
      <c r="F91" s="156" t="s">
        <v>644</v>
      </c>
      <c r="G91" s="157" t="s">
        <v>222</v>
      </c>
      <c r="H91" s="158">
        <v>1</v>
      </c>
      <c r="I91" s="159"/>
      <c r="J91" s="159">
        <f>ROUND(I91*H91,2)</f>
        <v>0</v>
      </c>
      <c r="K91" s="156" t="s">
        <v>147</v>
      </c>
      <c r="L91" s="37"/>
      <c r="M91" s="160" t="s">
        <v>5</v>
      </c>
      <c r="N91" s="161" t="s">
        <v>43</v>
      </c>
      <c r="O91" s="162">
        <v>6.05</v>
      </c>
      <c r="P91" s="162">
        <f>O91*H91</f>
        <v>6.05</v>
      </c>
      <c r="Q91" s="162">
        <v>0.01234</v>
      </c>
      <c r="R91" s="162">
        <f>Q91*H91</f>
        <v>0.01234</v>
      </c>
      <c r="S91" s="162">
        <v>0</v>
      </c>
      <c r="T91" s="163">
        <f>S91*H91</f>
        <v>0</v>
      </c>
      <c r="AR91" s="23" t="s">
        <v>148</v>
      </c>
      <c r="AT91" s="23" t="s">
        <v>143</v>
      </c>
      <c r="AU91" s="23" t="s">
        <v>81</v>
      </c>
      <c r="AY91" s="23" t="s">
        <v>141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23" t="s">
        <v>22</v>
      </c>
      <c r="BK91" s="164">
        <f>ROUND(I91*H91,2)</f>
        <v>0</v>
      </c>
      <c r="BL91" s="23" t="s">
        <v>148</v>
      </c>
      <c r="BM91" s="23" t="s">
        <v>645</v>
      </c>
    </row>
    <row r="92" spans="2:51" s="11" customFormat="1" ht="13.5">
      <c r="B92" s="165"/>
      <c r="D92" s="166" t="s">
        <v>150</v>
      </c>
      <c r="E92" s="167" t="s">
        <v>5</v>
      </c>
      <c r="F92" s="168" t="s">
        <v>646</v>
      </c>
      <c r="H92" s="169">
        <v>1</v>
      </c>
      <c r="L92" s="165"/>
      <c r="M92" s="170"/>
      <c r="N92" s="171"/>
      <c r="O92" s="171"/>
      <c r="P92" s="171"/>
      <c r="Q92" s="171"/>
      <c r="R92" s="171"/>
      <c r="S92" s="171"/>
      <c r="T92" s="172"/>
      <c r="AT92" s="167" t="s">
        <v>150</v>
      </c>
      <c r="AU92" s="167" t="s">
        <v>81</v>
      </c>
      <c r="AV92" s="11" t="s">
        <v>81</v>
      </c>
      <c r="AW92" s="11" t="s">
        <v>152</v>
      </c>
      <c r="AX92" s="11" t="s">
        <v>72</v>
      </c>
      <c r="AY92" s="167" t="s">
        <v>141</v>
      </c>
    </row>
    <row r="93" spans="2:51" s="12" customFormat="1" ht="13.5">
      <c r="B93" s="173"/>
      <c r="D93" s="174" t="s">
        <v>150</v>
      </c>
      <c r="E93" s="175" t="s">
        <v>5</v>
      </c>
      <c r="F93" s="176" t="s">
        <v>153</v>
      </c>
      <c r="H93" s="177">
        <v>1</v>
      </c>
      <c r="L93" s="173"/>
      <c r="M93" s="178"/>
      <c r="N93" s="179"/>
      <c r="O93" s="179"/>
      <c r="P93" s="179"/>
      <c r="Q93" s="179"/>
      <c r="R93" s="179"/>
      <c r="S93" s="179"/>
      <c r="T93" s="180"/>
      <c r="AT93" s="181" t="s">
        <v>150</v>
      </c>
      <c r="AU93" s="181" t="s">
        <v>81</v>
      </c>
      <c r="AV93" s="12" t="s">
        <v>148</v>
      </c>
      <c r="AW93" s="12" t="s">
        <v>152</v>
      </c>
      <c r="AX93" s="12" t="s">
        <v>22</v>
      </c>
      <c r="AY93" s="181" t="s">
        <v>141</v>
      </c>
    </row>
    <row r="94" spans="2:65" s="1" customFormat="1" ht="16.5" customHeight="1">
      <c r="B94" s="153"/>
      <c r="C94" s="189" t="s">
        <v>164</v>
      </c>
      <c r="D94" s="189" t="s">
        <v>239</v>
      </c>
      <c r="E94" s="190" t="s">
        <v>647</v>
      </c>
      <c r="F94" s="191" t="s">
        <v>648</v>
      </c>
      <c r="G94" s="192" t="s">
        <v>222</v>
      </c>
      <c r="H94" s="193">
        <v>1</v>
      </c>
      <c r="I94" s="194"/>
      <c r="J94" s="194">
        <f>ROUND(I94*H94,2)</f>
        <v>0</v>
      </c>
      <c r="K94" s="191" t="s">
        <v>5</v>
      </c>
      <c r="L94" s="195"/>
      <c r="M94" s="196" t="s">
        <v>5</v>
      </c>
      <c r="N94" s="197" t="s">
        <v>43</v>
      </c>
      <c r="O94" s="162">
        <v>0</v>
      </c>
      <c r="P94" s="162">
        <f>O94*H94</f>
        <v>0</v>
      </c>
      <c r="Q94" s="162">
        <v>0.053</v>
      </c>
      <c r="R94" s="162">
        <f>Q94*H94</f>
        <v>0.053</v>
      </c>
      <c r="S94" s="162">
        <v>0</v>
      </c>
      <c r="T94" s="163">
        <f>S94*H94</f>
        <v>0</v>
      </c>
      <c r="AR94" s="23" t="s">
        <v>178</v>
      </c>
      <c r="AT94" s="23" t="s">
        <v>239</v>
      </c>
      <c r="AU94" s="23" t="s">
        <v>81</v>
      </c>
      <c r="AY94" s="23" t="s">
        <v>141</v>
      </c>
      <c r="BE94" s="164">
        <f>IF(N94="základní",J94,0)</f>
        <v>0</v>
      </c>
      <c r="BF94" s="164">
        <f>IF(N94="snížená",J94,0)</f>
        <v>0</v>
      </c>
      <c r="BG94" s="164">
        <f>IF(N94="zákl. přenesená",J94,0)</f>
        <v>0</v>
      </c>
      <c r="BH94" s="164">
        <f>IF(N94="sníž. přenesená",J94,0)</f>
        <v>0</v>
      </c>
      <c r="BI94" s="164">
        <f>IF(N94="nulová",J94,0)</f>
        <v>0</v>
      </c>
      <c r="BJ94" s="23" t="s">
        <v>22</v>
      </c>
      <c r="BK94" s="164">
        <f>ROUND(I94*H94,2)</f>
        <v>0</v>
      </c>
      <c r="BL94" s="23" t="s">
        <v>148</v>
      </c>
      <c r="BM94" s="23" t="s">
        <v>649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646</v>
      </c>
      <c r="H95" s="169">
        <v>1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74" t="s">
        <v>150</v>
      </c>
      <c r="E96" s="175" t="s">
        <v>5</v>
      </c>
      <c r="F96" s="176" t="s">
        <v>153</v>
      </c>
      <c r="H96" s="177">
        <v>1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5" s="1" customFormat="1" ht="16.5" customHeight="1">
      <c r="B97" s="153"/>
      <c r="C97" s="154" t="s">
        <v>169</v>
      </c>
      <c r="D97" s="154" t="s">
        <v>143</v>
      </c>
      <c r="E97" s="155" t="s">
        <v>650</v>
      </c>
      <c r="F97" s="156" t="s">
        <v>651</v>
      </c>
      <c r="G97" s="157" t="s">
        <v>222</v>
      </c>
      <c r="H97" s="158">
        <v>1</v>
      </c>
      <c r="I97" s="159"/>
      <c r="J97" s="159">
        <f>ROUND(I97*H97,2)</f>
        <v>0</v>
      </c>
      <c r="K97" s="156" t="s">
        <v>147</v>
      </c>
      <c r="L97" s="37"/>
      <c r="M97" s="160" t="s">
        <v>5</v>
      </c>
      <c r="N97" s="161" t="s">
        <v>43</v>
      </c>
      <c r="O97" s="162">
        <v>7.73</v>
      </c>
      <c r="P97" s="162">
        <f>O97*H97</f>
        <v>7.73</v>
      </c>
      <c r="Q97" s="162">
        <v>0.01544</v>
      </c>
      <c r="R97" s="162">
        <f>Q97*H97</f>
        <v>0.01544</v>
      </c>
      <c r="S97" s="162">
        <v>0</v>
      </c>
      <c r="T97" s="163">
        <f>S97*H97</f>
        <v>0</v>
      </c>
      <c r="AR97" s="23" t="s">
        <v>148</v>
      </c>
      <c r="AT97" s="23" t="s">
        <v>143</v>
      </c>
      <c r="AU97" s="23" t="s">
        <v>81</v>
      </c>
      <c r="AY97" s="23" t="s">
        <v>141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22</v>
      </c>
      <c r="BK97" s="164">
        <f>ROUND(I97*H97,2)</f>
        <v>0</v>
      </c>
      <c r="BL97" s="23" t="s">
        <v>148</v>
      </c>
      <c r="BM97" s="23" t="s">
        <v>652</v>
      </c>
    </row>
    <row r="98" spans="2:51" s="11" customFormat="1" ht="13.5">
      <c r="B98" s="165"/>
      <c r="D98" s="166" t="s">
        <v>150</v>
      </c>
      <c r="E98" s="167" t="s">
        <v>5</v>
      </c>
      <c r="F98" s="168" t="s">
        <v>334</v>
      </c>
      <c r="H98" s="169">
        <v>1</v>
      </c>
      <c r="L98" s="165"/>
      <c r="M98" s="170"/>
      <c r="N98" s="171"/>
      <c r="O98" s="171"/>
      <c r="P98" s="171"/>
      <c r="Q98" s="171"/>
      <c r="R98" s="171"/>
      <c r="S98" s="171"/>
      <c r="T98" s="172"/>
      <c r="AT98" s="167" t="s">
        <v>150</v>
      </c>
      <c r="AU98" s="167" t="s">
        <v>81</v>
      </c>
      <c r="AV98" s="11" t="s">
        <v>81</v>
      </c>
      <c r="AW98" s="11" t="s">
        <v>152</v>
      </c>
      <c r="AX98" s="11" t="s">
        <v>72</v>
      </c>
      <c r="AY98" s="167" t="s">
        <v>141</v>
      </c>
    </row>
    <row r="99" spans="2:51" s="12" customFormat="1" ht="13.5">
      <c r="B99" s="173"/>
      <c r="D99" s="174" t="s">
        <v>150</v>
      </c>
      <c r="E99" s="175" t="s">
        <v>5</v>
      </c>
      <c r="F99" s="176" t="s">
        <v>153</v>
      </c>
      <c r="H99" s="177">
        <v>1</v>
      </c>
      <c r="L99" s="173"/>
      <c r="M99" s="178"/>
      <c r="N99" s="179"/>
      <c r="O99" s="179"/>
      <c r="P99" s="179"/>
      <c r="Q99" s="179"/>
      <c r="R99" s="179"/>
      <c r="S99" s="179"/>
      <c r="T99" s="180"/>
      <c r="AT99" s="181" t="s">
        <v>150</v>
      </c>
      <c r="AU99" s="181" t="s">
        <v>81</v>
      </c>
      <c r="AV99" s="12" t="s">
        <v>148</v>
      </c>
      <c r="AW99" s="12" t="s">
        <v>152</v>
      </c>
      <c r="AX99" s="12" t="s">
        <v>22</v>
      </c>
      <c r="AY99" s="181" t="s">
        <v>141</v>
      </c>
    </row>
    <row r="100" spans="2:65" s="1" customFormat="1" ht="16.5" customHeight="1">
      <c r="B100" s="153"/>
      <c r="C100" s="189" t="s">
        <v>174</v>
      </c>
      <c r="D100" s="189" t="s">
        <v>239</v>
      </c>
      <c r="E100" s="190" t="s">
        <v>653</v>
      </c>
      <c r="F100" s="191" t="s">
        <v>654</v>
      </c>
      <c r="G100" s="192" t="s">
        <v>222</v>
      </c>
      <c r="H100" s="193">
        <v>1</v>
      </c>
      <c r="I100" s="194"/>
      <c r="J100" s="194">
        <f>ROUND(I100*H100,2)</f>
        <v>0</v>
      </c>
      <c r="K100" s="191" t="s">
        <v>5</v>
      </c>
      <c r="L100" s="195"/>
      <c r="M100" s="196" t="s">
        <v>5</v>
      </c>
      <c r="N100" s="197" t="s">
        <v>43</v>
      </c>
      <c r="O100" s="162">
        <v>0</v>
      </c>
      <c r="P100" s="162">
        <f>O100*H100</f>
        <v>0</v>
      </c>
      <c r="Q100" s="162">
        <v>0.067</v>
      </c>
      <c r="R100" s="162">
        <f>Q100*H100</f>
        <v>0.067</v>
      </c>
      <c r="S100" s="162">
        <v>0</v>
      </c>
      <c r="T100" s="163">
        <f>S100*H100</f>
        <v>0</v>
      </c>
      <c r="AR100" s="23" t="s">
        <v>178</v>
      </c>
      <c r="AT100" s="23" t="s">
        <v>239</v>
      </c>
      <c r="AU100" s="23" t="s">
        <v>81</v>
      </c>
      <c r="AY100" s="23" t="s">
        <v>141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23" t="s">
        <v>22</v>
      </c>
      <c r="BK100" s="164">
        <f>ROUND(I100*H100,2)</f>
        <v>0</v>
      </c>
      <c r="BL100" s="23" t="s">
        <v>148</v>
      </c>
      <c r="BM100" s="23" t="s">
        <v>655</v>
      </c>
    </row>
    <row r="101" spans="2:51" s="11" customFormat="1" ht="13.5">
      <c r="B101" s="165"/>
      <c r="D101" s="166" t="s">
        <v>150</v>
      </c>
      <c r="E101" s="167" t="s">
        <v>5</v>
      </c>
      <c r="F101" s="168" t="s">
        <v>334</v>
      </c>
      <c r="H101" s="169">
        <v>1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67" t="s">
        <v>150</v>
      </c>
      <c r="AU101" s="167" t="s">
        <v>81</v>
      </c>
      <c r="AV101" s="11" t="s">
        <v>81</v>
      </c>
      <c r="AW101" s="11" t="s">
        <v>152</v>
      </c>
      <c r="AX101" s="11" t="s">
        <v>72</v>
      </c>
      <c r="AY101" s="167" t="s">
        <v>141</v>
      </c>
    </row>
    <row r="102" spans="2:51" s="12" customFormat="1" ht="13.5">
      <c r="B102" s="173"/>
      <c r="D102" s="174" t="s">
        <v>150</v>
      </c>
      <c r="E102" s="175" t="s">
        <v>5</v>
      </c>
      <c r="F102" s="176" t="s">
        <v>153</v>
      </c>
      <c r="H102" s="177">
        <v>1</v>
      </c>
      <c r="L102" s="173"/>
      <c r="M102" s="178"/>
      <c r="N102" s="179"/>
      <c r="O102" s="179"/>
      <c r="P102" s="179"/>
      <c r="Q102" s="179"/>
      <c r="R102" s="179"/>
      <c r="S102" s="179"/>
      <c r="T102" s="180"/>
      <c r="AT102" s="181" t="s">
        <v>150</v>
      </c>
      <c r="AU102" s="181" t="s">
        <v>81</v>
      </c>
      <c r="AV102" s="12" t="s">
        <v>148</v>
      </c>
      <c r="AW102" s="12" t="s">
        <v>152</v>
      </c>
      <c r="AX102" s="12" t="s">
        <v>22</v>
      </c>
      <c r="AY102" s="181" t="s">
        <v>141</v>
      </c>
    </row>
    <row r="103" spans="2:65" s="1" customFormat="1" ht="16.5" customHeight="1">
      <c r="B103" s="153"/>
      <c r="C103" s="154" t="s">
        <v>178</v>
      </c>
      <c r="D103" s="154" t="s">
        <v>143</v>
      </c>
      <c r="E103" s="155" t="s">
        <v>656</v>
      </c>
      <c r="F103" s="156" t="s">
        <v>657</v>
      </c>
      <c r="G103" s="157" t="s">
        <v>222</v>
      </c>
      <c r="H103" s="158">
        <v>1</v>
      </c>
      <c r="I103" s="159"/>
      <c r="J103" s="159">
        <f>ROUND(I103*H103,2)</f>
        <v>0</v>
      </c>
      <c r="K103" s="156" t="s">
        <v>147</v>
      </c>
      <c r="L103" s="37"/>
      <c r="M103" s="160" t="s">
        <v>5</v>
      </c>
      <c r="N103" s="161" t="s">
        <v>43</v>
      </c>
      <c r="O103" s="162">
        <v>6.76</v>
      </c>
      <c r="P103" s="162">
        <f>O103*H103</f>
        <v>6.76</v>
      </c>
      <c r="Q103" s="162">
        <v>0.26116</v>
      </c>
      <c r="R103" s="162">
        <f>Q103*H103</f>
        <v>0.26116</v>
      </c>
      <c r="S103" s="162">
        <v>0</v>
      </c>
      <c r="T103" s="163">
        <f>S103*H103</f>
        <v>0</v>
      </c>
      <c r="AR103" s="23" t="s">
        <v>148</v>
      </c>
      <c r="AT103" s="23" t="s">
        <v>143</v>
      </c>
      <c r="AU103" s="23" t="s">
        <v>81</v>
      </c>
      <c r="AY103" s="23" t="s">
        <v>141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23" t="s">
        <v>22</v>
      </c>
      <c r="BK103" s="164">
        <f>ROUND(I103*H103,2)</f>
        <v>0</v>
      </c>
      <c r="BL103" s="23" t="s">
        <v>148</v>
      </c>
      <c r="BM103" s="23" t="s">
        <v>658</v>
      </c>
    </row>
    <row r="104" spans="2:51" s="11" customFormat="1" ht="13.5">
      <c r="B104" s="165"/>
      <c r="D104" s="166" t="s">
        <v>150</v>
      </c>
      <c r="E104" s="167" t="s">
        <v>5</v>
      </c>
      <c r="F104" s="168" t="s">
        <v>334</v>
      </c>
      <c r="H104" s="169">
        <v>1</v>
      </c>
      <c r="L104" s="165"/>
      <c r="M104" s="170"/>
      <c r="N104" s="171"/>
      <c r="O104" s="171"/>
      <c r="P104" s="171"/>
      <c r="Q104" s="171"/>
      <c r="R104" s="171"/>
      <c r="S104" s="171"/>
      <c r="T104" s="172"/>
      <c r="AT104" s="167" t="s">
        <v>150</v>
      </c>
      <c r="AU104" s="167" t="s">
        <v>81</v>
      </c>
      <c r="AV104" s="11" t="s">
        <v>81</v>
      </c>
      <c r="AW104" s="11" t="s">
        <v>152</v>
      </c>
      <c r="AX104" s="11" t="s">
        <v>72</v>
      </c>
      <c r="AY104" s="167" t="s">
        <v>141</v>
      </c>
    </row>
    <row r="105" spans="2:51" s="12" customFormat="1" ht="13.5">
      <c r="B105" s="173"/>
      <c r="D105" s="174" t="s">
        <v>150</v>
      </c>
      <c r="E105" s="175" t="s">
        <v>5</v>
      </c>
      <c r="F105" s="176" t="s">
        <v>153</v>
      </c>
      <c r="H105" s="177">
        <v>1</v>
      </c>
      <c r="L105" s="173"/>
      <c r="M105" s="178"/>
      <c r="N105" s="179"/>
      <c r="O105" s="179"/>
      <c r="P105" s="179"/>
      <c r="Q105" s="179"/>
      <c r="R105" s="179"/>
      <c r="S105" s="179"/>
      <c r="T105" s="180"/>
      <c r="AT105" s="181" t="s">
        <v>150</v>
      </c>
      <c r="AU105" s="181" t="s">
        <v>81</v>
      </c>
      <c r="AV105" s="12" t="s">
        <v>148</v>
      </c>
      <c r="AW105" s="12" t="s">
        <v>152</v>
      </c>
      <c r="AX105" s="12" t="s">
        <v>22</v>
      </c>
      <c r="AY105" s="181" t="s">
        <v>141</v>
      </c>
    </row>
    <row r="106" spans="2:65" s="1" customFormat="1" ht="16.5" customHeight="1">
      <c r="B106" s="153"/>
      <c r="C106" s="189" t="s">
        <v>182</v>
      </c>
      <c r="D106" s="189" t="s">
        <v>239</v>
      </c>
      <c r="E106" s="190" t="s">
        <v>659</v>
      </c>
      <c r="F106" s="191" t="s">
        <v>660</v>
      </c>
      <c r="G106" s="192" t="s">
        <v>222</v>
      </c>
      <c r="H106" s="193">
        <v>1</v>
      </c>
      <c r="I106" s="194"/>
      <c r="J106" s="194">
        <f>ROUND(I106*H106,2)</f>
        <v>0</v>
      </c>
      <c r="K106" s="191" t="s">
        <v>5</v>
      </c>
      <c r="L106" s="195"/>
      <c r="M106" s="196" t="s">
        <v>5</v>
      </c>
      <c r="N106" s="197" t="s">
        <v>43</v>
      </c>
      <c r="O106" s="162">
        <v>0</v>
      </c>
      <c r="P106" s="162">
        <f>O106*H106</f>
        <v>0</v>
      </c>
      <c r="Q106" s="162">
        <v>0.056</v>
      </c>
      <c r="R106" s="162">
        <f>Q106*H106</f>
        <v>0.056</v>
      </c>
      <c r="S106" s="162">
        <v>0</v>
      </c>
      <c r="T106" s="163">
        <f>S106*H106</f>
        <v>0</v>
      </c>
      <c r="AR106" s="23" t="s">
        <v>178</v>
      </c>
      <c r="AT106" s="23" t="s">
        <v>239</v>
      </c>
      <c r="AU106" s="23" t="s">
        <v>81</v>
      </c>
      <c r="AY106" s="23" t="s">
        <v>141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23" t="s">
        <v>22</v>
      </c>
      <c r="BK106" s="164">
        <f>ROUND(I106*H106,2)</f>
        <v>0</v>
      </c>
      <c r="BL106" s="23" t="s">
        <v>148</v>
      </c>
      <c r="BM106" s="23" t="s">
        <v>238</v>
      </c>
    </row>
    <row r="107" spans="2:51" s="11" customFormat="1" ht="13.5">
      <c r="B107" s="165"/>
      <c r="D107" s="166" t="s">
        <v>150</v>
      </c>
      <c r="E107" s="167" t="s">
        <v>5</v>
      </c>
      <c r="F107" s="168" t="s">
        <v>334</v>
      </c>
      <c r="H107" s="169">
        <v>1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67" t="s">
        <v>150</v>
      </c>
      <c r="AU107" s="167" t="s">
        <v>81</v>
      </c>
      <c r="AV107" s="11" t="s">
        <v>81</v>
      </c>
      <c r="AW107" s="11" t="s">
        <v>152</v>
      </c>
      <c r="AX107" s="11" t="s">
        <v>72</v>
      </c>
      <c r="AY107" s="167" t="s">
        <v>141</v>
      </c>
    </row>
    <row r="108" spans="2:51" s="12" customFormat="1" ht="13.5">
      <c r="B108" s="173"/>
      <c r="D108" s="174" t="s">
        <v>150</v>
      </c>
      <c r="E108" s="175" t="s">
        <v>5</v>
      </c>
      <c r="F108" s="176" t="s">
        <v>153</v>
      </c>
      <c r="H108" s="177">
        <v>1</v>
      </c>
      <c r="L108" s="173"/>
      <c r="M108" s="178"/>
      <c r="N108" s="179"/>
      <c r="O108" s="179"/>
      <c r="P108" s="179"/>
      <c r="Q108" s="179"/>
      <c r="R108" s="179"/>
      <c r="S108" s="179"/>
      <c r="T108" s="180"/>
      <c r="AT108" s="181" t="s">
        <v>150</v>
      </c>
      <c r="AU108" s="181" t="s">
        <v>81</v>
      </c>
      <c r="AV108" s="12" t="s">
        <v>148</v>
      </c>
      <c r="AW108" s="12" t="s">
        <v>152</v>
      </c>
      <c r="AX108" s="12" t="s">
        <v>22</v>
      </c>
      <c r="AY108" s="181" t="s">
        <v>141</v>
      </c>
    </row>
    <row r="109" spans="2:65" s="1" customFormat="1" ht="16.5" customHeight="1">
      <c r="B109" s="153"/>
      <c r="C109" s="154" t="s">
        <v>26</v>
      </c>
      <c r="D109" s="154" t="s">
        <v>143</v>
      </c>
      <c r="E109" s="155" t="s">
        <v>661</v>
      </c>
      <c r="F109" s="156" t="s">
        <v>662</v>
      </c>
      <c r="G109" s="157" t="s">
        <v>222</v>
      </c>
      <c r="H109" s="158">
        <v>1</v>
      </c>
      <c r="I109" s="159"/>
      <c r="J109" s="159">
        <f>ROUND(I109*H109,2)</f>
        <v>0</v>
      </c>
      <c r="K109" s="156" t="s">
        <v>147</v>
      </c>
      <c r="L109" s="37"/>
      <c r="M109" s="160" t="s">
        <v>5</v>
      </c>
      <c r="N109" s="161" t="s">
        <v>43</v>
      </c>
      <c r="O109" s="162">
        <v>3.571</v>
      </c>
      <c r="P109" s="162">
        <f>O109*H109</f>
        <v>3.571</v>
      </c>
      <c r="Q109" s="162">
        <v>0.02253</v>
      </c>
      <c r="R109" s="162">
        <f>Q109*H109</f>
        <v>0.02253</v>
      </c>
      <c r="S109" s="162">
        <v>0</v>
      </c>
      <c r="T109" s="163">
        <f>S109*H109</f>
        <v>0</v>
      </c>
      <c r="AR109" s="23" t="s">
        <v>148</v>
      </c>
      <c r="AT109" s="23" t="s">
        <v>143</v>
      </c>
      <c r="AU109" s="23" t="s">
        <v>81</v>
      </c>
      <c r="AY109" s="23" t="s">
        <v>141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22</v>
      </c>
      <c r="BK109" s="164">
        <f>ROUND(I109*H109,2)</f>
        <v>0</v>
      </c>
      <c r="BL109" s="23" t="s">
        <v>148</v>
      </c>
      <c r="BM109" s="23" t="s">
        <v>663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664</v>
      </c>
      <c r="H110" s="169">
        <v>1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2" customFormat="1" ht="13.5">
      <c r="B111" s="173"/>
      <c r="D111" s="174" t="s">
        <v>150</v>
      </c>
      <c r="E111" s="175" t="s">
        <v>5</v>
      </c>
      <c r="F111" s="176" t="s">
        <v>153</v>
      </c>
      <c r="H111" s="177">
        <v>1</v>
      </c>
      <c r="L111" s="173"/>
      <c r="M111" s="178"/>
      <c r="N111" s="179"/>
      <c r="O111" s="179"/>
      <c r="P111" s="179"/>
      <c r="Q111" s="179"/>
      <c r="R111" s="179"/>
      <c r="S111" s="179"/>
      <c r="T111" s="180"/>
      <c r="AT111" s="181" t="s">
        <v>150</v>
      </c>
      <c r="AU111" s="181" t="s">
        <v>81</v>
      </c>
      <c r="AV111" s="12" t="s">
        <v>148</v>
      </c>
      <c r="AW111" s="12" t="s">
        <v>152</v>
      </c>
      <c r="AX111" s="12" t="s">
        <v>22</v>
      </c>
      <c r="AY111" s="181" t="s">
        <v>141</v>
      </c>
    </row>
    <row r="112" spans="2:65" s="1" customFormat="1" ht="16.5" customHeight="1">
      <c r="B112" s="153"/>
      <c r="C112" s="189" t="s">
        <v>194</v>
      </c>
      <c r="D112" s="189" t="s">
        <v>239</v>
      </c>
      <c r="E112" s="190" t="s">
        <v>665</v>
      </c>
      <c r="F112" s="191" t="s">
        <v>666</v>
      </c>
      <c r="G112" s="192" t="s">
        <v>222</v>
      </c>
      <c r="H112" s="193">
        <v>1</v>
      </c>
      <c r="I112" s="194"/>
      <c r="J112" s="194">
        <f>ROUND(I112*H112,2)</f>
        <v>0</v>
      </c>
      <c r="K112" s="191" t="s">
        <v>5</v>
      </c>
      <c r="L112" s="195"/>
      <c r="M112" s="196" t="s">
        <v>5</v>
      </c>
      <c r="N112" s="197" t="s">
        <v>43</v>
      </c>
      <c r="O112" s="162">
        <v>0</v>
      </c>
      <c r="P112" s="162">
        <f>O112*H112</f>
        <v>0</v>
      </c>
      <c r="Q112" s="162">
        <v>0.045</v>
      </c>
      <c r="R112" s="162">
        <f>Q112*H112</f>
        <v>0.045</v>
      </c>
      <c r="S112" s="162">
        <v>0</v>
      </c>
      <c r="T112" s="163">
        <f>S112*H112</f>
        <v>0</v>
      </c>
      <c r="AR112" s="23" t="s">
        <v>178</v>
      </c>
      <c r="AT112" s="23" t="s">
        <v>239</v>
      </c>
      <c r="AU112" s="23" t="s">
        <v>81</v>
      </c>
      <c r="AY112" s="23" t="s">
        <v>141</v>
      </c>
      <c r="BE112" s="164">
        <f>IF(N112="základní",J112,0)</f>
        <v>0</v>
      </c>
      <c r="BF112" s="164">
        <f>IF(N112="snížená",J112,0)</f>
        <v>0</v>
      </c>
      <c r="BG112" s="164">
        <f>IF(N112="zákl. přenesená",J112,0)</f>
        <v>0</v>
      </c>
      <c r="BH112" s="164">
        <f>IF(N112="sníž. přenesená",J112,0)</f>
        <v>0</v>
      </c>
      <c r="BI112" s="164">
        <f>IF(N112="nulová",J112,0)</f>
        <v>0</v>
      </c>
      <c r="BJ112" s="23" t="s">
        <v>22</v>
      </c>
      <c r="BK112" s="164">
        <f>ROUND(I112*H112,2)</f>
        <v>0</v>
      </c>
      <c r="BL112" s="23" t="s">
        <v>148</v>
      </c>
      <c r="BM112" s="23" t="s">
        <v>667</v>
      </c>
    </row>
    <row r="113" spans="2:51" s="11" customFormat="1" ht="13.5">
      <c r="B113" s="165"/>
      <c r="D113" s="166" t="s">
        <v>150</v>
      </c>
      <c r="E113" s="167" t="s">
        <v>5</v>
      </c>
      <c r="F113" s="168" t="s">
        <v>664</v>
      </c>
      <c r="H113" s="169">
        <v>1</v>
      </c>
      <c r="L113" s="165"/>
      <c r="M113" s="170"/>
      <c r="N113" s="171"/>
      <c r="O113" s="171"/>
      <c r="P113" s="171"/>
      <c r="Q113" s="171"/>
      <c r="R113" s="171"/>
      <c r="S113" s="171"/>
      <c r="T113" s="172"/>
      <c r="AT113" s="167" t="s">
        <v>150</v>
      </c>
      <c r="AU113" s="167" t="s">
        <v>81</v>
      </c>
      <c r="AV113" s="11" t="s">
        <v>81</v>
      </c>
      <c r="AW113" s="11" t="s">
        <v>152</v>
      </c>
      <c r="AX113" s="11" t="s">
        <v>72</v>
      </c>
      <c r="AY113" s="167" t="s">
        <v>141</v>
      </c>
    </row>
    <row r="114" spans="2:51" s="12" customFormat="1" ht="13.5">
      <c r="B114" s="173"/>
      <c r="D114" s="174" t="s">
        <v>150</v>
      </c>
      <c r="E114" s="175" t="s">
        <v>5</v>
      </c>
      <c r="F114" s="176" t="s">
        <v>153</v>
      </c>
      <c r="H114" s="177">
        <v>1</v>
      </c>
      <c r="L114" s="173"/>
      <c r="M114" s="178"/>
      <c r="N114" s="179"/>
      <c r="O114" s="179"/>
      <c r="P114" s="179"/>
      <c r="Q114" s="179"/>
      <c r="R114" s="179"/>
      <c r="S114" s="179"/>
      <c r="T114" s="180"/>
      <c r="AT114" s="181" t="s">
        <v>150</v>
      </c>
      <c r="AU114" s="181" t="s">
        <v>81</v>
      </c>
      <c r="AV114" s="12" t="s">
        <v>148</v>
      </c>
      <c r="AW114" s="12" t="s">
        <v>152</v>
      </c>
      <c r="AX114" s="12" t="s">
        <v>22</v>
      </c>
      <c r="AY114" s="181" t="s">
        <v>141</v>
      </c>
    </row>
    <row r="115" spans="2:65" s="1" customFormat="1" ht="16.5" customHeight="1">
      <c r="B115" s="153"/>
      <c r="C115" s="154" t="s">
        <v>200</v>
      </c>
      <c r="D115" s="154" t="s">
        <v>143</v>
      </c>
      <c r="E115" s="155" t="s">
        <v>668</v>
      </c>
      <c r="F115" s="156" t="s">
        <v>669</v>
      </c>
      <c r="G115" s="157" t="s">
        <v>222</v>
      </c>
      <c r="H115" s="158">
        <v>1</v>
      </c>
      <c r="I115" s="159"/>
      <c r="J115" s="159">
        <f>ROUND(I115*H115,2)</f>
        <v>0</v>
      </c>
      <c r="K115" s="156" t="s">
        <v>147</v>
      </c>
      <c r="L115" s="37"/>
      <c r="M115" s="160" t="s">
        <v>5</v>
      </c>
      <c r="N115" s="161" t="s">
        <v>43</v>
      </c>
      <c r="O115" s="162">
        <v>9.69</v>
      </c>
      <c r="P115" s="162">
        <f>O115*H115</f>
        <v>9.69</v>
      </c>
      <c r="Q115" s="162">
        <v>0.02253</v>
      </c>
      <c r="R115" s="162">
        <f>Q115*H115</f>
        <v>0.02253</v>
      </c>
      <c r="S115" s="162">
        <v>0</v>
      </c>
      <c r="T115" s="163">
        <f>S115*H115</f>
        <v>0</v>
      </c>
      <c r="AR115" s="23" t="s">
        <v>148</v>
      </c>
      <c r="AT115" s="23" t="s">
        <v>143</v>
      </c>
      <c r="AU115" s="23" t="s">
        <v>81</v>
      </c>
      <c r="AY115" s="23" t="s">
        <v>141</v>
      </c>
      <c r="BE115" s="164">
        <f>IF(N115="základní",J115,0)</f>
        <v>0</v>
      </c>
      <c r="BF115" s="164">
        <f>IF(N115="snížená",J115,0)</f>
        <v>0</v>
      </c>
      <c r="BG115" s="164">
        <f>IF(N115="zákl. přenesená",J115,0)</f>
        <v>0</v>
      </c>
      <c r="BH115" s="164">
        <f>IF(N115="sníž. přenesená",J115,0)</f>
        <v>0</v>
      </c>
      <c r="BI115" s="164">
        <f>IF(N115="nulová",J115,0)</f>
        <v>0</v>
      </c>
      <c r="BJ115" s="23" t="s">
        <v>22</v>
      </c>
      <c r="BK115" s="164">
        <f>ROUND(I115*H115,2)</f>
        <v>0</v>
      </c>
      <c r="BL115" s="23" t="s">
        <v>148</v>
      </c>
      <c r="BM115" s="23" t="s">
        <v>670</v>
      </c>
    </row>
    <row r="116" spans="2:51" s="11" customFormat="1" ht="13.5">
      <c r="B116" s="165"/>
      <c r="D116" s="166" t="s">
        <v>150</v>
      </c>
      <c r="E116" s="167" t="s">
        <v>5</v>
      </c>
      <c r="F116" s="168" t="s">
        <v>334</v>
      </c>
      <c r="H116" s="169">
        <v>1</v>
      </c>
      <c r="L116" s="165"/>
      <c r="M116" s="170"/>
      <c r="N116" s="171"/>
      <c r="O116" s="171"/>
      <c r="P116" s="171"/>
      <c r="Q116" s="171"/>
      <c r="R116" s="171"/>
      <c r="S116" s="171"/>
      <c r="T116" s="172"/>
      <c r="AT116" s="167" t="s">
        <v>150</v>
      </c>
      <c r="AU116" s="167" t="s">
        <v>81</v>
      </c>
      <c r="AV116" s="11" t="s">
        <v>81</v>
      </c>
      <c r="AW116" s="11" t="s">
        <v>152</v>
      </c>
      <c r="AX116" s="11" t="s">
        <v>72</v>
      </c>
      <c r="AY116" s="167" t="s">
        <v>141</v>
      </c>
    </row>
    <row r="117" spans="2:51" s="12" customFormat="1" ht="13.5">
      <c r="B117" s="173"/>
      <c r="D117" s="174" t="s">
        <v>150</v>
      </c>
      <c r="E117" s="175" t="s">
        <v>5</v>
      </c>
      <c r="F117" s="176" t="s">
        <v>153</v>
      </c>
      <c r="H117" s="177">
        <v>1</v>
      </c>
      <c r="L117" s="173"/>
      <c r="M117" s="178"/>
      <c r="N117" s="179"/>
      <c r="O117" s="179"/>
      <c r="P117" s="179"/>
      <c r="Q117" s="179"/>
      <c r="R117" s="179"/>
      <c r="S117" s="179"/>
      <c r="T117" s="180"/>
      <c r="AT117" s="181" t="s">
        <v>150</v>
      </c>
      <c r="AU117" s="181" t="s">
        <v>81</v>
      </c>
      <c r="AV117" s="12" t="s">
        <v>148</v>
      </c>
      <c r="AW117" s="12" t="s">
        <v>152</v>
      </c>
      <c r="AX117" s="12" t="s">
        <v>22</v>
      </c>
      <c r="AY117" s="181" t="s">
        <v>141</v>
      </c>
    </row>
    <row r="118" spans="2:65" s="1" customFormat="1" ht="16.5" customHeight="1">
      <c r="B118" s="153"/>
      <c r="C118" s="189" t="s">
        <v>205</v>
      </c>
      <c r="D118" s="189" t="s">
        <v>239</v>
      </c>
      <c r="E118" s="190" t="s">
        <v>671</v>
      </c>
      <c r="F118" s="191" t="s">
        <v>672</v>
      </c>
      <c r="G118" s="192" t="s">
        <v>222</v>
      </c>
      <c r="H118" s="193">
        <v>1</v>
      </c>
      <c r="I118" s="194"/>
      <c r="J118" s="194">
        <f>ROUND(I118*H118,2)</f>
        <v>0</v>
      </c>
      <c r="K118" s="191" t="s">
        <v>5</v>
      </c>
      <c r="L118" s="195"/>
      <c r="M118" s="196" t="s">
        <v>5</v>
      </c>
      <c r="N118" s="197" t="s">
        <v>43</v>
      </c>
      <c r="O118" s="162">
        <v>0</v>
      </c>
      <c r="P118" s="162">
        <f>O118*H118</f>
        <v>0</v>
      </c>
      <c r="Q118" s="162">
        <v>0.05</v>
      </c>
      <c r="R118" s="162">
        <f>Q118*H118</f>
        <v>0.05</v>
      </c>
      <c r="S118" s="162">
        <v>0</v>
      </c>
      <c r="T118" s="163">
        <f>S118*H118</f>
        <v>0</v>
      </c>
      <c r="AR118" s="23" t="s">
        <v>178</v>
      </c>
      <c r="AT118" s="23" t="s">
        <v>239</v>
      </c>
      <c r="AU118" s="23" t="s">
        <v>81</v>
      </c>
      <c r="AY118" s="23" t="s">
        <v>141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3" t="s">
        <v>22</v>
      </c>
      <c r="BK118" s="164">
        <f>ROUND(I118*H118,2)</f>
        <v>0</v>
      </c>
      <c r="BL118" s="23" t="s">
        <v>148</v>
      </c>
      <c r="BM118" s="23" t="s">
        <v>292</v>
      </c>
    </row>
    <row r="119" spans="2:51" s="11" customFormat="1" ht="13.5">
      <c r="B119" s="165"/>
      <c r="D119" s="166" t="s">
        <v>150</v>
      </c>
      <c r="E119" s="167" t="s">
        <v>5</v>
      </c>
      <c r="F119" s="168" t="s">
        <v>334</v>
      </c>
      <c r="H119" s="169">
        <v>1</v>
      </c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150</v>
      </c>
      <c r="AU119" s="167" t="s">
        <v>81</v>
      </c>
      <c r="AV119" s="11" t="s">
        <v>81</v>
      </c>
      <c r="AW119" s="11" t="s">
        <v>152</v>
      </c>
      <c r="AX119" s="11" t="s">
        <v>72</v>
      </c>
      <c r="AY119" s="167" t="s">
        <v>141</v>
      </c>
    </row>
    <row r="120" spans="2:51" s="12" customFormat="1" ht="13.5">
      <c r="B120" s="173"/>
      <c r="D120" s="174" t="s">
        <v>150</v>
      </c>
      <c r="E120" s="175" t="s">
        <v>5</v>
      </c>
      <c r="F120" s="176" t="s">
        <v>153</v>
      </c>
      <c r="H120" s="177">
        <v>1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81" t="s">
        <v>150</v>
      </c>
      <c r="AU120" s="181" t="s">
        <v>81</v>
      </c>
      <c r="AV120" s="12" t="s">
        <v>148</v>
      </c>
      <c r="AW120" s="12" t="s">
        <v>152</v>
      </c>
      <c r="AX120" s="12" t="s">
        <v>22</v>
      </c>
      <c r="AY120" s="181" t="s">
        <v>141</v>
      </c>
    </row>
    <row r="121" spans="2:65" s="1" customFormat="1" ht="16.5" customHeight="1">
      <c r="B121" s="153"/>
      <c r="C121" s="154" t="s">
        <v>210</v>
      </c>
      <c r="D121" s="154" t="s">
        <v>143</v>
      </c>
      <c r="E121" s="155" t="s">
        <v>673</v>
      </c>
      <c r="F121" s="156" t="s">
        <v>674</v>
      </c>
      <c r="G121" s="157" t="s">
        <v>222</v>
      </c>
      <c r="H121" s="158">
        <v>1</v>
      </c>
      <c r="I121" s="159"/>
      <c r="J121" s="159">
        <f>ROUND(I121*H121,2)</f>
        <v>0</v>
      </c>
      <c r="K121" s="156" t="s">
        <v>147</v>
      </c>
      <c r="L121" s="37"/>
      <c r="M121" s="160" t="s">
        <v>5</v>
      </c>
      <c r="N121" s="161" t="s">
        <v>43</v>
      </c>
      <c r="O121" s="162">
        <v>13.106</v>
      </c>
      <c r="P121" s="162">
        <f>O121*H121</f>
        <v>13.106</v>
      </c>
      <c r="Q121" s="162">
        <v>0.03809</v>
      </c>
      <c r="R121" s="162">
        <f>Q121*H121</f>
        <v>0.03809</v>
      </c>
      <c r="S121" s="162">
        <v>0</v>
      </c>
      <c r="T121" s="163">
        <f>S121*H121</f>
        <v>0</v>
      </c>
      <c r="AR121" s="23" t="s">
        <v>148</v>
      </c>
      <c r="AT121" s="23" t="s">
        <v>143</v>
      </c>
      <c r="AU121" s="23" t="s">
        <v>81</v>
      </c>
      <c r="AY121" s="23" t="s">
        <v>141</v>
      </c>
      <c r="BE121" s="164">
        <f>IF(N121="základní",J121,0)</f>
        <v>0</v>
      </c>
      <c r="BF121" s="164">
        <f>IF(N121="snížená",J121,0)</f>
        <v>0</v>
      </c>
      <c r="BG121" s="164">
        <f>IF(N121="zákl. přenesená",J121,0)</f>
        <v>0</v>
      </c>
      <c r="BH121" s="164">
        <f>IF(N121="sníž. přenesená",J121,0)</f>
        <v>0</v>
      </c>
      <c r="BI121" s="164">
        <f>IF(N121="nulová",J121,0)</f>
        <v>0</v>
      </c>
      <c r="BJ121" s="23" t="s">
        <v>22</v>
      </c>
      <c r="BK121" s="164">
        <f>ROUND(I121*H121,2)</f>
        <v>0</v>
      </c>
      <c r="BL121" s="23" t="s">
        <v>148</v>
      </c>
      <c r="BM121" s="23" t="s">
        <v>675</v>
      </c>
    </row>
    <row r="122" spans="2:51" s="11" customFormat="1" ht="13.5">
      <c r="B122" s="165"/>
      <c r="D122" s="166" t="s">
        <v>150</v>
      </c>
      <c r="E122" s="167" t="s">
        <v>5</v>
      </c>
      <c r="F122" s="168" t="s">
        <v>334</v>
      </c>
      <c r="H122" s="169">
        <v>1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150</v>
      </c>
      <c r="AU122" s="167" t="s">
        <v>81</v>
      </c>
      <c r="AV122" s="11" t="s">
        <v>81</v>
      </c>
      <c r="AW122" s="11" t="s">
        <v>152</v>
      </c>
      <c r="AX122" s="11" t="s">
        <v>72</v>
      </c>
      <c r="AY122" s="167" t="s">
        <v>141</v>
      </c>
    </row>
    <row r="123" spans="2:51" s="12" customFormat="1" ht="13.5">
      <c r="B123" s="173"/>
      <c r="D123" s="174" t="s">
        <v>150</v>
      </c>
      <c r="E123" s="175" t="s">
        <v>5</v>
      </c>
      <c r="F123" s="176" t="s">
        <v>153</v>
      </c>
      <c r="H123" s="177">
        <v>1</v>
      </c>
      <c r="L123" s="173"/>
      <c r="M123" s="178"/>
      <c r="N123" s="179"/>
      <c r="O123" s="179"/>
      <c r="P123" s="179"/>
      <c r="Q123" s="179"/>
      <c r="R123" s="179"/>
      <c r="S123" s="179"/>
      <c r="T123" s="180"/>
      <c r="AT123" s="181" t="s">
        <v>150</v>
      </c>
      <c r="AU123" s="181" t="s">
        <v>81</v>
      </c>
      <c r="AV123" s="12" t="s">
        <v>148</v>
      </c>
      <c r="AW123" s="12" t="s">
        <v>152</v>
      </c>
      <c r="AX123" s="12" t="s">
        <v>22</v>
      </c>
      <c r="AY123" s="181" t="s">
        <v>141</v>
      </c>
    </row>
    <row r="124" spans="2:65" s="1" customFormat="1" ht="16.5" customHeight="1">
      <c r="B124" s="153"/>
      <c r="C124" s="189" t="s">
        <v>11</v>
      </c>
      <c r="D124" s="189" t="s">
        <v>239</v>
      </c>
      <c r="E124" s="190" t="s">
        <v>676</v>
      </c>
      <c r="F124" s="191" t="s">
        <v>677</v>
      </c>
      <c r="G124" s="192" t="s">
        <v>222</v>
      </c>
      <c r="H124" s="193">
        <v>1</v>
      </c>
      <c r="I124" s="194"/>
      <c r="J124" s="194">
        <f>ROUND(I124*H124,2)</f>
        <v>0</v>
      </c>
      <c r="K124" s="191" t="s">
        <v>5</v>
      </c>
      <c r="L124" s="195"/>
      <c r="M124" s="196" t="s">
        <v>5</v>
      </c>
      <c r="N124" s="197" t="s">
        <v>43</v>
      </c>
      <c r="O124" s="162">
        <v>0</v>
      </c>
      <c r="P124" s="162">
        <f>O124*H124</f>
        <v>0</v>
      </c>
      <c r="Q124" s="162">
        <v>0.07</v>
      </c>
      <c r="R124" s="162">
        <f>Q124*H124</f>
        <v>0.07</v>
      </c>
      <c r="S124" s="162">
        <v>0</v>
      </c>
      <c r="T124" s="163">
        <f>S124*H124</f>
        <v>0</v>
      </c>
      <c r="AR124" s="23" t="s">
        <v>178</v>
      </c>
      <c r="AT124" s="23" t="s">
        <v>239</v>
      </c>
      <c r="AU124" s="23" t="s">
        <v>81</v>
      </c>
      <c r="AY124" s="23" t="s">
        <v>141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3" t="s">
        <v>22</v>
      </c>
      <c r="BK124" s="164">
        <f>ROUND(I124*H124,2)</f>
        <v>0</v>
      </c>
      <c r="BL124" s="23" t="s">
        <v>148</v>
      </c>
      <c r="BM124" s="23" t="s">
        <v>302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334</v>
      </c>
      <c r="H125" s="169">
        <v>1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2" customFormat="1" ht="13.5">
      <c r="B126" s="173"/>
      <c r="D126" s="174" t="s">
        <v>150</v>
      </c>
      <c r="E126" s="175" t="s">
        <v>5</v>
      </c>
      <c r="F126" s="176" t="s">
        <v>153</v>
      </c>
      <c r="H126" s="177">
        <v>1</v>
      </c>
      <c r="L126" s="173"/>
      <c r="M126" s="178"/>
      <c r="N126" s="179"/>
      <c r="O126" s="179"/>
      <c r="P126" s="179"/>
      <c r="Q126" s="179"/>
      <c r="R126" s="179"/>
      <c r="S126" s="179"/>
      <c r="T126" s="180"/>
      <c r="AT126" s="181" t="s">
        <v>150</v>
      </c>
      <c r="AU126" s="181" t="s">
        <v>81</v>
      </c>
      <c r="AV126" s="12" t="s">
        <v>148</v>
      </c>
      <c r="AW126" s="12" t="s">
        <v>152</v>
      </c>
      <c r="AX126" s="12" t="s">
        <v>22</v>
      </c>
      <c r="AY126" s="181" t="s">
        <v>141</v>
      </c>
    </row>
    <row r="127" spans="2:65" s="1" customFormat="1" ht="16.5" customHeight="1">
      <c r="B127" s="153"/>
      <c r="C127" s="154" t="s">
        <v>219</v>
      </c>
      <c r="D127" s="154" t="s">
        <v>143</v>
      </c>
      <c r="E127" s="155" t="s">
        <v>678</v>
      </c>
      <c r="F127" s="156" t="s">
        <v>679</v>
      </c>
      <c r="G127" s="157" t="s">
        <v>222</v>
      </c>
      <c r="H127" s="158">
        <v>2</v>
      </c>
      <c r="I127" s="159"/>
      <c r="J127" s="159">
        <f>ROUND(I127*H127,2)</f>
        <v>0</v>
      </c>
      <c r="K127" s="156" t="s">
        <v>147</v>
      </c>
      <c r="L127" s="37"/>
      <c r="M127" s="160" t="s">
        <v>5</v>
      </c>
      <c r="N127" s="161" t="s">
        <v>43</v>
      </c>
      <c r="O127" s="162">
        <v>8.368</v>
      </c>
      <c r="P127" s="162">
        <f>O127*H127</f>
        <v>16.736</v>
      </c>
      <c r="Q127" s="162">
        <v>0.05275</v>
      </c>
      <c r="R127" s="162">
        <f>Q127*H127</f>
        <v>0.1055</v>
      </c>
      <c r="S127" s="162">
        <v>0</v>
      </c>
      <c r="T127" s="163">
        <f>S127*H127</f>
        <v>0</v>
      </c>
      <c r="AR127" s="23" t="s">
        <v>148</v>
      </c>
      <c r="AT127" s="23" t="s">
        <v>143</v>
      </c>
      <c r="AU127" s="23" t="s">
        <v>81</v>
      </c>
      <c r="AY127" s="23" t="s">
        <v>141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3" t="s">
        <v>22</v>
      </c>
      <c r="BK127" s="164">
        <f>ROUND(I127*H127,2)</f>
        <v>0</v>
      </c>
      <c r="BL127" s="23" t="s">
        <v>148</v>
      </c>
      <c r="BM127" s="23" t="s">
        <v>680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681</v>
      </c>
      <c r="H128" s="169">
        <v>2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2" customFormat="1" ht="13.5">
      <c r="B129" s="173"/>
      <c r="D129" s="174" t="s">
        <v>150</v>
      </c>
      <c r="E129" s="175" t="s">
        <v>5</v>
      </c>
      <c r="F129" s="176" t="s">
        <v>153</v>
      </c>
      <c r="H129" s="177">
        <v>2</v>
      </c>
      <c r="L129" s="173"/>
      <c r="M129" s="178"/>
      <c r="N129" s="179"/>
      <c r="O129" s="179"/>
      <c r="P129" s="179"/>
      <c r="Q129" s="179"/>
      <c r="R129" s="179"/>
      <c r="S129" s="179"/>
      <c r="T129" s="180"/>
      <c r="AT129" s="181" t="s">
        <v>150</v>
      </c>
      <c r="AU129" s="181" t="s">
        <v>81</v>
      </c>
      <c r="AV129" s="12" t="s">
        <v>148</v>
      </c>
      <c r="AW129" s="12" t="s">
        <v>152</v>
      </c>
      <c r="AX129" s="12" t="s">
        <v>22</v>
      </c>
      <c r="AY129" s="181" t="s">
        <v>141</v>
      </c>
    </row>
    <row r="130" spans="2:65" s="1" customFormat="1" ht="16.5" customHeight="1">
      <c r="B130" s="153"/>
      <c r="C130" s="189" t="s">
        <v>225</v>
      </c>
      <c r="D130" s="189" t="s">
        <v>239</v>
      </c>
      <c r="E130" s="190" t="s">
        <v>682</v>
      </c>
      <c r="F130" s="191" t="s">
        <v>683</v>
      </c>
      <c r="G130" s="192" t="s">
        <v>222</v>
      </c>
      <c r="H130" s="193">
        <v>2</v>
      </c>
      <c r="I130" s="194"/>
      <c r="J130" s="194">
        <f>ROUND(I130*H130,2)</f>
        <v>0</v>
      </c>
      <c r="K130" s="191" t="s">
        <v>5</v>
      </c>
      <c r="L130" s="195"/>
      <c r="M130" s="196" t="s">
        <v>5</v>
      </c>
      <c r="N130" s="197" t="s">
        <v>43</v>
      </c>
      <c r="O130" s="162">
        <v>0</v>
      </c>
      <c r="P130" s="162">
        <f>O130*H130</f>
        <v>0</v>
      </c>
      <c r="Q130" s="162">
        <v>0.14</v>
      </c>
      <c r="R130" s="162">
        <f>Q130*H130</f>
        <v>0.28</v>
      </c>
      <c r="S130" s="162">
        <v>0</v>
      </c>
      <c r="T130" s="163">
        <f>S130*H130</f>
        <v>0</v>
      </c>
      <c r="AR130" s="23" t="s">
        <v>178</v>
      </c>
      <c r="AT130" s="23" t="s">
        <v>239</v>
      </c>
      <c r="AU130" s="23" t="s">
        <v>81</v>
      </c>
      <c r="AY130" s="23" t="s">
        <v>141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22</v>
      </c>
      <c r="BK130" s="164">
        <f>ROUND(I130*H130,2)</f>
        <v>0</v>
      </c>
      <c r="BL130" s="23" t="s">
        <v>148</v>
      </c>
      <c r="BM130" s="23" t="s">
        <v>684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681</v>
      </c>
      <c r="H131" s="169">
        <v>2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2" customFormat="1" ht="13.5">
      <c r="B132" s="173"/>
      <c r="D132" s="174" t="s">
        <v>150</v>
      </c>
      <c r="E132" s="175" t="s">
        <v>5</v>
      </c>
      <c r="F132" s="176" t="s">
        <v>153</v>
      </c>
      <c r="H132" s="177">
        <v>2</v>
      </c>
      <c r="L132" s="173"/>
      <c r="M132" s="178"/>
      <c r="N132" s="179"/>
      <c r="O132" s="179"/>
      <c r="P132" s="179"/>
      <c r="Q132" s="179"/>
      <c r="R132" s="179"/>
      <c r="S132" s="179"/>
      <c r="T132" s="180"/>
      <c r="AT132" s="181" t="s">
        <v>150</v>
      </c>
      <c r="AU132" s="181" t="s">
        <v>81</v>
      </c>
      <c r="AV132" s="12" t="s">
        <v>148</v>
      </c>
      <c r="AW132" s="12" t="s">
        <v>152</v>
      </c>
      <c r="AX132" s="12" t="s">
        <v>22</v>
      </c>
      <c r="AY132" s="181" t="s">
        <v>141</v>
      </c>
    </row>
    <row r="133" spans="2:65" s="1" customFormat="1" ht="16.5" customHeight="1">
      <c r="B133" s="153"/>
      <c r="C133" s="154" t="s">
        <v>229</v>
      </c>
      <c r="D133" s="154" t="s">
        <v>143</v>
      </c>
      <c r="E133" s="155" t="s">
        <v>685</v>
      </c>
      <c r="F133" s="156" t="s">
        <v>686</v>
      </c>
      <c r="G133" s="157" t="s">
        <v>344</v>
      </c>
      <c r="H133" s="158">
        <v>2</v>
      </c>
      <c r="I133" s="159"/>
      <c r="J133" s="159">
        <f>ROUND(I133*H133,2)</f>
        <v>0</v>
      </c>
      <c r="K133" s="156" t="s">
        <v>5</v>
      </c>
      <c r="L133" s="37"/>
      <c r="M133" s="160" t="s">
        <v>5</v>
      </c>
      <c r="N133" s="161" t="s">
        <v>43</v>
      </c>
      <c r="O133" s="162">
        <v>0</v>
      </c>
      <c r="P133" s="162">
        <f>O133*H133</f>
        <v>0</v>
      </c>
      <c r="Q133" s="162">
        <v>0.32</v>
      </c>
      <c r="R133" s="162">
        <f>Q133*H133</f>
        <v>0.64</v>
      </c>
      <c r="S133" s="162">
        <v>0</v>
      </c>
      <c r="T133" s="163">
        <f>S133*H133</f>
        <v>0</v>
      </c>
      <c r="AR133" s="23" t="s">
        <v>148</v>
      </c>
      <c r="AT133" s="23" t="s">
        <v>143</v>
      </c>
      <c r="AU133" s="23" t="s">
        <v>81</v>
      </c>
      <c r="AY133" s="23" t="s">
        <v>141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22</v>
      </c>
      <c r="BK133" s="164">
        <f>ROUND(I133*H133,2)</f>
        <v>0</v>
      </c>
      <c r="BL133" s="23" t="s">
        <v>148</v>
      </c>
      <c r="BM133" s="23" t="s">
        <v>200</v>
      </c>
    </row>
    <row r="134" spans="2:51" s="11" customFormat="1" ht="13.5">
      <c r="B134" s="165"/>
      <c r="D134" s="166" t="s">
        <v>150</v>
      </c>
      <c r="E134" s="167" t="s">
        <v>5</v>
      </c>
      <c r="F134" s="168" t="s">
        <v>687</v>
      </c>
      <c r="H134" s="169">
        <v>2</v>
      </c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150</v>
      </c>
      <c r="AU134" s="167" t="s">
        <v>81</v>
      </c>
      <c r="AV134" s="11" t="s">
        <v>81</v>
      </c>
      <c r="AW134" s="11" t="s">
        <v>152</v>
      </c>
      <c r="AX134" s="11" t="s">
        <v>72</v>
      </c>
      <c r="AY134" s="167" t="s">
        <v>141</v>
      </c>
    </row>
    <row r="135" spans="2:51" s="12" customFormat="1" ht="13.5">
      <c r="B135" s="173"/>
      <c r="D135" s="174" t="s">
        <v>150</v>
      </c>
      <c r="E135" s="175" t="s">
        <v>5</v>
      </c>
      <c r="F135" s="176" t="s">
        <v>153</v>
      </c>
      <c r="H135" s="177">
        <v>2</v>
      </c>
      <c r="L135" s="173"/>
      <c r="M135" s="178"/>
      <c r="N135" s="179"/>
      <c r="O135" s="179"/>
      <c r="P135" s="179"/>
      <c r="Q135" s="179"/>
      <c r="R135" s="179"/>
      <c r="S135" s="179"/>
      <c r="T135" s="180"/>
      <c r="AT135" s="181" t="s">
        <v>150</v>
      </c>
      <c r="AU135" s="181" t="s">
        <v>81</v>
      </c>
      <c r="AV135" s="12" t="s">
        <v>148</v>
      </c>
      <c r="AW135" s="12" t="s">
        <v>152</v>
      </c>
      <c r="AX135" s="12" t="s">
        <v>22</v>
      </c>
      <c r="AY135" s="181" t="s">
        <v>141</v>
      </c>
    </row>
    <row r="136" spans="2:65" s="1" customFormat="1" ht="16.5" customHeight="1">
      <c r="B136" s="153"/>
      <c r="C136" s="154" t="s">
        <v>234</v>
      </c>
      <c r="D136" s="154" t="s">
        <v>143</v>
      </c>
      <c r="E136" s="155" t="s">
        <v>688</v>
      </c>
      <c r="F136" s="156" t="s">
        <v>689</v>
      </c>
      <c r="G136" s="157" t="s">
        <v>344</v>
      </c>
      <c r="H136" s="158">
        <v>2</v>
      </c>
      <c r="I136" s="159"/>
      <c r="J136" s="159">
        <f>ROUND(I136*H136,2)</f>
        <v>0</v>
      </c>
      <c r="K136" s="156" t="s">
        <v>5</v>
      </c>
      <c r="L136" s="37"/>
      <c r="M136" s="160" t="s">
        <v>5</v>
      </c>
      <c r="N136" s="161" t="s">
        <v>43</v>
      </c>
      <c r="O136" s="162">
        <v>0</v>
      </c>
      <c r="P136" s="162">
        <f>O136*H136</f>
        <v>0</v>
      </c>
      <c r="Q136" s="162">
        <v>0.44</v>
      </c>
      <c r="R136" s="162">
        <f>Q136*H136</f>
        <v>0.88</v>
      </c>
      <c r="S136" s="162">
        <v>0</v>
      </c>
      <c r="T136" s="163">
        <f>S136*H136</f>
        <v>0</v>
      </c>
      <c r="AR136" s="23" t="s">
        <v>148</v>
      </c>
      <c r="AT136" s="23" t="s">
        <v>143</v>
      </c>
      <c r="AU136" s="23" t="s">
        <v>81</v>
      </c>
      <c r="AY136" s="23" t="s">
        <v>141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23" t="s">
        <v>22</v>
      </c>
      <c r="BK136" s="164">
        <f>ROUND(I136*H136,2)</f>
        <v>0</v>
      </c>
      <c r="BL136" s="23" t="s">
        <v>148</v>
      </c>
      <c r="BM136" s="23" t="s">
        <v>210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687</v>
      </c>
      <c r="H137" s="169">
        <v>2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2" customFormat="1" ht="13.5">
      <c r="B138" s="173"/>
      <c r="D138" s="174" t="s">
        <v>150</v>
      </c>
      <c r="E138" s="175" t="s">
        <v>5</v>
      </c>
      <c r="F138" s="176" t="s">
        <v>153</v>
      </c>
      <c r="H138" s="177">
        <v>2</v>
      </c>
      <c r="L138" s="173"/>
      <c r="M138" s="178"/>
      <c r="N138" s="179"/>
      <c r="O138" s="179"/>
      <c r="P138" s="179"/>
      <c r="Q138" s="179"/>
      <c r="R138" s="179"/>
      <c r="S138" s="179"/>
      <c r="T138" s="180"/>
      <c r="AT138" s="181" t="s">
        <v>150</v>
      </c>
      <c r="AU138" s="181" t="s">
        <v>81</v>
      </c>
      <c r="AV138" s="12" t="s">
        <v>148</v>
      </c>
      <c r="AW138" s="12" t="s">
        <v>152</v>
      </c>
      <c r="AX138" s="12" t="s">
        <v>22</v>
      </c>
      <c r="AY138" s="181" t="s">
        <v>141</v>
      </c>
    </row>
    <row r="139" spans="2:65" s="1" customFormat="1" ht="16.5" customHeight="1">
      <c r="B139" s="153"/>
      <c r="C139" s="154" t="s">
        <v>238</v>
      </c>
      <c r="D139" s="154" t="s">
        <v>143</v>
      </c>
      <c r="E139" s="155" t="s">
        <v>690</v>
      </c>
      <c r="F139" s="156" t="s">
        <v>691</v>
      </c>
      <c r="G139" s="157" t="s">
        <v>344</v>
      </c>
      <c r="H139" s="158">
        <v>2</v>
      </c>
      <c r="I139" s="159"/>
      <c r="J139" s="159">
        <f>ROUND(I139*H139,2)</f>
        <v>0</v>
      </c>
      <c r="K139" s="156" t="s">
        <v>5</v>
      </c>
      <c r="L139" s="37"/>
      <c r="M139" s="160" t="s">
        <v>5</v>
      </c>
      <c r="N139" s="161" t="s">
        <v>43</v>
      </c>
      <c r="O139" s="162">
        <v>0</v>
      </c>
      <c r="P139" s="162">
        <f>O139*H139</f>
        <v>0</v>
      </c>
      <c r="Q139" s="162">
        <v>0.68</v>
      </c>
      <c r="R139" s="162">
        <f>Q139*H139</f>
        <v>1.36</v>
      </c>
      <c r="S139" s="162">
        <v>0</v>
      </c>
      <c r="T139" s="163">
        <f>S139*H139</f>
        <v>0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219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687</v>
      </c>
      <c r="H140" s="169">
        <v>2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2" customFormat="1" ht="13.5">
      <c r="B141" s="173"/>
      <c r="D141" s="174" t="s">
        <v>150</v>
      </c>
      <c r="E141" s="175" t="s">
        <v>5</v>
      </c>
      <c r="F141" s="176" t="s">
        <v>153</v>
      </c>
      <c r="H141" s="177">
        <v>2</v>
      </c>
      <c r="L141" s="173"/>
      <c r="M141" s="178"/>
      <c r="N141" s="179"/>
      <c r="O141" s="179"/>
      <c r="P141" s="179"/>
      <c r="Q141" s="179"/>
      <c r="R141" s="179"/>
      <c r="S141" s="179"/>
      <c r="T141" s="180"/>
      <c r="AT141" s="181" t="s">
        <v>150</v>
      </c>
      <c r="AU141" s="181" t="s">
        <v>81</v>
      </c>
      <c r="AV141" s="12" t="s">
        <v>148</v>
      </c>
      <c r="AW141" s="12" t="s">
        <v>152</v>
      </c>
      <c r="AX141" s="12" t="s">
        <v>22</v>
      </c>
      <c r="AY141" s="181" t="s">
        <v>141</v>
      </c>
    </row>
    <row r="142" spans="2:65" s="1" customFormat="1" ht="16.5" customHeight="1">
      <c r="B142" s="153"/>
      <c r="C142" s="189" t="s">
        <v>10</v>
      </c>
      <c r="D142" s="189" t="s">
        <v>239</v>
      </c>
      <c r="E142" s="190" t="s">
        <v>692</v>
      </c>
      <c r="F142" s="191" t="s">
        <v>693</v>
      </c>
      <c r="G142" s="192" t="s">
        <v>222</v>
      </c>
      <c r="H142" s="193">
        <v>1</v>
      </c>
      <c r="I142" s="194"/>
      <c r="J142" s="194">
        <f>ROUND(I142*H142,2)</f>
        <v>0</v>
      </c>
      <c r="K142" s="191" t="s">
        <v>5</v>
      </c>
      <c r="L142" s="195"/>
      <c r="M142" s="196" t="s">
        <v>5</v>
      </c>
      <c r="N142" s="197" t="s">
        <v>43</v>
      </c>
      <c r="O142" s="162">
        <v>0</v>
      </c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23" t="s">
        <v>178</v>
      </c>
      <c r="AT142" s="23" t="s">
        <v>239</v>
      </c>
      <c r="AU142" s="23" t="s">
        <v>81</v>
      </c>
      <c r="AY142" s="23" t="s">
        <v>141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23" t="s">
        <v>22</v>
      </c>
      <c r="BK142" s="164">
        <f>ROUND(I142*H142,2)</f>
        <v>0</v>
      </c>
      <c r="BL142" s="23" t="s">
        <v>148</v>
      </c>
      <c r="BM142" s="23" t="s">
        <v>310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694</v>
      </c>
      <c r="H143" s="169">
        <v>1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2" customFormat="1" ht="13.5">
      <c r="B144" s="173"/>
      <c r="D144" s="174" t="s">
        <v>150</v>
      </c>
      <c r="E144" s="175" t="s">
        <v>5</v>
      </c>
      <c r="F144" s="176" t="s">
        <v>153</v>
      </c>
      <c r="H144" s="177">
        <v>1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81" t="s">
        <v>150</v>
      </c>
      <c r="AU144" s="181" t="s">
        <v>81</v>
      </c>
      <c r="AV144" s="12" t="s">
        <v>148</v>
      </c>
      <c r="AW144" s="12" t="s">
        <v>152</v>
      </c>
      <c r="AX144" s="12" t="s">
        <v>22</v>
      </c>
      <c r="AY144" s="181" t="s">
        <v>141</v>
      </c>
    </row>
    <row r="145" spans="2:65" s="1" customFormat="1" ht="16.5" customHeight="1">
      <c r="B145" s="153"/>
      <c r="C145" s="189" t="s">
        <v>249</v>
      </c>
      <c r="D145" s="189" t="s">
        <v>239</v>
      </c>
      <c r="E145" s="190" t="s">
        <v>695</v>
      </c>
      <c r="F145" s="191" t="s">
        <v>696</v>
      </c>
      <c r="G145" s="192" t="s">
        <v>222</v>
      </c>
      <c r="H145" s="193">
        <v>1</v>
      </c>
      <c r="I145" s="194"/>
      <c r="J145" s="194">
        <f>ROUND(I145*H145,2)</f>
        <v>0</v>
      </c>
      <c r="K145" s="191" t="s">
        <v>5</v>
      </c>
      <c r="L145" s="195"/>
      <c r="M145" s="196" t="s">
        <v>5</v>
      </c>
      <c r="N145" s="197" t="s">
        <v>43</v>
      </c>
      <c r="O145" s="162">
        <v>0</v>
      </c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AR145" s="23" t="s">
        <v>178</v>
      </c>
      <c r="AT145" s="23" t="s">
        <v>239</v>
      </c>
      <c r="AU145" s="23" t="s">
        <v>81</v>
      </c>
      <c r="AY145" s="23" t="s">
        <v>141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23" t="s">
        <v>22</v>
      </c>
      <c r="BK145" s="164">
        <f>ROUND(I145*H145,2)</f>
        <v>0</v>
      </c>
      <c r="BL145" s="23" t="s">
        <v>148</v>
      </c>
      <c r="BM145" s="23" t="s">
        <v>320</v>
      </c>
    </row>
    <row r="146" spans="2:51" s="11" customFormat="1" ht="13.5">
      <c r="B146" s="165"/>
      <c r="D146" s="166" t="s">
        <v>150</v>
      </c>
      <c r="E146" s="167" t="s">
        <v>5</v>
      </c>
      <c r="F146" s="168" t="s">
        <v>697</v>
      </c>
      <c r="H146" s="169">
        <v>1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150</v>
      </c>
      <c r="AU146" s="167" t="s">
        <v>81</v>
      </c>
      <c r="AV146" s="11" t="s">
        <v>81</v>
      </c>
      <c r="AW146" s="11" t="s">
        <v>152</v>
      </c>
      <c r="AX146" s="11" t="s">
        <v>72</v>
      </c>
      <c r="AY146" s="167" t="s">
        <v>141</v>
      </c>
    </row>
    <row r="147" spans="2:51" s="12" customFormat="1" ht="13.5">
      <c r="B147" s="173"/>
      <c r="D147" s="174" t="s">
        <v>150</v>
      </c>
      <c r="E147" s="175" t="s">
        <v>5</v>
      </c>
      <c r="F147" s="176" t="s">
        <v>153</v>
      </c>
      <c r="H147" s="177">
        <v>1</v>
      </c>
      <c r="L147" s="173"/>
      <c r="M147" s="178"/>
      <c r="N147" s="179"/>
      <c r="O147" s="179"/>
      <c r="P147" s="179"/>
      <c r="Q147" s="179"/>
      <c r="R147" s="179"/>
      <c r="S147" s="179"/>
      <c r="T147" s="180"/>
      <c r="AT147" s="181" t="s">
        <v>150</v>
      </c>
      <c r="AU147" s="181" t="s">
        <v>81</v>
      </c>
      <c r="AV147" s="12" t="s">
        <v>148</v>
      </c>
      <c r="AW147" s="12" t="s">
        <v>152</v>
      </c>
      <c r="AX147" s="12" t="s">
        <v>22</v>
      </c>
      <c r="AY147" s="181" t="s">
        <v>141</v>
      </c>
    </row>
    <row r="148" spans="2:65" s="1" customFormat="1" ht="16.5" customHeight="1">
      <c r="B148" s="153"/>
      <c r="C148" s="189" t="s">
        <v>255</v>
      </c>
      <c r="D148" s="189" t="s">
        <v>239</v>
      </c>
      <c r="E148" s="190" t="s">
        <v>698</v>
      </c>
      <c r="F148" s="191" t="s">
        <v>699</v>
      </c>
      <c r="G148" s="192" t="s">
        <v>222</v>
      </c>
      <c r="H148" s="193">
        <v>1</v>
      </c>
      <c r="I148" s="194"/>
      <c r="J148" s="194">
        <f>ROUND(I148*H148,2)</f>
        <v>0</v>
      </c>
      <c r="K148" s="191" t="s">
        <v>5</v>
      </c>
      <c r="L148" s="195"/>
      <c r="M148" s="196" t="s">
        <v>5</v>
      </c>
      <c r="N148" s="197" t="s">
        <v>43</v>
      </c>
      <c r="O148" s="162">
        <v>0</v>
      </c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AR148" s="23" t="s">
        <v>178</v>
      </c>
      <c r="AT148" s="23" t="s">
        <v>239</v>
      </c>
      <c r="AU148" s="23" t="s">
        <v>81</v>
      </c>
      <c r="AY148" s="23" t="s">
        <v>141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23" t="s">
        <v>22</v>
      </c>
      <c r="BK148" s="164">
        <f>ROUND(I148*H148,2)</f>
        <v>0</v>
      </c>
      <c r="BL148" s="23" t="s">
        <v>148</v>
      </c>
      <c r="BM148" s="23" t="s">
        <v>329</v>
      </c>
    </row>
    <row r="149" spans="2:51" s="11" customFormat="1" ht="13.5">
      <c r="B149" s="165"/>
      <c r="D149" s="166" t="s">
        <v>150</v>
      </c>
      <c r="E149" s="167" t="s">
        <v>5</v>
      </c>
      <c r="F149" s="168" t="s">
        <v>700</v>
      </c>
      <c r="H149" s="169">
        <v>1</v>
      </c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150</v>
      </c>
      <c r="AU149" s="167" t="s">
        <v>81</v>
      </c>
      <c r="AV149" s="11" t="s">
        <v>81</v>
      </c>
      <c r="AW149" s="11" t="s">
        <v>152</v>
      </c>
      <c r="AX149" s="11" t="s">
        <v>72</v>
      </c>
      <c r="AY149" s="167" t="s">
        <v>141</v>
      </c>
    </row>
    <row r="150" spans="2:51" s="12" customFormat="1" ht="13.5">
      <c r="B150" s="173"/>
      <c r="D150" s="174" t="s">
        <v>150</v>
      </c>
      <c r="E150" s="175" t="s">
        <v>5</v>
      </c>
      <c r="F150" s="176" t="s">
        <v>153</v>
      </c>
      <c r="H150" s="177">
        <v>1</v>
      </c>
      <c r="L150" s="173"/>
      <c r="M150" s="178"/>
      <c r="N150" s="179"/>
      <c r="O150" s="179"/>
      <c r="P150" s="179"/>
      <c r="Q150" s="179"/>
      <c r="R150" s="179"/>
      <c r="S150" s="179"/>
      <c r="T150" s="180"/>
      <c r="AT150" s="181" t="s">
        <v>150</v>
      </c>
      <c r="AU150" s="181" t="s">
        <v>81</v>
      </c>
      <c r="AV150" s="12" t="s">
        <v>148</v>
      </c>
      <c r="AW150" s="12" t="s">
        <v>152</v>
      </c>
      <c r="AX150" s="12" t="s">
        <v>22</v>
      </c>
      <c r="AY150" s="181" t="s">
        <v>141</v>
      </c>
    </row>
    <row r="151" spans="2:65" s="1" customFormat="1" ht="16.5" customHeight="1">
      <c r="B151" s="153"/>
      <c r="C151" s="189" t="s">
        <v>292</v>
      </c>
      <c r="D151" s="189" t="s">
        <v>239</v>
      </c>
      <c r="E151" s="190" t="s">
        <v>701</v>
      </c>
      <c r="F151" s="191" t="s">
        <v>702</v>
      </c>
      <c r="G151" s="192" t="s">
        <v>332</v>
      </c>
      <c r="H151" s="193">
        <v>1</v>
      </c>
      <c r="I151" s="194"/>
      <c r="J151" s="194">
        <f>ROUND(I151*H151,2)</f>
        <v>0</v>
      </c>
      <c r="K151" s="191" t="s">
        <v>5</v>
      </c>
      <c r="L151" s="195"/>
      <c r="M151" s="196" t="s">
        <v>5</v>
      </c>
      <c r="N151" s="197" t="s">
        <v>43</v>
      </c>
      <c r="O151" s="162">
        <v>0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3" t="s">
        <v>178</v>
      </c>
      <c r="AT151" s="23" t="s">
        <v>239</v>
      </c>
      <c r="AU151" s="23" t="s">
        <v>81</v>
      </c>
      <c r="AY151" s="23" t="s">
        <v>141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3" t="s">
        <v>22</v>
      </c>
      <c r="BK151" s="164">
        <f>ROUND(I151*H151,2)</f>
        <v>0</v>
      </c>
      <c r="BL151" s="23" t="s">
        <v>148</v>
      </c>
      <c r="BM151" s="23" t="s">
        <v>341</v>
      </c>
    </row>
    <row r="152" spans="2:51" s="11" customFormat="1" ht="13.5">
      <c r="B152" s="165"/>
      <c r="D152" s="166" t="s">
        <v>150</v>
      </c>
      <c r="E152" s="167" t="s">
        <v>5</v>
      </c>
      <c r="F152" s="168" t="s">
        <v>334</v>
      </c>
      <c r="H152" s="169">
        <v>1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150</v>
      </c>
      <c r="AU152" s="167" t="s">
        <v>81</v>
      </c>
      <c r="AV152" s="11" t="s">
        <v>81</v>
      </c>
      <c r="AW152" s="11" t="s">
        <v>152</v>
      </c>
      <c r="AX152" s="11" t="s">
        <v>72</v>
      </c>
      <c r="AY152" s="167" t="s">
        <v>141</v>
      </c>
    </row>
    <row r="153" spans="2:51" s="12" customFormat="1" ht="13.5">
      <c r="B153" s="173"/>
      <c r="D153" s="174" t="s">
        <v>150</v>
      </c>
      <c r="E153" s="175" t="s">
        <v>5</v>
      </c>
      <c r="F153" s="176" t="s">
        <v>153</v>
      </c>
      <c r="H153" s="177">
        <v>1</v>
      </c>
      <c r="L153" s="173"/>
      <c r="M153" s="178"/>
      <c r="N153" s="179"/>
      <c r="O153" s="179"/>
      <c r="P153" s="179"/>
      <c r="Q153" s="179"/>
      <c r="R153" s="179"/>
      <c r="S153" s="179"/>
      <c r="T153" s="180"/>
      <c r="AT153" s="181" t="s">
        <v>150</v>
      </c>
      <c r="AU153" s="181" t="s">
        <v>81</v>
      </c>
      <c r="AV153" s="12" t="s">
        <v>148</v>
      </c>
      <c r="AW153" s="12" t="s">
        <v>152</v>
      </c>
      <c r="AX153" s="12" t="s">
        <v>22</v>
      </c>
      <c r="AY153" s="181" t="s">
        <v>141</v>
      </c>
    </row>
    <row r="154" spans="2:65" s="1" customFormat="1" ht="16.5" customHeight="1">
      <c r="B154" s="153"/>
      <c r="C154" s="154" t="s">
        <v>297</v>
      </c>
      <c r="D154" s="154" t="s">
        <v>143</v>
      </c>
      <c r="E154" s="155" t="s">
        <v>703</v>
      </c>
      <c r="F154" s="156" t="s">
        <v>704</v>
      </c>
      <c r="G154" s="157" t="s">
        <v>332</v>
      </c>
      <c r="H154" s="158">
        <v>1</v>
      </c>
      <c r="I154" s="159"/>
      <c r="J154" s="159">
        <f>ROUND(I154*H154,2)</f>
        <v>0</v>
      </c>
      <c r="K154" s="156" t="s">
        <v>5</v>
      </c>
      <c r="L154" s="37"/>
      <c r="M154" s="160" t="s">
        <v>5</v>
      </c>
      <c r="N154" s="161" t="s">
        <v>43</v>
      </c>
      <c r="O154" s="162">
        <v>0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3" t="s">
        <v>148</v>
      </c>
      <c r="AT154" s="23" t="s">
        <v>143</v>
      </c>
      <c r="AU154" s="23" t="s">
        <v>81</v>
      </c>
      <c r="AY154" s="23" t="s">
        <v>141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3" t="s">
        <v>22</v>
      </c>
      <c r="BK154" s="164">
        <f>ROUND(I154*H154,2)</f>
        <v>0</v>
      </c>
      <c r="BL154" s="23" t="s">
        <v>148</v>
      </c>
      <c r="BM154" s="23" t="s">
        <v>705</v>
      </c>
    </row>
    <row r="155" spans="2:51" s="11" customFormat="1" ht="13.5">
      <c r="B155" s="165"/>
      <c r="D155" s="166" t="s">
        <v>150</v>
      </c>
      <c r="E155" s="167" t="s">
        <v>5</v>
      </c>
      <c r="F155" s="168" t="s">
        <v>334</v>
      </c>
      <c r="H155" s="169">
        <v>1</v>
      </c>
      <c r="L155" s="165"/>
      <c r="M155" s="170"/>
      <c r="N155" s="171"/>
      <c r="O155" s="171"/>
      <c r="P155" s="171"/>
      <c r="Q155" s="171"/>
      <c r="R155" s="171"/>
      <c r="S155" s="171"/>
      <c r="T155" s="172"/>
      <c r="AT155" s="167" t="s">
        <v>150</v>
      </c>
      <c r="AU155" s="167" t="s">
        <v>81</v>
      </c>
      <c r="AV155" s="11" t="s">
        <v>81</v>
      </c>
      <c r="AW155" s="11" t="s">
        <v>152</v>
      </c>
      <c r="AX155" s="11" t="s">
        <v>72</v>
      </c>
      <c r="AY155" s="167" t="s">
        <v>141</v>
      </c>
    </row>
    <row r="156" spans="2:51" s="12" customFormat="1" ht="13.5">
      <c r="B156" s="173"/>
      <c r="D156" s="166" t="s">
        <v>150</v>
      </c>
      <c r="E156" s="198" t="s">
        <v>5</v>
      </c>
      <c r="F156" s="199" t="s">
        <v>153</v>
      </c>
      <c r="H156" s="200">
        <v>1</v>
      </c>
      <c r="L156" s="173"/>
      <c r="M156" s="178"/>
      <c r="N156" s="179"/>
      <c r="O156" s="179"/>
      <c r="P156" s="179"/>
      <c r="Q156" s="179"/>
      <c r="R156" s="179"/>
      <c r="S156" s="179"/>
      <c r="T156" s="180"/>
      <c r="AT156" s="181" t="s">
        <v>150</v>
      </c>
      <c r="AU156" s="181" t="s">
        <v>81</v>
      </c>
      <c r="AV156" s="12" t="s">
        <v>148</v>
      </c>
      <c r="AW156" s="12" t="s">
        <v>152</v>
      </c>
      <c r="AX156" s="12" t="s">
        <v>22</v>
      </c>
      <c r="AY156" s="181" t="s">
        <v>141</v>
      </c>
    </row>
    <row r="157" spans="2:63" s="10" customFormat="1" ht="29.85" customHeight="1">
      <c r="B157" s="140"/>
      <c r="D157" s="150" t="s">
        <v>71</v>
      </c>
      <c r="E157" s="151" t="s">
        <v>182</v>
      </c>
      <c r="F157" s="151" t="s">
        <v>706</v>
      </c>
      <c r="J157" s="152">
        <f>BK157</f>
        <v>0</v>
      </c>
      <c r="L157" s="140"/>
      <c r="M157" s="144"/>
      <c r="N157" s="145"/>
      <c r="O157" s="145"/>
      <c r="P157" s="146">
        <f>P158</f>
        <v>2.2842040000000003</v>
      </c>
      <c r="Q157" s="145"/>
      <c r="R157" s="146">
        <f>R158</f>
        <v>0</v>
      </c>
      <c r="S157" s="145"/>
      <c r="T157" s="147">
        <f>T158</f>
        <v>0</v>
      </c>
      <c r="AR157" s="141" t="s">
        <v>22</v>
      </c>
      <c r="AT157" s="148" t="s">
        <v>71</v>
      </c>
      <c r="AU157" s="148" t="s">
        <v>22</v>
      </c>
      <c r="AY157" s="141" t="s">
        <v>141</v>
      </c>
      <c r="BK157" s="149">
        <f>BK158</f>
        <v>0</v>
      </c>
    </row>
    <row r="158" spans="2:65" s="1" customFormat="1" ht="16.5" customHeight="1">
      <c r="B158" s="153"/>
      <c r="C158" s="154" t="s">
        <v>302</v>
      </c>
      <c r="D158" s="154" t="s">
        <v>143</v>
      </c>
      <c r="E158" s="155" t="s">
        <v>626</v>
      </c>
      <c r="F158" s="156" t="s">
        <v>627</v>
      </c>
      <c r="G158" s="157" t="s">
        <v>242</v>
      </c>
      <c r="H158" s="158">
        <v>6.758</v>
      </c>
      <c r="I158" s="159"/>
      <c r="J158" s="159">
        <f>ROUND(I158*H158,2)</f>
        <v>0</v>
      </c>
      <c r="K158" s="156" t="s">
        <v>147</v>
      </c>
      <c r="L158" s="37"/>
      <c r="M158" s="160" t="s">
        <v>5</v>
      </c>
      <c r="N158" s="201" t="s">
        <v>43</v>
      </c>
      <c r="O158" s="202">
        <v>0.338</v>
      </c>
      <c r="P158" s="202">
        <f>O158*H158</f>
        <v>2.2842040000000003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3" t="s">
        <v>148</v>
      </c>
      <c r="AT158" s="23" t="s">
        <v>143</v>
      </c>
      <c r="AU158" s="23" t="s">
        <v>81</v>
      </c>
      <c r="AY158" s="23" t="s">
        <v>141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23" t="s">
        <v>22</v>
      </c>
      <c r="BK158" s="164">
        <f>ROUND(I158*H158,2)</f>
        <v>0</v>
      </c>
      <c r="BL158" s="23" t="s">
        <v>148</v>
      </c>
      <c r="BM158" s="23" t="s">
        <v>707</v>
      </c>
    </row>
    <row r="159" spans="2:12" s="1" customFormat="1" ht="6.95" customHeight="1"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37"/>
    </row>
  </sheetData>
  <autoFilter ref="C78:K15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8"/>
  <sheetViews>
    <sheetView showGridLines="0" workbookViewId="0" topLeftCell="A1">
      <pane ySplit="1" topLeftCell="A161" activePane="bottomLeft" state="frozen"/>
      <selection pane="bottomLeft" activeCell="D174" sqref="D174:F17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708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ROUND(J84,2)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ROUND(SUM(BE84:BE507),2)</f>
        <v>0</v>
      </c>
      <c r="G30" s="38"/>
      <c r="H30" s="38"/>
      <c r="I30" s="106">
        <v>0.21</v>
      </c>
      <c r="J30" s="105">
        <f>ROUND(ROUND((SUM(BE84:BE507)),2)*I30,2)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ROUND(SUM(BF84:BF507),2)</f>
        <v>0</v>
      </c>
      <c r="G31" s="38"/>
      <c r="H31" s="38"/>
      <c r="I31" s="106">
        <v>0.15</v>
      </c>
      <c r="J31" s="105">
        <f>ROUND(ROUND((SUM(BF84:BF507)),2)*I31,2)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ROUND(SUM(BG84:BG507),2)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ROUND(SUM(BH84:BH507),2)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ROUND(SUM(BI84:BI507),2)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03 - Protipovodňová ochranná bariéra č.2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J84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709</v>
      </c>
      <c r="E57" s="121"/>
      <c r="F57" s="121"/>
      <c r="G57" s="121"/>
      <c r="H57" s="121"/>
      <c r="I57" s="121"/>
      <c r="J57" s="122">
        <f>J85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J86</f>
        <v>0</v>
      </c>
      <c r="K58" s="129"/>
    </row>
    <row r="59" spans="2:11" s="8" customFormat="1" ht="19.9" customHeight="1">
      <c r="B59" s="124"/>
      <c r="C59" s="125"/>
      <c r="D59" s="126" t="s">
        <v>119</v>
      </c>
      <c r="E59" s="127"/>
      <c r="F59" s="127"/>
      <c r="G59" s="127"/>
      <c r="H59" s="127"/>
      <c r="I59" s="127"/>
      <c r="J59" s="128">
        <f>J299</f>
        <v>0</v>
      </c>
      <c r="K59" s="129"/>
    </row>
    <row r="60" spans="2:11" s="8" customFormat="1" ht="19.9" customHeight="1">
      <c r="B60" s="124"/>
      <c r="C60" s="125"/>
      <c r="D60" s="126" t="s">
        <v>120</v>
      </c>
      <c r="E60" s="127"/>
      <c r="F60" s="127"/>
      <c r="G60" s="127"/>
      <c r="H60" s="127"/>
      <c r="I60" s="127"/>
      <c r="J60" s="128">
        <f>J312</f>
        <v>0</v>
      </c>
      <c r="K60" s="129"/>
    </row>
    <row r="61" spans="2:11" s="8" customFormat="1" ht="19.9" customHeight="1">
      <c r="B61" s="124"/>
      <c r="C61" s="125"/>
      <c r="D61" s="126" t="s">
        <v>121</v>
      </c>
      <c r="E61" s="127"/>
      <c r="F61" s="127"/>
      <c r="G61" s="127"/>
      <c r="H61" s="127"/>
      <c r="I61" s="127"/>
      <c r="J61" s="128">
        <f>J373</f>
        <v>0</v>
      </c>
      <c r="K61" s="129"/>
    </row>
    <row r="62" spans="2:11" s="8" customFormat="1" ht="19.9" customHeight="1">
      <c r="B62" s="124"/>
      <c r="C62" s="125"/>
      <c r="D62" s="126" t="s">
        <v>122</v>
      </c>
      <c r="E62" s="127"/>
      <c r="F62" s="127"/>
      <c r="G62" s="127"/>
      <c r="H62" s="127"/>
      <c r="I62" s="127"/>
      <c r="J62" s="128">
        <f>J404</f>
        <v>0</v>
      </c>
      <c r="K62" s="129"/>
    </row>
    <row r="63" spans="2:11" s="8" customFormat="1" ht="19.9" customHeight="1">
      <c r="B63" s="124"/>
      <c r="C63" s="125"/>
      <c r="D63" s="126" t="s">
        <v>123</v>
      </c>
      <c r="E63" s="127"/>
      <c r="F63" s="127"/>
      <c r="G63" s="127"/>
      <c r="H63" s="127"/>
      <c r="I63" s="127"/>
      <c r="J63" s="128">
        <f>J427</f>
        <v>0</v>
      </c>
      <c r="K63" s="129"/>
    </row>
    <row r="64" spans="2:11" s="8" customFormat="1" ht="19.9" customHeight="1">
      <c r="B64" s="124"/>
      <c r="C64" s="125"/>
      <c r="D64" s="126" t="s">
        <v>124</v>
      </c>
      <c r="E64" s="127"/>
      <c r="F64" s="127"/>
      <c r="G64" s="127"/>
      <c r="H64" s="127"/>
      <c r="I64" s="127"/>
      <c r="J64" s="128">
        <f>J462</f>
        <v>0</v>
      </c>
      <c r="K64" s="129"/>
    </row>
    <row r="65" spans="2:11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1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" customHeight="1">
      <c r="B71" s="37"/>
      <c r="C71" s="57" t="s">
        <v>125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3" t="str">
        <f>E7</f>
        <v>PPO města Písek I. a II. etapa</v>
      </c>
      <c r="F74" s="324"/>
      <c r="G74" s="324"/>
      <c r="H74" s="324"/>
      <c r="L74" s="37"/>
    </row>
    <row r="75" spans="2:12" s="1" customFormat="1" ht="14.45" customHeight="1">
      <c r="B75" s="37"/>
      <c r="C75" s="59" t="s">
        <v>110</v>
      </c>
      <c r="L75" s="37"/>
    </row>
    <row r="76" spans="2:12" s="1" customFormat="1" ht="17.25" customHeight="1">
      <c r="B76" s="37"/>
      <c r="E76" s="314" t="str">
        <f>E9</f>
        <v>IO 03 - Protipovodňová ochranná bariéra č.2</v>
      </c>
      <c r="F76" s="325"/>
      <c r="G76" s="325"/>
      <c r="H76" s="325"/>
      <c r="L76" s="37"/>
    </row>
    <row r="77" spans="2:12" s="1" customFormat="1" ht="6.95" customHeight="1">
      <c r="B77" s="37"/>
      <c r="L77" s="37"/>
    </row>
    <row r="78" spans="2:12" s="1" customFormat="1" ht="18" customHeight="1">
      <c r="B78" s="37"/>
      <c r="C78" s="59" t="s">
        <v>23</v>
      </c>
      <c r="F78" s="130" t="str">
        <f>F12</f>
        <v>Písek</v>
      </c>
      <c r="I78" s="59" t="s">
        <v>25</v>
      </c>
      <c r="J78" s="63">
        <f>IF(J12="","",J12)</f>
        <v>42865</v>
      </c>
      <c r="L78" s="37"/>
    </row>
    <row r="79" spans="2:12" s="1" customFormat="1" ht="6.95" customHeight="1">
      <c r="B79" s="37"/>
      <c r="L79" s="37"/>
    </row>
    <row r="80" spans="2:12" s="1" customFormat="1" ht="15">
      <c r="B80" s="37"/>
      <c r="C80" s="59" t="s">
        <v>28</v>
      </c>
      <c r="F80" s="130" t="str">
        <f>E15</f>
        <v>Povodí Vltavy, s.p., Č.Budějovice</v>
      </c>
      <c r="I80" s="59" t="s">
        <v>34</v>
      </c>
      <c r="J80" s="130" t="str">
        <f>E21</f>
        <v>VH-TRES spol.s r.o., Č. Budějovice</v>
      </c>
      <c r="L80" s="37"/>
    </row>
    <row r="81" spans="2:12" s="1" customFormat="1" ht="14.45" customHeight="1">
      <c r="B81" s="37"/>
      <c r="C81" s="59" t="s">
        <v>32</v>
      </c>
      <c r="F81" s="130" t="str">
        <f>IF(E18="","",E18)</f>
        <v xml:space="preserve"> </v>
      </c>
      <c r="L81" s="37"/>
    </row>
    <row r="82" spans="2:12" s="1" customFormat="1" ht="10.35" customHeight="1">
      <c r="B82" s="37"/>
      <c r="L82" s="37"/>
    </row>
    <row r="83" spans="2:20" s="9" customFormat="1" ht="29.25" customHeight="1">
      <c r="B83" s="131"/>
      <c r="C83" s="132" t="s">
        <v>126</v>
      </c>
      <c r="D83" s="133" t="s">
        <v>57</v>
      </c>
      <c r="E83" s="133" t="s">
        <v>53</v>
      </c>
      <c r="F83" s="133" t="s">
        <v>127</v>
      </c>
      <c r="G83" s="133" t="s">
        <v>128</v>
      </c>
      <c r="H83" s="133" t="s">
        <v>129</v>
      </c>
      <c r="I83" s="134" t="s">
        <v>130</v>
      </c>
      <c r="J83" s="133" t="s">
        <v>114</v>
      </c>
      <c r="K83" s="135" t="s">
        <v>131</v>
      </c>
      <c r="L83" s="131"/>
      <c r="M83" s="69" t="s">
        <v>132</v>
      </c>
      <c r="N83" s="70" t="s">
        <v>42</v>
      </c>
      <c r="O83" s="70" t="s">
        <v>133</v>
      </c>
      <c r="P83" s="70" t="s">
        <v>134</v>
      </c>
      <c r="Q83" s="70" t="s">
        <v>135</v>
      </c>
      <c r="R83" s="70" t="s">
        <v>136</v>
      </c>
      <c r="S83" s="70" t="s">
        <v>137</v>
      </c>
      <c r="T83" s="71" t="s">
        <v>138</v>
      </c>
    </row>
    <row r="84" spans="2:63" s="1" customFormat="1" ht="29.25" customHeight="1">
      <c r="B84" s="37"/>
      <c r="C84" s="73" t="s">
        <v>115</v>
      </c>
      <c r="J84" s="136">
        <f>BK84</f>
        <v>0</v>
      </c>
      <c r="L84" s="37"/>
      <c r="M84" s="72"/>
      <c r="N84" s="64"/>
      <c r="O84" s="64"/>
      <c r="P84" s="137">
        <f>P85</f>
        <v>11260.393971999998</v>
      </c>
      <c r="Q84" s="64"/>
      <c r="R84" s="137">
        <f>R85</f>
        <v>2152.36675405</v>
      </c>
      <c r="S84" s="64"/>
      <c r="T84" s="138">
        <f>T85</f>
        <v>71.895</v>
      </c>
      <c r="AT84" s="23" t="s">
        <v>71</v>
      </c>
      <c r="AU84" s="23" t="s">
        <v>116</v>
      </c>
      <c r="BK84" s="139">
        <f>BK85</f>
        <v>0</v>
      </c>
    </row>
    <row r="85" spans="2:63" s="10" customFormat="1" ht="37.35" customHeight="1">
      <c r="B85" s="140"/>
      <c r="D85" s="141" t="s">
        <v>71</v>
      </c>
      <c r="E85" s="142" t="s">
        <v>710</v>
      </c>
      <c r="F85" s="142" t="s">
        <v>86</v>
      </c>
      <c r="J85" s="143">
        <f>BK85</f>
        <v>0</v>
      </c>
      <c r="L85" s="140"/>
      <c r="M85" s="144"/>
      <c r="N85" s="145"/>
      <c r="O85" s="145"/>
      <c r="P85" s="146">
        <f>P86+P299+P312+P373+P404+P427+P462</f>
        <v>11260.393971999998</v>
      </c>
      <c r="Q85" s="145"/>
      <c r="R85" s="146">
        <f>R86+R299+R312+R373+R404+R427+R462</f>
        <v>2152.36675405</v>
      </c>
      <c r="S85" s="145"/>
      <c r="T85" s="147">
        <f>T86+T299+T312+T373+T404+T427+T462</f>
        <v>71.895</v>
      </c>
      <c r="AR85" s="141" t="s">
        <v>22</v>
      </c>
      <c r="AT85" s="148" t="s">
        <v>71</v>
      </c>
      <c r="AU85" s="148" t="s">
        <v>72</v>
      </c>
      <c r="AY85" s="141" t="s">
        <v>141</v>
      </c>
      <c r="BK85" s="149">
        <f>BK86+BK299+BK312+BK373+BK404+BK427+BK462</f>
        <v>0</v>
      </c>
    </row>
    <row r="86" spans="2:63" s="10" customFormat="1" ht="19.9" customHeight="1">
      <c r="B86" s="140"/>
      <c r="D86" s="150" t="s">
        <v>71</v>
      </c>
      <c r="E86" s="151" t="s">
        <v>22</v>
      </c>
      <c r="F86" s="151" t="s">
        <v>142</v>
      </c>
      <c r="J86" s="152">
        <f>BK86</f>
        <v>0</v>
      </c>
      <c r="L86" s="140"/>
      <c r="M86" s="144"/>
      <c r="N86" s="145"/>
      <c r="O86" s="145"/>
      <c r="P86" s="146">
        <f>SUM(P87:P298)</f>
        <v>4780.220487</v>
      </c>
      <c r="Q86" s="145"/>
      <c r="R86" s="146">
        <f>SUM(R87:R298)</f>
        <v>713.2249906400001</v>
      </c>
      <c r="S86" s="145"/>
      <c r="T86" s="147">
        <f>SUM(T87:T298)</f>
        <v>71.895</v>
      </c>
      <c r="AR86" s="141" t="s">
        <v>22</v>
      </c>
      <c r="AT86" s="148" t="s">
        <v>71</v>
      </c>
      <c r="AU86" s="148" t="s">
        <v>22</v>
      </c>
      <c r="AY86" s="141" t="s">
        <v>141</v>
      </c>
      <c r="BK86" s="149">
        <f>SUM(BK87:BK298)</f>
        <v>0</v>
      </c>
    </row>
    <row r="87" spans="2:65" s="1" customFormat="1" ht="25.5" customHeight="1">
      <c r="B87" s="153"/>
      <c r="C87" s="154" t="s">
        <v>22</v>
      </c>
      <c r="D87" s="154" t="s">
        <v>143</v>
      </c>
      <c r="E87" s="155" t="s">
        <v>144</v>
      </c>
      <c r="F87" s="156" t="s">
        <v>145</v>
      </c>
      <c r="G87" s="157" t="s">
        <v>146</v>
      </c>
      <c r="H87" s="158">
        <v>452.5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0.172</v>
      </c>
      <c r="P87" s="162">
        <f>O87*H87</f>
        <v>77.83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711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712</v>
      </c>
      <c r="H88" s="169">
        <v>452.5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452.5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81</v>
      </c>
      <c r="D90" s="154" t="s">
        <v>143</v>
      </c>
      <c r="E90" s="155" t="s">
        <v>154</v>
      </c>
      <c r="F90" s="156" t="s">
        <v>155</v>
      </c>
      <c r="G90" s="157" t="s">
        <v>146</v>
      </c>
      <c r="H90" s="158">
        <v>452.5</v>
      </c>
      <c r="I90" s="159"/>
      <c r="J90" s="159">
        <f>ROUND(I90*H90,2)</f>
        <v>0</v>
      </c>
      <c r="K90" s="156" t="s">
        <v>5</v>
      </c>
      <c r="L90" s="37"/>
      <c r="M90" s="160" t="s">
        <v>5</v>
      </c>
      <c r="N90" s="161" t="s">
        <v>43</v>
      </c>
      <c r="O90" s="162">
        <v>0.172</v>
      </c>
      <c r="P90" s="162">
        <f>O90*H90</f>
        <v>77.83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713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714</v>
      </c>
      <c r="H91" s="169">
        <v>452.5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452.5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158</v>
      </c>
      <c r="F93" s="156" t="s">
        <v>159</v>
      </c>
      <c r="G93" s="157" t="s">
        <v>146</v>
      </c>
      <c r="H93" s="158">
        <v>60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0.062</v>
      </c>
      <c r="P93" s="162">
        <f>O93*H93</f>
        <v>3.7199999999999998</v>
      </c>
      <c r="Q93" s="162">
        <v>0</v>
      </c>
      <c r="R93" s="162">
        <f>Q93*H93</f>
        <v>0</v>
      </c>
      <c r="S93" s="162">
        <v>0.408</v>
      </c>
      <c r="T93" s="163">
        <f>S93*H93</f>
        <v>24.479999999999997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715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161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716</v>
      </c>
      <c r="H95" s="169">
        <v>60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74" t="s">
        <v>150</v>
      </c>
      <c r="E96" s="175" t="s">
        <v>5</v>
      </c>
      <c r="F96" s="176" t="s">
        <v>153</v>
      </c>
      <c r="H96" s="177">
        <v>60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5" s="1" customFormat="1" ht="16.5" customHeight="1">
      <c r="B97" s="153"/>
      <c r="C97" s="154" t="s">
        <v>164</v>
      </c>
      <c r="D97" s="154" t="s">
        <v>143</v>
      </c>
      <c r="E97" s="155" t="s">
        <v>717</v>
      </c>
      <c r="F97" s="156" t="s">
        <v>718</v>
      </c>
      <c r="G97" s="157" t="s">
        <v>146</v>
      </c>
      <c r="H97" s="158">
        <v>75</v>
      </c>
      <c r="I97" s="159"/>
      <c r="J97" s="159">
        <f>ROUND(I97*H97,2)</f>
        <v>0</v>
      </c>
      <c r="K97" s="156" t="s">
        <v>147</v>
      </c>
      <c r="L97" s="37"/>
      <c r="M97" s="160" t="s">
        <v>5</v>
      </c>
      <c r="N97" s="161" t="s">
        <v>43</v>
      </c>
      <c r="O97" s="162">
        <v>0.166</v>
      </c>
      <c r="P97" s="162">
        <f>O97*H97</f>
        <v>12.450000000000001</v>
      </c>
      <c r="Q97" s="162">
        <v>0</v>
      </c>
      <c r="R97" s="162">
        <f>Q97*H97</f>
        <v>0</v>
      </c>
      <c r="S97" s="162">
        <v>0.4</v>
      </c>
      <c r="T97" s="163">
        <f>S97*H97</f>
        <v>30</v>
      </c>
      <c r="AR97" s="23" t="s">
        <v>148</v>
      </c>
      <c r="AT97" s="23" t="s">
        <v>143</v>
      </c>
      <c r="AU97" s="23" t="s">
        <v>81</v>
      </c>
      <c r="AY97" s="23" t="s">
        <v>141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22</v>
      </c>
      <c r="BK97" s="164">
        <f>ROUND(I97*H97,2)</f>
        <v>0</v>
      </c>
      <c r="BL97" s="23" t="s">
        <v>148</v>
      </c>
      <c r="BM97" s="23" t="s">
        <v>719</v>
      </c>
    </row>
    <row r="98" spans="2:51" s="11" customFormat="1" ht="13.5">
      <c r="B98" s="165"/>
      <c r="D98" s="166" t="s">
        <v>150</v>
      </c>
      <c r="E98" s="167" t="s">
        <v>5</v>
      </c>
      <c r="F98" s="168" t="s">
        <v>720</v>
      </c>
      <c r="H98" s="169">
        <v>75</v>
      </c>
      <c r="L98" s="165"/>
      <c r="M98" s="170"/>
      <c r="N98" s="171"/>
      <c r="O98" s="171"/>
      <c r="P98" s="171"/>
      <c r="Q98" s="171"/>
      <c r="R98" s="171"/>
      <c r="S98" s="171"/>
      <c r="T98" s="172"/>
      <c r="AT98" s="167" t="s">
        <v>150</v>
      </c>
      <c r="AU98" s="167" t="s">
        <v>81</v>
      </c>
      <c r="AV98" s="11" t="s">
        <v>81</v>
      </c>
      <c r="AW98" s="11" t="s">
        <v>152</v>
      </c>
      <c r="AX98" s="11" t="s">
        <v>72</v>
      </c>
      <c r="AY98" s="167" t="s">
        <v>141</v>
      </c>
    </row>
    <row r="99" spans="2:51" s="12" customFormat="1" ht="13.5">
      <c r="B99" s="173"/>
      <c r="D99" s="174" t="s">
        <v>150</v>
      </c>
      <c r="E99" s="175" t="s">
        <v>5</v>
      </c>
      <c r="F99" s="176" t="s">
        <v>153</v>
      </c>
      <c r="H99" s="177">
        <v>75</v>
      </c>
      <c r="L99" s="173"/>
      <c r="M99" s="178"/>
      <c r="N99" s="179"/>
      <c r="O99" s="179"/>
      <c r="P99" s="179"/>
      <c r="Q99" s="179"/>
      <c r="R99" s="179"/>
      <c r="S99" s="179"/>
      <c r="T99" s="180"/>
      <c r="AT99" s="181" t="s">
        <v>150</v>
      </c>
      <c r="AU99" s="181" t="s">
        <v>81</v>
      </c>
      <c r="AV99" s="12" t="s">
        <v>148</v>
      </c>
      <c r="AW99" s="12" t="s">
        <v>152</v>
      </c>
      <c r="AX99" s="12" t="s">
        <v>22</v>
      </c>
      <c r="AY99" s="181" t="s">
        <v>141</v>
      </c>
    </row>
    <row r="100" spans="2:65" s="1" customFormat="1" ht="16.5" customHeight="1">
      <c r="B100" s="153"/>
      <c r="C100" s="154" t="s">
        <v>169</v>
      </c>
      <c r="D100" s="154" t="s">
        <v>143</v>
      </c>
      <c r="E100" s="155" t="s">
        <v>721</v>
      </c>
      <c r="F100" s="156" t="s">
        <v>722</v>
      </c>
      <c r="G100" s="157" t="s">
        <v>146</v>
      </c>
      <c r="H100" s="158">
        <v>75</v>
      </c>
      <c r="I100" s="159"/>
      <c r="J100" s="159">
        <f>ROUND(I100*H100,2)</f>
        <v>0</v>
      </c>
      <c r="K100" s="156" t="s">
        <v>147</v>
      </c>
      <c r="L100" s="37"/>
      <c r="M100" s="160" t="s">
        <v>5</v>
      </c>
      <c r="N100" s="161" t="s">
        <v>43</v>
      </c>
      <c r="O100" s="162">
        <v>0.108</v>
      </c>
      <c r="P100" s="162">
        <f>O100*H100</f>
        <v>8.1</v>
      </c>
      <c r="Q100" s="162">
        <v>0</v>
      </c>
      <c r="R100" s="162">
        <f>Q100*H100</f>
        <v>0</v>
      </c>
      <c r="S100" s="162">
        <v>0.181</v>
      </c>
      <c r="T100" s="163">
        <f>S100*H100</f>
        <v>13.575</v>
      </c>
      <c r="AR100" s="23" t="s">
        <v>148</v>
      </c>
      <c r="AT100" s="23" t="s">
        <v>143</v>
      </c>
      <c r="AU100" s="23" t="s">
        <v>81</v>
      </c>
      <c r="AY100" s="23" t="s">
        <v>141</v>
      </c>
      <c r="BE100" s="164">
        <f>IF(N100="základní",J100,0)</f>
        <v>0</v>
      </c>
      <c r="BF100" s="164">
        <f>IF(N100="snížená",J100,0)</f>
        <v>0</v>
      </c>
      <c r="BG100" s="164">
        <f>IF(N100="zákl. přenesená",J100,0)</f>
        <v>0</v>
      </c>
      <c r="BH100" s="164">
        <f>IF(N100="sníž. přenesená",J100,0)</f>
        <v>0</v>
      </c>
      <c r="BI100" s="164">
        <f>IF(N100="nulová",J100,0)</f>
        <v>0</v>
      </c>
      <c r="BJ100" s="23" t="s">
        <v>22</v>
      </c>
      <c r="BK100" s="164">
        <f>ROUND(I100*H100,2)</f>
        <v>0</v>
      </c>
      <c r="BL100" s="23" t="s">
        <v>148</v>
      </c>
      <c r="BM100" s="23" t="s">
        <v>723</v>
      </c>
    </row>
    <row r="101" spans="2:51" s="11" customFormat="1" ht="13.5">
      <c r="B101" s="165"/>
      <c r="D101" s="166" t="s">
        <v>150</v>
      </c>
      <c r="E101" s="167" t="s">
        <v>5</v>
      </c>
      <c r="F101" s="168" t="s">
        <v>720</v>
      </c>
      <c r="H101" s="169">
        <v>75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67" t="s">
        <v>150</v>
      </c>
      <c r="AU101" s="167" t="s">
        <v>81</v>
      </c>
      <c r="AV101" s="11" t="s">
        <v>81</v>
      </c>
      <c r="AW101" s="11" t="s">
        <v>152</v>
      </c>
      <c r="AX101" s="11" t="s">
        <v>72</v>
      </c>
      <c r="AY101" s="167" t="s">
        <v>141</v>
      </c>
    </row>
    <row r="102" spans="2:51" s="12" customFormat="1" ht="13.5">
      <c r="B102" s="173"/>
      <c r="D102" s="174" t="s">
        <v>150</v>
      </c>
      <c r="E102" s="175" t="s">
        <v>5</v>
      </c>
      <c r="F102" s="176" t="s">
        <v>153</v>
      </c>
      <c r="H102" s="177">
        <v>75</v>
      </c>
      <c r="L102" s="173"/>
      <c r="M102" s="178"/>
      <c r="N102" s="179"/>
      <c r="O102" s="179"/>
      <c r="P102" s="179"/>
      <c r="Q102" s="179"/>
      <c r="R102" s="179"/>
      <c r="S102" s="179"/>
      <c r="T102" s="180"/>
      <c r="AT102" s="181" t="s">
        <v>150</v>
      </c>
      <c r="AU102" s="181" t="s">
        <v>81</v>
      </c>
      <c r="AV102" s="12" t="s">
        <v>148</v>
      </c>
      <c r="AW102" s="12" t="s">
        <v>152</v>
      </c>
      <c r="AX102" s="12" t="s">
        <v>22</v>
      </c>
      <c r="AY102" s="181" t="s">
        <v>141</v>
      </c>
    </row>
    <row r="103" spans="2:65" s="1" customFormat="1" ht="16.5" customHeight="1">
      <c r="B103" s="153"/>
      <c r="C103" s="154" t="s">
        <v>174</v>
      </c>
      <c r="D103" s="154" t="s">
        <v>143</v>
      </c>
      <c r="E103" s="155" t="s">
        <v>179</v>
      </c>
      <c r="F103" s="156" t="s">
        <v>180</v>
      </c>
      <c r="G103" s="157" t="s">
        <v>146</v>
      </c>
      <c r="H103" s="158">
        <v>75</v>
      </c>
      <c r="I103" s="159"/>
      <c r="J103" s="159">
        <f>ROUND(I103*H103,2)</f>
        <v>0</v>
      </c>
      <c r="K103" s="156" t="s">
        <v>147</v>
      </c>
      <c r="L103" s="37"/>
      <c r="M103" s="160" t="s">
        <v>5</v>
      </c>
      <c r="N103" s="161" t="s">
        <v>43</v>
      </c>
      <c r="O103" s="162">
        <v>0.01</v>
      </c>
      <c r="P103" s="162">
        <f>O103*H103</f>
        <v>0.75</v>
      </c>
      <c r="Q103" s="162">
        <v>0</v>
      </c>
      <c r="R103" s="162">
        <f>Q103*H103</f>
        <v>0</v>
      </c>
      <c r="S103" s="162">
        <v>0</v>
      </c>
      <c r="T103" s="163">
        <f>S103*H103</f>
        <v>0</v>
      </c>
      <c r="AR103" s="23" t="s">
        <v>148</v>
      </c>
      <c r="AT103" s="23" t="s">
        <v>143</v>
      </c>
      <c r="AU103" s="23" t="s">
        <v>81</v>
      </c>
      <c r="AY103" s="23" t="s">
        <v>141</v>
      </c>
      <c r="BE103" s="164">
        <f>IF(N103="základní",J103,0)</f>
        <v>0</v>
      </c>
      <c r="BF103" s="164">
        <f>IF(N103="snížená",J103,0)</f>
        <v>0</v>
      </c>
      <c r="BG103" s="164">
        <f>IF(N103="zákl. přenesená",J103,0)</f>
        <v>0</v>
      </c>
      <c r="BH103" s="164">
        <f>IF(N103="sníž. přenesená",J103,0)</f>
        <v>0</v>
      </c>
      <c r="BI103" s="164">
        <f>IF(N103="nulová",J103,0)</f>
        <v>0</v>
      </c>
      <c r="BJ103" s="23" t="s">
        <v>22</v>
      </c>
      <c r="BK103" s="164">
        <f>ROUND(I103*H103,2)</f>
        <v>0</v>
      </c>
      <c r="BL103" s="23" t="s">
        <v>148</v>
      </c>
      <c r="BM103" s="23" t="s">
        <v>724</v>
      </c>
    </row>
    <row r="104" spans="2:51" s="11" customFormat="1" ht="13.5">
      <c r="B104" s="165"/>
      <c r="D104" s="166" t="s">
        <v>150</v>
      </c>
      <c r="E104" s="167" t="s">
        <v>5</v>
      </c>
      <c r="F104" s="168" t="s">
        <v>720</v>
      </c>
      <c r="H104" s="169">
        <v>75</v>
      </c>
      <c r="L104" s="165"/>
      <c r="M104" s="170"/>
      <c r="N104" s="171"/>
      <c r="O104" s="171"/>
      <c r="P104" s="171"/>
      <c r="Q104" s="171"/>
      <c r="R104" s="171"/>
      <c r="S104" s="171"/>
      <c r="T104" s="172"/>
      <c r="AT104" s="167" t="s">
        <v>150</v>
      </c>
      <c r="AU104" s="167" t="s">
        <v>81</v>
      </c>
      <c r="AV104" s="11" t="s">
        <v>81</v>
      </c>
      <c r="AW104" s="11" t="s">
        <v>152</v>
      </c>
      <c r="AX104" s="11" t="s">
        <v>72</v>
      </c>
      <c r="AY104" s="167" t="s">
        <v>141</v>
      </c>
    </row>
    <row r="105" spans="2:51" s="12" customFormat="1" ht="13.5">
      <c r="B105" s="173"/>
      <c r="D105" s="174" t="s">
        <v>150</v>
      </c>
      <c r="E105" s="175" t="s">
        <v>5</v>
      </c>
      <c r="F105" s="176" t="s">
        <v>153</v>
      </c>
      <c r="H105" s="177">
        <v>75</v>
      </c>
      <c r="L105" s="173"/>
      <c r="M105" s="178"/>
      <c r="N105" s="179"/>
      <c r="O105" s="179"/>
      <c r="P105" s="179"/>
      <c r="Q105" s="179"/>
      <c r="R105" s="179"/>
      <c r="S105" s="179"/>
      <c r="T105" s="180"/>
      <c r="AT105" s="181" t="s">
        <v>150</v>
      </c>
      <c r="AU105" s="181" t="s">
        <v>81</v>
      </c>
      <c r="AV105" s="12" t="s">
        <v>148</v>
      </c>
      <c r="AW105" s="12" t="s">
        <v>152</v>
      </c>
      <c r="AX105" s="12" t="s">
        <v>22</v>
      </c>
      <c r="AY105" s="181" t="s">
        <v>141</v>
      </c>
    </row>
    <row r="106" spans="2:65" s="1" customFormat="1" ht="16.5" customHeight="1">
      <c r="B106" s="153"/>
      <c r="C106" s="154" t="s">
        <v>178</v>
      </c>
      <c r="D106" s="154" t="s">
        <v>143</v>
      </c>
      <c r="E106" s="155" t="s">
        <v>183</v>
      </c>
      <c r="F106" s="156" t="s">
        <v>184</v>
      </c>
      <c r="G106" s="157" t="s">
        <v>185</v>
      </c>
      <c r="H106" s="158">
        <v>2.4</v>
      </c>
      <c r="I106" s="159"/>
      <c r="J106" s="159">
        <f>ROUND(I106*H106,2)</f>
        <v>0</v>
      </c>
      <c r="K106" s="156" t="s">
        <v>147</v>
      </c>
      <c r="L106" s="37"/>
      <c r="M106" s="160" t="s">
        <v>5</v>
      </c>
      <c r="N106" s="161" t="s">
        <v>43</v>
      </c>
      <c r="O106" s="162">
        <v>0.38</v>
      </c>
      <c r="P106" s="162">
        <f>O106*H106</f>
        <v>0.9119999999999999</v>
      </c>
      <c r="Q106" s="162">
        <v>0</v>
      </c>
      <c r="R106" s="162">
        <f>Q106*H106</f>
        <v>0</v>
      </c>
      <c r="S106" s="162">
        <v>1.6</v>
      </c>
      <c r="T106" s="163">
        <f>S106*H106</f>
        <v>3.84</v>
      </c>
      <c r="AR106" s="23" t="s">
        <v>148</v>
      </c>
      <c r="AT106" s="23" t="s">
        <v>143</v>
      </c>
      <c r="AU106" s="23" t="s">
        <v>81</v>
      </c>
      <c r="AY106" s="23" t="s">
        <v>141</v>
      </c>
      <c r="BE106" s="164">
        <f>IF(N106="základní",J106,0)</f>
        <v>0</v>
      </c>
      <c r="BF106" s="164">
        <f>IF(N106="snížená",J106,0)</f>
        <v>0</v>
      </c>
      <c r="BG106" s="164">
        <f>IF(N106="zákl. přenesená",J106,0)</f>
        <v>0</v>
      </c>
      <c r="BH106" s="164">
        <f>IF(N106="sníž. přenesená",J106,0)</f>
        <v>0</v>
      </c>
      <c r="BI106" s="164">
        <f>IF(N106="nulová",J106,0)</f>
        <v>0</v>
      </c>
      <c r="BJ106" s="23" t="s">
        <v>22</v>
      </c>
      <c r="BK106" s="164">
        <f>ROUND(I106*H106,2)</f>
        <v>0</v>
      </c>
      <c r="BL106" s="23" t="s">
        <v>148</v>
      </c>
      <c r="BM106" s="23" t="s">
        <v>725</v>
      </c>
    </row>
    <row r="107" spans="2:51" s="11" customFormat="1" ht="13.5">
      <c r="B107" s="165"/>
      <c r="D107" s="166" t="s">
        <v>150</v>
      </c>
      <c r="E107" s="167" t="s">
        <v>5</v>
      </c>
      <c r="F107" s="168" t="s">
        <v>726</v>
      </c>
      <c r="H107" s="169">
        <v>2.4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67" t="s">
        <v>150</v>
      </c>
      <c r="AU107" s="167" t="s">
        <v>81</v>
      </c>
      <c r="AV107" s="11" t="s">
        <v>81</v>
      </c>
      <c r="AW107" s="11" t="s">
        <v>152</v>
      </c>
      <c r="AX107" s="11" t="s">
        <v>72</v>
      </c>
      <c r="AY107" s="167" t="s">
        <v>141</v>
      </c>
    </row>
    <row r="108" spans="2:51" s="12" customFormat="1" ht="13.5">
      <c r="B108" s="173"/>
      <c r="D108" s="174" t="s">
        <v>150</v>
      </c>
      <c r="E108" s="175" t="s">
        <v>5</v>
      </c>
      <c r="F108" s="176" t="s">
        <v>153</v>
      </c>
      <c r="H108" s="177">
        <v>2.4</v>
      </c>
      <c r="L108" s="173"/>
      <c r="M108" s="178"/>
      <c r="N108" s="179"/>
      <c r="O108" s="179"/>
      <c r="P108" s="179"/>
      <c r="Q108" s="179"/>
      <c r="R108" s="179"/>
      <c r="S108" s="179"/>
      <c r="T108" s="180"/>
      <c r="AT108" s="181" t="s">
        <v>150</v>
      </c>
      <c r="AU108" s="181" t="s">
        <v>81</v>
      </c>
      <c r="AV108" s="12" t="s">
        <v>148</v>
      </c>
      <c r="AW108" s="12" t="s">
        <v>152</v>
      </c>
      <c r="AX108" s="12" t="s">
        <v>22</v>
      </c>
      <c r="AY108" s="181" t="s">
        <v>141</v>
      </c>
    </row>
    <row r="109" spans="2:65" s="1" customFormat="1" ht="16.5" customHeight="1">
      <c r="B109" s="153"/>
      <c r="C109" s="154" t="s">
        <v>182</v>
      </c>
      <c r="D109" s="154" t="s">
        <v>143</v>
      </c>
      <c r="E109" s="155" t="s">
        <v>189</v>
      </c>
      <c r="F109" s="156" t="s">
        <v>190</v>
      </c>
      <c r="G109" s="157" t="s">
        <v>727</v>
      </c>
      <c r="H109" s="158">
        <v>360</v>
      </c>
      <c r="I109" s="159"/>
      <c r="J109" s="159">
        <f>ROUND(I109*H109,2)</f>
        <v>0</v>
      </c>
      <c r="K109" s="156" t="s">
        <v>5</v>
      </c>
      <c r="L109" s="37"/>
      <c r="M109" s="160" t="s">
        <v>5</v>
      </c>
      <c r="N109" s="161" t="s">
        <v>43</v>
      </c>
      <c r="O109" s="162">
        <v>0</v>
      </c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23" t="s">
        <v>148</v>
      </c>
      <c r="AT109" s="23" t="s">
        <v>143</v>
      </c>
      <c r="AU109" s="23" t="s">
        <v>81</v>
      </c>
      <c r="AY109" s="23" t="s">
        <v>141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22</v>
      </c>
      <c r="BK109" s="164">
        <f>ROUND(I109*H109,2)</f>
        <v>0</v>
      </c>
      <c r="BL109" s="23" t="s">
        <v>148</v>
      </c>
      <c r="BM109" s="23" t="s">
        <v>178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728</v>
      </c>
      <c r="H110" s="169">
        <v>120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1" customFormat="1" ht="13.5">
      <c r="B111" s="165"/>
      <c r="D111" s="166" t="s">
        <v>150</v>
      </c>
      <c r="E111" s="167" t="s">
        <v>5</v>
      </c>
      <c r="F111" s="168" t="s">
        <v>729</v>
      </c>
      <c r="H111" s="169">
        <v>240</v>
      </c>
      <c r="L111" s="165"/>
      <c r="M111" s="170"/>
      <c r="N111" s="171"/>
      <c r="O111" s="171"/>
      <c r="P111" s="171"/>
      <c r="Q111" s="171"/>
      <c r="R111" s="171"/>
      <c r="S111" s="171"/>
      <c r="T111" s="172"/>
      <c r="AT111" s="167" t="s">
        <v>150</v>
      </c>
      <c r="AU111" s="167" t="s">
        <v>81</v>
      </c>
      <c r="AV111" s="11" t="s">
        <v>81</v>
      </c>
      <c r="AW111" s="11" t="s">
        <v>152</v>
      </c>
      <c r="AX111" s="11" t="s">
        <v>72</v>
      </c>
      <c r="AY111" s="167" t="s">
        <v>141</v>
      </c>
    </row>
    <row r="112" spans="2:51" s="12" customFormat="1" ht="13.5">
      <c r="B112" s="173"/>
      <c r="D112" s="174" t="s">
        <v>150</v>
      </c>
      <c r="E112" s="175" t="s">
        <v>5</v>
      </c>
      <c r="F112" s="176" t="s">
        <v>153</v>
      </c>
      <c r="H112" s="177">
        <v>360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81" t="s">
        <v>150</v>
      </c>
      <c r="AU112" s="181" t="s">
        <v>81</v>
      </c>
      <c r="AV112" s="12" t="s">
        <v>148</v>
      </c>
      <c r="AW112" s="12" t="s">
        <v>152</v>
      </c>
      <c r="AX112" s="12" t="s">
        <v>22</v>
      </c>
      <c r="AY112" s="181" t="s">
        <v>141</v>
      </c>
    </row>
    <row r="113" spans="2:65" s="1" customFormat="1" ht="25.5" customHeight="1">
      <c r="B113" s="153"/>
      <c r="C113" s="154" t="s">
        <v>26</v>
      </c>
      <c r="D113" s="154" t="s">
        <v>143</v>
      </c>
      <c r="E113" s="155" t="s">
        <v>195</v>
      </c>
      <c r="F113" s="156" t="s">
        <v>196</v>
      </c>
      <c r="G113" s="157" t="s">
        <v>197</v>
      </c>
      <c r="H113" s="158">
        <v>40</v>
      </c>
      <c r="I113" s="159"/>
      <c r="J113" s="159">
        <f>ROUND(I113*H113,2)</f>
        <v>0</v>
      </c>
      <c r="K113" s="156" t="s">
        <v>147</v>
      </c>
      <c r="L113" s="37"/>
      <c r="M113" s="160" t="s">
        <v>5</v>
      </c>
      <c r="N113" s="161" t="s">
        <v>43</v>
      </c>
      <c r="O113" s="162">
        <v>0</v>
      </c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23" t="s">
        <v>148</v>
      </c>
      <c r="AT113" s="23" t="s">
        <v>143</v>
      </c>
      <c r="AU113" s="23" t="s">
        <v>81</v>
      </c>
      <c r="AY113" s="23" t="s">
        <v>141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23" t="s">
        <v>22</v>
      </c>
      <c r="BK113" s="164">
        <f>ROUND(I113*H113,2)</f>
        <v>0</v>
      </c>
      <c r="BL113" s="23" t="s">
        <v>148</v>
      </c>
      <c r="BM113" s="23" t="s">
        <v>200</v>
      </c>
    </row>
    <row r="114" spans="2:51" s="11" customFormat="1" ht="13.5">
      <c r="B114" s="165"/>
      <c r="D114" s="166" t="s">
        <v>150</v>
      </c>
      <c r="E114" s="167" t="s">
        <v>5</v>
      </c>
      <c r="F114" s="168" t="s">
        <v>730</v>
      </c>
      <c r="H114" s="169">
        <v>30</v>
      </c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150</v>
      </c>
      <c r="AU114" s="167" t="s">
        <v>81</v>
      </c>
      <c r="AV114" s="11" t="s">
        <v>81</v>
      </c>
      <c r="AW114" s="11" t="s">
        <v>152</v>
      </c>
      <c r="AX114" s="11" t="s">
        <v>72</v>
      </c>
      <c r="AY114" s="167" t="s">
        <v>141</v>
      </c>
    </row>
    <row r="115" spans="2:51" s="11" customFormat="1" ht="13.5">
      <c r="B115" s="165"/>
      <c r="D115" s="166" t="s">
        <v>150</v>
      </c>
      <c r="E115" s="167" t="s">
        <v>5</v>
      </c>
      <c r="F115" s="168" t="s">
        <v>731</v>
      </c>
      <c r="H115" s="169">
        <v>10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150</v>
      </c>
      <c r="AU115" s="167" t="s">
        <v>81</v>
      </c>
      <c r="AV115" s="11" t="s">
        <v>81</v>
      </c>
      <c r="AW115" s="11" t="s">
        <v>152</v>
      </c>
      <c r="AX115" s="11" t="s">
        <v>72</v>
      </c>
      <c r="AY115" s="167" t="s">
        <v>141</v>
      </c>
    </row>
    <row r="116" spans="2:51" s="12" customFormat="1" ht="13.5">
      <c r="B116" s="173"/>
      <c r="D116" s="174" t="s">
        <v>150</v>
      </c>
      <c r="E116" s="175" t="s">
        <v>5</v>
      </c>
      <c r="F116" s="176" t="s">
        <v>153</v>
      </c>
      <c r="H116" s="177">
        <v>40</v>
      </c>
      <c r="L116" s="173"/>
      <c r="M116" s="178"/>
      <c r="N116" s="179"/>
      <c r="O116" s="179"/>
      <c r="P116" s="179"/>
      <c r="Q116" s="179"/>
      <c r="R116" s="179"/>
      <c r="S116" s="179"/>
      <c r="T116" s="180"/>
      <c r="AT116" s="181" t="s">
        <v>150</v>
      </c>
      <c r="AU116" s="181" t="s">
        <v>81</v>
      </c>
      <c r="AV116" s="12" t="s">
        <v>148</v>
      </c>
      <c r="AW116" s="12" t="s">
        <v>152</v>
      </c>
      <c r="AX116" s="12" t="s">
        <v>22</v>
      </c>
      <c r="AY116" s="181" t="s">
        <v>141</v>
      </c>
    </row>
    <row r="117" spans="2:65" s="1" customFormat="1" ht="16.5" customHeight="1">
      <c r="B117" s="153"/>
      <c r="C117" s="154" t="s">
        <v>194</v>
      </c>
      <c r="D117" s="154" t="s">
        <v>143</v>
      </c>
      <c r="E117" s="155" t="s">
        <v>201</v>
      </c>
      <c r="F117" s="156" t="s">
        <v>202</v>
      </c>
      <c r="G117" s="157" t="s">
        <v>185</v>
      </c>
      <c r="H117" s="158">
        <v>171.725</v>
      </c>
      <c r="I117" s="159"/>
      <c r="J117" s="159">
        <f>ROUND(I117*H117,2)</f>
        <v>0</v>
      </c>
      <c r="K117" s="156" t="s">
        <v>147</v>
      </c>
      <c r="L117" s="37"/>
      <c r="M117" s="160" t="s">
        <v>5</v>
      </c>
      <c r="N117" s="161" t="s">
        <v>43</v>
      </c>
      <c r="O117" s="162">
        <v>0.013</v>
      </c>
      <c r="P117" s="162">
        <f>O117*H117</f>
        <v>2.2324249999999997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23" t="s">
        <v>148</v>
      </c>
      <c r="AT117" s="23" t="s">
        <v>143</v>
      </c>
      <c r="AU117" s="23" t="s">
        <v>81</v>
      </c>
      <c r="AY117" s="23" t="s">
        <v>141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23" t="s">
        <v>22</v>
      </c>
      <c r="BK117" s="164">
        <f>ROUND(I117*H117,2)</f>
        <v>0</v>
      </c>
      <c r="BL117" s="23" t="s">
        <v>148</v>
      </c>
      <c r="BM117" s="23" t="s">
        <v>210</v>
      </c>
    </row>
    <row r="118" spans="2:51" s="11" customFormat="1" ht="13.5">
      <c r="B118" s="165"/>
      <c r="D118" s="166" t="s">
        <v>150</v>
      </c>
      <c r="E118" s="167" t="s">
        <v>5</v>
      </c>
      <c r="F118" s="168" t="s">
        <v>732</v>
      </c>
      <c r="H118" s="169">
        <v>1.9497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150</v>
      </c>
      <c r="AU118" s="167" t="s">
        <v>81</v>
      </c>
      <c r="AV118" s="11" t="s">
        <v>81</v>
      </c>
      <c r="AW118" s="11" t="s">
        <v>152</v>
      </c>
      <c r="AX118" s="11" t="s">
        <v>72</v>
      </c>
      <c r="AY118" s="167" t="s">
        <v>141</v>
      </c>
    </row>
    <row r="119" spans="2:51" s="11" customFormat="1" ht="13.5">
      <c r="B119" s="165"/>
      <c r="D119" s="166" t="s">
        <v>150</v>
      </c>
      <c r="E119" s="167" t="s">
        <v>5</v>
      </c>
      <c r="F119" s="168" t="s">
        <v>733</v>
      </c>
      <c r="H119" s="169">
        <v>25.0647</v>
      </c>
      <c r="L119" s="165"/>
      <c r="M119" s="170"/>
      <c r="N119" s="171"/>
      <c r="O119" s="171"/>
      <c r="P119" s="171"/>
      <c r="Q119" s="171"/>
      <c r="R119" s="171"/>
      <c r="S119" s="171"/>
      <c r="T119" s="172"/>
      <c r="AT119" s="167" t="s">
        <v>150</v>
      </c>
      <c r="AU119" s="167" t="s">
        <v>81</v>
      </c>
      <c r="AV119" s="11" t="s">
        <v>81</v>
      </c>
      <c r="AW119" s="11" t="s">
        <v>152</v>
      </c>
      <c r="AX119" s="11" t="s">
        <v>72</v>
      </c>
      <c r="AY119" s="167" t="s">
        <v>141</v>
      </c>
    </row>
    <row r="120" spans="2:51" s="11" customFormat="1" ht="13.5">
      <c r="B120" s="165"/>
      <c r="D120" s="166" t="s">
        <v>150</v>
      </c>
      <c r="E120" s="167" t="s">
        <v>5</v>
      </c>
      <c r="F120" s="168" t="s">
        <v>734</v>
      </c>
      <c r="H120" s="169">
        <v>17.37645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150</v>
      </c>
      <c r="AU120" s="167" t="s">
        <v>81</v>
      </c>
      <c r="AV120" s="11" t="s">
        <v>81</v>
      </c>
      <c r="AW120" s="11" t="s">
        <v>152</v>
      </c>
      <c r="AX120" s="11" t="s">
        <v>72</v>
      </c>
      <c r="AY120" s="167" t="s">
        <v>141</v>
      </c>
    </row>
    <row r="121" spans="2:51" s="11" customFormat="1" ht="13.5">
      <c r="B121" s="165"/>
      <c r="D121" s="166" t="s">
        <v>150</v>
      </c>
      <c r="E121" s="167" t="s">
        <v>5</v>
      </c>
      <c r="F121" s="168" t="s">
        <v>735</v>
      </c>
      <c r="H121" s="169">
        <v>43.453125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150</v>
      </c>
      <c r="AU121" s="167" t="s">
        <v>81</v>
      </c>
      <c r="AV121" s="11" t="s">
        <v>81</v>
      </c>
      <c r="AW121" s="11" t="s">
        <v>152</v>
      </c>
      <c r="AX121" s="11" t="s">
        <v>72</v>
      </c>
      <c r="AY121" s="167" t="s">
        <v>141</v>
      </c>
    </row>
    <row r="122" spans="2:51" s="11" customFormat="1" ht="13.5">
      <c r="B122" s="165"/>
      <c r="D122" s="166" t="s">
        <v>150</v>
      </c>
      <c r="E122" s="167" t="s">
        <v>5</v>
      </c>
      <c r="F122" s="168" t="s">
        <v>736</v>
      </c>
      <c r="H122" s="169">
        <v>23.989875</v>
      </c>
      <c r="L122" s="165"/>
      <c r="M122" s="170"/>
      <c r="N122" s="171"/>
      <c r="O122" s="171"/>
      <c r="P122" s="171"/>
      <c r="Q122" s="171"/>
      <c r="R122" s="171"/>
      <c r="S122" s="171"/>
      <c r="T122" s="172"/>
      <c r="AT122" s="167" t="s">
        <v>150</v>
      </c>
      <c r="AU122" s="167" t="s">
        <v>81</v>
      </c>
      <c r="AV122" s="11" t="s">
        <v>81</v>
      </c>
      <c r="AW122" s="11" t="s">
        <v>152</v>
      </c>
      <c r="AX122" s="11" t="s">
        <v>72</v>
      </c>
      <c r="AY122" s="167" t="s">
        <v>141</v>
      </c>
    </row>
    <row r="123" spans="2:51" s="11" customFormat="1" ht="13.5">
      <c r="B123" s="165"/>
      <c r="D123" s="166" t="s">
        <v>150</v>
      </c>
      <c r="E123" s="167" t="s">
        <v>5</v>
      </c>
      <c r="F123" s="168" t="s">
        <v>737</v>
      </c>
      <c r="H123" s="169">
        <v>19.3404</v>
      </c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150</v>
      </c>
      <c r="AU123" s="167" t="s">
        <v>81</v>
      </c>
      <c r="AV123" s="11" t="s">
        <v>81</v>
      </c>
      <c r="AW123" s="11" t="s">
        <v>152</v>
      </c>
      <c r="AX123" s="11" t="s">
        <v>72</v>
      </c>
      <c r="AY123" s="167" t="s">
        <v>141</v>
      </c>
    </row>
    <row r="124" spans="2:51" s="11" customFormat="1" ht="13.5">
      <c r="B124" s="165"/>
      <c r="D124" s="166" t="s">
        <v>150</v>
      </c>
      <c r="E124" s="167" t="s">
        <v>5</v>
      </c>
      <c r="F124" s="168" t="s">
        <v>738</v>
      </c>
      <c r="H124" s="169">
        <v>5.73615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67" t="s">
        <v>150</v>
      </c>
      <c r="AU124" s="167" t="s">
        <v>81</v>
      </c>
      <c r="AV124" s="11" t="s">
        <v>81</v>
      </c>
      <c r="AW124" s="11" t="s">
        <v>152</v>
      </c>
      <c r="AX124" s="11" t="s">
        <v>72</v>
      </c>
      <c r="AY124" s="167" t="s">
        <v>141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739</v>
      </c>
      <c r="H125" s="169">
        <v>4.575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1" customFormat="1" ht="13.5">
      <c r="B126" s="165"/>
      <c r="D126" s="166" t="s">
        <v>150</v>
      </c>
      <c r="E126" s="167" t="s">
        <v>5</v>
      </c>
      <c r="F126" s="168" t="s">
        <v>740</v>
      </c>
      <c r="H126" s="169">
        <v>9.3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150</v>
      </c>
      <c r="AU126" s="167" t="s">
        <v>81</v>
      </c>
      <c r="AV126" s="11" t="s">
        <v>81</v>
      </c>
      <c r="AW126" s="11" t="s">
        <v>152</v>
      </c>
      <c r="AX126" s="11" t="s">
        <v>72</v>
      </c>
      <c r="AY126" s="167" t="s">
        <v>141</v>
      </c>
    </row>
    <row r="127" spans="2:51" s="11" customFormat="1" ht="13.5">
      <c r="B127" s="165"/>
      <c r="D127" s="166" t="s">
        <v>150</v>
      </c>
      <c r="E127" s="167" t="s">
        <v>5</v>
      </c>
      <c r="F127" s="168" t="s">
        <v>741</v>
      </c>
      <c r="H127" s="169">
        <v>9</v>
      </c>
      <c r="L127" s="165"/>
      <c r="M127" s="170"/>
      <c r="N127" s="171"/>
      <c r="O127" s="171"/>
      <c r="P127" s="171"/>
      <c r="Q127" s="171"/>
      <c r="R127" s="171"/>
      <c r="S127" s="171"/>
      <c r="T127" s="172"/>
      <c r="AT127" s="167" t="s">
        <v>150</v>
      </c>
      <c r="AU127" s="167" t="s">
        <v>81</v>
      </c>
      <c r="AV127" s="11" t="s">
        <v>81</v>
      </c>
      <c r="AW127" s="11" t="s">
        <v>152</v>
      </c>
      <c r="AX127" s="11" t="s">
        <v>72</v>
      </c>
      <c r="AY127" s="167" t="s">
        <v>141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742</v>
      </c>
      <c r="H128" s="169">
        <v>8.68185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1" customFormat="1" ht="13.5">
      <c r="B129" s="165"/>
      <c r="D129" s="166" t="s">
        <v>150</v>
      </c>
      <c r="E129" s="167" t="s">
        <v>5</v>
      </c>
      <c r="F129" s="168" t="s">
        <v>743</v>
      </c>
      <c r="H129" s="169">
        <v>2.4336</v>
      </c>
      <c r="L129" s="165"/>
      <c r="M129" s="170"/>
      <c r="N129" s="171"/>
      <c r="O129" s="171"/>
      <c r="P129" s="171"/>
      <c r="Q129" s="171"/>
      <c r="R129" s="171"/>
      <c r="S129" s="171"/>
      <c r="T129" s="172"/>
      <c r="AT129" s="167" t="s">
        <v>150</v>
      </c>
      <c r="AU129" s="167" t="s">
        <v>81</v>
      </c>
      <c r="AV129" s="11" t="s">
        <v>81</v>
      </c>
      <c r="AW129" s="11" t="s">
        <v>152</v>
      </c>
      <c r="AX129" s="11" t="s">
        <v>72</v>
      </c>
      <c r="AY129" s="167" t="s">
        <v>141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744</v>
      </c>
      <c r="H130" s="169">
        <v>0.82365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2" customFormat="1" ht="13.5">
      <c r="B131" s="173"/>
      <c r="D131" s="174" t="s">
        <v>150</v>
      </c>
      <c r="E131" s="175" t="s">
        <v>5</v>
      </c>
      <c r="F131" s="176" t="s">
        <v>153</v>
      </c>
      <c r="H131" s="177">
        <v>171.7245</v>
      </c>
      <c r="L131" s="173"/>
      <c r="M131" s="178"/>
      <c r="N131" s="179"/>
      <c r="O131" s="179"/>
      <c r="P131" s="179"/>
      <c r="Q131" s="179"/>
      <c r="R131" s="179"/>
      <c r="S131" s="179"/>
      <c r="T131" s="180"/>
      <c r="AT131" s="181" t="s">
        <v>150</v>
      </c>
      <c r="AU131" s="181" t="s">
        <v>81</v>
      </c>
      <c r="AV131" s="12" t="s">
        <v>148</v>
      </c>
      <c r="AW131" s="12" t="s">
        <v>152</v>
      </c>
      <c r="AX131" s="12" t="s">
        <v>22</v>
      </c>
      <c r="AY131" s="181" t="s">
        <v>141</v>
      </c>
    </row>
    <row r="132" spans="2:65" s="1" customFormat="1" ht="16.5" customHeight="1">
      <c r="B132" s="153"/>
      <c r="C132" s="154" t="s">
        <v>200</v>
      </c>
      <c r="D132" s="154" t="s">
        <v>143</v>
      </c>
      <c r="E132" s="155" t="s">
        <v>206</v>
      </c>
      <c r="F132" s="156" t="s">
        <v>745</v>
      </c>
      <c r="G132" s="157" t="s">
        <v>185</v>
      </c>
      <c r="H132" s="158">
        <v>114.483</v>
      </c>
      <c r="I132" s="159"/>
      <c r="J132" s="159">
        <f>ROUND(I132*H132,2)</f>
        <v>0</v>
      </c>
      <c r="K132" s="156" t="s">
        <v>147</v>
      </c>
      <c r="L132" s="37"/>
      <c r="M132" s="160" t="s">
        <v>5</v>
      </c>
      <c r="N132" s="161" t="s">
        <v>43</v>
      </c>
      <c r="O132" s="162">
        <v>1.763</v>
      </c>
      <c r="P132" s="162">
        <f>O132*H132</f>
        <v>201.833529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AR132" s="23" t="s">
        <v>148</v>
      </c>
      <c r="AT132" s="23" t="s">
        <v>143</v>
      </c>
      <c r="AU132" s="23" t="s">
        <v>81</v>
      </c>
      <c r="AY132" s="23" t="s">
        <v>141</v>
      </c>
      <c r="BE132" s="164">
        <f>IF(N132="základní",J132,0)</f>
        <v>0</v>
      </c>
      <c r="BF132" s="164">
        <f>IF(N132="snížená",J132,0)</f>
        <v>0</v>
      </c>
      <c r="BG132" s="164">
        <f>IF(N132="zákl. přenesená",J132,0)</f>
        <v>0</v>
      </c>
      <c r="BH132" s="164">
        <f>IF(N132="sníž. přenesená",J132,0)</f>
        <v>0</v>
      </c>
      <c r="BI132" s="164">
        <f>IF(N132="nulová",J132,0)</f>
        <v>0</v>
      </c>
      <c r="BJ132" s="23" t="s">
        <v>22</v>
      </c>
      <c r="BK132" s="164">
        <f>ROUND(I132*H132,2)</f>
        <v>0</v>
      </c>
      <c r="BL132" s="23" t="s">
        <v>148</v>
      </c>
      <c r="BM132" s="23" t="s">
        <v>219</v>
      </c>
    </row>
    <row r="133" spans="2:51" s="11" customFormat="1" ht="13.5">
      <c r="B133" s="165"/>
      <c r="D133" s="166" t="s">
        <v>150</v>
      </c>
      <c r="E133" s="167" t="s">
        <v>5</v>
      </c>
      <c r="F133" s="168" t="s">
        <v>746</v>
      </c>
      <c r="H133" s="169">
        <v>114.483</v>
      </c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150</v>
      </c>
      <c r="AU133" s="167" t="s">
        <v>81</v>
      </c>
      <c r="AV133" s="11" t="s">
        <v>81</v>
      </c>
      <c r="AW133" s="11" t="s">
        <v>152</v>
      </c>
      <c r="AX133" s="11" t="s">
        <v>72</v>
      </c>
      <c r="AY133" s="167" t="s">
        <v>141</v>
      </c>
    </row>
    <row r="134" spans="2:51" s="12" customFormat="1" ht="13.5">
      <c r="B134" s="173"/>
      <c r="D134" s="174" t="s">
        <v>150</v>
      </c>
      <c r="E134" s="175" t="s">
        <v>5</v>
      </c>
      <c r="F134" s="176" t="s">
        <v>153</v>
      </c>
      <c r="H134" s="177">
        <v>114.483</v>
      </c>
      <c r="L134" s="173"/>
      <c r="M134" s="178"/>
      <c r="N134" s="179"/>
      <c r="O134" s="179"/>
      <c r="P134" s="179"/>
      <c r="Q134" s="179"/>
      <c r="R134" s="179"/>
      <c r="S134" s="179"/>
      <c r="T134" s="180"/>
      <c r="AT134" s="181" t="s">
        <v>150</v>
      </c>
      <c r="AU134" s="181" t="s">
        <v>81</v>
      </c>
      <c r="AV134" s="12" t="s">
        <v>148</v>
      </c>
      <c r="AW134" s="12" t="s">
        <v>152</v>
      </c>
      <c r="AX134" s="12" t="s">
        <v>22</v>
      </c>
      <c r="AY134" s="181" t="s">
        <v>141</v>
      </c>
    </row>
    <row r="135" spans="2:65" s="1" customFormat="1" ht="16.5" customHeight="1">
      <c r="B135" s="153"/>
      <c r="C135" s="154" t="s">
        <v>205</v>
      </c>
      <c r="D135" s="154" t="s">
        <v>143</v>
      </c>
      <c r="E135" s="155" t="s">
        <v>747</v>
      </c>
      <c r="F135" s="156" t="s">
        <v>748</v>
      </c>
      <c r="G135" s="157" t="s">
        <v>185</v>
      </c>
      <c r="H135" s="158">
        <v>1144.83</v>
      </c>
      <c r="I135" s="159"/>
      <c r="J135" s="159">
        <f>ROUND(I135*H135,2)</f>
        <v>0</v>
      </c>
      <c r="K135" s="156" t="s">
        <v>147</v>
      </c>
      <c r="L135" s="37"/>
      <c r="M135" s="160" t="s">
        <v>5</v>
      </c>
      <c r="N135" s="161" t="s">
        <v>43</v>
      </c>
      <c r="O135" s="162">
        <v>1.556</v>
      </c>
      <c r="P135" s="162">
        <f>O135*H135</f>
        <v>1781.35548</v>
      </c>
      <c r="Q135" s="162">
        <v>0</v>
      </c>
      <c r="R135" s="162">
        <f>Q135*H135</f>
        <v>0</v>
      </c>
      <c r="S135" s="162">
        <v>0</v>
      </c>
      <c r="T135" s="163">
        <f>S135*H135</f>
        <v>0</v>
      </c>
      <c r="AR135" s="23" t="s">
        <v>148</v>
      </c>
      <c r="AT135" s="23" t="s">
        <v>143</v>
      </c>
      <c r="AU135" s="23" t="s">
        <v>81</v>
      </c>
      <c r="AY135" s="23" t="s">
        <v>141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23" t="s">
        <v>22</v>
      </c>
      <c r="BK135" s="164">
        <f>ROUND(I135*H135,2)</f>
        <v>0</v>
      </c>
      <c r="BL135" s="23" t="s">
        <v>148</v>
      </c>
      <c r="BM135" s="23" t="s">
        <v>229</v>
      </c>
    </row>
    <row r="136" spans="2:51" s="11" customFormat="1" ht="13.5">
      <c r="B136" s="165"/>
      <c r="D136" s="166" t="s">
        <v>150</v>
      </c>
      <c r="E136" s="167" t="s">
        <v>5</v>
      </c>
      <c r="F136" s="168" t="s">
        <v>749</v>
      </c>
      <c r="H136" s="169">
        <v>12.998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150</v>
      </c>
      <c r="AU136" s="167" t="s">
        <v>81</v>
      </c>
      <c r="AV136" s="11" t="s">
        <v>81</v>
      </c>
      <c r="AW136" s="11" t="s">
        <v>152</v>
      </c>
      <c r="AX136" s="11" t="s">
        <v>72</v>
      </c>
      <c r="AY136" s="167" t="s">
        <v>141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750</v>
      </c>
      <c r="H137" s="169">
        <v>167.098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1" customFormat="1" ht="13.5">
      <c r="B138" s="165"/>
      <c r="D138" s="166" t="s">
        <v>150</v>
      </c>
      <c r="E138" s="167" t="s">
        <v>5</v>
      </c>
      <c r="F138" s="168" t="s">
        <v>751</v>
      </c>
      <c r="H138" s="169">
        <v>115.843</v>
      </c>
      <c r="L138" s="165"/>
      <c r="M138" s="170"/>
      <c r="N138" s="171"/>
      <c r="O138" s="171"/>
      <c r="P138" s="171"/>
      <c r="Q138" s="171"/>
      <c r="R138" s="171"/>
      <c r="S138" s="171"/>
      <c r="T138" s="172"/>
      <c r="AT138" s="167" t="s">
        <v>150</v>
      </c>
      <c r="AU138" s="167" t="s">
        <v>81</v>
      </c>
      <c r="AV138" s="11" t="s">
        <v>81</v>
      </c>
      <c r="AW138" s="11" t="s">
        <v>152</v>
      </c>
      <c r="AX138" s="11" t="s">
        <v>72</v>
      </c>
      <c r="AY138" s="167" t="s">
        <v>141</v>
      </c>
    </row>
    <row r="139" spans="2:51" s="11" customFormat="1" ht="13.5">
      <c r="B139" s="165"/>
      <c r="D139" s="166" t="s">
        <v>150</v>
      </c>
      <c r="E139" s="167" t="s">
        <v>5</v>
      </c>
      <c r="F139" s="168" t="s">
        <v>752</v>
      </c>
      <c r="H139" s="169">
        <v>289.6875</v>
      </c>
      <c r="L139" s="165"/>
      <c r="M139" s="170"/>
      <c r="N139" s="171"/>
      <c r="O139" s="171"/>
      <c r="P139" s="171"/>
      <c r="Q139" s="171"/>
      <c r="R139" s="171"/>
      <c r="S139" s="171"/>
      <c r="T139" s="172"/>
      <c r="AT139" s="167" t="s">
        <v>150</v>
      </c>
      <c r="AU139" s="167" t="s">
        <v>81</v>
      </c>
      <c r="AV139" s="11" t="s">
        <v>81</v>
      </c>
      <c r="AW139" s="11" t="s">
        <v>152</v>
      </c>
      <c r="AX139" s="11" t="s">
        <v>72</v>
      </c>
      <c r="AY139" s="167" t="s">
        <v>141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753</v>
      </c>
      <c r="H140" s="169">
        <v>159.9325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1" customFormat="1" ht="13.5">
      <c r="B141" s="165"/>
      <c r="D141" s="166" t="s">
        <v>150</v>
      </c>
      <c r="E141" s="167" t="s">
        <v>5</v>
      </c>
      <c r="F141" s="168" t="s">
        <v>754</v>
      </c>
      <c r="H141" s="169">
        <v>128.936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150</v>
      </c>
      <c r="AU141" s="167" t="s">
        <v>81</v>
      </c>
      <c r="AV141" s="11" t="s">
        <v>81</v>
      </c>
      <c r="AW141" s="11" t="s">
        <v>152</v>
      </c>
      <c r="AX141" s="11" t="s">
        <v>72</v>
      </c>
      <c r="AY141" s="167" t="s">
        <v>141</v>
      </c>
    </row>
    <row r="142" spans="2:51" s="11" customFormat="1" ht="13.5">
      <c r="B142" s="165"/>
      <c r="D142" s="166" t="s">
        <v>150</v>
      </c>
      <c r="E142" s="167" t="s">
        <v>5</v>
      </c>
      <c r="F142" s="168" t="s">
        <v>755</v>
      </c>
      <c r="H142" s="169">
        <v>38.241</v>
      </c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150</v>
      </c>
      <c r="AU142" s="167" t="s">
        <v>81</v>
      </c>
      <c r="AV142" s="11" t="s">
        <v>81</v>
      </c>
      <c r="AW142" s="11" t="s">
        <v>152</v>
      </c>
      <c r="AX142" s="11" t="s">
        <v>72</v>
      </c>
      <c r="AY142" s="167" t="s">
        <v>141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756</v>
      </c>
      <c r="H143" s="169">
        <v>30.5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1" customFormat="1" ht="13.5">
      <c r="B144" s="165"/>
      <c r="D144" s="166" t="s">
        <v>150</v>
      </c>
      <c r="E144" s="167" t="s">
        <v>5</v>
      </c>
      <c r="F144" s="168" t="s">
        <v>757</v>
      </c>
      <c r="H144" s="169">
        <v>62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150</v>
      </c>
      <c r="AU144" s="167" t="s">
        <v>81</v>
      </c>
      <c r="AV144" s="11" t="s">
        <v>81</v>
      </c>
      <c r="AW144" s="11" t="s">
        <v>152</v>
      </c>
      <c r="AX144" s="11" t="s">
        <v>72</v>
      </c>
      <c r="AY144" s="167" t="s">
        <v>141</v>
      </c>
    </row>
    <row r="145" spans="2:51" s="11" customFormat="1" ht="13.5">
      <c r="B145" s="165"/>
      <c r="D145" s="166" t="s">
        <v>150</v>
      </c>
      <c r="E145" s="167" t="s">
        <v>5</v>
      </c>
      <c r="F145" s="168" t="s">
        <v>758</v>
      </c>
      <c r="H145" s="169">
        <v>60</v>
      </c>
      <c r="L145" s="165"/>
      <c r="M145" s="170"/>
      <c r="N145" s="171"/>
      <c r="O145" s="171"/>
      <c r="P145" s="171"/>
      <c r="Q145" s="171"/>
      <c r="R145" s="171"/>
      <c r="S145" s="171"/>
      <c r="T145" s="172"/>
      <c r="AT145" s="167" t="s">
        <v>150</v>
      </c>
      <c r="AU145" s="167" t="s">
        <v>81</v>
      </c>
      <c r="AV145" s="11" t="s">
        <v>81</v>
      </c>
      <c r="AW145" s="11" t="s">
        <v>152</v>
      </c>
      <c r="AX145" s="11" t="s">
        <v>72</v>
      </c>
      <c r="AY145" s="167" t="s">
        <v>141</v>
      </c>
    </row>
    <row r="146" spans="2:51" s="11" customFormat="1" ht="13.5">
      <c r="B146" s="165"/>
      <c r="D146" s="166" t="s">
        <v>150</v>
      </c>
      <c r="E146" s="167" t="s">
        <v>5</v>
      </c>
      <c r="F146" s="168" t="s">
        <v>759</v>
      </c>
      <c r="H146" s="169">
        <v>57.879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150</v>
      </c>
      <c r="AU146" s="167" t="s">
        <v>81</v>
      </c>
      <c r="AV146" s="11" t="s">
        <v>81</v>
      </c>
      <c r="AW146" s="11" t="s">
        <v>152</v>
      </c>
      <c r="AX146" s="11" t="s">
        <v>72</v>
      </c>
      <c r="AY146" s="167" t="s">
        <v>141</v>
      </c>
    </row>
    <row r="147" spans="2:51" s="11" customFormat="1" ht="13.5">
      <c r="B147" s="165"/>
      <c r="D147" s="166" t="s">
        <v>150</v>
      </c>
      <c r="E147" s="167" t="s">
        <v>5</v>
      </c>
      <c r="F147" s="168" t="s">
        <v>760</v>
      </c>
      <c r="H147" s="169">
        <v>16.224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150</v>
      </c>
      <c r="AU147" s="167" t="s">
        <v>81</v>
      </c>
      <c r="AV147" s="11" t="s">
        <v>81</v>
      </c>
      <c r="AW147" s="11" t="s">
        <v>152</v>
      </c>
      <c r="AX147" s="11" t="s">
        <v>72</v>
      </c>
      <c r="AY147" s="167" t="s">
        <v>141</v>
      </c>
    </row>
    <row r="148" spans="2:51" s="11" customFormat="1" ht="13.5">
      <c r="B148" s="165"/>
      <c r="D148" s="166" t="s">
        <v>150</v>
      </c>
      <c r="E148" s="167" t="s">
        <v>5</v>
      </c>
      <c r="F148" s="168" t="s">
        <v>761</v>
      </c>
      <c r="H148" s="169">
        <v>5.491</v>
      </c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150</v>
      </c>
      <c r="AU148" s="167" t="s">
        <v>81</v>
      </c>
      <c r="AV148" s="11" t="s">
        <v>81</v>
      </c>
      <c r="AW148" s="11" t="s">
        <v>152</v>
      </c>
      <c r="AX148" s="11" t="s">
        <v>72</v>
      </c>
      <c r="AY148" s="167" t="s">
        <v>141</v>
      </c>
    </row>
    <row r="149" spans="2:51" s="12" customFormat="1" ht="13.5">
      <c r="B149" s="173"/>
      <c r="D149" s="174" t="s">
        <v>150</v>
      </c>
      <c r="E149" s="175" t="s">
        <v>5</v>
      </c>
      <c r="F149" s="176" t="s">
        <v>153</v>
      </c>
      <c r="H149" s="177">
        <v>1144.83</v>
      </c>
      <c r="L149" s="173"/>
      <c r="M149" s="178"/>
      <c r="N149" s="179"/>
      <c r="O149" s="179"/>
      <c r="P149" s="179"/>
      <c r="Q149" s="179"/>
      <c r="R149" s="179"/>
      <c r="S149" s="179"/>
      <c r="T149" s="180"/>
      <c r="AT149" s="181" t="s">
        <v>150</v>
      </c>
      <c r="AU149" s="181" t="s">
        <v>81</v>
      </c>
      <c r="AV149" s="12" t="s">
        <v>148</v>
      </c>
      <c r="AW149" s="12" t="s">
        <v>152</v>
      </c>
      <c r="AX149" s="12" t="s">
        <v>22</v>
      </c>
      <c r="AY149" s="181" t="s">
        <v>141</v>
      </c>
    </row>
    <row r="150" spans="2:65" s="1" customFormat="1" ht="16.5" customHeight="1">
      <c r="B150" s="153"/>
      <c r="C150" s="154" t="s">
        <v>210</v>
      </c>
      <c r="D150" s="154" t="s">
        <v>143</v>
      </c>
      <c r="E150" s="155" t="s">
        <v>762</v>
      </c>
      <c r="F150" s="156" t="s">
        <v>763</v>
      </c>
      <c r="G150" s="157" t="s">
        <v>146</v>
      </c>
      <c r="H150" s="158">
        <v>831.036</v>
      </c>
      <c r="I150" s="159"/>
      <c r="J150" s="159">
        <f>ROUND(I150*H150,2)</f>
        <v>0</v>
      </c>
      <c r="K150" s="156" t="s">
        <v>147</v>
      </c>
      <c r="L150" s="37"/>
      <c r="M150" s="160" t="s">
        <v>5</v>
      </c>
      <c r="N150" s="161" t="s">
        <v>43</v>
      </c>
      <c r="O150" s="162">
        <v>0.156</v>
      </c>
      <c r="P150" s="162">
        <f>O150*H150</f>
        <v>129.641616</v>
      </c>
      <c r="Q150" s="162">
        <v>0.0007</v>
      </c>
      <c r="R150" s="162">
        <f>Q150*H150</f>
        <v>0.5817251999999999</v>
      </c>
      <c r="S150" s="162">
        <v>0</v>
      </c>
      <c r="T150" s="163">
        <f>S150*H150</f>
        <v>0</v>
      </c>
      <c r="AR150" s="23" t="s">
        <v>148</v>
      </c>
      <c r="AT150" s="23" t="s">
        <v>143</v>
      </c>
      <c r="AU150" s="23" t="s">
        <v>81</v>
      </c>
      <c r="AY150" s="23" t="s">
        <v>141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23" t="s">
        <v>22</v>
      </c>
      <c r="BK150" s="164">
        <f>ROUND(I150*H150,2)</f>
        <v>0</v>
      </c>
      <c r="BL150" s="23" t="s">
        <v>148</v>
      </c>
      <c r="BM150" s="23" t="s">
        <v>238</v>
      </c>
    </row>
    <row r="151" spans="2:51" s="11" customFormat="1" ht="13.5">
      <c r="B151" s="165"/>
      <c r="D151" s="166" t="s">
        <v>150</v>
      </c>
      <c r="E151" s="167" t="s">
        <v>5</v>
      </c>
      <c r="F151" s="168" t="s">
        <v>764</v>
      </c>
      <c r="H151" s="169">
        <v>831.036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150</v>
      </c>
      <c r="AU151" s="167" t="s">
        <v>81</v>
      </c>
      <c r="AV151" s="11" t="s">
        <v>81</v>
      </c>
      <c r="AW151" s="11" t="s">
        <v>152</v>
      </c>
      <c r="AX151" s="11" t="s">
        <v>72</v>
      </c>
      <c r="AY151" s="167" t="s">
        <v>141</v>
      </c>
    </row>
    <row r="152" spans="2:51" s="12" customFormat="1" ht="13.5">
      <c r="B152" s="173"/>
      <c r="D152" s="174" t="s">
        <v>150</v>
      </c>
      <c r="E152" s="175" t="s">
        <v>5</v>
      </c>
      <c r="F152" s="176" t="s">
        <v>153</v>
      </c>
      <c r="H152" s="177">
        <v>831.036</v>
      </c>
      <c r="L152" s="173"/>
      <c r="M152" s="178"/>
      <c r="N152" s="179"/>
      <c r="O152" s="179"/>
      <c r="P152" s="179"/>
      <c r="Q152" s="179"/>
      <c r="R152" s="179"/>
      <c r="S152" s="179"/>
      <c r="T152" s="180"/>
      <c r="AT152" s="181" t="s">
        <v>150</v>
      </c>
      <c r="AU152" s="181" t="s">
        <v>81</v>
      </c>
      <c r="AV152" s="12" t="s">
        <v>148</v>
      </c>
      <c r="AW152" s="12" t="s">
        <v>152</v>
      </c>
      <c r="AX152" s="12" t="s">
        <v>22</v>
      </c>
      <c r="AY152" s="181" t="s">
        <v>141</v>
      </c>
    </row>
    <row r="153" spans="2:65" s="1" customFormat="1" ht="16.5" customHeight="1">
      <c r="B153" s="153"/>
      <c r="C153" s="154" t="s">
        <v>11</v>
      </c>
      <c r="D153" s="154" t="s">
        <v>143</v>
      </c>
      <c r="E153" s="155" t="s">
        <v>765</v>
      </c>
      <c r="F153" s="156" t="s">
        <v>766</v>
      </c>
      <c r="G153" s="157" t="s">
        <v>146</v>
      </c>
      <c r="H153" s="158">
        <v>831.036</v>
      </c>
      <c r="I153" s="159"/>
      <c r="J153" s="159">
        <f>ROUND(I153*H153,2)</f>
        <v>0</v>
      </c>
      <c r="K153" s="156" t="s">
        <v>147</v>
      </c>
      <c r="L153" s="37"/>
      <c r="M153" s="160" t="s">
        <v>5</v>
      </c>
      <c r="N153" s="161" t="s">
        <v>43</v>
      </c>
      <c r="O153" s="162">
        <v>0.095</v>
      </c>
      <c r="P153" s="162">
        <f>O153*H153</f>
        <v>78.94842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AR153" s="23" t="s">
        <v>148</v>
      </c>
      <c r="AT153" s="23" t="s">
        <v>143</v>
      </c>
      <c r="AU153" s="23" t="s">
        <v>81</v>
      </c>
      <c r="AY153" s="23" t="s">
        <v>141</v>
      </c>
      <c r="BE153" s="164">
        <f>IF(N153="základní",J153,0)</f>
        <v>0</v>
      </c>
      <c r="BF153" s="164">
        <f>IF(N153="snížená",J153,0)</f>
        <v>0</v>
      </c>
      <c r="BG153" s="164">
        <f>IF(N153="zákl. přenesená",J153,0)</f>
        <v>0</v>
      </c>
      <c r="BH153" s="164">
        <f>IF(N153="sníž. přenesená",J153,0)</f>
        <v>0</v>
      </c>
      <c r="BI153" s="164">
        <f>IF(N153="nulová",J153,0)</f>
        <v>0</v>
      </c>
      <c r="BJ153" s="23" t="s">
        <v>22</v>
      </c>
      <c r="BK153" s="164">
        <f>ROUND(I153*H153,2)</f>
        <v>0</v>
      </c>
      <c r="BL153" s="23" t="s">
        <v>148</v>
      </c>
      <c r="BM153" s="23" t="s">
        <v>249</v>
      </c>
    </row>
    <row r="154" spans="2:51" s="11" customFormat="1" ht="13.5">
      <c r="B154" s="165"/>
      <c r="D154" s="166" t="s">
        <v>150</v>
      </c>
      <c r="E154" s="167" t="s">
        <v>5</v>
      </c>
      <c r="F154" s="168" t="s">
        <v>764</v>
      </c>
      <c r="H154" s="169">
        <v>831.036</v>
      </c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150</v>
      </c>
      <c r="AU154" s="167" t="s">
        <v>81</v>
      </c>
      <c r="AV154" s="11" t="s">
        <v>81</v>
      </c>
      <c r="AW154" s="11" t="s">
        <v>152</v>
      </c>
      <c r="AX154" s="11" t="s">
        <v>72</v>
      </c>
      <c r="AY154" s="167" t="s">
        <v>141</v>
      </c>
    </row>
    <row r="155" spans="2:51" s="12" customFormat="1" ht="13.5">
      <c r="B155" s="173"/>
      <c r="D155" s="174" t="s">
        <v>150</v>
      </c>
      <c r="E155" s="175" t="s">
        <v>5</v>
      </c>
      <c r="F155" s="176" t="s">
        <v>153</v>
      </c>
      <c r="H155" s="177">
        <v>831.036</v>
      </c>
      <c r="L155" s="173"/>
      <c r="M155" s="178"/>
      <c r="N155" s="179"/>
      <c r="O155" s="179"/>
      <c r="P155" s="179"/>
      <c r="Q155" s="179"/>
      <c r="R155" s="179"/>
      <c r="S155" s="179"/>
      <c r="T155" s="180"/>
      <c r="AT155" s="181" t="s">
        <v>150</v>
      </c>
      <c r="AU155" s="181" t="s">
        <v>81</v>
      </c>
      <c r="AV155" s="12" t="s">
        <v>148</v>
      </c>
      <c r="AW155" s="12" t="s">
        <v>152</v>
      </c>
      <c r="AX155" s="12" t="s">
        <v>22</v>
      </c>
      <c r="AY155" s="181" t="s">
        <v>141</v>
      </c>
    </row>
    <row r="156" spans="2:65" s="1" customFormat="1" ht="16.5" customHeight="1">
      <c r="B156" s="153"/>
      <c r="C156" s="154" t="s">
        <v>219</v>
      </c>
      <c r="D156" s="154" t="s">
        <v>143</v>
      </c>
      <c r="E156" s="155" t="s">
        <v>767</v>
      </c>
      <c r="F156" s="156" t="s">
        <v>768</v>
      </c>
      <c r="G156" s="157" t="s">
        <v>146</v>
      </c>
      <c r="H156" s="158">
        <v>831.036</v>
      </c>
      <c r="I156" s="159"/>
      <c r="J156" s="159">
        <f>ROUND(I156*H156,2)</f>
        <v>0</v>
      </c>
      <c r="K156" s="156" t="s">
        <v>147</v>
      </c>
      <c r="L156" s="37"/>
      <c r="M156" s="160" t="s">
        <v>5</v>
      </c>
      <c r="N156" s="161" t="s">
        <v>43</v>
      </c>
      <c r="O156" s="162">
        <v>0.283</v>
      </c>
      <c r="P156" s="162">
        <f>O156*H156</f>
        <v>235.18318799999997</v>
      </c>
      <c r="Q156" s="162">
        <v>0.00079</v>
      </c>
      <c r="R156" s="162">
        <f>Q156*H156</f>
        <v>0.6565184399999999</v>
      </c>
      <c r="S156" s="162">
        <v>0</v>
      </c>
      <c r="T156" s="163">
        <f>S156*H156</f>
        <v>0</v>
      </c>
      <c r="AR156" s="23" t="s">
        <v>148</v>
      </c>
      <c r="AT156" s="23" t="s">
        <v>143</v>
      </c>
      <c r="AU156" s="23" t="s">
        <v>81</v>
      </c>
      <c r="AY156" s="23" t="s">
        <v>141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23" t="s">
        <v>22</v>
      </c>
      <c r="BK156" s="164">
        <f>ROUND(I156*H156,2)</f>
        <v>0</v>
      </c>
      <c r="BL156" s="23" t="s">
        <v>148</v>
      </c>
      <c r="BM156" s="23" t="s">
        <v>292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764</v>
      </c>
      <c r="H157" s="169">
        <v>831.036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2" customFormat="1" ht="13.5">
      <c r="B158" s="173"/>
      <c r="D158" s="174" t="s">
        <v>150</v>
      </c>
      <c r="E158" s="175" t="s">
        <v>5</v>
      </c>
      <c r="F158" s="176" t="s">
        <v>153</v>
      </c>
      <c r="H158" s="177">
        <v>831.036</v>
      </c>
      <c r="L158" s="173"/>
      <c r="M158" s="178"/>
      <c r="N158" s="179"/>
      <c r="O158" s="179"/>
      <c r="P158" s="179"/>
      <c r="Q158" s="179"/>
      <c r="R158" s="179"/>
      <c r="S158" s="179"/>
      <c r="T158" s="180"/>
      <c r="AT158" s="181" t="s">
        <v>150</v>
      </c>
      <c r="AU158" s="181" t="s">
        <v>81</v>
      </c>
      <c r="AV158" s="12" t="s">
        <v>148</v>
      </c>
      <c r="AW158" s="12" t="s">
        <v>152</v>
      </c>
      <c r="AX158" s="12" t="s">
        <v>22</v>
      </c>
      <c r="AY158" s="181" t="s">
        <v>141</v>
      </c>
    </row>
    <row r="159" spans="2:65" s="1" customFormat="1" ht="16.5" customHeight="1">
      <c r="B159" s="153"/>
      <c r="C159" s="154" t="s">
        <v>225</v>
      </c>
      <c r="D159" s="154" t="s">
        <v>143</v>
      </c>
      <c r="E159" s="155" t="s">
        <v>769</v>
      </c>
      <c r="F159" s="156" t="s">
        <v>770</v>
      </c>
      <c r="G159" s="157" t="s">
        <v>146</v>
      </c>
      <c r="H159" s="158">
        <v>831.036</v>
      </c>
      <c r="I159" s="159"/>
      <c r="J159" s="159">
        <f>ROUND(I159*H159,2)</f>
        <v>0</v>
      </c>
      <c r="K159" s="156" t="s">
        <v>147</v>
      </c>
      <c r="L159" s="37"/>
      <c r="M159" s="160" t="s">
        <v>5</v>
      </c>
      <c r="N159" s="161" t="s">
        <v>43</v>
      </c>
      <c r="O159" s="162">
        <v>0.08</v>
      </c>
      <c r="P159" s="162">
        <f>O159*H159</f>
        <v>66.48288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3" t="s">
        <v>148</v>
      </c>
      <c r="AT159" s="23" t="s">
        <v>143</v>
      </c>
      <c r="AU159" s="23" t="s">
        <v>81</v>
      </c>
      <c r="AY159" s="23" t="s">
        <v>141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3" t="s">
        <v>22</v>
      </c>
      <c r="BK159" s="164">
        <f>ROUND(I159*H159,2)</f>
        <v>0</v>
      </c>
      <c r="BL159" s="23" t="s">
        <v>148</v>
      </c>
      <c r="BM159" s="23" t="s">
        <v>302</v>
      </c>
    </row>
    <row r="160" spans="2:51" s="11" customFormat="1" ht="13.5">
      <c r="B160" s="165"/>
      <c r="D160" s="166" t="s">
        <v>150</v>
      </c>
      <c r="E160" s="167" t="s">
        <v>5</v>
      </c>
      <c r="F160" s="168" t="s">
        <v>764</v>
      </c>
      <c r="H160" s="169">
        <v>831.036</v>
      </c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150</v>
      </c>
      <c r="AU160" s="167" t="s">
        <v>81</v>
      </c>
      <c r="AV160" s="11" t="s">
        <v>81</v>
      </c>
      <c r="AW160" s="11" t="s">
        <v>152</v>
      </c>
      <c r="AX160" s="11" t="s">
        <v>72</v>
      </c>
      <c r="AY160" s="167" t="s">
        <v>141</v>
      </c>
    </row>
    <row r="161" spans="2:51" s="12" customFormat="1" ht="13.5">
      <c r="B161" s="173"/>
      <c r="D161" s="174" t="s">
        <v>150</v>
      </c>
      <c r="E161" s="175" t="s">
        <v>5</v>
      </c>
      <c r="F161" s="176" t="s">
        <v>153</v>
      </c>
      <c r="H161" s="177">
        <v>831.036</v>
      </c>
      <c r="L161" s="173"/>
      <c r="M161" s="178"/>
      <c r="N161" s="179"/>
      <c r="O161" s="179"/>
      <c r="P161" s="179"/>
      <c r="Q161" s="179"/>
      <c r="R161" s="179"/>
      <c r="S161" s="179"/>
      <c r="T161" s="180"/>
      <c r="AT161" s="181" t="s">
        <v>150</v>
      </c>
      <c r="AU161" s="181" t="s">
        <v>81</v>
      </c>
      <c r="AV161" s="12" t="s">
        <v>148</v>
      </c>
      <c r="AW161" s="12" t="s">
        <v>152</v>
      </c>
      <c r="AX161" s="12" t="s">
        <v>22</v>
      </c>
      <c r="AY161" s="181" t="s">
        <v>141</v>
      </c>
    </row>
    <row r="162" spans="2:65" s="1" customFormat="1" ht="16.5" customHeight="1">
      <c r="B162" s="153"/>
      <c r="C162" s="154" t="s">
        <v>229</v>
      </c>
      <c r="D162" s="154" t="s">
        <v>143</v>
      </c>
      <c r="E162" s="155" t="s">
        <v>220</v>
      </c>
      <c r="F162" s="156" t="s">
        <v>221</v>
      </c>
      <c r="G162" s="157" t="s">
        <v>222</v>
      </c>
      <c r="H162" s="158">
        <v>451.65</v>
      </c>
      <c r="I162" s="159"/>
      <c r="J162" s="159">
        <f>ROUND(I162*H162,2)</f>
        <v>0</v>
      </c>
      <c r="K162" s="156" t="s">
        <v>147</v>
      </c>
      <c r="L162" s="37"/>
      <c r="M162" s="160" t="s">
        <v>5</v>
      </c>
      <c r="N162" s="161" t="s">
        <v>43</v>
      </c>
      <c r="O162" s="162">
        <v>0.468</v>
      </c>
      <c r="P162" s="162">
        <f>O162*H162</f>
        <v>211.3722</v>
      </c>
      <c r="Q162" s="162">
        <v>0.0002</v>
      </c>
      <c r="R162" s="162">
        <f>Q162*H162</f>
        <v>0.09033</v>
      </c>
      <c r="S162" s="162">
        <v>0</v>
      </c>
      <c r="T162" s="163">
        <f>S162*H162</f>
        <v>0</v>
      </c>
      <c r="AR162" s="23" t="s">
        <v>148</v>
      </c>
      <c r="AT162" s="23" t="s">
        <v>143</v>
      </c>
      <c r="AU162" s="23" t="s">
        <v>81</v>
      </c>
      <c r="AY162" s="23" t="s">
        <v>141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23" t="s">
        <v>22</v>
      </c>
      <c r="BK162" s="164">
        <f>ROUND(I162*H162,2)</f>
        <v>0</v>
      </c>
      <c r="BL162" s="23" t="s">
        <v>148</v>
      </c>
      <c r="BM162" s="23" t="s">
        <v>771</v>
      </c>
    </row>
    <row r="163" spans="2:51" s="11" customFormat="1" ht="13.5">
      <c r="B163" s="165"/>
      <c r="D163" s="166" t="s">
        <v>150</v>
      </c>
      <c r="E163" s="167" t="s">
        <v>5</v>
      </c>
      <c r="F163" s="168" t="s">
        <v>772</v>
      </c>
      <c r="H163" s="169">
        <v>451.65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150</v>
      </c>
      <c r="AU163" s="167" t="s">
        <v>81</v>
      </c>
      <c r="AV163" s="11" t="s">
        <v>81</v>
      </c>
      <c r="AW163" s="11" t="s">
        <v>152</v>
      </c>
      <c r="AX163" s="11" t="s">
        <v>72</v>
      </c>
      <c r="AY163" s="167" t="s">
        <v>141</v>
      </c>
    </row>
    <row r="164" spans="2:51" s="12" customFormat="1" ht="13.5">
      <c r="B164" s="173"/>
      <c r="D164" s="174" t="s">
        <v>150</v>
      </c>
      <c r="E164" s="175" t="s">
        <v>5</v>
      </c>
      <c r="F164" s="176" t="s">
        <v>153</v>
      </c>
      <c r="H164" s="177">
        <v>451.65</v>
      </c>
      <c r="L164" s="173"/>
      <c r="M164" s="178"/>
      <c r="N164" s="179"/>
      <c r="O164" s="179"/>
      <c r="P164" s="179"/>
      <c r="Q164" s="179"/>
      <c r="R164" s="179"/>
      <c r="S164" s="179"/>
      <c r="T164" s="180"/>
      <c r="AT164" s="181" t="s">
        <v>150</v>
      </c>
      <c r="AU164" s="181" t="s">
        <v>81</v>
      </c>
      <c r="AV164" s="12" t="s">
        <v>148</v>
      </c>
      <c r="AW164" s="12" t="s">
        <v>152</v>
      </c>
      <c r="AX164" s="12" t="s">
        <v>22</v>
      </c>
      <c r="AY164" s="181" t="s">
        <v>141</v>
      </c>
    </row>
    <row r="165" spans="2:65" s="1" customFormat="1" ht="16.5" customHeight="1">
      <c r="B165" s="153"/>
      <c r="C165" s="154" t="s">
        <v>234</v>
      </c>
      <c r="D165" s="154" t="s">
        <v>143</v>
      </c>
      <c r="E165" s="155" t="s">
        <v>226</v>
      </c>
      <c r="F165" s="156" t="s">
        <v>227</v>
      </c>
      <c r="G165" s="157" t="s">
        <v>222</v>
      </c>
      <c r="H165" s="158">
        <v>451.65</v>
      </c>
      <c r="I165" s="159"/>
      <c r="J165" s="159">
        <f>ROUND(I165*H165,2)</f>
        <v>0</v>
      </c>
      <c r="K165" s="156" t="s">
        <v>147</v>
      </c>
      <c r="L165" s="37"/>
      <c r="M165" s="160" t="s">
        <v>5</v>
      </c>
      <c r="N165" s="161" t="s">
        <v>43</v>
      </c>
      <c r="O165" s="162">
        <v>0.255</v>
      </c>
      <c r="P165" s="162">
        <f>O165*H165</f>
        <v>115.17075</v>
      </c>
      <c r="Q165" s="162">
        <v>0.0002</v>
      </c>
      <c r="R165" s="162">
        <f>Q165*H165</f>
        <v>0.09033</v>
      </c>
      <c r="S165" s="162">
        <v>0</v>
      </c>
      <c r="T165" s="163">
        <f>S165*H165</f>
        <v>0</v>
      </c>
      <c r="AR165" s="23" t="s">
        <v>148</v>
      </c>
      <c r="AT165" s="23" t="s">
        <v>143</v>
      </c>
      <c r="AU165" s="23" t="s">
        <v>81</v>
      </c>
      <c r="AY165" s="23" t="s">
        <v>141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23" t="s">
        <v>22</v>
      </c>
      <c r="BK165" s="164">
        <f>ROUND(I165*H165,2)</f>
        <v>0</v>
      </c>
      <c r="BL165" s="23" t="s">
        <v>148</v>
      </c>
      <c r="BM165" s="23" t="s">
        <v>773</v>
      </c>
    </row>
    <row r="166" spans="2:51" s="11" customFormat="1" ht="13.5">
      <c r="B166" s="165"/>
      <c r="D166" s="166" t="s">
        <v>150</v>
      </c>
      <c r="E166" s="167" t="s">
        <v>5</v>
      </c>
      <c r="F166" s="168" t="s">
        <v>772</v>
      </c>
      <c r="H166" s="169">
        <v>451.65</v>
      </c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150</v>
      </c>
      <c r="AU166" s="167" t="s">
        <v>81</v>
      </c>
      <c r="AV166" s="11" t="s">
        <v>81</v>
      </c>
      <c r="AW166" s="11" t="s">
        <v>152</v>
      </c>
      <c r="AX166" s="11" t="s">
        <v>72</v>
      </c>
      <c r="AY166" s="167" t="s">
        <v>141</v>
      </c>
    </row>
    <row r="167" spans="2:51" s="12" customFormat="1" ht="13.5">
      <c r="B167" s="173"/>
      <c r="D167" s="174" t="s">
        <v>150</v>
      </c>
      <c r="E167" s="175" t="s">
        <v>5</v>
      </c>
      <c r="F167" s="176" t="s">
        <v>153</v>
      </c>
      <c r="H167" s="177">
        <v>451.65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81" t="s">
        <v>150</v>
      </c>
      <c r="AU167" s="181" t="s">
        <v>81</v>
      </c>
      <c r="AV167" s="12" t="s">
        <v>148</v>
      </c>
      <c r="AW167" s="12" t="s">
        <v>152</v>
      </c>
      <c r="AX167" s="12" t="s">
        <v>22</v>
      </c>
      <c r="AY167" s="181" t="s">
        <v>141</v>
      </c>
    </row>
    <row r="168" spans="2:65" s="1" customFormat="1" ht="25.5" customHeight="1">
      <c r="B168" s="153"/>
      <c r="C168" s="154" t="s">
        <v>238</v>
      </c>
      <c r="D168" s="154" t="s">
        <v>143</v>
      </c>
      <c r="E168" s="155" t="s">
        <v>230</v>
      </c>
      <c r="F168" s="156" t="s">
        <v>231</v>
      </c>
      <c r="G168" s="157" t="s">
        <v>146</v>
      </c>
      <c r="H168" s="158">
        <v>722.64</v>
      </c>
      <c r="I168" s="159"/>
      <c r="J168" s="159">
        <f>ROUND(I168*H168,2)</f>
        <v>0</v>
      </c>
      <c r="K168" s="156" t="s">
        <v>147</v>
      </c>
      <c r="L168" s="37"/>
      <c r="M168" s="160" t="s">
        <v>5</v>
      </c>
      <c r="N168" s="161" t="s">
        <v>43</v>
      </c>
      <c r="O168" s="162">
        <v>0.542</v>
      </c>
      <c r="P168" s="162">
        <f>O168*H168</f>
        <v>391.67088</v>
      </c>
      <c r="Q168" s="162">
        <v>0.00015</v>
      </c>
      <c r="R168" s="162">
        <f>Q168*H168</f>
        <v>0.10839599999999999</v>
      </c>
      <c r="S168" s="162">
        <v>0</v>
      </c>
      <c r="T168" s="163">
        <f>S168*H168</f>
        <v>0</v>
      </c>
      <c r="AR168" s="23" t="s">
        <v>148</v>
      </c>
      <c r="AT168" s="23" t="s">
        <v>143</v>
      </c>
      <c r="AU168" s="23" t="s">
        <v>81</v>
      </c>
      <c r="AY168" s="23" t="s">
        <v>141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3" t="s">
        <v>22</v>
      </c>
      <c r="BK168" s="164">
        <f>ROUND(I168*H168,2)</f>
        <v>0</v>
      </c>
      <c r="BL168" s="23" t="s">
        <v>148</v>
      </c>
      <c r="BM168" s="23" t="s">
        <v>774</v>
      </c>
    </row>
    <row r="169" spans="2:51" s="11" customFormat="1" ht="13.5">
      <c r="B169" s="165"/>
      <c r="D169" s="166" t="s">
        <v>150</v>
      </c>
      <c r="E169" s="167" t="s">
        <v>5</v>
      </c>
      <c r="F169" s="168" t="s">
        <v>775</v>
      </c>
      <c r="H169" s="169">
        <v>722.64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150</v>
      </c>
      <c r="AU169" s="167" t="s">
        <v>81</v>
      </c>
      <c r="AV169" s="11" t="s">
        <v>81</v>
      </c>
      <c r="AW169" s="11" t="s">
        <v>152</v>
      </c>
      <c r="AX169" s="11" t="s">
        <v>72</v>
      </c>
      <c r="AY169" s="167" t="s">
        <v>141</v>
      </c>
    </row>
    <row r="170" spans="2:51" s="12" customFormat="1" ht="13.5">
      <c r="B170" s="173"/>
      <c r="D170" s="174" t="s">
        <v>150</v>
      </c>
      <c r="E170" s="175" t="s">
        <v>5</v>
      </c>
      <c r="F170" s="176" t="s">
        <v>153</v>
      </c>
      <c r="H170" s="177">
        <v>722.64</v>
      </c>
      <c r="L170" s="173"/>
      <c r="M170" s="178"/>
      <c r="N170" s="179"/>
      <c r="O170" s="179"/>
      <c r="P170" s="179"/>
      <c r="Q170" s="179"/>
      <c r="R170" s="179"/>
      <c r="S170" s="179"/>
      <c r="T170" s="180"/>
      <c r="AT170" s="181" t="s">
        <v>150</v>
      </c>
      <c r="AU170" s="181" t="s">
        <v>81</v>
      </c>
      <c r="AV170" s="12" t="s">
        <v>148</v>
      </c>
      <c r="AW170" s="12" t="s">
        <v>152</v>
      </c>
      <c r="AX170" s="12" t="s">
        <v>22</v>
      </c>
      <c r="AY170" s="181" t="s">
        <v>141</v>
      </c>
    </row>
    <row r="171" spans="2:65" s="1" customFormat="1" ht="25.5" customHeight="1">
      <c r="B171" s="153"/>
      <c r="C171" s="154" t="s">
        <v>10</v>
      </c>
      <c r="D171" s="154" t="s">
        <v>143</v>
      </c>
      <c r="E171" s="155" t="s">
        <v>776</v>
      </c>
      <c r="F171" s="156" t="s">
        <v>777</v>
      </c>
      <c r="G171" s="157" t="s">
        <v>146</v>
      </c>
      <c r="H171" s="158">
        <v>722.64</v>
      </c>
      <c r="I171" s="159"/>
      <c r="J171" s="159">
        <f>ROUND(I171*H171,2)</f>
        <v>0</v>
      </c>
      <c r="K171" s="156" t="s">
        <v>147</v>
      </c>
      <c r="L171" s="37"/>
      <c r="M171" s="160" t="s">
        <v>5</v>
      </c>
      <c r="N171" s="161" t="s">
        <v>43</v>
      </c>
      <c r="O171" s="162">
        <v>1.299</v>
      </c>
      <c r="P171" s="162">
        <f>O171*H171</f>
        <v>938.70936</v>
      </c>
      <c r="Q171" s="162">
        <v>0</v>
      </c>
      <c r="R171" s="162">
        <f>Q171*H171</f>
        <v>0</v>
      </c>
      <c r="S171" s="162">
        <v>0</v>
      </c>
      <c r="T171" s="163">
        <f>S171*H171</f>
        <v>0</v>
      </c>
      <c r="AR171" s="23" t="s">
        <v>148</v>
      </c>
      <c r="AT171" s="23" t="s">
        <v>143</v>
      </c>
      <c r="AU171" s="23" t="s">
        <v>81</v>
      </c>
      <c r="AY171" s="23" t="s">
        <v>141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23" t="s">
        <v>22</v>
      </c>
      <c r="BK171" s="164">
        <f>ROUND(I171*H171,2)</f>
        <v>0</v>
      </c>
      <c r="BL171" s="23" t="s">
        <v>148</v>
      </c>
      <c r="BM171" s="23" t="s">
        <v>778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775</v>
      </c>
      <c r="H172" s="169">
        <v>722.64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2" customFormat="1" ht="13.5">
      <c r="B173" s="173"/>
      <c r="D173" s="174" t="s">
        <v>150</v>
      </c>
      <c r="E173" s="175" t="s">
        <v>5</v>
      </c>
      <c r="F173" s="176" t="s">
        <v>153</v>
      </c>
      <c r="H173" s="177">
        <v>722.64</v>
      </c>
      <c r="L173" s="173"/>
      <c r="M173" s="178"/>
      <c r="N173" s="179"/>
      <c r="O173" s="179"/>
      <c r="P173" s="179"/>
      <c r="Q173" s="179"/>
      <c r="R173" s="179"/>
      <c r="S173" s="179"/>
      <c r="T173" s="180"/>
      <c r="AT173" s="181" t="s">
        <v>150</v>
      </c>
      <c r="AU173" s="181" t="s">
        <v>81</v>
      </c>
      <c r="AV173" s="12" t="s">
        <v>148</v>
      </c>
      <c r="AW173" s="12" t="s">
        <v>152</v>
      </c>
      <c r="AX173" s="12" t="s">
        <v>22</v>
      </c>
      <c r="AY173" s="181" t="s">
        <v>141</v>
      </c>
    </row>
    <row r="174" spans="2:65" s="1" customFormat="1" ht="16.5" customHeight="1">
      <c r="B174" s="153"/>
      <c r="C174" s="189" t="s">
        <v>249</v>
      </c>
      <c r="D174" s="189" t="s">
        <v>239</v>
      </c>
      <c r="E174" s="190" t="s">
        <v>240</v>
      </c>
      <c r="F174" s="191" t="s">
        <v>241</v>
      </c>
      <c r="G174" s="192" t="s">
        <v>242</v>
      </c>
      <c r="H174" s="193">
        <v>112.009</v>
      </c>
      <c r="I174" s="194"/>
      <c r="J174" s="194">
        <f>ROUND(I174*H174,2)</f>
        <v>0</v>
      </c>
      <c r="K174" s="191" t="s">
        <v>147</v>
      </c>
      <c r="L174" s="195"/>
      <c r="M174" s="196" t="s">
        <v>5</v>
      </c>
      <c r="N174" s="197" t="s">
        <v>43</v>
      </c>
      <c r="O174" s="162">
        <v>0</v>
      </c>
      <c r="P174" s="162">
        <f>O174*H174</f>
        <v>0</v>
      </c>
      <c r="Q174" s="162">
        <v>1</v>
      </c>
      <c r="R174" s="162">
        <f>Q174*H174</f>
        <v>112.009</v>
      </c>
      <c r="S174" s="162">
        <v>0</v>
      </c>
      <c r="T174" s="163">
        <f>S174*H174</f>
        <v>0</v>
      </c>
      <c r="AR174" s="23" t="s">
        <v>178</v>
      </c>
      <c r="AT174" s="23" t="s">
        <v>239</v>
      </c>
      <c r="AU174" s="23" t="s">
        <v>81</v>
      </c>
      <c r="AY174" s="23" t="s">
        <v>141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22</v>
      </c>
      <c r="BK174" s="164">
        <f>ROUND(I174*H174,2)</f>
        <v>0</v>
      </c>
      <c r="BL174" s="23" t="s">
        <v>148</v>
      </c>
      <c r="BM174" s="23" t="s">
        <v>779</v>
      </c>
    </row>
    <row r="175" spans="2:51" s="11" customFormat="1" ht="13.5">
      <c r="B175" s="165"/>
      <c r="D175" s="166" t="s">
        <v>150</v>
      </c>
      <c r="E175" s="167" t="s">
        <v>5</v>
      </c>
      <c r="F175" s="168" t="s">
        <v>780</v>
      </c>
      <c r="H175" s="169">
        <v>112.0092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150</v>
      </c>
      <c r="AU175" s="167" t="s">
        <v>81</v>
      </c>
      <c r="AV175" s="11" t="s">
        <v>81</v>
      </c>
      <c r="AW175" s="11" t="s">
        <v>152</v>
      </c>
      <c r="AX175" s="11" t="s">
        <v>72</v>
      </c>
      <c r="AY175" s="167" t="s">
        <v>141</v>
      </c>
    </row>
    <row r="176" spans="2:51" s="12" customFormat="1" ht="13.5">
      <c r="B176" s="173"/>
      <c r="D176" s="174" t="s">
        <v>150</v>
      </c>
      <c r="E176" s="175" t="s">
        <v>5</v>
      </c>
      <c r="F176" s="176" t="s">
        <v>153</v>
      </c>
      <c r="H176" s="177">
        <v>112.0092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81" t="s">
        <v>150</v>
      </c>
      <c r="AU176" s="181" t="s">
        <v>81</v>
      </c>
      <c r="AV176" s="12" t="s">
        <v>148</v>
      </c>
      <c r="AW176" s="12" t="s">
        <v>152</v>
      </c>
      <c r="AX176" s="12" t="s">
        <v>22</v>
      </c>
      <c r="AY176" s="181" t="s">
        <v>141</v>
      </c>
    </row>
    <row r="177" spans="2:65" s="1" customFormat="1" ht="25.5" customHeight="1">
      <c r="B177" s="153"/>
      <c r="C177" s="154" t="s">
        <v>255</v>
      </c>
      <c r="D177" s="154" t="s">
        <v>143</v>
      </c>
      <c r="E177" s="155" t="s">
        <v>245</v>
      </c>
      <c r="F177" s="156" t="s">
        <v>246</v>
      </c>
      <c r="G177" s="157" t="s">
        <v>185</v>
      </c>
      <c r="H177" s="158">
        <v>573.336</v>
      </c>
      <c r="I177" s="159"/>
      <c r="J177" s="159">
        <f>ROUND(I177*H177,2)</f>
        <v>0</v>
      </c>
      <c r="K177" s="156" t="s">
        <v>5</v>
      </c>
      <c r="L177" s="37"/>
      <c r="M177" s="160" t="s">
        <v>5</v>
      </c>
      <c r="N177" s="161" t="s">
        <v>43</v>
      </c>
      <c r="O177" s="162">
        <v>0.083</v>
      </c>
      <c r="P177" s="162">
        <f>O177*H177</f>
        <v>47.586888</v>
      </c>
      <c r="Q177" s="162">
        <v>0</v>
      </c>
      <c r="R177" s="162">
        <f>Q177*H177</f>
        <v>0</v>
      </c>
      <c r="S177" s="162">
        <v>0</v>
      </c>
      <c r="T177" s="163">
        <f>S177*H177</f>
        <v>0</v>
      </c>
      <c r="AR177" s="23" t="s">
        <v>148</v>
      </c>
      <c r="AT177" s="23" t="s">
        <v>143</v>
      </c>
      <c r="AU177" s="23" t="s">
        <v>81</v>
      </c>
      <c r="AY177" s="23" t="s">
        <v>141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23" t="s">
        <v>22</v>
      </c>
      <c r="BK177" s="164">
        <f>ROUND(I177*H177,2)</f>
        <v>0</v>
      </c>
      <c r="BL177" s="23" t="s">
        <v>148</v>
      </c>
      <c r="BM177" s="23" t="s">
        <v>310</v>
      </c>
    </row>
    <row r="178" spans="2:51" s="13" customFormat="1" ht="13.5">
      <c r="B178" s="182"/>
      <c r="D178" s="166" t="s">
        <v>150</v>
      </c>
      <c r="E178" s="183" t="s">
        <v>5</v>
      </c>
      <c r="F178" s="184" t="s">
        <v>781</v>
      </c>
      <c r="H178" s="185" t="s">
        <v>5</v>
      </c>
      <c r="L178" s="182"/>
      <c r="M178" s="186"/>
      <c r="N178" s="187"/>
      <c r="O178" s="187"/>
      <c r="P178" s="187"/>
      <c r="Q178" s="187"/>
      <c r="R178" s="187"/>
      <c r="S178" s="187"/>
      <c r="T178" s="188"/>
      <c r="AT178" s="185" t="s">
        <v>150</v>
      </c>
      <c r="AU178" s="185" t="s">
        <v>81</v>
      </c>
      <c r="AV178" s="13" t="s">
        <v>22</v>
      </c>
      <c r="AW178" s="13" t="s">
        <v>152</v>
      </c>
      <c r="AX178" s="13" t="s">
        <v>72</v>
      </c>
      <c r="AY178" s="185" t="s">
        <v>141</v>
      </c>
    </row>
    <row r="179" spans="2:51" s="11" customFormat="1" ht="13.5">
      <c r="B179" s="165"/>
      <c r="D179" s="166" t="s">
        <v>150</v>
      </c>
      <c r="E179" s="167" t="s">
        <v>5</v>
      </c>
      <c r="F179" s="168" t="s">
        <v>782</v>
      </c>
      <c r="H179" s="169">
        <v>6.402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150</v>
      </c>
      <c r="AU179" s="167" t="s">
        <v>81</v>
      </c>
      <c r="AV179" s="11" t="s">
        <v>81</v>
      </c>
      <c r="AW179" s="11" t="s">
        <v>152</v>
      </c>
      <c r="AX179" s="11" t="s">
        <v>72</v>
      </c>
      <c r="AY179" s="167" t="s">
        <v>141</v>
      </c>
    </row>
    <row r="180" spans="2:51" s="11" customFormat="1" ht="13.5">
      <c r="B180" s="165"/>
      <c r="D180" s="166" t="s">
        <v>150</v>
      </c>
      <c r="E180" s="167" t="s">
        <v>5</v>
      </c>
      <c r="F180" s="168" t="s">
        <v>783</v>
      </c>
      <c r="H180" s="169">
        <v>82.302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150</v>
      </c>
      <c r="AU180" s="167" t="s">
        <v>81</v>
      </c>
      <c r="AV180" s="11" t="s">
        <v>81</v>
      </c>
      <c r="AW180" s="11" t="s">
        <v>152</v>
      </c>
      <c r="AX180" s="11" t="s">
        <v>72</v>
      </c>
      <c r="AY180" s="167" t="s">
        <v>141</v>
      </c>
    </row>
    <row r="181" spans="2:51" s="11" customFormat="1" ht="13.5">
      <c r="B181" s="165"/>
      <c r="D181" s="166" t="s">
        <v>150</v>
      </c>
      <c r="E181" s="167" t="s">
        <v>5</v>
      </c>
      <c r="F181" s="168" t="s">
        <v>784</v>
      </c>
      <c r="H181" s="169">
        <v>57.057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150</v>
      </c>
      <c r="AU181" s="167" t="s">
        <v>81</v>
      </c>
      <c r="AV181" s="11" t="s">
        <v>81</v>
      </c>
      <c r="AW181" s="11" t="s">
        <v>152</v>
      </c>
      <c r="AX181" s="11" t="s">
        <v>72</v>
      </c>
      <c r="AY181" s="167" t="s">
        <v>141</v>
      </c>
    </row>
    <row r="182" spans="2:51" s="11" customFormat="1" ht="13.5">
      <c r="B182" s="165"/>
      <c r="D182" s="166" t="s">
        <v>150</v>
      </c>
      <c r="E182" s="167" t="s">
        <v>5</v>
      </c>
      <c r="F182" s="168" t="s">
        <v>785</v>
      </c>
      <c r="H182" s="169">
        <v>148.32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150</v>
      </c>
      <c r="AU182" s="167" t="s">
        <v>81</v>
      </c>
      <c r="AV182" s="11" t="s">
        <v>81</v>
      </c>
      <c r="AW182" s="11" t="s">
        <v>152</v>
      </c>
      <c r="AX182" s="11" t="s">
        <v>72</v>
      </c>
      <c r="AY182" s="167" t="s">
        <v>141</v>
      </c>
    </row>
    <row r="183" spans="2:51" s="11" customFormat="1" ht="13.5">
      <c r="B183" s="165"/>
      <c r="D183" s="166" t="s">
        <v>150</v>
      </c>
      <c r="E183" s="167" t="s">
        <v>5</v>
      </c>
      <c r="F183" s="168" t="s">
        <v>786</v>
      </c>
      <c r="H183" s="169">
        <v>94.9975</v>
      </c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150</v>
      </c>
      <c r="AU183" s="167" t="s">
        <v>81</v>
      </c>
      <c r="AV183" s="11" t="s">
        <v>81</v>
      </c>
      <c r="AW183" s="11" t="s">
        <v>152</v>
      </c>
      <c r="AX183" s="11" t="s">
        <v>72</v>
      </c>
      <c r="AY183" s="167" t="s">
        <v>141</v>
      </c>
    </row>
    <row r="184" spans="2:51" s="11" customFormat="1" ht="13.5">
      <c r="B184" s="165"/>
      <c r="D184" s="166" t="s">
        <v>150</v>
      </c>
      <c r="E184" s="167" t="s">
        <v>5</v>
      </c>
      <c r="F184" s="168" t="s">
        <v>787</v>
      </c>
      <c r="H184" s="169">
        <v>67.192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150</v>
      </c>
      <c r="AU184" s="167" t="s">
        <v>81</v>
      </c>
      <c r="AV184" s="11" t="s">
        <v>81</v>
      </c>
      <c r="AW184" s="11" t="s">
        <v>152</v>
      </c>
      <c r="AX184" s="11" t="s">
        <v>72</v>
      </c>
      <c r="AY184" s="167" t="s">
        <v>141</v>
      </c>
    </row>
    <row r="185" spans="2:51" s="11" customFormat="1" ht="13.5">
      <c r="B185" s="165"/>
      <c r="D185" s="166" t="s">
        <v>150</v>
      </c>
      <c r="E185" s="167" t="s">
        <v>5</v>
      </c>
      <c r="F185" s="168" t="s">
        <v>788</v>
      </c>
      <c r="H185" s="169">
        <v>15.782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150</v>
      </c>
      <c r="AU185" s="167" t="s">
        <v>81</v>
      </c>
      <c r="AV185" s="11" t="s">
        <v>81</v>
      </c>
      <c r="AW185" s="11" t="s">
        <v>152</v>
      </c>
      <c r="AX185" s="11" t="s">
        <v>72</v>
      </c>
      <c r="AY185" s="167" t="s">
        <v>141</v>
      </c>
    </row>
    <row r="186" spans="2:51" s="11" customFormat="1" ht="13.5">
      <c r="B186" s="165"/>
      <c r="D186" s="166" t="s">
        <v>150</v>
      </c>
      <c r="E186" s="167" t="s">
        <v>5</v>
      </c>
      <c r="F186" s="168" t="s">
        <v>789</v>
      </c>
      <c r="H186" s="169">
        <v>13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150</v>
      </c>
      <c r="AU186" s="167" t="s">
        <v>81</v>
      </c>
      <c r="AV186" s="11" t="s">
        <v>81</v>
      </c>
      <c r="AW186" s="11" t="s">
        <v>152</v>
      </c>
      <c r="AX186" s="11" t="s">
        <v>72</v>
      </c>
      <c r="AY186" s="167" t="s">
        <v>141</v>
      </c>
    </row>
    <row r="187" spans="2:51" s="11" customFormat="1" ht="13.5">
      <c r="B187" s="165"/>
      <c r="D187" s="166" t="s">
        <v>150</v>
      </c>
      <c r="E187" s="167" t="s">
        <v>5</v>
      </c>
      <c r="F187" s="168" t="s">
        <v>790</v>
      </c>
      <c r="H187" s="169">
        <v>26.5</v>
      </c>
      <c r="L187" s="165"/>
      <c r="M187" s="170"/>
      <c r="N187" s="171"/>
      <c r="O187" s="171"/>
      <c r="P187" s="171"/>
      <c r="Q187" s="171"/>
      <c r="R187" s="171"/>
      <c r="S187" s="171"/>
      <c r="T187" s="172"/>
      <c r="AT187" s="167" t="s">
        <v>150</v>
      </c>
      <c r="AU187" s="167" t="s">
        <v>81</v>
      </c>
      <c r="AV187" s="11" t="s">
        <v>81</v>
      </c>
      <c r="AW187" s="11" t="s">
        <v>152</v>
      </c>
      <c r="AX187" s="11" t="s">
        <v>72</v>
      </c>
      <c r="AY187" s="167" t="s">
        <v>141</v>
      </c>
    </row>
    <row r="188" spans="2:51" s="11" customFormat="1" ht="13.5">
      <c r="B188" s="165"/>
      <c r="D188" s="166" t="s">
        <v>150</v>
      </c>
      <c r="E188" s="167" t="s">
        <v>5</v>
      </c>
      <c r="F188" s="168" t="s">
        <v>791</v>
      </c>
      <c r="H188" s="169">
        <v>26</v>
      </c>
      <c r="L188" s="165"/>
      <c r="M188" s="170"/>
      <c r="N188" s="171"/>
      <c r="O188" s="171"/>
      <c r="P188" s="171"/>
      <c r="Q188" s="171"/>
      <c r="R188" s="171"/>
      <c r="S188" s="171"/>
      <c r="T188" s="172"/>
      <c r="AT188" s="167" t="s">
        <v>150</v>
      </c>
      <c r="AU188" s="167" t="s">
        <v>81</v>
      </c>
      <c r="AV188" s="11" t="s">
        <v>81</v>
      </c>
      <c r="AW188" s="11" t="s">
        <v>152</v>
      </c>
      <c r="AX188" s="11" t="s">
        <v>72</v>
      </c>
      <c r="AY188" s="167" t="s">
        <v>141</v>
      </c>
    </row>
    <row r="189" spans="2:51" s="11" customFormat="1" ht="13.5">
      <c r="B189" s="165"/>
      <c r="D189" s="166" t="s">
        <v>150</v>
      </c>
      <c r="E189" s="167" t="s">
        <v>5</v>
      </c>
      <c r="F189" s="168" t="s">
        <v>792</v>
      </c>
      <c r="H189" s="169">
        <v>23.544</v>
      </c>
      <c r="L189" s="165"/>
      <c r="M189" s="170"/>
      <c r="N189" s="171"/>
      <c r="O189" s="171"/>
      <c r="P189" s="171"/>
      <c r="Q189" s="171"/>
      <c r="R189" s="171"/>
      <c r="S189" s="171"/>
      <c r="T189" s="172"/>
      <c r="AT189" s="167" t="s">
        <v>150</v>
      </c>
      <c r="AU189" s="167" t="s">
        <v>81</v>
      </c>
      <c r="AV189" s="11" t="s">
        <v>81</v>
      </c>
      <c r="AW189" s="11" t="s">
        <v>152</v>
      </c>
      <c r="AX189" s="11" t="s">
        <v>72</v>
      </c>
      <c r="AY189" s="167" t="s">
        <v>141</v>
      </c>
    </row>
    <row r="190" spans="2:51" s="11" customFormat="1" ht="13.5">
      <c r="B190" s="165"/>
      <c r="D190" s="166" t="s">
        <v>150</v>
      </c>
      <c r="E190" s="167" t="s">
        <v>5</v>
      </c>
      <c r="F190" s="168" t="s">
        <v>793</v>
      </c>
      <c r="H190" s="169">
        <v>7.904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150</v>
      </c>
      <c r="AU190" s="167" t="s">
        <v>81</v>
      </c>
      <c r="AV190" s="11" t="s">
        <v>81</v>
      </c>
      <c r="AW190" s="11" t="s">
        <v>152</v>
      </c>
      <c r="AX190" s="11" t="s">
        <v>72</v>
      </c>
      <c r="AY190" s="167" t="s">
        <v>141</v>
      </c>
    </row>
    <row r="191" spans="2:51" s="11" customFormat="1" ht="13.5">
      <c r="B191" s="165"/>
      <c r="D191" s="166" t="s">
        <v>150</v>
      </c>
      <c r="E191" s="167" t="s">
        <v>5</v>
      </c>
      <c r="F191" s="168" t="s">
        <v>794</v>
      </c>
      <c r="H191" s="169">
        <v>4.335</v>
      </c>
      <c r="L191" s="165"/>
      <c r="M191" s="170"/>
      <c r="N191" s="171"/>
      <c r="O191" s="171"/>
      <c r="P191" s="171"/>
      <c r="Q191" s="171"/>
      <c r="R191" s="171"/>
      <c r="S191" s="171"/>
      <c r="T191" s="172"/>
      <c r="AT191" s="167" t="s">
        <v>150</v>
      </c>
      <c r="AU191" s="167" t="s">
        <v>81</v>
      </c>
      <c r="AV191" s="11" t="s">
        <v>81</v>
      </c>
      <c r="AW191" s="11" t="s">
        <v>152</v>
      </c>
      <c r="AX191" s="11" t="s">
        <v>72</v>
      </c>
      <c r="AY191" s="167" t="s">
        <v>141</v>
      </c>
    </row>
    <row r="192" spans="2:51" s="12" customFormat="1" ht="13.5">
      <c r="B192" s="173"/>
      <c r="D192" s="174" t="s">
        <v>150</v>
      </c>
      <c r="E192" s="175" t="s">
        <v>5</v>
      </c>
      <c r="F192" s="176" t="s">
        <v>153</v>
      </c>
      <c r="H192" s="177">
        <v>573.3355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81" t="s">
        <v>150</v>
      </c>
      <c r="AU192" s="181" t="s">
        <v>81</v>
      </c>
      <c r="AV192" s="12" t="s">
        <v>148</v>
      </c>
      <c r="AW192" s="12" t="s">
        <v>152</v>
      </c>
      <c r="AX192" s="12" t="s">
        <v>22</v>
      </c>
      <c r="AY192" s="181" t="s">
        <v>141</v>
      </c>
    </row>
    <row r="193" spans="2:65" s="1" customFormat="1" ht="16.5" customHeight="1">
      <c r="B193" s="153"/>
      <c r="C193" s="154" t="s">
        <v>292</v>
      </c>
      <c r="D193" s="154" t="s">
        <v>143</v>
      </c>
      <c r="E193" s="155" t="s">
        <v>250</v>
      </c>
      <c r="F193" s="156" t="s">
        <v>251</v>
      </c>
      <c r="G193" s="157" t="s">
        <v>185</v>
      </c>
      <c r="H193" s="158">
        <v>564.097</v>
      </c>
      <c r="I193" s="159"/>
      <c r="J193" s="159">
        <f>ROUND(I193*H193,2)</f>
        <v>0</v>
      </c>
      <c r="K193" s="156" t="s">
        <v>147</v>
      </c>
      <c r="L193" s="37"/>
      <c r="M193" s="160" t="s">
        <v>5</v>
      </c>
      <c r="N193" s="161" t="s">
        <v>43</v>
      </c>
      <c r="O193" s="162">
        <v>0.299</v>
      </c>
      <c r="P193" s="162">
        <f>O193*H193</f>
        <v>168.66500299999998</v>
      </c>
      <c r="Q193" s="162">
        <v>0</v>
      </c>
      <c r="R193" s="162">
        <f>Q193*H193</f>
        <v>0</v>
      </c>
      <c r="S193" s="162">
        <v>0</v>
      </c>
      <c r="T193" s="163">
        <f>S193*H193</f>
        <v>0</v>
      </c>
      <c r="AR193" s="23" t="s">
        <v>148</v>
      </c>
      <c r="AT193" s="23" t="s">
        <v>143</v>
      </c>
      <c r="AU193" s="23" t="s">
        <v>81</v>
      </c>
      <c r="AY193" s="23" t="s">
        <v>141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3" t="s">
        <v>22</v>
      </c>
      <c r="BK193" s="164">
        <f>ROUND(I193*H193,2)</f>
        <v>0</v>
      </c>
      <c r="BL193" s="23" t="s">
        <v>148</v>
      </c>
      <c r="BM193" s="23" t="s">
        <v>329</v>
      </c>
    </row>
    <row r="194" spans="2:51" s="11" customFormat="1" ht="13.5">
      <c r="B194" s="165"/>
      <c r="D194" s="166" t="s">
        <v>150</v>
      </c>
      <c r="E194" s="167" t="s">
        <v>5</v>
      </c>
      <c r="F194" s="168" t="s">
        <v>795</v>
      </c>
      <c r="H194" s="169">
        <v>7.372</v>
      </c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150</v>
      </c>
      <c r="AU194" s="167" t="s">
        <v>81</v>
      </c>
      <c r="AV194" s="11" t="s">
        <v>81</v>
      </c>
      <c r="AW194" s="11" t="s">
        <v>152</v>
      </c>
      <c r="AX194" s="11" t="s">
        <v>72</v>
      </c>
      <c r="AY194" s="167" t="s">
        <v>141</v>
      </c>
    </row>
    <row r="195" spans="2:51" s="11" customFormat="1" ht="13.5">
      <c r="B195" s="165"/>
      <c r="D195" s="166" t="s">
        <v>150</v>
      </c>
      <c r="E195" s="167" t="s">
        <v>5</v>
      </c>
      <c r="F195" s="168" t="s">
        <v>796</v>
      </c>
      <c r="H195" s="169">
        <v>83.549</v>
      </c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150</v>
      </c>
      <c r="AU195" s="167" t="s">
        <v>81</v>
      </c>
      <c r="AV195" s="11" t="s">
        <v>81</v>
      </c>
      <c r="AW195" s="11" t="s">
        <v>152</v>
      </c>
      <c r="AX195" s="11" t="s">
        <v>72</v>
      </c>
      <c r="AY195" s="167" t="s">
        <v>141</v>
      </c>
    </row>
    <row r="196" spans="2:51" s="11" customFormat="1" ht="13.5">
      <c r="B196" s="165"/>
      <c r="D196" s="166" t="s">
        <v>150</v>
      </c>
      <c r="E196" s="167" t="s">
        <v>5</v>
      </c>
      <c r="F196" s="168" t="s">
        <v>797</v>
      </c>
      <c r="H196" s="169">
        <v>54.4635</v>
      </c>
      <c r="L196" s="165"/>
      <c r="M196" s="170"/>
      <c r="N196" s="171"/>
      <c r="O196" s="171"/>
      <c r="P196" s="171"/>
      <c r="Q196" s="171"/>
      <c r="R196" s="171"/>
      <c r="S196" s="171"/>
      <c r="T196" s="172"/>
      <c r="AT196" s="167" t="s">
        <v>150</v>
      </c>
      <c r="AU196" s="167" t="s">
        <v>81</v>
      </c>
      <c r="AV196" s="11" t="s">
        <v>81</v>
      </c>
      <c r="AW196" s="11" t="s">
        <v>152</v>
      </c>
      <c r="AX196" s="11" t="s">
        <v>72</v>
      </c>
      <c r="AY196" s="167" t="s">
        <v>141</v>
      </c>
    </row>
    <row r="197" spans="2:51" s="11" customFormat="1" ht="13.5">
      <c r="B197" s="165"/>
      <c r="D197" s="166" t="s">
        <v>150</v>
      </c>
      <c r="E197" s="167" t="s">
        <v>5</v>
      </c>
      <c r="F197" s="168" t="s">
        <v>798</v>
      </c>
      <c r="H197" s="169">
        <v>143.685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150</v>
      </c>
      <c r="AU197" s="167" t="s">
        <v>81</v>
      </c>
      <c r="AV197" s="11" t="s">
        <v>81</v>
      </c>
      <c r="AW197" s="11" t="s">
        <v>152</v>
      </c>
      <c r="AX197" s="11" t="s">
        <v>72</v>
      </c>
      <c r="AY197" s="167" t="s">
        <v>141</v>
      </c>
    </row>
    <row r="198" spans="2:51" s="11" customFormat="1" ht="13.5">
      <c r="B198" s="165"/>
      <c r="D198" s="166" t="s">
        <v>150</v>
      </c>
      <c r="E198" s="167" t="s">
        <v>5</v>
      </c>
      <c r="F198" s="168" t="s">
        <v>799</v>
      </c>
      <c r="H198" s="169">
        <v>64.935</v>
      </c>
      <c r="L198" s="165"/>
      <c r="M198" s="170"/>
      <c r="N198" s="171"/>
      <c r="O198" s="171"/>
      <c r="P198" s="171"/>
      <c r="Q198" s="171"/>
      <c r="R198" s="171"/>
      <c r="S198" s="171"/>
      <c r="T198" s="172"/>
      <c r="AT198" s="167" t="s">
        <v>150</v>
      </c>
      <c r="AU198" s="167" t="s">
        <v>81</v>
      </c>
      <c r="AV198" s="11" t="s">
        <v>81</v>
      </c>
      <c r="AW198" s="11" t="s">
        <v>152</v>
      </c>
      <c r="AX198" s="11" t="s">
        <v>72</v>
      </c>
      <c r="AY198" s="167" t="s">
        <v>141</v>
      </c>
    </row>
    <row r="199" spans="2:51" s="11" customFormat="1" ht="13.5">
      <c r="B199" s="165"/>
      <c r="D199" s="166" t="s">
        <v>150</v>
      </c>
      <c r="E199" s="167" t="s">
        <v>5</v>
      </c>
      <c r="F199" s="168" t="s">
        <v>800</v>
      </c>
      <c r="H199" s="169">
        <v>60.836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150</v>
      </c>
      <c r="AU199" s="167" t="s">
        <v>81</v>
      </c>
      <c r="AV199" s="11" t="s">
        <v>81</v>
      </c>
      <c r="AW199" s="11" t="s">
        <v>152</v>
      </c>
      <c r="AX199" s="11" t="s">
        <v>72</v>
      </c>
      <c r="AY199" s="167" t="s">
        <v>141</v>
      </c>
    </row>
    <row r="200" spans="2:51" s="11" customFormat="1" ht="13.5">
      <c r="B200" s="165"/>
      <c r="D200" s="166" t="s">
        <v>150</v>
      </c>
      <c r="E200" s="167" t="s">
        <v>5</v>
      </c>
      <c r="F200" s="168" t="s">
        <v>801</v>
      </c>
      <c r="H200" s="169">
        <v>22.7625</v>
      </c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150</v>
      </c>
      <c r="AU200" s="167" t="s">
        <v>81</v>
      </c>
      <c r="AV200" s="11" t="s">
        <v>81</v>
      </c>
      <c r="AW200" s="11" t="s">
        <v>152</v>
      </c>
      <c r="AX200" s="11" t="s">
        <v>72</v>
      </c>
      <c r="AY200" s="167" t="s">
        <v>141</v>
      </c>
    </row>
    <row r="201" spans="2:51" s="11" customFormat="1" ht="13.5">
      <c r="B201" s="165"/>
      <c r="D201" s="166" t="s">
        <v>150</v>
      </c>
      <c r="E201" s="167" t="s">
        <v>5</v>
      </c>
      <c r="F201" s="168" t="s">
        <v>802</v>
      </c>
      <c r="H201" s="169">
        <v>17.25</v>
      </c>
      <c r="L201" s="165"/>
      <c r="M201" s="170"/>
      <c r="N201" s="171"/>
      <c r="O201" s="171"/>
      <c r="P201" s="171"/>
      <c r="Q201" s="171"/>
      <c r="R201" s="171"/>
      <c r="S201" s="171"/>
      <c r="T201" s="172"/>
      <c r="AT201" s="167" t="s">
        <v>150</v>
      </c>
      <c r="AU201" s="167" t="s">
        <v>81</v>
      </c>
      <c r="AV201" s="11" t="s">
        <v>81</v>
      </c>
      <c r="AW201" s="11" t="s">
        <v>152</v>
      </c>
      <c r="AX201" s="11" t="s">
        <v>72</v>
      </c>
      <c r="AY201" s="167" t="s">
        <v>141</v>
      </c>
    </row>
    <row r="202" spans="2:51" s="11" customFormat="1" ht="13.5">
      <c r="B202" s="165"/>
      <c r="D202" s="166" t="s">
        <v>150</v>
      </c>
      <c r="E202" s="167" t="s">
        <v>5</v>
      </c>
      <c r="F202" s="168" t="s">
        <v>803</v>
      </c>
      <c r="H202" s="169">
        <v>35.5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150</v>
      </c>
      <c r="AU202" s="167" t="s">
        <v>81</v>
      </c>
      <c r="AV202" s="11" t="s">
        <v>81</v>
      </c>
      <c r="AW202" s="11" t="s">
        <v>152</v>
      </c>
      <c r="AX202" s="11" t="s">
        <v>72</v>
      </c>
      <c r="AY202" s="167" t="s">
        <v>141</v>
      </c>
    </row>
    <row r="203" spans="2:51" s="11" customFormat="1" ht="13.5">
      <c r="B203" s="165"/>
      <c r="D203" s="166" t="s">
        <v>150</v>
      </c>
      <c r="E203" s="167" t="s">
        <v>5</v>
      </c>
      <c r="F203" s="168" t="s">
        <v>804</v>
      </c>
      <c r="H203" s="169">
        <v>33.5</v>
      </c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150</v>
      </c>
      <c r="AU203" s="167" t="s">
        <v>81</v>
      </c>
      <c r="AV203" s="11" t="s">
        <v>81</v>
      </c>
      <c r="AW203" s="11" t="s">
        <v>152</v>
      </c>
      <c r="AX203" s="11" t="s">
        <v>72</v>
      </c>
      <c r="AY203" s="167" t="s">
        <v>141</v>
      </c>
    </row>
    <row r="204" spans="2:51" s="11" customFormat="1" ht="13.5">
      <c r="B204" s="165"/>
      <c r="D204" s="166" t="s">
        <v>150</v>
      </c>
      <c r="E204" s="167" t="s">
        <v>5</v>
      </c>
      <c r="F204" s="168" t="s">
        <v>805</v>
      </c>
      <c r="H204" s="169">
        <v>31.392</v>
      </c>
      <c r="L204" s="165"/>
      <c r="M204" s="170"/>
      <c r="N204" s="171"/>
      <c r="O204" s="171"/>
      <c r="P204" s="171"/>
      <c r="Q204" s="171"/>
      <c r="R204" s="171"/>
      <c r="S204" s="171"/>
      <c r="T204" s="172"/>
      <c r="AT204" s="167" t="s">
        <v>150</v>
      </c>
      <c r="AU204" s="167" t="s">
        <v>81</v>
      </c>
      <c r="AV204" s="11" t="s">
        <v>81</v>
      </c>
      <c r="AW204" s="11" t="s">
        <v>152</v>
      </c>
      <c r="AX204" s="11" t="s">
        <v>72</v>
      </c>
      <c r="AY204" s="167" t="s">
        <v>141</v>
      </c>
    </row>
    <row r="205" spans="2:51" s="11" customFormat="1" ht="13.5">
      <c r="B205" s="165"/>
      <c r="D205" s="166" t="s">
        <v>150</v>
      </c>
      <c r="E205" s="167" t="s">
        <v>5</v>
      </c>
      <c r="F205" s="168" t="s">
        <v>806</v>
      </c>
      <c r="H205" s="169">
        <v>7.696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150</v>
      </c>
      <c r="AU205" s="167" t="s">
        <v>81</v>
      </c>
      <c r="AV205" s="11" t="s">
        <v>81</v>
      </c>
      <c r="AW205" s="11" t="s">
        <v>152</v>
      </c>
      <c r="AX205" s="11" t="s">
        <v>72</v>
      </c>
      <c r="AY205" s="167" t="s">
        <v>141</v>
      </c>
    </row>
    <row r="206" spans="2:51" s="11" customFormat="1" ht="13.5">
      <c r="B206" s="165"/>
      <c r="D206" s="166" t="s">
        <v>150</v>
      </c>
      <c r="E206" s="167" t="s">
        <v>5</v>
      </c>
      <c r="F206" s="168" t="s">
        <v>807</v>
      </c>
      <c r="H206" s="169">
        <v>1.156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150</v>
      </c>
      <c r="AU206" s="167" t="s">
        <v>81</v>
      </c>
      <c r="AV206" s="11" t="s">
        <v>81</v>
      </c>
      <c r="AW206" s="11" t="s">
        <v>152</v>
      </c>
      <c r="AX206" s="11" t="s">
        <v>72</v>
      </c>
      <c r="AY206" s="167" t="s">
        <v>141</v>
      </c>
    </row>
    <row r="207" spans="2:51" s="12" customFormat="1" ht="13.5">
      <c r="B207" s="173"/>
      <c r="D207" s="174" t="s">
        <v>150</v>
      </c>
      <c r="E207" s="175" t="s">
        <v>5</v>
      </c>
      <c r="F207" s="176" t="s">
        <v>153</v>
      </c>
      <c r="H207" s="177">
        <v>564.097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81" t="s">
        <v>150</v>
      </c>
      <c r="AU207" s="181" t="s">
        <v>81</v>
      </c>
      <c r="AV207" s="12" t="s">
        <v>148</v>
      </c>
      <c r="AW207" s="12" t="s">
        <v>152</v>
      </c>
      <c r="AX207" s="12" t="s">
        <v>22</v>
      </c>
      <c r="AY207" s="181" t="s">
        <v>141</v>
      </c>
    </row>
    <row r="208" spans="2:65" s="1" customFormat="1" ht="16.5" customHeight="1">
      <c r="B208" s="153"/>
      <c r="C208" s="154" t="s">
        <v>297</v>
      </c>
      <c r="D208" s="154" t="s">
        <v>143</v>
      </c>
      <c r="E208" s="155" t="s">
        <v>256</v>
      </c>
      <c r="F208" s="156" t="s">
        <v>257</v>
      </c>
      <c r="G208" s="157" t="s">
        <v>185</v>
      </c>
      <c r="H208" s="158">
        <v>149.85</v>
      </c>
      <c r="I208" s="159"/>
      <c r="J208" s="159">
        <f>ROUND(I208*H208,2)</f>
        <v>0</v>
      </c>
      <c r="K208" s="156" t="s">
        <v>147</v>
      </c>
      <c r="L208" s="37"/>
      <c r="M208" s="160" t="s">
        <v>5</v>
      </c>
      <c r="N208" s="161" t="s">
        <v>43</v>
      </c>
      <c r="O208" s="162">
        <v>0.286</v>
      </c>
      <c r="P208" s="162">
        <f>O208*H208</f>
        <v>42.857099999999996</v>
      </c>
      <c r="Q208" s="162">
        <v>0</v>
      </c>
      <c r="R208" s="162">
        <f>Q208*H208</f>
        <v>0</v>
      </c>
      <c r="S208" s="162">
        <v>0</v>
      </c>
      <c r="T208" s="163">
        <f>S208*H208</f>
        <v>0</v>
      </c>
      <c r="AR208" s="23" t="s">
        <v>148</v>
      </c>
      <c r="AT208" s="23" t="s">
        <v>143</v>
      </c>
      <c r="AU208" s="23" t="s">
        <v>81</v>
      </c>
      <c r="AY208" s="23" t="s">
        <v>141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23" t="s">
        <v>22</v>
      </c>
      <c r="BK208" s="164">
        <f>ROUND(I208*H208,2)</f>
        <v>0</v>
      </c>
      <c r="BL208" s="23" t="s">
        <v>148</v>
      </c>
      <c r="BM208" s="23" t="s">
        <v>808</v>
      </c>
    </row>
    <row r="209" spans="2:51" s="11" customFormat="1" ht="13.5">
      <c r="B209" s="165"/>
      <c r="D209" s="166" t="s">
        <v>150</v>
      </c>
      <c r="E209" s="167" t="s">
        <v>5</v>
      </c>
      <c r="F209" s="168" t="s">
        <v>809</v>
      </c>
      <c r="H209" s="169">
        <v>1.746</v>
      </c>
      <c r="L209" s="165"/>
      <c r="M209" s="170"/>
      <c r="N209" s="171"/>
      <c r="O209" s="171"/>
      <c r="P209" s="171"/>
      <c r="Q209" s="171"/>
      <c r="R209" s="171"/>
      <c r="S209" s="171"/>
      <c r="T209" s="172"/>
      <c r="AT209" s="167" t="s">
        <v>150</v>
      </c>
      <c r="AU209" s="167" t="s">
        <v>81</v>
      </c>
      <c r="AV209" s="11" t="s">
        <v>81</v>
      </c>
      <c r="AW209" s="11" t="s">
        <v>152</v>
      </c>
      <c r="AX209" s="11" t="s">
        <v>72</v>
      </c>
      <c r="AY209" s="167" t="s">
        <v>141</v>
      </c>
    </row>
    <row r="210" spans="2:51" s="11" customFormat="1" ht="13.5">
      <c r="B210" s="165"/>
      <c r="D210" s="166" t="s">
        <v>150</v>
      </c>
      <c r="E210" s="167" t="s">
        <v>5</v>
      </c>
      <c r="F210" s="168" t="s">
        <v>810</v>
      </c>
      <c r="H210" s="169">
        <v>22.446</v>
      </c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150</v>
      </c>
      <c r="AU210" s="167" t="s">
        <v>81</v>
      </c>
      <c r="AV210" s="11" t="s">
        <v>81</v>
      </c>
      <c r="AW210" s="11" t="s">
        <v>152</v>
      </c>
      <c r="AX210" s="11" t="s">
        <v>72</v>
      </c>
      <c r="AY210" s="167" t="s">
        <v>141</v>
      </c>
    </row>
    <row r="211" spans="2:51" s="11" customFormat="1" ht="13.5">
      <c r="B211" s="165"/>
      <c r="D211" s="166" t="s">
        <v>150</v>
      </c>
      <c r="E211" s="167" t="s">
        <v>5</v>
      </c>
      <c r="F211" s="168" t="s">
        <v>811</v>
      </c>
      <c r="H211" s="169">
        <v>15.561</v>
      </c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150</v>
      </c>
      <c r="AU211" s="167" t="s">
        <v>81</v>
      </c>
      <c r="AV211" s="11" t="s">
        <v>81</v>
      </c>
      <c r="AW211" s="11" t="s">
        <v>152</v>
      </c>
      <c r="AX211" s="11" t="s">
        <v>72</v>
      </c>
      <c r="AY211" s="167" t="s">
        <v>141</v>
      </c>
    </row>
    <row r="212" spans="2:51" s="11" customFormat="1" ht="13.5">
      <c r="B212" s="165"/>
      <c r="D212" s="166" t="s">
        <v>150</v>
      </c>
      <c r="E212" s="167" t="s">
        <v>5</v>
      </c>
      <c r="F212" s="168" t="s">
        <v>812</v>
      </c>
      <c r="H212" s="169">
        <v>41.715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150</v>
      </c>
      <c r="AU212" s="167" t="s">
        <v>81</v>
      </c>
      <c r="AV212" s="11" t="s">
        <v>81</v>
      </c>
      <c r="AW212" s="11" t="s">
        <v>152</v>
      </c>
      <c r="AX212" s="11" t="s">
        <v>72</v>
      </c>
      <c r="AY212" s="167" t="s">
        <v>141</v>
      </c>
    </row>
    <row r="213" spans="2:51" s="11" customFormat="1" ht="13.5">
      <c r="B213" s="165"/>
      <c r="D213" s="166" t="s">
        <v>150</v>
      </c>
      <c r="E213" s="167" t="s">
        <v>5</v>
      </c>
      <c r="F213" s="168" t="s">
        <v>813</v>
      </c>
      <c r="H213" s="169">
        <v>18.315</v>
      </c>
      <c r="L213" s="165"/>
      <c r="M213" s="170"/>
      <c r="N213" s="171"/>
      <c r="O213" s="171"/>
      <c r="P213" s="171"/>
      <c r="Q213" s="171"/>
      <c r="R213" s="171"/>
      <c r="S213" s="171"/>
      <c r="T213" s="172"/>
      <c r="AT213" s="167" t="s">
        <v>150</v>
      </c>
      <c r="AU213" s="167" t="s">
        <v>81</v>
      </c>
      <c r="AV213" s="11" t="s">
        <v>81</v>
      </c>
      <c r="AW213" s="11" t="s">
        <v>152</v>
      </c>
      <c r="AX213" s="11" t="s">
        <v>72</v>
      </c>
      <c r="AY213" s="167" t="s">
        <v>141</v>
      </c>
    </row>
    <row r="214" spans="2:51" s="11" customFormat="1" ht="13.5">
      <c r="B214" s="165"/>
      <c r="D214" s="166" t="s">
        <v>150</v>
      </c>
      <c r="E214" s="167" t="s">
        <v>5</v>
      </c>
      <c r="F214" s="168" t="s">
        <v>814</v>
      </c>
      <c r="H214" s="169">
        <v>14.528</v>
      </c>
      <c r="L214" s="165"/>
      <c r="M214" s="170"/>
      <c r="N214" s="171"/>
      <c r="O214" s="171"/>
      <c r="P214" s="171"/>
      <c r="Q214" s="171"/>
      <c r="R214" s="171"/>
      <c r="S214" s="171"/>
      <c r="T214" s="172"/>
      <c r="AT214" s="167" t="s">
        <v>150</v>
      </c>
      <c r="AU214" s="167" t="s">
        <v>81</v>
      </c>
      <c r="AV214" s="11" t="s">
        <v>81</v>
      </c>
      <c r="AW214" s="11" t="s">
        <v>152</v>
      </c>
      <c r="AX214" s="11" t="s">
        <v>72</v>
      </c>
      <c r="AY214" s="167" t="s">
        <v>141</v>
      </c>
    </row>
    <row r="215" spans="2:51" s="11" customFormat="1" ht="13.5">
      <c r="B215" s="165"/>
      <c r="D215" s="166" t="s">
        <v>150</v>
      </c>
      <c r="E215" s="167" t="s">
        <v>5</v>
      </c>
      <c r="F215" s="168" t="s">
        <v>815</v>
      </c>
      <c r="H215" s="169">
        <v>4.249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150</v>
      </c>
      <c r="AU215" s="167" t="s">
        <v>81</v>
      </c>
      <c r="AV215" s="11" t="s">
        <v>81</v>
      </c>
      <c r="AW215" s="11" t="s">
        <v>152</v>
      </c>
      <c r="AX215" s="11" t="s">
        <v>72</v>
      </c>
      <c r="AY215" s="167" t="s">
        <v>141</v>
      </c>
    </row>
    <row r="216" spans="2:51" s="11" customFormat="1" ht="13.5">
      <c r="B216" s="165"/>
      <c r="D216" s="166" t="s">
        <v>150</v>
      </c>
      <c r="E216" s="167" t="s">
        <v>5</v>
      </c>
      <c r="F216" s="168" t="s">
        <v>816</v>
      </c>
      <c r="H216" s="169">
        <v>3.5</v>
      </c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150</v>
      </c>
      <c r="AU216" s="167" t="s">
        <v>81</v>
      </c>
      <c r="AV216" s="11" t="s">
        <v>81</v>
      </c>
      <c r="AW216" s="11" t="s">
        <v>152</v>
      </c>
      <c r="AX216" s="11" t="s">
        <v>72</v>
      </c>
      <c r="AY216" s="167" t="s">
        <v>141</v>
      </c>
    </row>
    <row r="217" spans="2:51" s="11" customFormat="1" ht="13.5">
      <c r="B217" s="165"/>
      <c r="D217" s="166" t="s">
        <v>150</v>
      </c>
      <c r="E217" s="167" t="s">
        <v>5</v>
      </c>
      <c r="F217" s="168" t="s">
        <v>817</v>
      </c>
      <c r="H217" s="169">
        <v>7</v>
      </c>
      <c r="L217" s="165"/>
      <c r="M217" s="170"/>
      <c r="N217" s="171"/>
      <c r="O217" s="171"/>
      <c r="P217" s="171"/>
      <c r="Q217" s="171"/>
      <c r="R217" s="171"/>
      <c r="S217" s="171"/>
      <c r="T217" s="172"/>
      <c r="AT217" s="167" t="s">
        <v>150</v>
      </c>
      <c r="AU217" s="167" t="s">
        <v>81</v>
      </c>
      <c r="AV217" s="11" t="s">
        <v>81</v>
      </c>
      <c r="AW217" s="11" t="s">
        <v>152</v>
      </c>
      <c r="AX217" s="11" t="s">
        <v>72</v>
      </c>
      <c r="AY217" s="167" t="s">
        <v>141</v>
      </c>
    </row>
    <row r="218" spans="2:51" s="11" customFormat="1" ht="13.5">
      <c r="B218" s="165"/>
      <c r="D218" s="166" t="s">
        <v>150</v>
      </c>
      <c r="E218" s="167" t="s">
        <v>5</v>
      </c>
      <c r="F218" s="168" t="s">
        <v>818</v>
      </c>
      <c r="H218" s="169">
        <v>7</v>
      </c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150</v>
      </c>
      <c r="AU218" s="167" t="s">
        <v>81</v>
      </c>
      <c r="AV218" s="11" t="s">
        <v>81</v>
      </c>
      <c r="AW218" s="11" t="s">
        <v>152</v>
      </c>
      <c r="AX218" s="11" t="s">
        <v>72</v>
      </c>
      <c r="AY218" s="167" t="s">
        <v>141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819</v>
      </c>
      <c r="H219" s="169">
        <v>6.867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1" customFormat="1" ht="13.5">
      <c r="B220" s="165"/>
      <c r="D220" s="166" t="s">
        <v>150</v>
      </c>
      <c r="E220" s="167" t="s">
        <v>5</v>
      </c>
      <c r="F220" s="168" t="s">
        <v>820</v>
      </c>
      <c r="H220" s="169">
        <v>3.744</v>
      </c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150</v>
      </c>
      <c r="AU220" s="167" t="s">
        <v>81</v>
      </c>
      <c r="AV220" s="11" t="s">
        <v>81</v>
      </c>
      <c r="AW220" s="11" t="s">
        <v>152</v>
      </c>
      <c r="AX220" s="11" t="s">
        <v>72</v>
      </c>
      <c r="AY220" s="167" t="s">
        <v>141</v>
      </c>
    </row>
    <row r="221" spans="2:51" s="11" customFormat="1" ht="13.5">
      <c r="B221" s="165"/>
      <c r="D221" s="166" t="s">
        <v>150</v>
      </c>
      <c r="E221" s="167" t="s">
        <v>5</v>
      </c>
      <c r="F221" s="168" t="s">
        <v>821</v>
      </c>
      <c r="H221" s="169">
        <v>3.179</v>
      </c>
      <c r="L221" s="165"/>
      <c r="M221" s="170"/>
      <c r="N221" s="171"/>
      <c r="O221" s="171"/>
      <c r="P221" s="171"/>
      <c r="Q221" s="171"/>
      <c r="R221" s="171"/>
      <c r="S221" s="171"/>
      <c r="T221" s="172"/>
      <c r="AT221" s="167" t="s">
        <v>150</v>
      </c>
      <c r="AU221" s="167" t="s">
        <v>81</v>
      </c>
      <c r="AV221" s="11" t="s">
        <v>81</v>
      </c>
      <c r="AW221" s="11" t="s">
        <v>152</v>
      </c>
      <c r="AX221" s="11" t="s">
        <v>72</v>
      </c>
      <c r="AY221" s="167" t="s">
        <v>141</v>
      </c>
    </row>
    <row r="222" spans="2:51" s="12" customFormat="1" ht="13.5">
      <c r="B222" s="173"/>
      <c r="D222" s="174" t="s">
        <v>150</v>
      </c>
      <c r="E222" s="175" t="s">
        <v>5</v>
      </c>
      <c r="F222" s="176" t="s">
        <v>153</v>
      </c>
      <c r="H222" s="177">
        <v>149.85</v>
      </c>
      <c r="L222" s="173"/>
      <c r="M222" s="178"/>
      <c r="N222" s="179"/>
      <c r="O222" s="179"/>
      <c r="P222" s="179"/>
      <c r="Q222" s="179"/>
      <c r="R222" s="179"/>
      <c r="S222" s="179"/>
      <c r="T222" s="180"/>
      <c r="AT222" s="181" t="s">
        <v>150</v>
      </c>
      <c r="AU222" s="181" t="s">
        <v>81</v>
      </c>
      <c r="AV222" s="12" t="s">
        <v>148</v>
      </c>
      <c r="AW222" s="12" t="s">
        <v>152</v>
      </c>
      <c r="AX222" s="12" t="s">
        <v>22</v>
      </c>
      <c r="AY222" s="181" t="s">
        <v>141</v>
      </c>
    </row>
    <row r="223" spans="2:65" s="1" customFormat="1" ht="16.5" customHeight="1">
      <c r="B223" s="153"/>
      <c r="C223" s="189" t="s">
        <v>302</v>
      </c>
      <c r="D223" s="189" t="s">
        <v>239</v>
      </c>
      <c r="E223" s="190" t="s">
        <v>293</v>
      </c>
      <c r="F223" s="191" t="s">
        <v>294</v>
      </c>
      <c r="G223" s="192" t="s">
        <v>242</v>
      </c>
      <c r="H223" s="193">
        <v>599.4</v>
      </c>
      <c r="I223" s="194"/>
      <c r="J223" s="194">
        <f>ROUND(I223*H223,2)</f>
        <v>0</v>
      </c>
      <c r="K223" s="191" t="s">
        <v>147</v>
      </c>
      <c r="L223" s="195"/>
      <c r="M223" s="196" t="s">
        <v>5</v>
      </c>
      <c r="N223" s="197" t="s">
        <v>43</v>
      </c>
      <c r="O223" s="162">
        <v>0</v>
      </c>
      <c r="P223" s="162">
        <f>O223*H223</f>
        <v>0</v>
      </c>
      <c r="Q223" s="162">
        <v>1</v>
      </c>
      <c r="R223" s="162">
        <f>Q223*H223</f>
        <v>599.4</v>
      </c>
      <c r="S223" s="162">
        <v>0</v>
      </c>
      <c r="T223" s="163">
        <f>S223*H223</f>
        <v>0</v>
      </c>
      <c r="AR223" s="23" t="s">
        <v>178</v>
      </c>
      <c r="AT223" s="23" t="s">
        <v>239</v>
      </c>
      <c r="AU223" s="23" t="s">
        <v>81</v>
      </c>
      <c r="AY223" s="23" t="s">
        <v>141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23" t="s">
        <v>22</v>
      </c>
      <c r="BK223" s="164">
        <f>ROUND(I223*H223,2)</f>
        <v>0</v>
      </c>
      <c r="BL223" s="23" t="s">
        <v>148</v>
      </c>
      <c r="BM223" s="23" t="s">
        <v>822</v>
      </c>
    </row>
    <row r="224" spans="2:51" s="11" customFormat="1" ht="13.5">
      <c r="B224" s="165"/>
      <c r="D224" s="166" t="s">
        <v>150</v>
      </c>
      <c r="E224" s="167" t="s">
        <v>5</v>
      </c>
      <c r="F224" s="168" t="s">
        <v>823</v>
      </c>
      <c r="H224" s="169">
        <v>299.7</v>
      </c>
      <c r="L224" s="165"/>
      <c r="M224" s="170"/>
      <c r="N224" s="171"/>
      <c r="O224" s="171"/>
      <c r="P224" s="171"/>
      <c r="Q224" s="171"/>
      <c r="R224" s="171"/>
      <c r="S224" s="171"/>
      <c r="T224" s="172"/>
      <c r="AT224" s="167" t="s">
        <v>150</v>
      </c>
      <c r="AU224" s="167" t="s">
        <v>81</v>
      </c>
      <c r="AV224" s="11" t="s">
        <v>81</v>
      </c>
      <c r="AW224" s="11" t="s">
        <v>152</v>
      </c>
      <c r="AX224" s="11" t="s">
        <v>72</v>
      </c>
      <c r="AY224" s="167" t="s">
        <v>141</v>
      </c>
    </row>
    <row r="225" spans="2:51" s="12" customFormat="1" ht="13.5">
      <c r="B225" s="173"/>
      <c r="D225" s="166" t="s">
        <v>150</v>
      </c>
      <c r="E225" s="198" t="s">
        <v>5</v>
      </c>
      <c r="F225" s="199" t="s">
        <v>153</v>
      </c>
      <c r="H225" s="200">
        <v>299.7</v>
      </c>
      <c r="L225" s="173"/>
      <c r="M225" s="178"/>
      <c r="N225" s="179"/>
      <c r="O225" s="179"/>
      <c r="P225" s="179"/>
      <c r="Q225" s="179"/>
      <c r="R225" s="179"/>
      <c r="S225" s="179"/>
      <c r="T225" s="180"/>
      <c r="AT225" s="181" t="s">
        <v>150</v>
      </c>
      <c r="AU225" s="181" t="s">
        <v>81</v>
      </c>
      <c r="AV225" s="12" t="s">
        <v>148</v>
      </c>
      <c r="AW225" s="12" t="s">
        <v>152</v>
      </c>
      <c r="AX225" s="12" t="s">
        <v>22</v>
      </c>
      <c r="AY225" s="181" t="s">
        <v>141</v>
      </c>
    </row>
    <row r="226" spans="2:51" s="11" customFormat="1" ht="13.5">
      <c r="B226" s="165"/>
      <c r="D226" s="174" t="s">
        <v>150</v>
      </c>
      <c r="F226" s="204" t="s">
        <v>824</v>
      </c>
      <c r="H226" s="205">
        <v>599.4</v>
      </c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150</v>
      </c>
      <c r="AU226" s="167" t="s">
        <v>81</v>
      </c>
      <c r="AV226" s="11" t="s">
        <v>81</v>
      </c>
      <c r="AW226" s="11" t="s">
        <v>6</v>
      </c>
      <c r="AX226" s="11" t="s">
        <v>22</v>
      </c>
      <c r="AY226" s="167" t="s">
        <v>141</v>
      </c>
    </row>
    <row r="227" spans="2:65" s="1" customFormat="1" ht="16.5" customHeight="1">
      <c r="B227" s="153"/>
      <c r="C227" s="154" t="s">
        <v>306</v>
      </c>
      <c r="D227" s="154" t="s">
        <v>143</v>
      </c>
      <c r="E227" s="155" t="s">
        <v>298</v>
      </c>
      <c r="F227" s="156" t="s">
        <v>299</v>
      </c>
      <c r="G227" s="157" t="s">
        <v>146</v>
      </c>
      <c r="H227" s="158">
        <v>446.038</v>
      </c>
      <c r="I227" s="159"/>
      <c r="J227" s="159">
        <f>ROUND(I227*H227,2)</f>
        <v>0</v>
      </c>
      <c r="K227" s="156" t="s">
        <v>147</v>
      </c>
      <c r="L227" s="37"/>
      <c r="M227" s="160" t="s">
        <v>5</v>
      </c>
      <c r="N227" s="161" t="s">
        <v>43</v>
      </c>
      <c r="O227" s="162">
        <v>0.026</v>
      </c>
      <c r="P227" s="162">
        <f>O227*H227</f>
        <v>11.596988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825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826</v>
      </c>
      <c r="H228" s="169">
        <v>5.82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1" customFormat="1" ht="13.5">
      <c r="B229" s="165"/>
      <c r="D229" s="166" t="s">
        <v>150</v>
      </c>
      <c r="E229" s="167" t="s">
        <v>5</v>
      </c>
      <c r="F229" s="168" t="s">
        <v>827</v>
      </c>
      <c r="H229" s="169">
        <v>66.091</v>
      </c>
      <c r="L229" s="165"/>
      <c r="M229" s="170"/>
      <c r="N229" s="171"/>
      <c r="O229" s="171"/>
      <c r="P229" s="171"/>
      <c r="Q229" s="171"/>
      <c r="R229" s="171"/>
      <c r="S229" s="171"/>
      <c r="T229" s="172"/>
      <c r="AT229" s="167" t="s">
        <v>150</v>
      </c>
      <c r="AU229" s="167" t="s">
        <v>81</v>
      </c>
      <c r="AV229" s="11" t="s">
        <v>81</v>
      </c>
      <c r="AW229" s="11" t="s">
        <v>152</v>
      </c>
      <c r="AX229" s="11" t="s">
        <v>72</v>
      </c>
      <c r="AY229" s="167" t="s">
        <v>141</v>
      </c>
    </row>
    <row r="230" spans="2:51" s="11" customFormat="1" ht="13.5">
      <c r="B230" s="165"/>
      <c r="D230" s="166" t="s">
        <v>150</v>
      </c>
      <c r="E230" s="167" t="s">
        <v>5</v>
      </c>
      <c r="F230" s="168" t="s">
        <v>828</v>
      </c>
      <c r="H230" s="169">
        <v>43.225</v>
      </c>
      <c r="L230" s="165"/>
      <c r="M230" s="170"/>
      <c r="N230" s="171"/>
      <c r="O230" s="171"/>
      <c r="P230" s="171"/>
      <c r="Q230" s="171"/>
      <c r="R230" s="171"/>
      <c r="S230" s="171"/>
      <c r="T230" s="172"/>
      <c r="AT230" s="167" t="s">
        <v>150</v>
      </c>
      <c r="AU230" s="167" t="s">
        <v>81</v>
      </c>
      <c r="AV230" s="11" t="s">
        <v>81</v>
      </c>
      <c r="AW230" s="11" t="s">
        <v>152</v>
      </c>
      <c r="AX230" s="11" t="s">
        <v>72</v>
      </c>
      <c r="AY230" s="167" t="s">
        <v>141</v>
      </c>
    </row>
    <row r="231" spans="2:51" s="11" customFormat="1" ht="13.5">
      <c r="B231" s="165"/>
      <c r="D231" s="166" t="s">
        <v>150</v>
      </c>
      <c r="E231" s="167" t="s">
        <v>5</v>
      </c>
      <c r="F231" s="168" t="s">
        <v>829</v>
      </c>
      <c r="H231" s="169">
        <v>125.145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150</v>
      </c>
      <c r="AU231" s="167" t="s">
        <v>81</v>
      </c>
      <c r="AV231" s="11" t="s">
        <v>81</v>
      </c>
      <c r="AW231" s="11" t="s">
        <v>152</v>
      </c>
      <c r="AX231" s="11" t="s">
        <v>72</v>
      </c>
      <c r="AY231" s="167" t="s">
        <v>141</v>
      </c>
    </row>
    <row r="232" spans="2:51" s="11" customFormat="1" ht="13.5">
      <c r="B232" s="165"/>
      <c r="D232" s="166" t="s">
        <v>150</v>
      </c>
      <c r="E232" s="167" t="s">
        <v>5</v>
      </c>
      <c r="F232" s="168" t="s">
        <v>830</v>
      </c>
      <c r="H232" s="169">
        <v>49.3025</v>
      </c>
      <c r="L232" s="165"/>
      <c r="M232" s="170"/>
      <c r="N232" s="171"/>
      <c r="O232" s="171"/>
      <c r="P232" s="171"/>
      <c r="Q232" s="171"/>
      <c r="R232" s="171"/>
      <c r="S232" s="171"/>
      <c r="T232" s="172"/>
      <c r="AT232" s="167" t="s">
        <v>150</v>
      </c>
      <c r="AU232" s="167" t="s">
        <v>81</v>
      </c>
      <c r="AV232" s="11" t="s">
        <v>81</v>
      </c>
      <c r="AW232" s="11" t="s">
        <v>152</v>
      </c>
      <c r="AX232" s="11" t="s">
        <v>72</v>
      </c>
      <c r="AY232" s="167" t="s">
        <v>141</v>
      </c>
    </row>
    <row r="233" spans="2:51" s="11" customFormat="1" ht="13.5">
      <c r="B233" s="165"/>
      <c r="D233" s="166" t="s">
        <v>150</v>
      </c>
      <c r="E233" s="167" t="s">
        <v>5</v>
      </c>
      <c r="F233" s="168" t="s">
        <v>831</v>
      </c>
      <c r="H233" s="169">
        <v>36.32</v>
      </c>
      <c r="L233" s="165"/>
      <c r="M233" s="170"/>
      <c r="N233" s="171"/>
      <c r="O233" s="171"/>
      <c r="P233" s="171"/>
      <c r="Q233" s="171"/>
      <c r="R233" s="171"/>
      <c r="S233" s="171"/>
      <c r="T233" s="172"/>
      <c r="AT233" s="167" t="s">
        <v>150</v>
      </c>
      <c r="AU233" s="167" t="s">
        <v>81</v>
      </c>
      <c r="AV233" s="11" t="s">
        <v>81</v>
      </c>
      <c r="AW233" s="11" t="s">
        <v>152</v>
      </c>
      <c r="AX233" s="11" t="s">
        <v>72</v>
      </c>
      <c r="AY233" s="167" t="s">
        <v>141</v>
      </c>
    </row>
    <row r="234" spans="2:51" s="11" customFormat="1" ht="13.5">
      <c r="B234" s="165"/>
      <c r="D234" s="166" t="s">
        <v>150</v>
      </c>
      <c r="E234" s="167" t="s">
        <v>5</v>
      </c>
      <c r="F234" s="168" t="s">
        <v>832</v>
      </c>
      <c r="H234" s="169">
        <v>15.4785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150</v>
      </c>
      <c r="AU234" s="167" t="s">
        <v>81</v>
      </c>
      <c r="AV234" s="11" t="s">
        <v>81</v>
      </c>
      <c r="AW234" s="11" t="s">
        <v>152</v>
      </c>
      <c r="AX234" s="11" t="s">
        <v>72</v>
      </c>
      <c r="AY234" s="167" t="s">
        <v>141</v>
      </c>
    </row>
    <row r="235" spans="2:51" s="11" customFormat="1" ht="13.5">
      <c r="B235" s="165"/>
      <c r="D235" s="166" t="s">
        <v>150</v>
      </c>
      <c r="E235" s="167" t="s">
        <v>5</v>
      </c>
      <c r="F235" s="168" t="s">
        <v>833</v>
      </c>
      <c r="H235" s="169">
        <v>12.5</v>
      </c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150</v>
      </c>
      <c r="AU235" s="167" t="s">
        <v>81</v>
      </c>
      <c r="AV235" s="11" t="s">
        <v>81</v>
      </c>
      <c r="AW235" s="11" t="s">
        <v>152</v>
      </c>
      <c r="AX235" s="11" t="s">
        <v>72</v>
      </c>
      <c r="AY235" s="167" t="s">
        <v>141</v>
      </c>
    </row>
    <row r="236" spans="2:51" s="11" customFormat="1" ht="13.5">
      <c r="B236" s="165"/>
      <c r="D236" s="166" t="s">
        <v>150</v>
      </c>
      <c r="E236" s="167" t="s">
        <v>5</v>
      </c>
      <c r="F236" s="168" t="s">
        <v>834</v>
      </c>
      <c r="H236" s="169">
        <v>25.5</v>
      </c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150</v>
      </c>
      <c r="AU236" s="167" t="s">
        <v>81</v>
      </c>
      <c r="AV236" s="11" t="s">
        <v>81</v>
      </c>
      <c r="AW236" s="11" t="s">
        <v>152</v>
      </c>
      <c r="AX236" s="11" t="s">
        <v>72</v>
      </c>
      <c r="AY236" s="167" t="s">
        <v>141</v>
      </c>
    </row>
    <row r="237" spans="2:51" s="11" customFormat="1" ht="13.5">
      <c r="B237" s="165"/>
      <c r="D237" s="166" t="s">
        <v>150</v>
      </c>
      <c r="E237" s="167" t="s">
        <v>5</v>
      </c>
      <c r="F237" s="168" t="s">
        <v>835</v>
      </c>
      <c r="H237" s="169">
        <v>25.5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150</v>
      </c>
      <c r="AU237" s="167" t="s">
        <v>81</v>
      </c>
      <c r="AV237" s="11" t="s">
        <v>81</v>
      </c>
      <c r="AW237" s="11" t="s">
        <v>152</v>
      </c>
      <c r="AX237" s="11" t="s">
        <v>72</v>
      </c>
      <c r="AY237" s="167" t="s">
        <v>141</v>
      </c>
    </row>
    <row r="238" spans="2:51" s="11" customFormat="1" ht="13.5">
      <c r="B238" s="165"/>
      <c r="D238" s="166" t="s">
        <v>150</v>
      </c>
      <c r="E238" s="167" t="s">
        <v>5</v>
      </c>
      <c r="F238" s="168" t="s">
        <v>836</v>
      </c>
      <c r="H238" s="169">
        <v>24.525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150</v>
      </c>
      <c r="AU238" s="167" t="s">
        <v>81</v>
      </c>
      <c r="AV238" s="11" t="s">
        <v>81</v>
      </c>
      <c r="AW238" s="11" t="s">
        <v>152</v>
      </c>
      <c r="AX238" s="11" t="s">
        <v>72</v>
      </c>
      <c r="AY238" s="167" t="s">
        <v>141</v>
      </c>
    </row>
    <row r="239" spans="2:51" s="11" customFormat="1" ht="13.5">
      <c r="B239" s="165"/>
      <c r="D239" s="166" t="s">
        <v>150</v>
      </c>
      <c r="E239" s="167" t="s">
        <v>5</v>
      </c>
      <c r="F239" s="168" t="s">
        <v>837</v>
      </c>
      <c r="H239" s="169">
        <v>9.984</v>
      </c>
      <c r="L239" s="165"/>
      <c r="M239" s="170"/>
      <c r="N239" s="171"/>
      <c r="O239" s="171"/>
      <c r="P239" s="171"/>
      <c r="Q239" s="171"/>
      <c r="R239" s="171"/>
      <c r="S239" s="171"/>
      <c r="T239" s="172"/>
      <c r="AT239" s="167" t="s">
        <v>150</v>
      </c>
      <c r="AU239" s="167" t="s">
        <v>81</v>
      </c>
      <c r="AV239" s="11" t="s">
        <v>81</v>
      </c>
      <c r="AW239" s="11" t="s">
        <v>152</v>
      </c>
      <c r="AX239" s="11" t="s">
        <v>72</v>
      </c>
      <c r="AY239" s="167" t="s">
        <v>141</v>
      </c>
    </row>
    <row r="240" spans="2:51" s="11" customFormat="1" ht="13.5">
      <c r="B240" s="165"/>
      <c r="D240" s="166" t="s">
        <v>150</v>
      </c>
      <c r="E240" s="167" t="s">
        <v>5</v>
      </c>
      <c r="F240" s="168" t="s">
        <v>838</v>
      </c>
      <c r="H240" s="169">
        <v>6.647</v>
      </c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150</v>
      </c>
      <c r="AU240" s="167" t="s">
        <v>81</v>
      </c>
      <c r="AV240" s="11" t="s">
        <v>81</v>
      </c>
      <c r="AW240" s="11" t="s">
        <v>152</v>
      </c>
      <c r="AX240" s="11" t="s">
        <v>72</v>
      </c>
      <c r="AY240" s="167" t="s">
        <v>141</v>
      </c>
    </row>
    <row r="241" spans="2:51" s="12" customFormat="1" ht="13.5">
      <c r="B241" s="173"/>
      <c r="D241" s="174" t="s">
        <v>150</v>
      </c>
      <c r="E241" s="175" t="s">
        <v>5</v>
      </c>
      <c r="F241" s="176" t="s">
        <v>153</v>
      </c>
      <c r="H241" s="177">
        <v>446.038</v>
      </c>
      <c r="L241" s="173"/>
      <c r="M241" s="178"/>
      <c r="N241" s="179"/>
      <c r="O241" s="179"/>
      <c r="P241" s="179"/>
      <c r="Q241" s="179"/>
      <c r="R241" s="179"/>
      <c r="S241" s="179"/>
      <c r="T241" s="180"/>
      <c r="AT241" s="181" t="s">
        <v>150</v>
      </c>
      <c r="AU241" s="181" t="s">
        <v>81</v>
      </c>
      <c r="AV241" s="12" t="s">
        <v>148</v>
      </c>
      <c r="AW241" s="12" t="s">
        <v>152</v>
      </c>
      <c r="AX241" s="12" t="s">
        <v>22</v>
      </c>
      <c r="AY241" s="181" t="s">
        <v>141</v>
      </c>
    </row>
    <row r="242" spans="2:65" s="1" customFormat="1" ht="16.5" customHeight="1">
      <c r="B242" s="153"/>
      <c r="C242" s="154" t="s">
        <v>310</v>
      </c>
      <c r="D242" s="154" t="s">
        <v>143</v>
      </c>
      <c r="E242" s="155" t="s">
        <v>303</v>
      </c>
      <c r="F242" s="156" t="s">
        <v>304</v>
      </c>
      <c r="G242" s="157" t="s">
        <v>146</v>
      </c>
      <c r="H242" s="158">
        <v>446.038</v>
      </c>
      <c r="I242" s="159"/>
      <c r="J242" s="159">
        <f>ROUND(I242*H242,2)</f>
        <v>0</v>
      </c>
      <c r="K242" s="156" t="s">
        <v>147</v>
      </c>
      <c r="L242" s="37"/>
      <c r="M242" s="160" t="s">
        <v>5</v>
      </c>
      <c r="N242" s="161" t="s">
        <v>43</v>
      </c>
      <c r="O242" s="162">
        <v>0.035</v>
      </c>
      <c r="P242" s="162">
        <f>O242*H242</f>
        <v>15.611330000000002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3" t="s">
        <v>148</v>
      </c>
      <c r="AT242" s="23" t="s">
        <v>143</v>
      </c>
      <c r="AU242" s="23" t="s">
        <v>81</v>
      </c>
      <c r="AY242" s="23" t="s">
        <v>141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3" t="s">
        <v>22</v>
      </c>
      <c r="BK242" s="164">
        <f>ROUND(I242*H242,2)</f>
        <v>0</v>
      </c>
      <c r="BL242" s="23" t="s">
        <v>148</v>
      </c>
      <c r="BM242" s="23" t="s">
        <v>839</v>
      </c>
    </row>
    <row r="243" spans="2:51" s="11" customFormat="1" ht="13.5">
      <c r="B243" s="165"/>
      <c r="D243" s="166" t="s">
        <v>150</v>
      </c>
      <c r="E243" s="167" t="s">
        <v>5</v>
      </c>
      <c r="F243" s="168" t="s">
        <v>826</v>
      </c>
      <c r="H243" s="169">
        <v>5.82</v>
      </c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150</v>
      </c>
      <c r="AU243" s="167" t="s">
        <v>81</v>
      </c>
      <c r="AV243" s="11" t="s">
        <v>81</v>
      </c>
      <c r="AW243" s="11" t="s">
        <v>152</v>
      </c>
      <c r="AX243" s="11" t="s">
        <v>72</v>
      </c>
      <c r="AY243" s="167" t="s">
        <v>141</v>
      </c>
    </row>
    <row r="244" spans="2:51" s="11" customFormat="1" ht="13.5">
      <c r="B244" s="165"/>
      <c r="D244" s="166" t="s">
        <v>150</v>
      </c>
      <c r="E244" s="167" t="s">
        <v>5</v>
      </c>
      <c r="F244" s="168" t="s">
        <v>827</v>
      </c>
      <c r="H244" s="169">
        <v>66.091</v>
      </c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150</v>
      </c>
      <c r="AU244" s="167" t="s">
        <v>81</v>
      </c>
      <c r="AV244" s="11" t="s">
        <v>81</v>
      </c>
      <c r="AW244" s="11" t="s">
        <v>152</v>
      </c>
      <c r="AX244" s="11" t="s">
        <v>72</v>
      </c>
      <c r="AY244" s="167" t="s">
        <v>141</v>
      </c>
    </row>
    <row r="245" spans="2:51" s="11" customFormat="1" ht="13.5">
      <c r="B245" s="165"/>
      <c r="D245" s="166" t="s">
        <v>150</v>
      </c>
      <c r="E245" s="167" t="s">
        <v>5</v>
      </c>
      <c r="F245" s="168" t="s">
        <v>828</v>
      </c>
      <c r="H245" s="169">
        <v>43.225</v>
      </c>
      <c r="L245" s="165"/>
      <c r="M245" s="170"/>
      <c r="N245" s="171"/>
      <c r="O245" s="171"/>
      <c r="P245" s="171"/>
      <c r="Q245" s="171"/>
      <c r="R245" s="171"/>
      <c r="S245" s="171"/>
      <c r="T245" s="172"/>
      <c r="AT245" s="167" t="s">
        <v>150</v>
      </c>
      <c r="AU245" s="167" t="s">
        <v>81</v>
      </c>
      <c r="AV245" s="11" t="s">
        <v>81</v>
      </c>
      <c r="AW245" s="11" t="s">
        <v>152</v>
      </c>
      <c r="AX245" s="11" t="s">
        <v>72</v>
      </c>
      <c r="AY245" s="167" t="s">
        <v>141</v>
      </c>
    </row>
    <row r="246" spans="2:51" s="11" customFormat="1" ht="13.5">
      <c r="B246" s="165"/>
      <c r="D246" s="166" t="s">
        <v>150</v>
      </c>
      <c r="E246" s="167" t="s">
        <v>5</v>
      </c>
      <c r="F246" s="168" t="s">
        <v>829</v>
      </c>
      <c r="H246" s="169">
        <v>125.145</v>
      </c>
      <c r="L246" s="165"/>
      <c r="M246" s="170"/>
      <c r="N246" s="171"/>
      <c r="O246" s="171"/>
      <c r="P246" s="171"/>
      <c r="Q246" s="171"/>
      <c r="R246" s="171"/>
      <c r="S246" s="171"/>
      <c r="T246" s="172"/>
      <c r="AT246" s="167" t="s">
        <v>150</v>
      </c>
      <c r="AU246" s="167" t="s">
        <v>81</v>
      </c>
      <c r="AV246" s="11" t="s">
        <v>81</v>
      </c>
      <c r="AW246" s="11" t="s">
        <v>152</v>
      </c>
      <c r="AX246" s="11" t="s">
        <v>72</v>
      </c>
      <c r="AY246" s="167" t="s">
        <v>141</v>
      </c>
    </row>
    <row r="247" spans="2:51" s="11" customFormat="1" ht="13.5">
      <c r="B247" s="165"/>
      <c r="D247" s="166" t="s">
        <v>150</v>
      </c>
      <c r="E247" s="167" t="s">
        <v>5</v>
      </c>
      <c r="F247" s="168" t="s">
        <v>830</v>
      </c>
      <c r="H247" s="169">
        <v>49.3025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150</v>
      </c>
      <c r="AU247" s="167" t="s">
        <v>81</v>
      </c>
      <c r="AV247" s="11" t="s">
        <v>81</v>
      </c>
      <c r="AW247" s="11" t="s">
        <v>152</v>
      </c>
      <c r="AX247" s="11" t="s">
        <v>72</v>
      </c>
      <c r="AY247" s="167" t="s">
        <v>141</v>
      </c>
    </row>
    <row r="248" spans="2:51" s="11" customFormat="1" ht="13.5">
      <c r="B248" s="165"/>
      <c r="D248" s="166" t="s">
        <v>150</v>
      </c>
      <c r="E248" s="167" t="s">
        <v>5</v>
      </c>
      <c r="F248" s="168" t="s">
        <v>831</v>
      </c>
      <c r="H248" s="169">
        <v>36.32</v>
      </c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150</v>
      </c>
      <c r="AU248" s="167" t="s">
        <v>81</v>
      </c>
      <c r="AV248" s="11" t="s">
        <v>81</v>
      </c>
      <c r="AW248" s="11" t="s">
        <v>152</v>
      </c>
      <c r="AX248" s="11" t="s">
        <v>72</v>
      </c>
      <c r="AY248" s="167" t="s">
        <v>141</v>
      </c>
    </row>
    <row r="249" spans="2:51" s="11" customFormat="1" ht="13.5">
      <c r="B249" s="165"/>
      <c r="D249" s="166" t="s">
        <v>150</v>
      </c>
      <c r="E249" s="167" t="s">
        <v>5</v>
      </c>
      <c r="F249" s="168" t="s">
        <v>832</v>
      </c>
      <c r="H249" s="169">
        <v>15.4785</v>
      </c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150</v>
      </c>
      <c r="AU249" s="167" t="s">
        <v>81</v>
      </c>
      <c r="AV249" s="11" t="s">
        <v>81</v>
      </c>
      <c r="AW249" s="11" t="s">
        <v>152</v>
      </c>
      <c r="AX249" s="11" t="s">
        <v>72</v>
      </c>
      <c r="AY249" s="167" t="s">
        <v>141</v>
      </c>
    </row>
    <row r="250" spans="2:51" s="11" customFormat="1" ht="13.5">
      <c r="B250" s="165"/>
      <c r="D250" s="166" t="s">
        <v>150</v>
      </c>
      <c r="E250" s="167" t="s">
        <v>5</v>
      </c>
      <c r="F250" s="168" t="s">
        <v>833</v>
      </c>
      <c r="H250" s="169">
        <v>12.5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150</v>
      </c>
      <c r="AU250" s="167" t="s">
        <v>81</v>
      </c>
      <c r="AV250" s="11" t="s">
        <v>81</v>
      </c>
      <c r="AW250" s="11" t="s">
        <v>152</v>
      </c>
      <c r="AX250" s="11" t="s">
        <v>72</v>
      </c>
      <c r="AY250" s="167" t="s">
        <v>141</v>
      </c>
    </row>
    <row r="251" spans="2:51" s="11" customFormat="1" ht="13.5">
      <c r="B251" s="165"/>
      <c r="D251" s="166" t="s">
        <v>150</v>
      </c>
      <c r="E251" s="167" t="s">
        <v>5</v>
      </c>
      <c r="F251" s="168" t="s">
        <v>834</v>
      </c>
      <c r="H251" s="169">
        <v>25.5</v>
      </c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150</v>
      </c>
      <c r="AU251" s="167" t="s">
        <v>81</v>
      </c>
      <c r="AV251" s="11" t="s">
        <v>81</v>
      </c>
      <c r="AW251" s="11" t="s">
        <v>152</v>
      </c>
      <c r="AX251" s="11" t="s">
        <v>72</v>
      </c>
      <c r="AY251" s="167" t="s">
        <v>141</v>
      </c>
    </row>
    <row r="252" spans="2:51" s="11" customFormat="1" ht="13.5">
      <c r="B252" s="165"/>
      <c r="D252" s="166" t="s">
        <v>150</v>
      </c>
      <c r="E252" s="167" t="s">
        <v>5</v>
      </c>
      <c r="F252" s="168" t="s">
        <v>835</v>
      </c>
      <c r="H252" s="169">
        <v>25.5</v>
      </c>
      <c r="L252" s="165"/>
      <c r="M252" s="170"/>
      <c r="N252" s="171"/>
      <c r="O252" s="171"/>
      <c r="P252" s="171"/>
      <c r="Q252" s="171"/>
      <c r="R252" s="171"/>
      <c r="S252" s="171"/>
      <c r="T252" s="172"/>
      <c r="AT252" s="167" t="s">
        <v>150</v>
      </c>
      <c r="AU252" s="167" t="s">
        <v>81</v>
      </c>
      <c r="AV252" s="11" t="s">
        <v>81</v>
      </c>
      <c r="AW252" s="11" t="s">
        <v>152</v>
      </c>
      <c r="AX252" s="11" t="s">
        <v>72</v>
      </c>
      <c r="AY252" s="167" t="s">
        <v>141</v>
      </c>
    </row>
    <row r="253" spans="2:51" s="11" customFormat="1" ht="13.5">
      <c r="B253" s="165"/>
      <c r="D253" s="166" t="s">
        <v>150</v>
      </c>
      <c r="E253" s="167" t="s">
        <v>5</v>
      </c>
      <c r="F253" s="168" t="s">
        <v>836</v>
      </c>
      <c r="H253" s="169">
        <v>24.525</v>
      </c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150</v>
      </c>
      <c r="AU253" s="167" t="s">
        <v>81</v>
      </c>
      <c r="AV253" s="11" t="s">
        <v>81</v>
      </c>
      <c r="AW253" s="11" t="s">
        <v>152</v>
      </c>
      <c r="AX253" s="11" t="s">
        <v>72</v>
      </c>
      <c r="AY253" s="167" t="s">
        <v>141</v>
      </c>
    </row>
    <row r="254" spans="2:51" s="11" customFormat="1" ht="13.5">
      <c r="B254" s="165"/>
      <c r="D254" s="166" t="s">
        <v>150</v>
      </c>
      <c r="E254" s="167" t="s">
        <v>5</v>
      </c>
      <c r="F254" s="168" t="s">
        <v>837</v>
      </c>
      <c r="H254" s="169">
        <v>9.984</v>
      </c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150</v>
      </c>
      <c r="AU254" s="167" t="s">
        <v>81</v>
      </c>
      <c r="AV254" s="11" t="s">
        <v>81</v>
      </c>
      <c r="AW254" s="11" t="s">
        <v>152</v>
      </c>
      <c r="AX254" s="11" t="s">
        <v>72</v>
      </c>
      <c r="AY254" s="167" t="s">
        <v>141</v>
      </c>
    </row>
    <row r="255" spans="2:51" s="11" customFormat="1" ht="13.5">
      <c r="B255" s="165"/>
      <c r="D255" s="166" t="s">
        <v>150</v>
      </c>
      <c r="E255" s="167" t="s">
        <v>5</v>
      </c>
      <c r="F255" s="168" t="s">
        <v>838</v>
      </c>
      <c r="H255" s="169">
        <v>6.647</v>
      </c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150</v>
      </c>
      <c r="AU255" s="167" t="s">
        <v>81</v>
      </c>
      <c r="AV255" s="11" t="s">
        <v>81</v>
      </c>
      <c r="AW255" s="11" t="s">
        <v>152</v>
      </c>
      <c r="AX255" s="11" t="s">
        <v>72</v>
      </c>
      <c r="AY255" s="167" t="s">
        <v>141</v>
      </c>
    </row>
    <row r="256" spans="2:51" s="12" customFormat="1" ht="13.5">
      <c r="B256" s="173"/>
      <c r="D256" s="174" t="s">
        <v>150</v>
      </c>
      <c r="E256" s="175" t="s">
        <v>5</v>
      </c>
      <c r="F256" s="176" t="s">
        <v>153</v>
      </c>
      <c r="H256" s="177">
        <v>446.038</v>
      </c>
      <c r="L256" s="173"/>
      <c r="M256" s="178"/>
      <c r="N256" s="179"/>
      <c r="O256" s="179"/>
      <c r="P256" s="179"/>
      <c r="Q256" s="179"/>
      <c r="R256" s="179"/>
      <c r="S256" s="179"/>
      <c r="T256" s="180"/>
      <c r="AT256" s="181" t="s">
        <v>150</v>
      </c>
      <c r="AU256" s="181" t="s">
        <v>81</v>
      </c>
      <c r="AV256" s="12" t="s">
        <v>148</v>
      </c>
      <c r="AW256" s="12" t="s">
        <v>152</v>
      </c>
      <c r="AX256" s="12" t="s">
        <v>22</v>
      </c>
      <c r="AY256" s="181" t="s">
        <v>141</v>
      </c>
    </row>
    <row r="257" spans="2:65" s="1" customFormat="1" ht="16.5" customHeight="1">
      <c r="B257" s="153"/>
      <c r="C257" s="154" t="s">
        <v>316</v>
      </c>
      <c r="D257" s="154" t="s">
        <v>143</v>
      </c>
      <c r="E257" s="155" t="s">
        <v>307</v>
      </c>
      <c r="F257" s="156" t="s">
        <v>308</v>
      </c>
      <c r="G257" s="157" t="s">
        <v>146</v>
      </c>
      <c r="H257" s="158">
        <v>446.038</v>
      </c>
      <c r="I257" s="159"/>
      <c r="J257" s="159">
        <f>ROUND(I257*H257,2)</f>
        <v>0</v>
      </c>
      <c r="K257" s="156" t="s">
        <v>147</v>
      </c>
      <c r="L257" s="37"/>
      <c r="M257" s="160" t="s">
        <v>5</v>
      </c>
      <c r="N257" s="161" t="s">
        <v>43</v>
      </c>
      <c r="O257" s="162">
        <v>0.012</v>
      </c>
      <c r="P257" s="162">
        <f>O257*H257</f>
        <v>5.352456</v>
      </c>
      <c r="Q257" s="162">
        <v>0</v>
      </c>
      <c r="R257" s="162">
        <f>Q257*H257</f>
        <v>0</v>
      </c>
      <c r="S257" s="162">
        <v>0</v>
      </c>
      <c r="T257" s="163">
        <f>S257*H257</f>
        <v>0</v>
      </c>
      <c r="AR257" s="23" t="s">
        <v>148</v>
      </c>
      <c r="AT257" s="23" t="s">
        <v>143</v>
      </c>
      <c r="AU257" s="23" t="s">
        <v>81</v>
      </c>
      <c r="AY257" s="23" t="s">
        <v>141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23" t="s">
        <v>22</v>
      </c>
      <c r="BK257" s="164">
        <f>ROUND(I257*H257,2)</f>
        <v>0</v>
      </c>
      <c r="BL257" s="23" t="s">
        <v>148</v>
      </c>
      <c r="BM257" s="23" t="s">
        <v>840</v>
      </c>
    </row>
    <row r="258" spans="2:51" s="11" customFormat="1" ht="13.5">
      <c r="B258" s="165"/>
      <c r="D258" s="166" t="s">
        <v>150</v>
      </c>
      <c r="E258" s="167" t="s">
        <v>5</v>
      </c>
      <c r="F258" s="168" t="s">
        <v>826</v>
      </c>
      <c r="H258" s="169">
        <v>5.82</v>
      </c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150</v>
      </c>
      <c r="AU258" s="167" t="s">
        <v>81</v>
      </c>
      <c r="AV258" s="11" t="s">
        <v>81</v>
      </c>
      <c r="AW258" s="11" t="s">
        <v>152</v>
      </c>
      <c r="AX258" s="11" t="s">
        <v>72</v>
      </c>
      <c r="AY258" s="167" t="s">
        <v>141</v>
      </c>
    </row>
    <row r="259" spans="2:51" s="11" customFormat="1" ht="13.5">
      <c r="B259" s="165"/>
      <c r="D259" s="166" t="s">
        <v>150</v>
      </c>
      <c r="E259" s="167" t="s">
        <v>5</v>
      </c>
      <c r="F259" s="168" t="s">
        <v>827</v>
      </c>
      <c r="H259" s="169">
        <v>66.091</v>
      </c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150</v>
      </c>
      <c r="AU259" s="167" t="s">
        <v>81</v>
      </c>
      <c r="AV259" s="11" t="s">
        <v>81</v>
      </c>
      <c r="AW259" s="11" t="s">
        <v>152</v>
      </c>
      <c r="AX259" s="11" t="s">
        <v>72</v>
      </c>
      <c r="AY259" s="167" t="s">
        <v>141</v>
      </c>
    </row>
    <row r="260" spans="2:51" s="11" customFormat="1" ht="13.5">
      <c r="B260" s="165"/>
      <c r="D260" s="166" t="s">
        <v>150</v>
      </c>
      <c r="E260" s="167" t="s">
        <v>5</v>
      </c>
      <c r="F260" s="168" t="s">
        <v>828</v>
      </c>
      <c r="H260" s="169">
        <v>43.225</v>
      </c>
      <c r="L260" s="165"/>
      <c r="M260" s="170"/>
      <c r="N260" s="171"/>
      <c r="O260" s="171"/>
      <c r="P260" s="171"/>
      <c r="Q260" s="171"/>
      <c r="R260" s="171"/>
      <c r="S260" s="171"/>
      <c r="T260" s="172"/>
      <c r="AT260" s="167" t="s">
        <v>150</v>
      </c>
      <c r="AU260" s="167" t="s">
        <v>81</v>
      </c>
      <c r="AV260" s="11" t="s">
        <v>81</v>
      </c>
      <c r="AW260" s="11" t="s">
        <v>152</v>
      </c>
      <c r="AX260" s="11" t="s">
        <v>72</v>
      </c>
      <c r="AY260" s="167" t="s">
        <v>141</v>
      </c>
    </row>
    <row r="261" spans="2:51" s="11" customFormat="1" ht="13.5">
      <c r="B261" s="165"/>
      <c r="D261" s="166" t="s">
        <v>150</v>
      </c>
      <c r="E261" s="167" t="s">
        <v>5</v>
      </c>
      <c r="F261" s="168" t="s">
        <v>829</v>
      </c>
      <c r="H261" s="169">
        <v>125.145</v>
      </c>
      <c r="L261" s="165"/>
      <c r="M261" s="170"/>
      <c r="N261" s="171"/>
      <c r="O261" s="171"/>
      <c r="P261" s="171"/>
      <c r="Q261" s="171"/>
      <c r="R261" s="171"/>
      <c r="S261" s="171"/>
      <c r="T261" s="172"/>
      <c r="AT261" s="167" t="s">
        <v>150</v>
      </c>
      <c r="AU261" s="167" t="s">
        <v>81</v>
      </c>
      <c r="AV261" s="11" t="s">
        <v>81</v>
      </c>
      <c r="AW261" s="11" t="s">
        <v>152</v>
      </c>
      <c r="AX261" s="11" t="s">
        <v>72</v>
      </c>
      <c r="AY261" s="167" t="s">
        <v>141</v>
      </c>
    </row>
    <row r="262" spans="2:51" s="11" customFormat="1" ht="13.5">
      <c r="B262" s="165"/>
      <c r="D262" s="166" t="s">
        <v>150</v>
      </c>
      <c r="E262" s="167" t="s">
        <v>5</v>
      </c>
      <c r="F262" s="168" t="s">
        <v>830</v>
      </c>
      <c r="H262" s="169">
        <v>49.3025</v>
      </c>
      <c r="L262" s="165"/>
      <c r="M262" s="170"/>
      <c r="N262" s="171"/>
      <c r="O262" s="171"/>
      <c r="P262" s="171"/>
      <c r="Q262" s="171"/>
      <c r="R262" s="171"/>
      <c r="S262" s="171"/>
      <c r="T262" s="172"/>
      <c r="AT262" s="167" t="s">
        <v>150</v>
      </c>
      <c r="AU262" s="167" t="s">
        <v>81</v>
      </c>
      <c r="AV262" s="11" t="s">
        <v>81</v>
      </c>
      <c r="AW262" s="11" t="s">
        <v>152</v>
      </c>
      <c r="AX262" s="11" t="s">
        <v>72</v>
      </c>
      <c r="AY262" s="167" t="s">
        <v>141</v>
      </c>
    </row>
    <row r="263" spans="2:51" s="11" customFormat="1" ht="13.5">
      <c r="B263" s="165"/>
      <c r="D263" s="166" t="s">
        <v>150</v>
      </c>
      <c r="E263" s="167" t="s">
        <v>5</v>
      </c>
      <c r="F263" s="168" t="s">
        <v>831</v>
      </c>
      <c r="H263" s="169">
        <v>36.32</v>
      </c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150</v>
      </c>
      <c r="AU263" s="167" t="s">
        <v>81</v>
      </c>
      <c r="AV263" s="11" t="s">
        <v>81</v>
      </c>
      <c r="AW263" s="11" t="s">
        <v>152</v>
      </c>
      <c r="AX263" s="11" t="s">
        <v>72</v>
      </c>
      <c r="AY263" s="167" t="s">
        <v>141</v>
      </c>
    </row>
    <row r="264" spans="2:51" s="11" customFormat="1" ht="13.5">
      <c r="B264" s="165"/>
      <c r="D264" s="166" t="s">
        <v>150</v>
      </c>
      <c r="E264" s="167" t="s">
        <v>5</v>
      </c>
      <c r="F264" s="168" t="s">
        <v>832</v>
      </c>
      <c r="H264" s="169">
        <v>15.4785</v>
      </c>
      <c r="L264" s="165"/>
      <c r="M264" s="170"/>
      <c r="N264" s="171"/>
      <c r="O264" s="171"/>
      <c r="P264" s="171"/>
      <c r="Q264" s="171"/>
      <c r="R264" s="171"/>
      <c r="S264" s="171"/>
      <c r="T264" s="172"/>
      <c r="AT264" s="167" t="s">
        <v>150</v>
      </c>
      <c r="AU264" s="167" t="s">
        <v>81</v>
      </c>
      <c r="AV264" s="11" t="s">
        <v>81</v>
      </c>
      <c r="AW264" s="11" t="s">
        <v>152</v>
      </c>
      <c r="AX264" s="11" t="s">
        <v>72</v>
      </c>
      <c r="AY264" s="167" t="s">
        <v>141</v>
      </c>
    </row>
    <row r="265" spans="2:51" s="11" customFormat="1" ht="13.5">
      <c r="B265" s="165"/>
      <c r="D265" s="166" t="s">
        <v>150</v>
      </c>
      <c r="E265" s="167" t="s">
        <v>5</v>
      </c>
      <c r="F265" s="168" t="s">
        <v>833</v>
      </c>
      <c r="H265" s="169">
        <v>12.5</v>
      </c>
      <c r="L265" s="165"/>
      <c r="M265" s="170"/>
      <c r="N265" s="171"/>
      <c r="O265" s="171"/>
      <c r="P265" s="171"/>
      <c r="Q265" s="171"/>
      <c r="R265" s="171"/>
      <c r="S265" s="171"/>
      <c r="T265" s="172"/>
      <c r="AT265" s="167" t="s">
        <v>150</v>
      </c>
      <c r="AU265" s="167" t="s">
        <v>81</v>
      </c>
      <c r="AV265" s="11" t="s">
        <v>81</v>
      </c>
      <c r="AW265" s="11" t="s">
        <v>152</v>
      </c>
      <c r="AX265" s="11" t="s">
        <v>72</v>
      </c>
      <c r="AY265" s="167" t="s">
        <v>141</v>
      </c>
    </row>
    <row r="266" spans="2:51" s="11" customFormat="1" ht="13.5">
      <c r="B266" s="165"/>
      <c r="D266" s="166" t="s">
        <v>150</v>
      </c>
      <c r="E266" s="167" t="s">
        <v>5</v>
      </c>
      <c r="F266" s="168" t="s">
        <v>834</v>
      </c>
      <c r="H266" s="169">
        <v>25.5</v>
      </c>
      <c r="L266" s="165"/>
      <c r="M266" s="170"/>
      <c r="N266" s="171"/>
      <c r="O266" s="171"/>
      <c r="P266" s="171"/>
      <c r="Q266" s="171"/>
      <c r="R266" s="171"/>
      <c r="S266" s="171"/>
      <c r="T266" s="172"/>
      <c r="AT266" s="167" t="s">
        <v>150</v>
      </c>
      <c r="AU266" s="167" t="s">
        <v>81</v>
      </c>
      <c r="AV266" s="11" t="s">
        <v>81</v>
      </c>
      <c r="AW266" s="11" t="s">
        <v>152</v>
      </c>
      <c r="AX266" s="11" t="s">
        <v>72</v>
      </c>
      <c r="AY266" s="167" t="s">
        <v>141</v>
      </c>
    </row>
    <row r="267" spans="2:51" s="11" customFormat="1" ht="13.5">
      <c r="B267" s="165"/>
      <c r="D267" s="166" t="s">
        <v>150</v>
      </c>
      <c r="E267" s="167" t="s">
        <v>5</v>
      </c>
      <c r="F267" s="168" t="s">
        <v>835</v>
      </c>
      <c r="H267" s="169">
        <v>25.5</v>
      </c>
      <c r="L267" s="165"/>
      <c r="M267" s="170"/>
      <c r="N267" s="171"/>
      <c r="O267" s="171"/>
      <c r="P267" s="171"/>
      <c r="Q267" s="171"/>
      <c r="R267" s="171"/>
      <c r="S267" s="171"/>
      <c r="T267" s="172"/>
      <c r="AT267" s="167" t="s">
        <v>150</v>
      </c>
      <c r="AU267" s="167" t="s">
        <v>81</v>
      </c>
      <c r="AV267" s="11" t="s">
        <v>81</v>
      </c>
      <c r="AW267" s="11" t="s">
        <v>152</v>
      </c>
      <c r="AX267" s="11" t="s">
        <v>72</v>
      </c>
      <c r="AY267" s="167" t="s">
        <v>141</v>
      </c>
    </row>
    <row r="268" spans="2:51" s="11" customFormat="1" ht="13.5">
      <c r="B268" s="165"/>
      <c r="D268" s="166" t="s">
        <v>150</v>
      </c>
      <c r="E268" s="167" t="s">
        <v>5</v>
      </c>
      <c r="F268" s="168" t="s">
        <v>836</v>
      </c>
      <c r="H268" s="169">
        <v>24.525</v>
      </c>
      <c r="L268" s="165"/>
      <c r="M268" s="170"/>
      <c r="N268" s="171"/>
      <c r="O268" s="171"/>
      <c r="P268" s="171"/>
      <c r="Q268" s="171"/>
      <c r="R268" s="171"/>
      <c r="S268" s="171"/>
      <c r="T268" s="172"/>
      <c r="AT268" s="167" t="s">
        <v>150</v>
      </c>
      <c r="AU268" s="167" t="s">
        <v>81</v>
      </c>
      <c r="AV268" s="11" t="s">
        <v>81</v>
      </c>
      <c r="AW268" s="11" t="s">
        <v>152</v>
      </c>
      <c r="AX268" s="11" t="s">
        <v>72</v>
      </c>
      <c r="AY268" s="167" t="s">
        <v>141</v>
      </c>
    </row>
    <row r="269" spans="2:51" s="11" customFormat="1" ht="13.5">
      <c r="B269" s="165"/>
      <c r="D269" s="166" t="s">
        <v>150</v>
      </c>
      <c r="E269" s="167" t="s">
        <v>5</v>
      </c>
      <c r="F269" s="168" t="s">
        <v>837</v>
      </c>
      <c r="H269" s="169">
        <v>9.984</v>
      </c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150</v>
      </c>
      <c r="AU269" s="167" t="s">
        <v>81</v>
      </c>
      <c r="AV269" s="11" t="s">
        <v>81</v>
      </c>
      <c r="AW269" s="11" t="s">
        <v>152</v>
      </c>
      <c r="AX269" s="11" t="s">
        <v>72</v>
      </c>
      <c r="AY269" s="167" t="s">
        <v>141</v>
      </c>
    </row>
    <row r="270" spans="2:51" s="11" customFormat="1" ht="13.5">
      <c r="B270" s="165"/>
      <c r="D270" s="166" t="s">
        <v>150</v>
      </c>
      <c r="E270" s="167" t="s">
        <v>5</v>
      </c>
      <c r="F270" s="168" t="s">
        <v>838</v>
      </c>
      <c r="H270" s="169">
        <v>6.647</v>
      </c>
      <c r="L270" s="165"/>
      <c r="M270" s="170"/>
      <c r="N270" s="171"/>
      <c r="O270" s="171"/>
      <c r="P270" s="171"/>
      <c r="Q270" s="171"/>
      <c r="R270" s="171"/>
      <c r="S270" s="171"/>
      <c r="T270" s="172"/>
      <c r="AT270" s="167" t="s">
        <v>150</v>
      </c>
      <c r="AU270" s="167" t="s">
        <v>81</v>
      </c>
      <c r="AV270" s="11" t="s">
        <v>81</v>
      </c>
      <c r="AW270" s="11" t="s">
        <v>152</v>
      </c>
      <c r="AX270" s="11" t="s">
        <v>72</v>
      </c>
      <c r="AY270" s="167" t="s">
        <v>141</v>
      </c>
    </row>
    <row r="271" spans="2:51" s="12" customFormat="1" ht="13.5">
      <c r="B271" s="173"/>
      <c r="D271" s="174" t="s">
        <v>150</v>
      </c>
      <c r="E271" s="175" t="s">
        <v>5</v>
      </c>
      <c r="F271" s="176" t="s">
        <v>153</v>
      </c>
      <c r="H271" s="177">
        <v>446.038</v>
      </c>
      <c r="L271" s="173"/>
      <c r="M271" s="178"/>
      <c r="N271" s="179"/>
      <c r="O271" s="179"/>
      <c r="P271" s="179"/>
      <c r="Q271" s="179"/>
      <c r="R271" s="179"/>
      <c r="S271" s="179"/>
      <c r="T271" s="180"/>
      <c r="AT271" s="181" t="s">
        <v>150</v>
      </c>
      <c r="AU271" s="181" t="s">
        <v>81</v>
      </c>
      <c r="AV271" s="12" t="s">
        <v>148</v>
      </c>
      <c r="AW271" s="12" t="s">
        <v>152</v>
      </c>
      <c r="AX271" s="12" t="s">
        <v>22</v>
      </c>
      <c r="AY271" s="181" t="s">
        <v>141</v>
      </c>
    </row>
    <row r="272" spans="2:65" s="1" customFormat="1" ht="16.5" customHeight="1">
      <c r="B272" s="153"/>
      <c r="C272" s="189" t="s">
        <v>320</v>
      </c>
      <c r="D272" s="189" t="s">
        <v>239</v>
      </c>
      <c r="E272" s="190" t="s">
        <v>311</v>
      </c>
      <c r="F272" s="191" t="s">
        <v>312</v>
      </c>
      <c r="G272" s="192" t="s">
        <v>313</v>
      </c>
      <c r="H272" s="193">
        <v>6.691</v>
      </c>
      <c r="I272" s="194"/>
      <c r="J272" s="194">
        <f>ROUND(I272*H272,2)</f>
        <v>0</v>
      </c>
      <c r="K272" s="191" t="s">
        <v>147</v>
      </c>
      <c r="L272" s="195"/>
      <c r="M272" s="196" t="s">
        <v>5</v>
      </c>
      <c r="N272" s="197" t="s">
        <v>43</v>
      </c>
      <c r="O272" s="162">
        <v>0</v>
      </c>
      <c r="P272" s="162">
        <f>O272*H272</f>
        <v>0</v>
      </c>
      <c r="Q272" s="162">
        <v>0.001</v>
      </c>
      <c r="R272" s="162">
        <f>Q272*H272</f>
        <v>0.006691</v>
      </c>
      <c r="S272" s="162">
        <v>0</v>
      </c>
      <c r="T272" s="163">
        <f>S272*H272</f>
        <v>0</v>
      </c>
      <c r="AR272" s="23" t="s">
        <v>178</v>
      </c>
      <c r="AT272" s="23" t="s">
        <v>239</v>
      </c>
      <c r="AU272" s="23" t="s">
        <v>81</v>
      </c>
      <c r="AY272" s="23" t="s">
        <v>141</v>
      </c>
      <c r="BE272" s="164">
        <f>IF(N272="základní",J272,0)</f>
        <v>0</v>
      </c>
      <c r="BF272" s="164">
        <f>IF(N272="snížená",J272,0)</f>
        <v>0</v>
      </c>
      <c r="BG272" s="164">
        <f>IF(N272="zákl. přenesená",J272,0)</f>
        <v>0</v>
      </c>
      <c r="BH272" s="164">
        <f>IF(N272="sníž. přenesená",J272,0)</f>
        <v>0</v>
      </c>
      <c r="BI272" s="164">
        <f>IF(N272="nulová",J272,0)</f>
        <v>0</v>
      </c>
      <c r="BJ272" s="23" t="s">
        <v>22</v>
      </c>
      <c r="BK272" s="164">
        <f>ROUND(I272*H272,2)</f>
        <v>0</v>
      </c>
      <c r="BL272" s="23" t="s">
        <v>148</v>
      </c>
      <c r="BM272" s="23" t="s">
        <v>841</v>
      </c>
    </row>
    <row r="273" spans="2:51" s="11" customFormat="1" ht="13.5">
      <c r="B273" s="165"/>
      <c r="D273" s="166" t="s">
        <v>150</v>
      </c>
      <c r="E273" s="167" t="s">
        <v>5</v>
      </c>
      <c r="F273" s="168" t="s">
        <v>842</v>
      </c>
      <c r="H273" s="169">
        <v>6.69057</v>
      </c>
      <c r="L273" s="165"/>
      <c r="M273" s="170"/>
      <c r="N273" s="171"/>
      <c r="O273" s="171"/>
      <c r="P273" s="171"/>
      <c r="Q273" s="171"/>
      <c r="R273" s="171"/>
      <c r="S273" s="171"/>
      <c r="T273" s="172"/>
      <c r="AT273" s="167" t="s">
        <v>150</v>
      </c>
      <c r="AU273" s="167" t="s">
        <v>81</v>
      </c>
      <c r="AV273" s="11" t="s">
        <v>81</v>
      </c>
      <c r="AW273" s="11" t="s">
        <v>152</v>
      </c>
      <c r="AX273" s="11" t="s">
        <v>72</v>
      </c>
      <c r="AY273" s="167" t="s">
        <v>141</v>
      </c>
    </row>
    <row r="274" spans="2:51" s="12" customFormat="1" ht="13.5">
      <c r="B274" s="173"/>
      <c r="D274" s="174" t="s">
        <v>150</v>
      </c>
      <c r="E274" s="175" t="s">
        <v>5</v>
      </c>
      <c r="F274" s="176" t="s">
        <v>153</v>
      </c>
      <c r="H274" s="177">
        <v>6.69057</v>
      </c>
      <c r="L274" s="173"/>
      <c r="M274" s="178"/>
      <c r="N274" s="179"/>
      <c r="O274" s="179"/>
      <c r="P274" s="179"/>
      <c r="Q274" s="179"/>
      <c r="R274" s="179"/>
      <c r="S274" s="179"/>
      <c r="T274" s="180"/>
      <c r="AT274" s="181" t="s">
        <v>150</v>
      </c>
      <c r="AU274" s="181" t="s">
        <v>81</v>
      </c>
      <c r="AV274" s="12" t="s">
        <v>148</v>
      </c>
      <c r="AW274" s="12" t="s">
        <v>152</v>
      </c>
      <c r="AX274" s="12" t="s">
        <v>22</v>
      </c>
      <c r="AY274" s="181" t="s">
        <v>141</v>
      </c>
    </row>
    <row r="275" spans="2:65" s="1" customFormat="1" ht="16.5" customHeight="1">
      <c r="B275" s="153"/>
      <c r="C275" s="154" t="s">
        <v>325</v>
      </c>
      <c r="D275" s="154" t="s">
        <v>143</v>
      </c>
      <c r="E275" s="155" t="s">
        <v>317</v>
      </c>
      <c r="F275" s="156" t="s">
        <v>318</v>
      </c>
      <c r="G275" s="157" t="s">
        <v>146</v>
      </c>
      <c r="H275" s="158">
        <v>446.038</v>
      </c>
      <c r="I275" s="159"/>
      <c r="J275" s="159">
        <f>ROUND(I275*H275,2)</f>
        <v>0</v>
      </c>
      <c r="K275" s="156" t="s">
        <v>147</v>
      </c>
      <c r="L275" s="37"/>
      <c r="M275" s="160" t="s">
        <v>5</v>
      </c>
      <c r="N275" s="161" t="s">
        <v>43</v>
      </c>
      <c r="O275" s="162">
        <v>0.263</v>
      </c>
      <c r="P275" s="162">
        <f>O275*H275</f>
        <v>117.30799400000001</v>
      </c>
      <c r="Q275" s="162">
        <v>0</v>
      </c>
      <c r="R275" s="162">
        <f>Q275*H275</f>
        <v>0</v>
      </c>
      <c r="S275" s="162">
        <v>0</v>
      </c>
      <c r="T275" s="163">
        <f>S275*H275</f>
        <v>0</v>
      </c>
      <c r="AR275" s="23" t="s">
        <v>148</v>
      </c>
      <c r="AT275" s="23" t="s">
        <v>143</v>
      </c>
      <c r="AU275" s="23" t="s">
        <v>81</v>
      </c>
      <c r="AY275" s="23" t="s">
        <v>141</v>
      </c>
      <c r="BE275" s="164">
        <f>IF(N275="základní",J275,0)</f>
        <v>0</v>
      </c>
      <c r="BF275" s="164">
        <f>IF(N275="snížená",J275,0)</f>
        <v>0</v>
      </c>
      <c r="BG275" s="164">
        <f>IF(N275="zákl. přenesená",J275,0)</f>
        <v>0</v>
      </c>
      <c r="BH275" s="164">
        <f>IF(N275="sníž. přenesená",J275,0)</f>
        <v>0</v>
      </c>
      <c r="BI275" s="164">
        <f>IF(N275="nulová",J275,0)</f>
        <v>0</v>
      </c>
      <c r="BJ275" s="23" t="s">
        <v>22</v>
      </c>
      <c r="BK275" s="164">
        <f>ROUND(I275*H275,2)</f>
        <v>0</v>
      </c>
      <c r="BL275" s="23" t="s">
        <v>148</v>
      </c>
      <c r="BM275" s="23" t="s">
        <v>843</v>
      </c>
    </row>
    <row r="276" spans="2:51" s="11" customFormat="1" ht="13.5">
      <c r="B276" s="165"/>
      <c r="D276" s="166" t="s">
        <v>150</v>
      </c>
      <c r="E276" s="167" t="s">
        <v>5</v>
      </c>
      <c r="F276" s="168" t="s">
        <v>826</v>
      </c>
      <c r="H276" s="169">
        <v>5.82</v>
      </c>
      <c r="L276" s="165"/>
      <c r="M276" s="170"/>
      <c r="N276" s="171"/>
      <c r="O276" s="171"/>
      <c r="P276" s="171"/>
      <c r="Q276" s="171"/>
      <c r="R276" s="171"/>
      <c r="S276" s="171"/>
      <c r="T276" s="172"/>
      <c r="AT276" s="167" t="s">
        <v>150</v>
      </c>
      <c r="AU276" s="167" t="s">
        <v>81</v>
      </c>
      <c r="AV276" s="11" t="s">
        <v>81</v>
      </c>
      <c r="AW276" s="11" t="s">
        <v>152</v>
      </c>
      <c r="AX276" s="11" t="s">
        <v>72</v>
      </c>
      <c r="AY276" s="167" t="s">
        <v>141</v>
      </c>
    </row>
    <row r="277" spans="2:51" s="11" customFormat="1" ht="13.5">
      <c r="B277" s="165"/>
      <c r="D277" s="166" t="s">
        <v>150</v>
      </c>
      <c r="E277" s="167" t="s">
        <v>5</v>
      </c>
      <c r="F277" s="168" t="s">
        <v>827</v>
      </c>
      <c r="H277" s="169">
        <v>66.091</v>
      </c>
      <c r="L277" s="165"/>
      <c r="M277" s="170"/>
      <c r="N277" s="171"/>
      <c r="O277" s="171"/>
      <c r="P277" s="171"/>
      <c r="Q277" s="171"/>
      <c r="R277" s="171"/>
      <c r="S277" s="171"/>
      <c r="T277" s="172"/>
      <c r="AT277" s="167" t="s">
        <v>150</v>
      </c>
      <c r="AU277" s="167" t="s">
        <v>81</v>
      </c>
      <c r="AV277" s="11" t="s">
        <v>81</v>
      </c>
      <c r="AW277" s="11" t="s">
        <v>152</v>
      </c>
      <c r="AX277" s="11" t="s">
        <v>72</v>
      </c>
      <c r="AY277" s="167" t="s">
        <v>141</v>
      </c>
    </row>
    <row r="278" spans="2:51" s="11" customFormat="1" ht="13.5">
      <c r="B278" s="165"/>
      <c r="D278" s="166" t="s">
        <v>150</v>
      </c>
      <c r="E278" s="167" t="s">
        <v>5</v>
      </c>
      <c r="F278" s="168" t="s">
        <v>828</v>
      </c>
      <c r="H278" s="169">
        <v>43.225</v>
      </c>
      <c r="L278" s="165"/>
      <c r="M278" s="170"/>
      <c r="N278" s="171"/>
      <c r="O278" s="171"/>
      <c r="P278" s="171"/>
      <c r="Q278" s="171"/>
      <c r="R278" s="171"/>
      <c r="S278" s="171"/>
      <c r="T278" s="172"/>
      <c r="AT278" s="167" t="s">
        <v>150</v>
      </c>
      <c r="AU278" s="167" t="s">
        <v>81</v>
      </c>
      <c r="AV278" s="11" t="s">
        <v>81</v>
      </c>
      <c r="AW278" s="11" t="s">
        <v>152</v>
      </c>
      <c r="AX278" s="11" t="s">
        <v>72</v>
      </c>
      <c r="AY278" s="167" t="s">
        <v>141</v>
      </c>
    </row>
    <row r="279" spans="2:51" s="11" customFormat="1" ht="13.5">
      <c r="B279" s="165"/>
      <c r="D279" s="166" t="s">
        <v>150</v>
      </c>
      <c r="E279" s="167" t="s">
        <v>5</v>
      </c>
      <c r="F279" s="168" t="s">
        <v>829</v>
      </c>
      <c r="H279" s="169">
        <v>125.145</v>
      </c>
      <c r="L279" s="165"/>
      <c r="M279" s="170"/>
      <c r="N279" s="171"/>
      <c r="O279" s="171"/>
      <c r="P279" s="171"/>
      <c r="Q279" s="171"/>
      <c r="R279" s="171"/>
      <c r="S279" s="171"/>
      <c r="T279" s="172"/>
      <c r="AT279" s="167" t="s">
        <v>150</v>
      </c>
      <c r="AU279" s="167" t="s">
        <v>81</v>
      </c>
      <c r="AV279" s="11" t="s">
        <v>81</v>
      </c>
      <c r="AW279" s="11" t="s">
        <v>152</v>
      </c>
      <c r="AX279" s="11" t="s">
        <v>72</v>
      </c>
      <c r="AY279" s="167" t="s">
        <v>141</v>
      </c>
    </row>
    <row r="280" spans="2:51" s="11" customFormat="1" ht="13.5">
      <c r="B280" s="165"/>
      <c r="D280" s="166" t="s">
        <v>150</v>
      </c>
      <c r="E280" s="167" t="s">
        <v>5</v>
      </c>
      <c r="F280" s="168" t="s">
        <v>830</v>
      </c>
      <c r="H280" s="169">
        <v>49.3025</v>
      </c>
      <c r="L280" s="165"/>
      <c r="M280" s="170"/>
      <c r="N280" s="171"/>
      <c r="O280" s="171"/>
      <c r="P280" s="171"/>
      <c r="Q280" s="171"/>
      <c r="R280" s="171"/>
      <c r="S280" s="171"/>
      <c r="T280" s="172"/>
      <c r="AT280" s="167" t="s">
        <v>150</v>
      </c>
      <c r="AU280" s="167" t="s">
        <v>81</v>
      </c>
      <c r="AV280" s="11" t="s">
        <v>81</v>
      </c>
      <c r="AW280" s="11" t="s">
        <v>152</v>
      </c>
      <c r="AX280" s="11" t="s">
        <v>72</v>
      </c>
      <c r="AY280" s="167" t="s">
        <v>141</v>
      </c>
    </row>
    <row r="281" spans="2:51" s="11" customFormat="1" ht="13.5">
      <c r="B281" s="165"/>
      <c r="D281" s="166" t="s">
        <v>150</v>
      </c>
      <c r="E281" s="167" t="s">
        <v>5</v>
      </c>
      <c r="F281" s="168" t="s">
        <v>831</v>
      </c>
      <c r="H281" s="169">
        <v>36.32</v>
      </c>
      <c r="L281" s="165"/>
      <c r="M281" s="170"/>
      <c r="N281" s="171"/>
      <c r="O281" s="171"/>
      <c r="P281" s="171"/>
      <c r="Q281" s="171"/>
      <c r="R281" s="171"/>
      <c r="S281" s="171"/>
      <c r="T281" s="172"/>
      <c r="AT281" s="167" t="s">
        <v>150</v>
      </c>
      <c r="AU281" s="167" t="s">
        <v>81</v>
      </c>
      <c r="AV281" s="11" t="s">
        <v>81</v>
      </c>
      <c r="AW281" s="11" t="s">
        <v>152</v>
      </c>
      <c r="AX281" s="11" t="s">
        <v>72</v>
      </c>
      <c r="AY281" s="167" t="s">
        <v>141</v>
      </c>
    </row>
    <row r="282" spans="2:51" s="11" customFormat="1" ht="13.5">
      <c r="B282" s="165"/>
      <c r="D282" s="166" t="s">
        <v>150</v>
      </c>
      <c r="E282" s="167" t="s">
        <v>5</v>
      </c>
      <c r="F282" s="168" t="s">
        <v>832</v>
      </c>
      <c r="H282" s="169">
        <v>15.4785</v>
      </c>
      <c r="L282" s="165"/>
      <c r="M282" s="170"/>
      <c r="N282" s="171"/>
      <c r="O282" s="171"/>
      <c r="P282" s="171"/>
      <c r="Q282" s="171"/>
      <c r="R282" s="171"/>
      <c r="S282" s="171"/>
      <c r="T282" s="172"/>
      <c r="AT282" s="167" t="s">
        <v>150</v>
      </c>
      <c r="AU282" s="167" t="s">
        <v>81</v>
      </c>
      <c r="AV282" s="11" t="s">
        <v>81</v>
      </c>
      <c r="AW282" s="11" t="s">
        <v>152</v>
      </c>
      <c r="AX282" s="11" t="s">
        <v>72</v>
      </c>
      <c r="AY282" s="167" t="s">
        <v>141</v>
      </c>
    </row>
    <row r="283" spans="2:51" s="11" customFormat="1" ht="13.5">
      <c r="B283" s="165"/>
      <c r="D283" s="166" t="s">
        <v>150</v>
      </c>
      <c r="E283" s="167" t="s">
        <v>5</v>
      </c>
      <c r="F283" s="168" t="s">
        <v>833</v>
      </c>
      <c r="H283" s="169">
        <v>12.5</v>
      </c>
      <c r="L283" s="165"/>
      <c r="M283" s="170"/>
      <c r="N283" s="171"/>
      <c r="O283" s="171"/>
      <c r="P283" s="171"/>
      <c r="Q283" s="171"/>
      <c r="R283" s="171"/>
      <c r="S283" s="171"/>
      <c r="T283" s="172"/>
      <c r="AT283" s="167" t="s">
        <v>150</v>
      </c>
      <c r="AU283" s="167" t="s">
        <v>81</v>
      </c>
      <c r="AV283" s="11" t="s">
        <v>81</v>
      </c>
      <c r="AW283" s="11" t="s">
        <v>152</v>
      </c>
      <c r="AX283" s="11" t="s">
        <v>72</v>
      </c>
      <c r="AY283" s="167" t="s">
        <v>141</v>
      </c>
    </row>
    <row r="284" spans="2:51" s="11" customFormat="1" ht="13.5">
      <c r="B284" s="165"/>
      <c r="D284" s="166" t="s">
        <v>150</v>
      </c>
      <c r="E284" s="167" t="s">
        <v>5</v>
      </c>
      <c r="F284" s="168" t="s">
        <v>834</v>
      </c>
      <c r="H284" s="169">
        <v>25.5</v>
      </c>
      <c r="L284" s="165"/>
      <c r="M284" s="170"/>
      <c r="N284" s="171"/>
      <c r="O284" s="171"/>
      <c r="P284" s="171"/>
      <c r="Q284" s="171"/>
      <c r="R284" s="171"/>
      <c r="S284" s="171"/>
      <c r="T284" s="172"/>
      <c r="AT284" s="167" t="s">
        <v>150</v>
      </c>
      <c r="AU284" s="167" t="s">
        <v>81</v>
      </c>
      <c r="AV284" s="11" t="s">
        <v>81</v>
      </c>
      <c r="AW284" s="11" t="s">
        <v>152</v>
      </c>
      <c r="AX284" s="11" t="s">
        <v>72</v>
      </c>
      <c r="AY284" s="167" t="s">
        <v>141</v>
      </c>
    </row>
    <row r="285" spans="2:51" s="11" customFormat="1" ht="13.5">
      <c r="B285" s="165"/>
      <c r="D285" s="166" t="s">
        <v>150</v>
      </c>
      <c r="E285" s="167" t="s">
        <v>5</v>
      </c>
      <c r="F285" s="168" t="s">
        <v>835</v>
      </c>
      <c r="H285" s="169">
        <v>25.5</v>
      </c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150</v>
      </c>
      <c r="AU285" s="167" t="s">
        <v>81</v>
      </c>
      <c r="AV285" s="11" t="s">
        <v>81</v>
      </c>
      <c r="AW285" s="11" t="s">
        <v>152</v>
      </c>
      <c r="AX285" s="11" t="s">
        <v>72</v>
      </c>
      <c r="AY285" s="167" t="s">
        <v>141</v>
      </c>
    </row>
    <row r="286" spans="2:51" s="11" customFormat="1" ht="13.5">
      <c r="B286" s="165"/>
      <c r="D286" s="166" t="s">
        <v>150</v>
      </c>
      <c r="E286" s="167" t="s">
        <v>5</v>
      </c>
      <c r="F286" s="168" t="s">
        <v>836</v>
      </c>
      <c r="H286" s="169">
        <v>24.525</v>
      </c>
      <c r="L286" s="165"/>
      <c r="M286" s="170"/>
      <c r="N286" s="171"/>
      <c r="O286" s="171"/>
      <c r="P286" s="171"/>
      <c r="Q286" s="171"/>
      <c r="R286" s="171"/>
      <c r="S286" s="171"/>
      <c r="T286" s="172"/>
      <c r="AT286" s="167" t="s">
        <v>150</v>
      </c>
      <c r="AU286" s="167" t="s">
        <v>81</v>
      </c>
      <c r="AV286" s="11" t="s">
        <v>81</v>
      </c>
      <c r="AW286" s="11" t="s">
        <v>152</v>
      </c>
      <c r="AX286" s="11" t="s">
        <v>72</v>
      </c>
      <c r="AY286" s="167" t="s">
        <v>141</v>
      </c>
    </row>
    <row r="287" spans="2:51" s="11" customFormat="1" ht="13.5">
      <c r="B287" s="165"/>
      <c r="D287" s="166" t="s">
        <v>150</v>
      </c>
      <c r="E287" s="167" t="s">
        <v>5</v>
      </c>
      <c r="F287" s="168" t="s">
        <v>837</v>
      </c>
      <c r="H287" s="169">
        <v>9.984</v>
      </c>
      <c r="L287" s="165"/>
      <c r="M287" s="170"/>
      <c r="N287" s="171"/>
      <c r="O287" s="171"/>
      <c r="P287" s="171"/>
      <c r="Q287" s="171"/>
      <c r="R287" s="171"/>
      <c r="S287" s="171"/>
      <c r="T287" s="172"/>
      <c r="AT287" s="167" t="s">
        <v>150</v>
      </c>
      <c r="AU287" s="167" t="s">
        <v>81</v>
      </c>
      <c r="AV287" s="11" t="s">
        <v>81</v>
      </c>
      <c r="AW287" s="11" t="s">
        <v>152</v>
      </c>
      <c r="AX287" s="11" t="s">
        <v>72</v>
      </c>
      <c r="AY287" s="167" t="s">
        <v>141</v>
      </c>
    </row>
    <row r="288" spans="2:51" s="11" customFormat="1" ht="13.5">
      <c r="B288" s="165"/>
      <c r="D288" s="166" t="s">
        <v>150</v>
      </c>
      <c r="E288" s="167" t="s">
        <v>5</v>
      </c>
      <c r="F288" s="168" t="s">
        <v>838</v>
      </c>
      <c r="H288" s="169">
        <v>6.647</v>
      </c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150</v>
      </c>
      <c r="AU288" s="167" t="s">
        <v>81</v>
      </c>
      <c r="AV288" s="11" t="s">
        <v>81</v>
      </c>
      <c r="AW288" s="11" t="s">
        <v>152</v>
      </c>
      <c r="AX288" s="11" t="s">
        <v>72</v>
      </c>
      <c r="AY288" s="167" t="s">
        <v>141</v>
      </c>
    </row>
    <row r="289" spans="2:51" s="12" customFormat="1" ht="13.5">
      <c r="B289" s="173"/>
      <c r="D289" s="174" t="s">
        <v>150</v>
      </c>
      <c r="E289" s="175" t="s">
        <v>5</v>
      </c>
      <c r="F289" s="176" t="s">
        <v>153</v>
      </c>
      <c r="H289" s="177">
        <v>446.038</v>
      </c>
      <c r="L289" s="173"/>
      <c r="M289" s="178"/>
      <c r="N289" s="179"/>
      <c r="O289" s="179"/>
      <c r="P289" s="179"/>
      <c r="Q289" s="179"/>
      <c r="R289" s="179"/>
      <c r="S289" s="179"/>
      <c r="T289" s="180"/>
      <c r="AT289" s="181" t="s">
        <v>150</v>
      </c>
      <c r="AU289" s="181" t="s">
        <v>81</v>
      </c>
      <c r="AV289" s="12" t="s">
        <v>148</v>
      </c>
      <c r="AW289" s="12" t="s">
        <v>152</v>
      </c>
      <c r="AX289" s="12" t="s">
        <v>22</v>
      </c>
      <c r="AY289" s="181" t="s">
        <v>141</v>
      </c>
    </row>
    <row r="290" spans="2:65" s="1" customFormat="1" ht="16.5" customHeight="1">
      <c r="B290" s="153"/>
      <c r="C290" s="154" t="s">
        <v>600</v>
      </c>
      <c r="D290" s="154" t="s">
        <v>143</v>
      </c>
      <c r="E290" s="155" t="s">
        <v>321</v>
      </c>
      <c r="F290" s="156" t="s">
        <v>322</v>
      </c>
      <c r="G290" s="157" t="s">
        <v>146</v>
      </c>
      <c r="H290" s="158">
        <v>30</v>
      </c>
      <c r="I290" s="159"/>
      <c r="J290" s="159">
        <f>ROUND(I290*H290,2)</f>
        <v>0</v>
      </c>
      <c r="K290" s="156" t="s">
        <v>147</v>
      </c>
      <c r="L290" s="37"/>
      <c r="M290" s="160" t="s">
        <v>5</v>
      </c>
      <c r="N290" s="161" t="s">
        <v>43</v>
      </c>
      <c r="O290" s="162">
        <v>0.864</v>
      </c>
      <c r="P290" s="162">
        <f>O290*H290</f>
        <v>25.919999999999998</v>
      </c>
      <c r="Q290" s="162">
        <v>0.0094</v>
      </c>
      <c r="R290" s="162">
        <f>Q290*H290</f>
        <v>0.28200000000000003</v>
      </c>
      <c r="S290" s="162">
        <v>0</v>
      </c>
      <c r="T290" s="163">
        <f>S290*H290</f>
        <v>0</v>
      </c>
      <c r="AR290" s="23" t="s">
        <v>148</v>
      </c>
      <c r="AT290" s="23" t="s">
        <v>143</v>
      </c>
      <c r="AU290" s="23" t="s">
        <v>81</v>
      </c>
      <c r="AY290" s="23" t="s">
        <v>141</v>
      </c>
      <c r="BE290" s="164">
        <f>IF(N290="základní",J290,0)</f>
        <v>0</v>
      </c>
      <c r="BF290" s="164">
        <f>IF(N290="snížená",J290,0)</f>
        <v>0</v>
      </c>
      <c r="BG290" s="164">
        <f>IF(N290="zákl. přenesená",J290,0)</f>
        <v>0</v>
      </c>
      <c r="BH290" s="164">
        <f>IF(N290="sníž. přenesená",J290,0)</f>
        <v>0</v>
      </c>
      <c r="BI290" s="164">
        <f>IF(N290="nulová",J290,0)</f>
        <v>0</v>
      </c>
      <c r="BJ290" s="23" t="s">
        <v>22</v>
      </c>
      <c r="BK290" s="164">
        <f>ROUND(I290*H290,2)</f>
        <v>0</v>
      </c>
      <c r="BL290" s="23" t="s">
        <v>148</v>
      </c>
      <c r="BM290" s="23" t="s">
        <v>844</v>
      </c>
    </row>
    <row r="291" spans="2:51" s="11" customFormat="1" ht="13.5">
      <c r="B291" s="165"/>
      <c r="D291" s="166" t="s">
        <v>150</v>
      </c>
      <c r="E291" s="167" t="s">
        <v>5</v>
      </c>
      <c r="F291" s="168" t="s">
        <v>324</v>
      </c>
      <c r="H291" s="169">
        <v>30</v>
      </c>
      <c r="L291" s="165"/>
      <c r="M291" s="170"/>
      <c r="N291" s="171"/>
      <c r="O291" s="171"/>
      <c r="P291" s="171"/>
      <c r="Q291" s="171"/>
      <c r="R291" s="171"/>
      <c r="S291" s="171"/>
      <c r="T291" s="172"/>
      <c r="AT291" s="167" t="s">
        <v>150</v>
      </c>
      <c r="AU291" s="167" t="s">
        <v>81</v>
      </c>
      <c r="AV291" s="11" t="s">
        <v>81</v>
      </c>
      <c r="AW291" s="11" t="s">
        <v>152</v>
      </c>
      <c r="AX291" s="11" t="s">
        <v>72</v>
      </c>
      <c r="AY291" s="167" t="s">
        <v>141</v>
      </c>
    </row>
    <row r="292" spans="2:51" s="12" customFormat="1" ht="13.5">
      <c r="B292" s="173"/>
      <c r="D292" s="174" t="s">
        <v>150</v>
      </c>
      <c r="E292" s="175" t="s">
        <v>5</v>
      </c>
      <c r="F292" s="176" t="s">
        <v>153</v>
      </c>
      <c r="H292" s="177">
        <v>30</v>
      </c>
      <c r="L292" s="173"/>
      <c r="M292" s="178"/>
      <c r="N292" s="179"/>
      <c r="O292" s="179"/>
      <c r="P292" s="179"/>
      <c r="Q292" s="179"/>
      <c r="R292" s="179"/>
      <c r="S292" s="179"/>
      <c r="T292" s="180"/>
      <c r="AT292" s="181" t="s">
        <v>150</v>
      </c>
      <c r="AU292" s="181" t="s">
        <v>81</v>
      </c>
      <c r="AV292" s="12" t="s">
        <v>148</v>
      </c>
      <c r="AW292" s="12" t="s">
        <v>152</v>
      </c>
      <c r="AX292" s="12" t="s">
        <v>22</v>
      </c>
      <c r="AY292" s="181" t="s">
        <v>141</v>
      </c>
    </row>
    <row r="293" spans="2:65" s="1" customFormat="1" ht="16.5" customHeight="1">
      <c r="B293" s="153"/>
      <c r="C293" s="154" t="s">
        <v>605</v>
      </c>
      <c r="D293" s="154" t="s">
        <v>143</v>
      </c>
      <c r="E293" s="155" t="s">
        <v>326</v>
      </c>
      <c r="F293" s="156" t="s">
        <v>327</v>
      </c>
      <c r="G293" s="157" t="s">
        <v>146</v>
      </c>
      <c r="H293" s="158">
        <v>30</v>
      </c>
      <c r="I293" s="159"/>
      <c r="J293" s="159">
        <f>ROUND(I293*H293,2)</f>
        <v>0</v>
      </c>
      <c r="K293" s="156" t="s">
        <v>147</v>
      </c>
      <c r="L293" s="37"/>
      <c r="M293" s="160" t="s">
        <v>5</v>
      </c>
      <c r="N293" s="161" t="s">
        <v>43</v>
      </c>
      <c r="O293" s="162">
        <v>0.371</v>
      </c>
      <c r="P293" s="162">
        <f>O293*H293</f>
        <v>11.129999999999999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AR293" s="23" t="s">
        <v>148</v>
      </c>
      <c r="AT293" s="23" t="s">
        <v>143</v>
      </c>
      <c r="AU293" s="23" t="s">
        <v>81</v>
      </c>
      <c r="AY293" s="23" t="s">
        <v>141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3" t="s">
        <v>22</v>
      </c>
      <c r="BK293" s="164">
        <f>ROUND(I293*H293,2)</f>
        <v>0</v>
      </c>
      <c r="BL293" s="23" t="s">
        <v>148</v>
      </c>
      <c r="BM293" s="23" t="s">
        <v>845</v>
      </c>
    </row>
    <row r="294" spans="2:51" s="11" customFormat="1" ht="13.5">
      <c r="B294" s="165"/>
      <c r="D294" s="166" t="s">
        <v>150</v>
      </c>
      <c r="E294" s="167" t="s">
        <v>5</v>
      </c>
      <c r="F294" s="168" t="s">
        <v>324</v>
      </c>
      <c r="H294" s="169">
        <v>30</v>
      </c>
      <c r="L294" s="165"/>
      <c r="M294" s="170"/>
      <c r="N294" s="171"/>
      <c r="O294" s="171"/>
      <c r="P294" s="171"/>
      <c r="Q294" s="171"/>
      <c r="R294" s="171"/>
      <c r="S294" s="171"/>
      <c r="T294" s="172"/>
      <c r="AT294" s="167" t="s">
        <v>150</v>
      </c>
      <c r="AU294" s="167" t="s">
        <v>81</v>
      </c>
      <c r="AV294" s="11" t="s">
        <v>81</v>
      </c>
      <c r="AW294" s="11" t="s">
        <v>152</v>
      </c>
      <c r="AX294" s="11" t="s">
        <v>72</v>
      </c>
      <c r="AY294" s="167" t="s">
        <v>141</v>
      </c>
    </row>
    <row r="295" spans="2:51" s="12" customFormat="1" ht="13.5">
      <c r="B295" s="173"/>
      <c r="D295" s="174" t="s">
        <v>150</v>
      </c>
      <c r="E295" s="175" t="s">
        <v>5</v>
      </c>
      <c r="F295" s="176" t="s">
        <v>153</v>
      </c>
      <c r="H295" s="177">
        <v>30</v>
      </c>
      <c r="L295" s="173"/>
      <c r="M295" s="178"/>
      <c r="N295" s="179"/>
      <c r="O295" s="179"/>
      <c r="P295" s="179"/>
      <c r="Q295" s="179"/>
      <c r="R295" s="179"/>
      <c r="S295" s="179"/>
      <c r="T295" s="180"/>
      <c r="AT295" s="181" t="s">
        <v>150</v>
      </c>
      <c r="AU295" s="181" t="s">
        <v>81</v>
      </c>
      <c r="AV295" s="12" t="s">
        <v>148</v>
      </c>
      <c r="AW295" s="12" t="s">
        <v>152</v>
      </c>
      <c r="AX295" s="12" t="s">
        <v>22</v>
      </c>
      <c r="AY295" s="181" t="s">
        <v>141</v>
      </c>
    </row>
    <row r="296" spans="2:65" s="1" customFormat="1" ht="16.5" customHeight="1">
      <c r="B296" s="153"/>
      <c r="C296" s="154" t="s">
        <v>329</v>
      </c>
      <c r="D296" s="154" t="s">
        <v>143</v>
      </c>
      <c r="E296" s="155" t="s">
        <v>330</v>
      </c>
      <c r="F296" s="156" t="s">
        <v>331</v>
      </c>
      <c r="G296" s="157" t="s">
        <v>332</v>
      </c>
      <c r="H296" s="158">
        <v>1</v>
      </c>
      <c r="I296" s="159"/>
      <c r="J296" s="159">
        <f>ROUND(I296*H296,2)</f>
        <v>0</v>
      </c>
      <c r="K296" s="156" t="s">
        <v>5</v>
      </c>
      <c r="L296" s="37"/>
      <c r="M296" s="160" t="s">
        <v>5</v>
      </c>
      <c r="N296" s="161" t="s">
        <v>43</v>
      </c>
      <c r="O296" s="162">
        <v>0</v>
      </c>
      <c r="P296" s="162">
        <f>O296*H296</f>
        <v>0</v>
      </c>
      <c r="Q296" s="162">
        <v>0</v>
      </c>
      <c r="R296" s="162">
        <f>Q296*H296</f>
        <v>0</v>
      </c>
      <c r="S296" s="162">
        <v>0</v>
      </c>
      <c r="T296" s="163">
        <f>S296*H296</f>
        <v>0</v>
      </c>
      <c r="AR296" s="23" t="s">
        <v>148</v>
      </c>
      <c r="AT296" s="23" t="s">
        <v>143</v>
      </c>
      <c r="AU296" s="23" t="s">
        <v>81</v>
      </c>
      <c r="AY296" s="23" t="s">
        <v>141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23" t="s">
        <v>22</v>
      </c>
      <c r="BK296" s="164">
        <f>ROUND(I296*H296,2)</f>
        <v>0</v>
      </c>
      <c r="BL296" s="23" t="s">
        <v>148</v>
      </c>
      <c r="BM296" s="23" t="s">
        <v>446</v>
      </c>
    </row>
    <row r="297" spans="2:51" s="11" customFormat="1" ht="13.5">
      <c r="B297" s="165"/>
      <c r="D297" s="166" t="s">
        <v>150</v>
      </c>
      <c r="E297" s="167" t="s">
        <v>5</v>
      </c>
      <c r="F297" s="168" t="s">
        <v>334</v>
      </c>
      <c r="H297" s="169">
        <v>1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150</v>
      </c>
      <c r="AU297" s="167" t="s">
        <v>81</v>
      </c>
      <c r="AV297" s="11" t="s">
        <v>81</v>
      </c>
      <c r="AW297" s="11" t="s">
        <v>152</v>
      </c>
      <c r="AX297" s="11" t="s">
        <v>72</v>
      </c>
      <c r="AY297" s="167" t="s">
        <v>141</v>
      </c>
    </row>
    <row r="298" spans="2:51" s="12" customFormat="1" ht="13.5">
      <c r="B298" s="173"/>
      <c r="D298" s="166" t="s">
        <v>150</v>
      </c>
      <c r="E298" s="198" t="s">
        <v>5</v>
      </c>
      <c r="F298" s="199" t="s">
        <v>153</v>
      </c>
      <c r="H298" s="200">
        <v>1</v>
      </c>
      <c r="L298" s="173"/>
      <c r="M298" s="178"/>
      <c r="N298" s="179"/>
      <c r="O298" s="179"/>
      <c r="P298" s="179"/>
      <c r="Q298" s="179"/>
      <c r="R298" s="179"/>
      <c r="S298" s="179"/>
      <c r="T298" s="180"/>
      <c r="AT298" s="181" t="s">
        <v>150</v>
      </c>
      <c r="AU298" s="181" t="s">
        <v>81</v>
      </c>
      <c r="AV298" s="12" t="s">
        <v>148</v>
      </c>
      <c r="AW298" s="12" t="s">
        <v>152</v>
      </c>
      <c r="AX298" s="12" t="s">
        <v>22</v>
      </c>
      <c r="AY298" s="181" t="s">
        <v>141</v>
      </c>
    </row>
    <row r="299" spans="2:63" s="10" customFormat="1" ht="29.85" customHeight="1">
      <c r="B299" s="140"/>
      <c r="D299" s="150" t="s">
        <v>71</v>
      </c>
      <c r="E299" s="151" t="s">
        <v>81</v>
      </c>
      <c r="F299" s="151" t="s">
        <v>335</v>
      </c>
      <c r="J299" s="152">
        <f>BK299</f>
        <v>0</v>
      </c>
      <c r="L299" s="140"/>
      <c r="M299" s="144"/>
      <c r="N299" s="145"/>
      <c r="O299" s="145"/>
      <c r="P299" s="146">
        <f>SUM(P300:P311)</f>
        <v>68.6508</v>
      </c>
      <c r="Q299" s="145"/>
      <c r="R299" s="146">
        <f>SUM(R300:R311)</f>
        <v>1.92553056</v>
      </c>
      <c r="S299" s="145"/>
      <c r="T299" s="147">
        <f>SUM(T300:T311)</f>
        <v>0</v>
      </c>
      <c r="AR299" s="141" t="s">
        <v>22</v>
      </c>
      <c r="AT299" s="148" t="s">
        <v>71</v>
      </c>
      <c r="AU299" s="148" t="s">
        <v>22</v>
      </c>
      <c r="AY299" s="141" t="s">
        <v>141</v>
      </c>
      <c r="BK299" s="149">
        <f>SUM(BK300:BK311)</f>
        <v>0</v>
      </c>
    </row>
    <row r="300" spans="2:65" s="1" customFormat="1" ht="25.5" customHeight="1">
      <c r="B300" s="153"/>
      <c r="C300" s="154" t="s">
        <v>336</v>
      </c>
      <c r="D300" s="154" t="s">
        <v>143</v>
      </c>
      <c r="E300" s="155" t="s">
        <v>337</v>
      </c>
      <c r="F300" s="156" t="s">
        <v>338</v>
      </c>
      <c r="G300" s="157" t="s">
        <v>146</v>
      </c>
      <c r="H300" s="158">
        <v>722.64</v>
      </c>
      <c r="I300" s="159"/>
      <c r="J300" s="159">
        <f>ROUND(I300*H300,2)</f>
        <v>0</v>
      </c>
      <c r="K300" s="156" t="s">
        <v>147</v>
      </c>
      <c r="L300" s="37"/>
      <c r="M300" s="160" t="s">
        <v>5</v>
      </c>
      <c r="N300" s="161" t="s">
        <v>43</v>
      </c>
      <c r="O300" s="162">
        <v>0.075</v>
      </c>
      <c r="P300" s="162">
        <f>O300*H300</f>
        <v>54.198</v>
      </c>
      <c r="Q300" s="162">
        <v>0.00017</v>
      </c>
      <c r="R300" s="162">
        <f>Q300*H300</f>
        <v>0.12284880000000001</v>
      </c>
      <c r="S300" s="162">
        <v>0</v>
      </c>
      <c r="T300" s="163">
        <f>S300*H300</f>
        <v>0</v>
      </c>
      <c r="AR300" s="23" t="s">
        <v>148</v>
      </c>
      <c r="AT300" s="23" t="s">
        <v>143</v>
      </c>
      <c r="AU300" s="23" t="s">
        <v>81</v>
      </c>
      <c r="AY300" s="23" t="s">
        <v>141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23" t="s">
        <v>22</v>
      </c>
      <c r="BK300" s="164">
        <f>ROUND(I300*H300,2)</f>
        <v>0</v>
      </c>
      <c r="BL300" s="23" t="s">
        <v>148</v>
      </c>
      <c r="BM300" s="23" t="s">
        <v>846</v>
      </c>
    </row>
    <row r="301" spans="2:51" s="11" customFormat="1" ht="13.5">
      <c r="B301" s="165"/>
      <c r="D301" s="166" t="s">
        <v>150</v>
      </c>
      <c r="E301" s="167" t="s">
        <v>5</v>
      </c>
      <c r="F301" s="168" t="s">
        <v>847</v>
      </c>
      <c r="H301" s="169">
        <v>722.64</v>
      </c>
      <c r="L301" s="165"/>
      <c r="M301" s="170"/>
      <c r="N301" s="171"/>
      <c r="O301" s="171"/>
      <c r="P301" s="171"/>
      <c r="Q301" s="171"/>
      <c r="R301" s="171"/>
      <c r="S301" s="171"/>
      <c r="T301" s="172"/>
      <c r="AT301" s="167" t="s">
        <v>150</v>
      </c>
      <c r="AU301" s="167" t="s">
        <v>81</v>
      </c>
      <c r="AV301" s="11" t="s">
        <v>81</v>
      </c>
      <c r="AW301" s="11" t="s">
        <v>152</v>
      </c>
      <c r="AX301" s="11" t="s">
        <v>72</v>
      </c>
      <c r="AY301" s="167" t="s">
        <v>141</v>
      </c>
    </row>
    <row r="302" spans="2:51" s="12" customFormat="1" ht="13.5">
      <c r="B302" s="173"/>
      <c r="D302" s="174" t="s">
        <v>150</v>
      </c>
      <c r="E302" s="175" t="s">
        <v>5</v>
      </c>
      <c r="F302" s="176" t="s">
        <v>153</v>
      </c>
      <c r="H302" s="177">
        <v>722.64</v>
      </c>
      <c r="L302" s="173"/>
      <c r="M302" s="178"/>
      <c r="N302" s="179"/>
      <c r="O302" s="179"/>
      <c r="P302" s="179"/>
      <c r="Q302" s="179"/>
      <c r="R302" s="179"/>
      <c r="S302" s="179"/>
      <c r="T302" s="180"/>
      <c r="AT302" s="181" t="s">
        <v>150</v>
      </c>
      <c r="AU302" s="181" t="s">
        <v>81</v>
      </c>
      <c r="AV302" s="12" t="s">
        <v>148</v>
      </c>
      <c r="AW302" s="12" t="s">
        <v>152</v>
      </c>
      <c r="AX302" s="12" t="s">
        <v>22</v>
      </c>
      <c r="AY302" s="181" t="s">
        <v>141</v>
      </c>
    </row>
    <row r="303" spans="2:65" s="1" customFormat="1" ht="16.5" customHeight="1">
      <c r="B303" s="153"/>
      <c r="C303" s="154" t="s">
        <v>341</v>
      </c>
      <c r="D303" s="154" t="s">
        <v>143</v>
      </c>
      <c r="E303" s="155" t="s">
        <v>342</v>
      </c>
      <c r="F303" s="156" t="s">
        <v>343</v>
      </c>
      <c r="G303" s="157" t="s">
        <v>344</v>
      </c>
      <c r="H303" s="158">
        <v>180.66</v>
      </c>
      <c r="I303" s="159"/>
      <c r="J303" s="159">
        <f>ROUND(I303*H303,2)</f>
        <v>0</v>
      </c>
      <c r="K303" s="156" t="s">
        <v>147</v>
      </c>
      <c r="L303" s="37"/>
      <c r="M303" s="160" t="s">
        <v>5</v>
      </c>
      <c r="N303" s="161" t="s">
        <v>43</v>
      </c>
      <c r="O303" s="162">
        <v>0.08</v>
      </c>
      <c r="P303" s="162">
        <f>O303*H303</f>
        <v>14.4528</v>
      </c>
      <c r="Q303" s="162">
        <v>0.00191</v>
      </c>
      <c r="R303" s="162">
        <f>Q303*H303</f>
        <v>0.3450606</v>
      </c>
      <c r="S303" s="162">
        <v>0</v>
      </c>
      <c r="T303" s="163">
        <f>S303*H303</f>
        <v>0</v>
      </c>
      <c r="AR303" s="23" t="s">
        <v>148</v>
      </c>
      <c r="AT303" s="23" t="s">
        <v>143</v>
      </c>
      <c r="AU303" s="23" t="s">
        <v>81</v>
      </c>
      <c r="AY303" s="23" t="s">
        <v>141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23" t="s">
        <v>22</v>
      </c>
      <c r="BK303" s="164">
        <f>ROUND(I303*H303,2)</f>
        <v>0</v>
      </c>
      <c r="BL303" s="23" t="s">
        <v>148</v>
      </c>
      <c r="BM303" s="23" t="s">
        <v>484</v>
      </c>
    </row>
    <row r="304" spans="2:51" s="11" customFormat="1" ht="13.5">
      <c r="B304" s="165"/>
      <c r="D304" s="166" t="s">
        <v>150</v>
      </c>
      <c r="E304" s="167" t="s">
        <v>5</v>
      </c>
      <c r="F304" s="168" t="s">
        <v>848</v>
      </c>
      <c r="H304" s="169">
        <v>180.66</v>
      </c>
      <c r="L304" s="165"/>
      <c r="M304" s="170"/>
      <c r="N304" s="171"/>
      <c r="O304" s="171"/>
      <c r="P304" s="171"/>
      <c r="Q304" s="171"/>
      <c r="R304" s="171"/>
      <c r="S304" s="171"/>
      <c r="T304" s="172"/>
      <c r="AT304" s="167" t="s">
        <v>150</v>
      </c>
      <c r="AU304" s="167" t="s">
        <v>81</v>
      </c>
      <c r="AV304" s="11" t="s">
        <v>81</v>
      </c>
      <c r="AW304" s="11" t="s">
        <v>152</v>
      </c>
      <c r="AX304" s="11" t="s">
        <v>72</v>
      </c>
      <c r="AY304" s="167" t="s">
        <v>141</v>
      </c>
    </row>
    <row r="305" spans="2:51" s="12" customFormat="1" ht="13.5">
      <c r="B305" s="173"/>
      <c r="D305" s="174" t="s">
        <v>150</v>
      </c>
      <c r="E305" s="175" t="s">
        <v>5</v>
      </c>
      <c r="F305" s="176" t="s">
        <v>153</v>
      </c>
      <c r="H305" s="177">
        <v>180.66</v>
      </c>
      <c r="L305" s="173"/>
      <c r="M305" s="178"/>
      <c r="N305" s="179"/>
      <c r="O305" s="179"/>
      <c r="P305" s="179"/>
      <c r="Q305" s="179"/>
      <c r="R305" s="179"/>
      <c r="S305" s="179"/>
      <c r="T305" s="180"/>
      <c r="AT305" s="181" t="s">
        <v>150</v>
      </c>
      <c r="AU305" s="181" t="s">
        <v>81</v>
      </c>
      <c r="AV305" s="12" t="s">
        <v>148</v>
      </c>
      <c r="AW305" s="12" t="s">
        <v>152</v>
      </c>
      <c r="AX305" s="12" t="s">
        <v>22</v>
      </c>
      <c r="AY305" s="181" t="s">
        <v>141</v>
      </c>
    </row>
    <row r="306" spans="2:65" s="1" customFormat="1" ht="16.5" customHeight="1">
      <c r="B306" s="153"/>
      <c r="C306" s="189" t="s">
        <v>347</v>
      </c>
      <c r="D306" s="189" t="s">
        <v>239</v>
      </c>
      <c r="E306" s="190" t="s">
        <v>348</v>
      </c>
      <c r="F306" s="191" t="s">
        <v>349</v>
      </c>
      <c r="G306" s="192" t="s">
        <v>146</v>
      </c>
      <c r="H306" s="193">
        <v>831.036</v>
      </c>
      <c r="I306" s="194"/>
      <c r="J306" s="194">
        <f>ROUND(I306*H306,2)</f>
        <v>0</v>
      </c>
      <c r="K306" s="191" t="s">
        <v>147</v>
      </c>
      <c r="L306" s="195"/>
      <c r="M306" s="196" t="s">
        <v>5</v>
      </c>
      <c r="N306" s="197" t="s">
        <v>43</v>
      </c>
      <c r="O306" s="162">
        <v>0</v>
      </c>
      <c r="P306" s="162">
        <f>O306*H306</f>
        <v>0</v>
      </c>
      <c r="Q306" s="162">
        <v>0.00031</v>
      </c>
      <c r="R306" s="162">
        <f>Q306*H306</f>
        <v>0.25762115999999996</v>
      </c>
      <c r="S306" s="162">
        <v>0</v>
      </c>
      <c r="T306" s="163">
        <f>S306*H306</f>
        <v>0</v>
      </c>
      <c r="AR306" s="23" t="s">
        <v>178</v>
      </c>
      <c r="AT306" s="23" t="s">
        <v>239</v>
      </c>
      <c r="AU306" s="23" t="s">
        <v>81</v>
      </c>
      <c r="AY306" s="23" t="s">
        <v>141</v>
      </c>
      <c r="BE306" s="164">
        <f>IF(N306="základní",J306,0)</f>
        <v>0</v>
      </c>
      <c r="BF306" s="164">
        <f>IF(N306="snížená",J306,0)</f>
        <v>0</v>
      </c>
      <c r="BG306" s="164">
        <f>IF(N306="zákl. přenesená",J306,0)</f>
        <v>0</v>
      </c>
      <c r="BH306" s="164">
        <f>IF(N306="sníž. přenesená",J306,0)</f>
        <v>0</v>
      </c>
      <c r="BI306" s="164">
        <f>IF(N306="nulová",J306,0)</f>
        <v>0</v>
      </c>
      <c r="BJ306" s="23" t="s">
        <v>22</v>
      </c>
      <c r="BK306" s="164">
        <f>ROUND(I306*H306,2)</f>
        <v>0</v>
      </c>
      <c r="BL306" s="23" t="s">
        <v>148</v>
      </c>
      <c r="BM306" s="23" t="s">
        <v>849</v>
      </c>
    </row>
    <row r="307" spans="2:51" s="11" customFormat="1" ht="13.5">
      <c r="B307" s="165"/>
      <c r="D307" s="166" t="s">
        <v>150</v>
      </c>
      <c r="E307" s="167" t="s">
        <v>5</v>
      </c>
      <c r="F307" s="168" t="s">
        <v>850</v>
      </c>
      <c r="H307" s="169">
        <v>831.036</v>
      </c>
      <c r="L307" s="165"/>
      <c r="M307" s="170"/>
      <c r="N307" s="171"/>
      <c r="O307" s="171"/>
      <c r="P307" s="171"/>
      <c r="Q307" s="171"/>
      <c r="R307" s="171"/>
      <c r="S307" s="171"/>
      <c r="T307" s="172"/>
      <c r="AT307" s="167" t="s">
        <v>150</v>
      </c>
      <c r="AU307" s="167" t="s">
        <v>81</v>
      </c>
      <c r="AV307" s="11" t="s">
        <v>81</v>
      </c>
      <c r="AW307" s="11" t="s">
        <v>152</v>
      </c>
      <c r="AX307" s="11" t="s">
        <v>72</v>
      </c>
      <c r="AY307" s="167" t="s">
        <v>141</v>
      </c>
    </row>
    <row r="308" spans="2:51" s="12" customFormat="1" ht="13.5">
      <c r="B308" s="173"/>
      <c r="D308" s="174" t="s">
        <v>150</v>
      </c>
      <c r="E308" s="175" t="s">
        <v>5</v>
      </c>
      <c r="F308" s="176" t="s">
        <v>153</v>
      </c>
      <c r="H308" s="177">
        <v>831.036</v>
      </c>
      <c r="L308" s="173"/>
      <c r="M308" s="178"/>
      <c r="N308" s="179"/>
      <c r="O308" s="179"/>
      <c r="P308" s="179"/>
      <c r="Q308" s="179"/>
      <c r="R308" s="179"/>
      <c r="S308" s="179"/>
      <c r="T308" s="180"/>
      <c r="AT308" s="181" t="s">
        <v>150</v>
      </c>
      <c r="AU308" s="181" t="s">
        <v>81</v>
      </c>
      <c r="AV308" s="12" t="s">
        <v>148</v>
      </c>
      <c r="AW308" s="12" t="s">
        <v>152</v>
      </c>
      <c r="AX308" s="12" t="s">
        <v>22</v>
      </c>
      <c r="AY308" s="181" t="s">
        <v>141</v>
      </c>
    </row>
    <row r="309" spans="2:65" s="1" customFormat="1" ht="16.5" customHeight="1">
      <c r="B309" s="153"/>
      <c r="C309" s="154" t="s">
        <v>352</v>
      </c>
      <c r="D309" s="154" t="s">
        <v>143</v>
      </c>
      <c r="E309" s="155" t="s">
        <v>851</v>
      </c>
      <c r="F309" s="156" t="s">
        <v>852</v>
      </c>
      <c r="G309" s="157" t="s">
        <v>185</v>
      </c>
      <c r="H309" s="158">
        <v>0.6</v>
      </c>
      <c r="I309" s="159"/>
      <c r="J309" s="159">
        <f>ROUND(I309*H309,2)</f>
        <v>0</v>
      </c>
      <c r="K309" s="156" t="s">
        <v>5</v>
      </c>
      <c r="L309" s="37"/>
      <c r="M309" s="160" t="s">
        <v>5</v>
      </c>
      <c r="N309" s="161" t="s">
        <v>43</v>
      </c>
      <c r="O309" s="162">
        <v>0</v>
      </c>
      <c r="P309" s="162">
        <f>O309*H309</f>
        <v>0</v>
      </c>
      <c r="Q309" s="162">
        <v>2</v>
      </c>
      <c r="R309" s="162">
        <f>Q309*H309</f>
        <v>1.2</v>
      </c>
      <c r="S309" s="162">
        <v>0</v>
      </c>
      <c r="T309" s="163">
        <f>S309*H309</f>
        <v>0</v>
      </c>
      <c r="AR309" s="23" t="s">
        <v>148</v>
      </c>
      <c r="AT309" s="23" t="s">
        <v>143</v>
      </c>
      <c r="AU309" s="23" t="s">
        <v>81</v>
      </c>
      <c r="AY309" s="23" t="s">
        <v>141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23" t="s">
        <v>22</v>
      </c>
      <c r="BK309" s="164">
        <f>ROUND(I309*H309,2)</f>
        <v>0</v>
      </c>
      <c r="BL309" s="23" t="s">
        <v>148</v>
      </c>
      <c r="BM309" s="23" t="s">
        <v>457</v>
      </c>
    </row>
    <row r="310" spans="2:51" s="11" customFormat="1" ht="13.5">
      <c r="B310" s="165"/>
      <c r="D310" s="166" t="s">
        <v>150</v>
      </c>
      <c r="E310" s="167" t="s">
        <v>5</v>
      </c>
      <c r="F310" s="168" t="s">
        <v>853</v>
      </c>
      <c r="H310" s="169">
        <v>0.6</v>
      </c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150</v>
      </c>
      <c r="AU310" s="167" t="s">
        <v>81</v>
      </c>
      <c r="AV310" s="11" t="s">
        <v>81</v>
      </c>
      <c r="AW310" s="11" t="s">
        <v>152</v>
      </c>
      <c r="AX310" s="11" t="s">
        <v>72</v>
      </c>
      <c r="AY310" s="167" t="s">
        <v>141</v>
      </c>
    </row>
    <row r="311" spans="2:51" s="12" customFormat="1" ht="13.5">
      <c r="B311" s="173"/>
      <c r="D311" s="166" t="s">
        <v>150</v>
      </c>
      <c r="E311" s="198" t="s">
        <v>5</v>
      </c>
      <c r="F311" s="199" t="s">
        <v>153</v>
      </c>
      <c r="H311" s="200">
        <v>0.6</v>
      </c>
      <c r="L311" s="173"/>
      <c r="M311" s="178"/>
      <c r="N311" s="179"/>
      <c r="O311" s="179"/>
      <c r="P311" s="179"/>
      <c r="Q311" s="179"/>
      <c r="R311" s="179"/>
      <c r="S311" s="179"/>
      <c r="T311" s="180"/>
      <c r="AT311" s="181" t="s">
        <v>150</v>
      </c>
      <c r="AU311" s="181" t="s">
        <v>81</v>
      </c>
      <c r="AV311" s="12" t="s">
        <v>148</v>
      </c>
      <c r="AW311" s="12" t="s">
        <v>152</v>
      </c>
      <c r="AX311" s="12" t="s">
        <v>22</v>
      </c>
      <c r="AY311" s="181" t="s">
        <v>141</v>
      </c>
    </row>
    <row r="312" spans="2:63" s="10" customFormat="1" ht="29.85" customHeight="1">
      <c r="B312" s="140"/>
      <c r="D312" s="150" t="s">
        <v>71</v>
      </c>
      <c r="E312" s="151" t="s">
        <v>357</v>
      </c>
      <c r="F312" s="151" t="s">
        <v>358</v>
      </c>
      <c r="J312" s="152">
        <f>BK312</f>
        <v>0</v>
      </c>
      <c r="L312" s="140"/>
      <c r="M312" s="144"/>
      <c r="N312" s="145"/>
      <c r="O312" s="145"/>
      <c r="P312" s="146">
        <f>SUM(P313:P372)</f>
        <v>5312.812792</v>
      </c>
      <c r="Q312" s="145"/>
      <c r="R312" s="146">
        <f>SUM(R313:R372)</f>
        <v>1206.13584968</v>
      </c>
      <c r="S312" s="145"/>
      <c r="T312" s="147">
        <f>SUM(T313:T372)</f>
        <v>0</v>
      </c>
      <c r="AR312" s="141" t="s">
        <v>22</v>
      </c>
      <c r="AT312" s="148" t="s">
        <v>71</v>
      </c>
      <c r="AU312" s="148" t="s">
        <v>22</v>
      </c>
      <c r="AY312" s="141" t="s">
        <v>141</v>
      </c>
      <c r="BK312" s="149">
        <f>SUM(BK313:BK372)</f>
        <v>0</v>
      </c>
    </row>
    <row r="313" spans="2:65" s="1" customFormat="1" ht="16.5" customHeight="1">
      <c r="B313" s="153"/>
      <c r="C313" s="154" t="s">
        <v>359</v>
      </c>
      <c r="D313" s="154" t="s">
        <v>143</v>
      </c>
      <c r="E313" s="155" t="s">
        <v>854</v>
      </c>
      <c r="F313" s="156" t="s">
        <v>855</v>
      </c>
      <c r="G313" s="157" t="s">
        <v>185</v>
      </c>
      <c r="H313" s="158">
        <v>9.25</v>
      </c>
      <c r="I313" s="159"/>
      <c r="J313" s="159">
        <f>ROUND(I313*H313,2)</f>
        <v>0</v>
      </c>
      <c r="K313" s="156" t="s">
        <v>147</v>
      </c>
      <c r="L313" s="37"/>
      <c r="M313" s="160" t="s">
        <v>5</v>
      </c>
      <c r="N313" s="161" t="s">
        <v>43</v>
      </c>
      <c r="O313" s="162">
        <v>3.899</v>
      </c>
      <c r="P313" s="162">
        <f>O313*H313</f>
        <v>36.06575</v>
      </c>
      <c r="Q313" s="162">
        <v>2.76766</v>
      </c>
      <c r="R313" s="162">
        <f>Q313*H313</f>
        <v>25.600855</v>
      </c>
      <c r="S313" s="162">
        <v>0</v>
      </c>
      <c r="T313" s="163">
        <f>S313*H313</f>
        <v>0</v>
      </c>
      <c r="AR313" s="23" t="s">
        <v>148</v>
      </c>
      <c r="AT313" s="23" t="s">
        <v>143</v>
      </c>
      <c r="AU313" s="23" t="s">
        <v>81</v>
      </c>
      <c r="AY313" s="23" t="s">
        <v>141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23" t="s">
        <v>22</v>
      </c>
      <c r="BK313" s="164">
        <f>ROUND(I313*H313,2)</f>
        <v>0</v>
      </c>
      <c r="BL313" s="23" t="s">
        <v>148</v>
      </c>
      <c r="BM313" s="23" t="s">
        <v>856</v>
      </c>
    </row>
    <row r="314" spans="2:51" s="13" customFormat="1" ht="13.5">
      <c r="B314" s="182"/>
      <c r="D314" s="166" t="s">
        <v>150</v>
      </c>
      <c r="E314" s="183" t="s">
        <v>5</v>
      </c>
      <c r="F314" s="184" t="s">
        <v>857</v>
      </c>
      <c r="H314" s="185" t="s">
        <v>5</v>
      </c>
      <c r="L314" s="182"/>
      <c r="M314" s="186"/>
      <c r="N314" s="187"/>
      <c r="O314" s="187"/>
      <c r="P314" s="187"/>
      <c r="Q314" s="187"/>
      <c r="R314" s="187"/>
      <c r="S314" s="187"/>
      <c r="T314" s="188"/>
      <c r="AT314" s="185" t="s">
        <v>150</v>
      </c>
      <c r="AU314" s="185" t="s">
        <v>81</v>
      </c>
      <c r="AV314" s="13" t="s">
        <v>22</v>
      </c>
      <c r="AW314" s="13" t="s">
        <v>152</v>
      </c>
      <c r="AX314" s="13" t="s">
        <v>72</v>
      </c>
      <c r="AY314" s="185" t="s">
        <v>141</v>
      </c>
    </row>
    <row r="315" spans="2:51" s="11" customFormat="1" ht="13.5">
      <c r="B315" s="165"/>
      <c r="D315" s="166" t="s">
        <v>150</v>
      </c>
      <c r="E315" s="167" t="s">
        <v>5</v>
      </c>
      <c r="F315" s="168" t="s">
        <v>858</v>
      </c>
      <c r="H315" s="169">
        <v>9.25</v>
      </c>
      <c r="L315" s="165"/>
      <c r="M315" s="170"/>
      <c r="N315" s="171"/>
      <c r="O315" s="171"/>
      <c r="P315" s="171"/>
      <c r="Q315" s="171"/>
      <c r="R315" s="171"/>
      <c r="S315" s="171"/>
      <c r="T315" s="172"/>
      <c r="AT315" s="167" t="s">
        <v>150</v>
      </c>
      <c r="AU315" s="167" t="s">
        <v>81</v>
      </c>
      <c r="AV315" s="11" t="s">
        <v>81</v>
      </c>
      <c r="AW315" s="11" t="s">
        <v>152</v>
      </c>
      <c r="AX315" s="11" t="s">
        <v>72</v>
      </c>
      <c r="AY315" s="167" t="s">
        <v>141</v>
      </c>
    </row>
    <row r="316" spans="2:51" s="12" customFormat="1" ht="13.5">
      <c r="B316" s="173"/>
      <c r="D316" s="174" t="s">
        <v>150</v>
      </c>
      <c r="E316" s="175" t="s">
        <v>5</v>
      </c>
      <c r="F316" s="176" t="s">
        <v>153</v>
      </c>
      <c r="H316" s="177">
        <v>9.25</v>
      </c>
      <c r="L316" s="173"/>
      <c r="M316" s="178"/>
      <c r="N316" s="179"/>
      <c r="O316" s="179"/>
      <c r="P316" s="179"/>
      <c r="Q316" s="179"/>
      <c r="R316" s="179"/>
      <c r="S316" s="179"/>
      <c r="T316" s="180"/>
      <c r="AT316" s="181" t="s">
        <v>150</v>
      </c>
      <c r="AU316" s="181" t="s">
        <v>81</v>
      </c>
      <c r="AV316" s="12" t="s">
        <v>148</v>
      </c>
      <c r="AW316" s="12" t="s">
        <v>152</v>
      </c>
      <c r="AX316" s="12" t="s">
        <v>22</v>
      </c>
      <c r="AY316" s="181" t="s">
        <v>141</v>
      </c>
    </row>
    <row r="317" spans="2:65" s="1" customFormat="1" ht="16.5" customHeight="1">
      <c r="B317" s="153"/>
      <c r="C317" s="154" t="s">
        <v>392</v>
      </c>
      <c r="D317" s="154" t="s">
        <v>143</v>
      </c>
      <c r="E317" s="155" t="s">
        <v>360</v>
      </c>
      <c r="F317" s="156" t="s">
        <v>361</v>
      </c>
      <c r="G317" s="157" t="s">
        <v>185</v>
      </c>
      <c r="H317" s="158">
        <v>402.102</v>
      </c>
      <c r="I317" s="159"/>
      <c r="J317" s="159">
        <f>ROUND(I317*H317,2)</f>
        <v>0</v>
      </c>
      <c r="K317" s="156" t="s">
        <v>147</v>
      </c>
      <c r="L317" s="37"/>
      <c r="M317" s="160" t="s">
        <v>5</v>
      </c>
      <c r="N317" s="161" t="s">
        <v>43</v>
      </c>
      <c r="O317" s="162">
        <v>4.591</v>
      </c>
      <c r="P317" s="162">
        <f>O317*H317</f>
        <v>1846.050282</v>
      </c>
      <c r="Q317" s="162">
        <v>2.80894</v>
      </c>
      <c r="R317" s="162">
        <f>Q317*H317</f>
        <v>1129.48039188</v>
      </c>
      <c r="S317" s="162">
        <v>0</v>
      </c>
      <c r="T317" s="163">
        <f>S317*H317</f>
        <v>0</v>
      </c>
      <c r="AR317" s="23" t="s">
        <v>148</v>
      </c>
      <c r="AT317" s="23" t="s">
        <v>143</v>
      </c>
      <c r="AU317" s="23" t="s">
        <v>81</v>
      </c>
      <c r="AY317" s="23" t="s">
        <v>141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23" t="s">
        <v>22</v>
      </c>
      <c r="BK317" s="164">
        <f>ROUND(I317*H317,2)</f>
        <v>0</v>
      </c>
      <c r="BL317" s="23" t="s">
        <v>148</v>
      </c>
      <c r="BM317" s="23" t="s">
        <v>859</v>
      </c>
    </row>
    <row r="318" spans="2:51" s="13" customFormat="1" ht="13.5">
      <c r="B318" s="182"/>
      <c r="D318" s="166" t="s">
        <v>150</v>
      </c>
      <c r="E318" s="183" t="s">
        <v>5</v>
      </c>
      <c r="F318" s="184" t="s">
        <v>363</v>
      </c>
      <c r="H318" s="185" t="s">
        <v>5</v>
      </c>
      <c r="L318" s="182"/>
      <c r="M318" s="186"/>
      <c r="N318" s="187"/>
      <c r="O318" s="187"/>
      <c r="P318" s="187"/>
      <c r="Q318" s="187"/>
      <c r="R318" s="187"/>
      <c r="S318" s="187"/>
      <c r="T318" s="188"/>
      <c r="AT318" s="185" t="s">
        <v>150</v>
      </c>
      <c r="AU318" s="185" t="s">
        <v>81</v>
      </c>
      <c r="AV318" s="13" t="s">
        <v>22</v>
      </c>
      <c r="AW318" s="13" t="s">
        <v>152</v>
      </c>
      <c r="AX318" s="13" t="s">
        <v>72</v>
      </c>
      <c r="AY318" s="185" t="s">
        <v>141</v>
      </c>
    </row>
    <row r="319" spans="2:51" s="11" customFormat="1" ht="13.5">
      <c r="B319" s="165"/>
      <c r="D319" s="166" t="s">
        <v>150</v>
      </c>
      <c r="E319" s="167" t="s">
        <v>5</v>
      </c>
      <c r="F319" s="168" t="s">
        <v>860</v>
      </c>
      <c r="H319" s="169">
        <v>4.462</v>
      </c>
      <c r="L319" s="165"/>
      <c r="M319" s="170"/>
      <c r="N319" s="171"/>
      <c r="O319" s="171"/>
      <c r="P319" s="171"/>
      <c r="Q319" s="171"/>
      <c r="R319" s="171"/>
      <c r="S319" s="171"/>
      <c r="T319" s="172"/>
      <c r="AT319" s="167" t="s">
        <v>150</v>
      </c>
      <c r="AU319" s="167" t="s">
        <v>81</v>
      </c>
      <c r="AV319" s="11" t="s">
        <v>81</v>
      </c>
      <c r="AW319" s="11" t="s">
        <v>152</v>
      </c>
      <c r="AX319" s="11" t="s">
        <v>72</v>
      </c>
      <c r="AY319" s="167" t="s">
        <v>141</v>
      </c>
    </row>
    <row r="320" spans="2:51" s="11" customFormat="1" ht="13.5">
      <c r="B320" s="165"/>
      <c r="D320" s="166" t="s">
        <v>150</v>
      </c>
      <c r="E320" s="167" t="s">
        <v>5</v>
      </c>
      <c r="F320" s="168" t="s">
        <v>861</v>
      </c>
      <c r="H320" s="169">
        <v>57.362</v>
      </c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150</v>
      </c>
      <c r="AU320" s="167" t="s">
        <v>81</v>
      </c>
      <c r="AV320" s="11" t="s">
        <v>81</v>
      </c>
      <c r="AW320" s="11" t="s">
        <v>152</v>
      </c>
      <c r="AX320" s="11" t="s">
        <v>72</v>
      </c>
      <c r="AY320" s="167" t="s">
        <v>141</v>
      </c>
    </row>
    <row r="321" spans="2:51" s="11" customFormat="1" ht="13.5">
      <c r="B321" s="165"/>
      <c r="D321" s="166" t="s">
        <v>150</v>
      </c>
      <c r="E321" s="167" t="s">
        <v>5</v>
      </c>
      <c r="F321" s="168" t="s">
        <v>862</v>
      </c>
      <c r="H321" s="169">
        <v>40.6315</v>
      </c>
      <c r="L321" s="165"/>
      <c r="M321" s="170"/>
      <c r="N321" s="171"/>
      <c r="O321" s="171"/>
      <c r="P321" s="171"/>
      <c r="Q321" s="171"/>
      <c r="R321" s="171"/>
      <c r="S321" s="171"/>
      <c r="T321" s="172"/>
      <c r="AT321" s="167" t="s">
        <v>150</v>
      </c>
      <c r="AU321" s="167" t="s">
        <v>81</v>
      </c>
      <c r="AV321" s="11" t="s">
        <v>81</v>
      </c>
      <c r="AW321" s="11" t="s">
        <v>152</v>
      </c>
      <c r="AX321" s="11" t="s">
        <v>72</v>
      </c>
      <c r="AY321" s="167" t="s">
        <v>141</v>
      </c>
    </row>
    <row r="322" spans="2:51" s="11" customFormat="1" ht="13.5">
      <c r="B322" s="165"/>
      <c r="D322" s="166" t="s">
        <v>150</v>
      </c>
      <c r="E322" s="167" t="s">
        <v>5</v>
      </c>
      <c r="F322" s="168" t="s">
        <v>863</v>
      </c>
      <c r="H322" s="169">
        <v>111.24</v>
      </c>
      <c r="L322" s="165"/>
      <c r="M322" s="170"/>
      <c r="N322" s="171"/>
      <c r="O322" s="171"/>
      <c r="P322" s="171"/>
      <c r="Q322" s="171"/>
      <c r="R322" s="171"/>
      <c r="S322" s="171"/>
      <c r="T322" s="172"/>
      <c r="AT322" s="167" t="s">
        <v>150</v>
      </c>
      <c r="AU322" s="167" t="s">
        <v>81</v>
      </c>
      <c r="AV322" s="11" t="s">
        <v>81</v>
      </c>
      <c r="AW322" s="11" t="s">
        <v>152</v>
      </c>
      <c r="AX322" s="11" t="s">
        <v>72</v>
      </c>
      <c r="AY322" s="167" t="s">
        <v>141</v>
      </c>
    </row>
    <row r="323" spans="2:51" s="11" customFormat="1" ht="13.5">
      <c r="B323" s="165"/>
      <c r="D323" s="166" t="s">
        <v>150</v>
      </c>
      <c r="E323" s="167" t="s">
        <v>5</v>
      </c>
      <c r="F323" s="168" t="s">
        <v>864</v>
      </c>
      <c r="H323" s="169">
        <v>56.5175</v>
      </c>
      <c r="L323" s="165"/>
      <c r="M323" s="170"/>
      <c r="N323" s="171"/>
      <c r="O323" s="171"/>
      <c r="P323" s="171"/>
      <c r="Q323" s="171"/>
      <c r="R323" s="171"/>
      <c r="S323" s="171"/>
      <c r="T323" s="172"/>
      <c r="AT323" s="167" t="s">
        <v>150</v>
      </c>
      <c r="AU323" s="167" t="s">
        <v>81</v>
      </c>
      <c r="AV323" s="11" t="s">
        <v>81</v>
      </c>
      <c r="AW323" s="11" t="s">
        <v>152</v>
      </c>
      <c r="AX323" s="11" t="s">
        <v>72</v>
      </c>
      <c r="AY323" s="167" t="s">
        <v>141</v>
      </c>
    </row>
    <row r="324" spans="2:51" s="11" customFormat="1" ht="13.5">
      <c r="B324" s="165"/>
      <c r="D324" s="166" t="s">
        <v>150</v>
      </c>
      <c r="E324" s="167" t="s">
        <v>5</v>
      </c>
      <c r="F324" s="168" t="s">
        <v>865</v>
      </c>
      <c r="H324" s="169">
        <v>40.86</v>
      </c>
      <c r="L324" s="165"/>
      <c r="M324" s="170"/>
      <c r="N324" s="171"/>
      <c r="O324" s="171"/>
      <c r="P324" s="171"/>
      <c r="Q324" s="171"/>
      <c r="R324" s="171"/>
      <c r="S324" s="171"/>
      <c r="T324" s="172"/>
      <c r="AT324" s="167" t="s">
        <v>150</v>
      </c>
      <c r="AU324" s="167" t="s">
        <v>81</v>
      </c>
      <c r="AV324" s="11" t="s">
        <v>81</v>
      </c>
      <c r="AW324" s="11" t="s">
        <v>152</v>
      </c>
      <c r="AX324" s="11" t="s">
        <v>72</v>
      </c>
      <c r="AY324" s="167" t="s">
        <v>141</v>
      </c>
    </row>
    <row r="325" spans="2:51" s="11" customFormat="1" ht="13.5">
      <c r="B325" s="165"/>
      <c r="D325" s="166" t="s">
        <v>150</v>
      </c>
      <c r="E325" s="167" t="s">
        <v>5</v>
      </c>
      <c r="F325" s="168" t="s">
        <v>866</v>
      </c>
      <c r="H325" s="169">
        <v>12.747</v>
      </c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150</v>
      </c>
      <c r="AU325" s="167" t="s">
        <v>81</v>
      </c>
      <c r="AV325" s="11" t="s">
        <v>81</v>
      </c>
      <c r="AW325" s="11" t="s">
        <v>152</v>
      </c>
      <c r="AX325" s="11" t="s">
        <v>72</v>
      </c>
      <c r="AY325" s="167" t="s">
        <v>141</v>
      </c>
    </row>
    <row r="326" spans="2:51" s="11" customFormat="1" ht="13.5">
      <c r="B326" s="165"/>
      <c r="D326" s="166" t="s">
        <v>150</v>
      </c>
      <c r="E326" s="167" t="s">
        <v>5</v>
      </c>
      <c r="F326" s="168" t="s">
        <v>867</v>
      </c>
      <c r="H326" s="169">
        <v>10</v>
      </c>
      <c r="L326" s="165"/>
      <c r="M326" s="170"/>
      <c r="N326" s="171"/>
      <c r="O326" s="171"/>
      <c r="P326" s="171"/>
      <c r="Q326" s="171"/>
      <c r="R326" s="171"/>
      <c r="S326" s="171"/>
      <c r="T326" s="172"/>
      <c r="AT326" s="167" t="s">
        <v>150</v>
      </c>
      <c r="AU326" s="167" t="s">
        <v>81</v>
      </c>
      <c r="AV326" s="11" t="s">
        <v>81</v>
      </c>
      <c r="AW326" s="11" t="s">
        <v>152</v>
      </c>
      <c r="AX326" s="11" t="s">
        <v>72</v>
      </c>
      <c r="AY326" s="167" t="s">
        <v>141</v>
      </c>
    </row>
    <row r="327" spans="2:51" s="11" customFormat="1" ht="13.5">
      <c r="B327" s="165"/>
      <c r="D327" s="166" t="s">
        <v>150</v>
      </c>
      <c r="E327" s="167" t="s">
        <v>5</v>
      </c>
      <c r="F327" s="168" t="s">
        <v>868</v>
      </c>
      <c r="H327" s="169">
        <v>20</v>
      </c>
      <c r="L327" s="165"/>
      <c r="M327" s="170"/>
      <c r="N327" s="171"/>
      <c r="O327" s="171"/>
      <c r="P327" s="171"/>
      <c r="Q327" s="171"/>
      <c r="R327" s="171"/>
      <c r="S327" s="171"/>
      <c r="T327" s="172"/>
      <c r="AT327" s="167" t="s">
        <v>150</v>
      </c>
      <c r="AU327" s="167" t="s">
        <v>81</v>
      </c>
      <c r="AV327" s="11" t="s">
        <v>81</v>
      </c>
      <c r="AW327" s="11" t="s">
        <v>152</v>
      </c>
      <c r="AX327" s="11" t="s">
        <v>72</v>
      </c>
      <c r="AY327" s="167" t="s">
        <v>141</v>
      </c>
    </row>
    <row r="328" spans="2:51" s="11" customFormat="1" ht="13.5">
      <c r="B328" s="165"/>
      <c r="D328" s="166" t="s">
        <v>150</v>
      </c>
      <c r="E328" s="167" t="s">
        <v>5</v>
      </c>
      <c r="F328" s="168" t="s">
        <v>869</v>
      </c>
      <c r="H328" s="169">
        <v>20</v>
      </c>
      <c r="L328" s="165"/>
      <c r="M328" s="170"/>
      <c r="N328" s="171"/>
      <c r="O328" s="171"/>
      <c r="P328" s="171"/>
      <c r="Q328" s="171"/>
      <c r="R328" s="171"/>
      <c r="S328" s="171"/>
      <c r="T328" s="172"/>
      <c r="AT328" s="167" t="s">
        <v>150</v>
      </c>
      <c r="AU328" s="167" t="s">
        <v>81</v>
      </c>
      <c r="AV328" s="11" t="s">
        <v>81</v>
      </c>
      <c r="AW328" s="11" t="s">
        <v>152</v>
      </c>
      <c r="AX328" s="11" t="s">
        <v>72</v>
      </c>
      <c r="AY328" s="167" t="s">
        <v>141</v>
      </c>
    </row>
    <row r="329" spans="2:51" s="11" customFormat="1" ht="13.5">
      <c r="B329" s="165"/>
      <c r="D329" s="166" t="s">
        <v>150</v>
      </c>
      <c r="E329" s="167" t="s">
        <v>5</v>
      </c>
      <c r="F329" s="168" t="s">
        <v>870</v>
      </c>
      <c r="H329" s="169">
        <v>19.62</v>
      </c>
      <c r="L329" s="165"/>
      <c r="M329" s="170"/>
      <c r="N329" s="171"/>
      <c r="O329" s="171"/>
      <c r="P329" s="171"/>
      <c r="Q329" s="171"/>
      <c r="R329" s="171"/>
      <c r="S329" s="171"/>
      <c r="T329" s="172"/>
      <c r="AT329" s="167" t="s">
        <v>150</v>
      </c>
      <c r="AU329" s="167" t="s">
        <v>81</v>
      </c>
      <c r="AV329" s="11" t="s">
        <v>81</v>
      </c>
      <c r="AW329" s="11" t="s">
        <v>152</v>
      </c>
      <c r="AX329" s="11" t="s">
        <v>72</v>
      </c>
      <c r="AY329" s="167" t="s">
        <v>141</v>
      </c>
    </row>
    <row r="330" spans="2:51" s="11" customFormat="1" ht="13.5">
      <c r="B330" s="165"/>
      <c r="D330" s="166" t="s">
        <v>150</v>
      </c>
      <c r="E330" s="167" t="s">
        <v>5</v>
      </c>
      <c r="F330" s="168" t="s">
        <v>871</v>
      </c>
      <c r="H330" s="169">
        <v>4.784</v>
      </c>
      <c r="L330" s="165"/>
      <c r="M330" s="170"/>
      <c r="N330" s="171"/>
      <c r="O330" s="171"/>
      <c r="P330" s="171"/>
      <c r="Q330" s="171"/>
      <c r="R330" s="171"/>
      <c r="S330" s="171"/>
      <c r="T330" s="172"/>
      <c r="AT330" s="167" t="s">
        <v>150</v>
      </c>
      <c r="AU330" s="167" t="s">
        <v>81</v>
      </c>
      <c r="AV330" s="11" t="s">
        <v>81</v>
      </c>
      <c r="AW330" s="11" t="s">
        <v>152</v>
      </c>
      <c r="AX330" s="11" t="s">
        <v>72</v>
      </c>
      <c r="AY330" s="167" t="s">
        <v>141</v>
      </c>
    </row>
    <row r="331" spans="2:51" s="11" customFormat="1" ht="13.5">
      <c r="B331" s="165"/>
      <c r="D331" s="166" t="s">
        <v>150</v>
      </c>
      <c r="E331" s="167" t="s">
        <v>5</v>
      </c>
      <c r="F331" s="168" t="s">
        <v>872</v>
      </c>
      <c r="H331" s="169">
        <v>0.867</v>
      </c>
      <c r="L331" s="165"/>
      <c r="M331" s="170"/>
      <c r="N331" s="171"/>
      <c r="O331" s="171"/>
      <c r="P331" s="171"/>
      <c r="Q331" s="171"/>
      <c r="R331" s="171"/>
      <c r="S331" s="171"/>
      <c r="T331" s="172"/>
      <c r="AT331" s="167" t="s">
        <v>150</v>
      </c>
      <c r="AU331" s="167" t="s">
        <v>81</v>
      </c>
      <c r="AV331" s="11" t="s">
        <v>81</v>
      </c>
      <c r="AW331" s="11" t="s">
        <v>152</v>
      </c>
      <c r="AX331" s="11" t="s">
        <v>72</v>
      </c>
      <c r="AY331" s="167" t="s">
        <v>141</v>
      </c>
    </row>
    <row r="332" spans="2:51" s="11" customFormat="1" ht="13.5">
      <c r="B332" s="165"/>
      <c r="D332" s="166" t="s">
        <v>150</v>
      </c>
      <c r="E332" s="167" t="s">
        <v>5</v>
      </c>
      <c r="F332" s="168" t="s">
        <v>873</v>
      </c>
      <c r="H332" s="169">
        <v>3.011</v>
      </c>
      <c r="L332" s="165"/>
      <c r="M332" s="170"/>
      <c r="N332" s="171"/>
      <c r="O332" s="171"/>
      <c r="P332" s="171"/>
      <c r="Q332" s="171"/>
      <c r="R332" s="171"/>
      <c r="S332" s="171"/>
      <c r="T332" s="172"/>
      <c r="AT332" s="167" t="s">
        <v>150</v>
      </c>
      <c r="AU332" s="167" t="s">
        <v>81</v>
      </c>
      <c r="AV332" s="11" t="s">
        <v>81</v>
      </c>
      <c r="AW332" s="11" t="s">
        <v>152</v>
      </c>
      <c r="AX332" s="11" t="s">
        <v>72</v>
      </c>
      <c r="AY332" s="167" t="s">
        <v>141</v>
      </c>
    </row>
    <row r="333" spans="2:51" s="12" customFormat="1" ht="13.5">
      <c r="B333" s="173"/>
      <c r="D333" s="174" t="s">
        <v>150</v>
      </c>
      <c r="E333" s="175" t="s">
        <v>5</v>
      </c>
      <c r="F333" s="176" t="s">
        <v>153</v>
      </c>
      <c r="H333" s="177">
        <v>402.102</v>
      </c>
      <c r="L333" s="173"/>
      <c r="M333" s="178"/>
      <c r="N333" s="179"/>
      <c r="O333" s="179"/>
      <c r="P333" s="179"/>
      <c r="Q333" s="179"/>
      <c r="R333" s="179"/>
      <c r="S333" s="179"/>
      <c r="T333" s="180"/>
      <c r="AT333" s="181" t="s">
        <v>150</v>
      </c>
      <c r="AU333" s="181" t="s">
        <v>81</v>
      </c>
      <c r="AV333" s="12" t="s">
        <v>148</v>
      </c>
      <c r="AW333" s="12" t="s">
        <v>152</v>
      </c>
      <c r="AX333" s="12" t="s">
        <v>22</v>
      </c>
      <c r="AY333" s="181" t="s">
        <v>141</v>
      </c>
    </row>
    <row r="334" spans="2:65" s="1" customFormat="1" ht="16.5" customHeight="1">
      <c r="B334" s="153"/>
      <c r="C334" s="154" t="s">
        <v>423</v>
      </c>
      <c r="D334" s="154" t="s">
        <v>143</v>
      </c>
      <c r="E334" s="155" t="s">
        <v>393</v>
      </c>
      <c r="F334" s="156" t="s">
        <v>394</v>
      </c>
      <c r="G334" s="157" t="s">
        <v>146</v>
      </c>
      <c r="H334" s="158">
        <v>1008.27</v>
      </c>
      <c r="I334" s="159"/>
      <c r="J334" s="159">
        <f>ROUND(I334*H334,2)</f>
        <v>0</v>
      </c>
      <c r="K334" s="156" t="s">
        <v>147</v>
      </c>
      <c r="L334" s="37"/>
      <c r="M334" s="160" t="s">
        <v>5</v>
      </c>
      <c r="N334" s="161" t="s">
        <v>43</v>
      </c>
      <c r="O334" s="162">
        <v>1.895</v>
      </c>
      <c r="P334" s="162">
        <f>O334*H334</f>
        <v>1910.67165</v>
      </c>
      <c r="Q334" s="162">
        <v>0.00765</v>
      </c>
      <c r="R334" s="162">
        <f>Q334*H334</f>
        <v>7.713265499999999</v>
      </c>
      <c r="S334" s="162">
        <v>0</v>
      </c>
      <c r="T334" s="163">
        <f>S334*H334</f>
        <v>0</v>
      </c>
      <c r="AR334" s="23" t="s">
        <v>148</v>
      </c>
      <c r="AT334" s="23" t="s">
        <v>143</v>
      </c>
      <c r="AU334" s="23" t="s">
        <v>81</v>
      </c>
      <c r="AY334" s="23" t="s">
        <v>141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23" t="s">
        <v>22</v>
      </c>
      <c r="BK334" s="164">
        <f>ROUND(I334*H334,2)</f>
        <v>0</v>
      </c>
      <c r="BL334" s="23" t="s">
        <v>148</v>
      </c>
      <c r="BM334" s="23" t="s">
        <v>874</v>
      </c>
    </row>
    <row r="335" spans="2:51" s="11" customFormat="1" ht="13.5">
      <c r="B335" s="165"/>
      <c r="D335" s="166" t="s">
        <v>150</v>
      </c>
      <c r="E335" s="167" t="s">
        <v>5</v>
      </c>
      <c r="F335" s="168" t="s">
        <v>875</v>
      </c>
      <c r="H335" s="169">
        <v>10.476</v>
      </c>
      <c r="L335" s="165"/>
      <c r="M335" s="170"/>
      <c r="N335" s="171"/>
      <c r="O335" s="171"/>
      <c r="P335" s="171"/>
      <c r="Q335" s="171"/>
      <c r="R335" s="171"/>
      <c r="S335" s="171"/>
      <c r="T335" s="172"/>
      <c r="AT335" s="167" t="s">
        <v>150</v>
      </c>
      <c r="AU335" s="167" t="s">
        <v>81</v>
      </c>
      <c r="AV335" s="11" t="s">
        <v>81</v>
      </c>
      <c r="AW335" s="11" t="s">
        <v>152</v>
      </c>
      <c r="AX335" s="11" t="s">
        <v>72</v>
      </c>
      <c r="AY335" s="167" t="s">
        <v>141</v>
      </c>
    </row>
    <row r="336" spans="2:51" s="11" customFormat="1" ht="13.5">
      <c r="B336" s="165"/>
      <c r="D336" s="166" t="s">
        <v>150</v>
      </c>
      <c r="E336" s="167" t="s">
        <v>5</v>
      </c>
      <c r="F336" s="168" t="s">
        <v>876</v>
      </c>
      <c r="H336" s="169">
        <v>134.676</v>
      </c>
      <c r="L336" s="165"/>
      <c r="M336" s="170"/>
      <c r="N336" s="171"/>
      <c r="O336" s="171"/>
      <c r="P336" s="171"/>
      <c r="Q336" s="171"/>
      <c r="R336" s="171"/>
      <c r="S336" s="171"/>
      <c r="T336" s="172"/>
      <c r="AT336" s="167" t="s">
        <v>150</v>
      </c>
      <c r="AU336" s="167" t="s">
        <v>81</v>
      </c>
      <c r="AV336" s="11" t="s">
        <v>81</v>
      </c>
      <c r="AW336" s="11" t="s">
        <v>152</v>
      </c>
      <c r="AX336" s="11" t="s">
        <v>72</v>
      </c>
      <c r="AY336" s="167" t="s">
        <v>141</v>
      </c>
    </row>
    <row r="337" spans="2:51" s="11" customFormat="1" ht="13.5">
      <c r="B337" s="165"/>
      <c r="D337" s="166" t="s">
        <v>150</v>
      </c>
      <c r="E337" s="167" t="s">
        <v>5</v>
      </c>
      <c r="F337" s="168" t="s">
        <v>877</v>
      </c>
      <c r="H337" s="169">
        <v>96.824</v>
      </c>
      <c r="L337" s="165"/>
      <c r="M337" s="170"/>
      <c r="N337" s="171"/>
      <c r="O337" s="171"/>
      <c r="P337" s="171"/>
      <c r="Q337" s="171"/>
      <c r="R337" s="171"/>
      <c r="S337" s="171"/>
      <c r="T337" s="172"/>
      <c r="AT337" s="167" t="s">
        <v>150</v>
      </c>
      <c r="AU337" s="167" t="s">
        <v>81</v>
      </c>
      <c r="AV337" s="11" t="s">
        <v>81</v>
      </c>
      <c r="AW337" s="11" t="s">
        <v>152</v>
      </c>
      <c r="AX337" s="11" t="s">
        <v>72</v>
      </c>
      <c r="AY337" s="167" t="s">
        <v>141</v>
      </c>
    </row>
    <row r="338" spans="2:51" s="11" customFormat="1" ht="13.5">
      <c r="B338" s="165"/>
      <c r="D338" s="166" t="s">
        <v>150</v>
      </c>
      <c r="E338" s="167" t="s">
        <v>5</v>
      </c>
      <c r="F338" s="168" t="s">
        <v>878</v>
      </c>
      <c r="H338" s="169">
        <v>268.83</v>
      </c>
      <c r="L338" s="165"/>
      <c r="M338" s="170"/>
      <c r="N338" s="171"/>
      <c r="O338" s="171"/>
      <c r="P338" s="171"/>
      <c r="Q338" s="171"/>
      <c r="R338" s="171"/>
      <c r="S338" s="171"/>
      <c r="T338" s="172"/>
      <c r="AT338" s="167" t="s">
        <v>150</v>
      </c>
      <c r="AU338" s="167" t="s">
        <v>81</v>
      </c>
      <c r="AV338" s="11" t="s">
        <v>81</v>
      </c>
      <c r="AW338" s="11" t="s">
        <v>152</v>
      </c>
      <c r="AX338" s="11" t="s">
        <v>72</v>
      </c>
      <c r="AY338" s="167" t="s">
        <v>141</v>
      </c>
    </row>
    <row r="339" spans="2:51" s="11" customFormat="1" ht="13.5">
      <c r="B339" s="165"/>
      <c r="D339" s="166" t="s">
        <v>150</v>
      </c>
      <c r="E339" s="167" t="s">
        <v>5</v>
      </c>
      <c r="F339" s="168" t="s">
        <v>879</v>
      </c>
      <c r="H339" s="169">
        <v>129.87</v>
      </c>
      <c r="L339" s="165"/>
      <c r="M339" s="170"/>
      <c r="N339" s="171"/>
      <c r="O339" s="171"/>
      <c r="P339" s="171"/>
      <c r="Q339" s="171"/>
      <c r="R339" s="171"/>
      <c r="S339" s="171"/>
      <c r="T339" s="172"/>
      <c r="AT339" s="167" t="s">
        <v>150</v>
      </c>
      <c r="AU339" s="167" t="s">
        <v>81</v>
      </c>
      <c r="AV339" s="11" t="s">
        <v>81</v>
      </c>
      <c r="AW339" s="11" t="s">
        <v>152</v>
      </c>
      <c r="AX339" s="11" t="s">
        <v>72</v>
      </c>
      <c r="AY339" s="167" t="s">
        <v>141</v>
      </c>
    </row>
    <row r="340" spans="2:51" s="11" customFormat="1" ht="13.5">
      <c r="B340" s="165"/>
      <c r="D340" s="166" t="s">
        <v>150</v>
      </c>
      <c r="E340" s="167" t="s">
        <v>5</v>
      </c>
      <c r="F340" s="168" t="s">
        <v>880</v>
      </c>
      <c r="H340" s="169">
        <v>107.144</v>
      </c>
      <c r="L340" s="165"/>
      <c r="M340" s="170"/>
      <c r="N340" s="171"/>
      <c r="O340" s="171"/>
      <c r="P340" s="171"/>
      <c r="Q340" s="171"/>
      <c r="R340" s="171"/>
      <c r="S340" s="171"/>
      <c r="T340" s="172"/>
      <c r="AT340" s="167" t="s">
        <v>150</v>
      </c>
      <c r="AU340" s="167" t="s">
        <v>81</v>
      </c>
      <c r="AV340" s="11" t="s">
        <v>81</v>
      </c>
      <c r="AW340" s="11" t="s">
        <v>152</v>
      </c>
      <c r="AX340" s="11" t="s">
        <v>72</v>
      </c>
      <c r="AY340" s="167" t="s">
        <v>141</v>
      </c>
    </row>
    <row r="341" spans="2:51" s="11" customFormat="1" ht="13.5">
      <c r="B341" s="165"/>
      <c r="D341" s="166" t="s">
        <v>150</v>
      </c>
      <c r="E341" s="167" t="s">
        <v>5</v>
      </c>
      <c r="F341" s="168" t="s">
        <v>881</v>
      </c>
      <c r="H341" s="169">
        <v>38.848</v>
      </c>
      <c r="L341" s="165"/>
      <c r="M341" s="170"/>
      <c r="N341" s="171"/>
      <c r="O341" s="171"/>
      <c r="P341" s="171"/>
      <c r="Q341" s="171"/>
      <c r="R341" s="171"/>
      <c r="S341" s="171"/>
      <c r="T341" s="172"/>
      <c r="AT341" s="167" t="s">
        <v>150</v>
      </c>
      <c r="AU341" s="167" t="s">
        <v>81</v>
      </c>
      <c r="AV341" s="11" t="s">
        <v>81</v>
      </c>
      <c r="AW341" s="11" t="s">
        <v>152</v>
      </c>
      <c r="AX341" s="11" t="s">
        <v>72</v>
      </c>
      <c r="AY341" s="167" t="s">
        <v>141</v>
      </c>
    </row>
    <row r="342" spans="2:51" s="11" customFormat="1" ht="13.5">
      <c r="B342" s="165"/>
      <c r="D342" s="166" t="s">
        <v>150</v>
      </c>
      <c r="E342" s="167" t="s">
        <v>5</v>
      </c>
      <c r="F342" s="168" t="s">
        <v>882</v>
      </c>
      <c r="H342" s="169">
        <v>30</v>
      </c>
      <c r="L342" s="165"/>
      <c r="M342" s="170"/>
      <c r="N342" s="171"/>
      <c r="O342" s="171"/>
      <c r="P342" s="171"/>
      <c r="Q342" s="171"/>
      <c r="R342" s="171"/>
      <c r="S342" s="171"/>
      <c r="T342" s="172"/>
      <c r="AT342" s="167" t="s">
        <v>150</v>
      </c>
      <c r="AU342" s="167" t="s">
        <v>81</v>
      </c>
      <c r="AV342" s="11" t="s">
        <v>81</v>
      </c>
      <c r="AW342" s="11" t="s">
        <v>152</v>
      </c>
      <c r="AX342" s="11" t="s">
        <v>72</v>
      </c>
      <c r="AY342" s="167" t="s">
        <v>141</v>
      </c>
    </row>
    <row r="343" spans="2:51" s="11" customFormat="1" ht="13.5">
      <c r="B343" s="165"/>
      <c r="D343" s="166" t="s">
        <v>150</v>
      </c>
      <c r="E343" s="167" t="s">
        <v>5</v>
      </c>
      <c r="F343" s="168" t="s">
        <v>883</v>
      </c>
      <c r="H343" s="169">
        <v>59</v>
      </c>
      <c r="L343" s="165"/>
      <c r="M343" s="170"/>
      <c r="N343" s="171"/>
      <c r="O343" s="171"/>
      <c r="P343" s="171"/>
      <c r="Q343" s="171"/>
      <c r="R343" s="171"/>
      <c r="S343" s="171"/>
      <c r="T343" s="172"/>
      <c r="AT343" s="167" t="s">
        <v>150</v>
      </c>
      <c r="AU343" s="167" t="s">
        <v>81</v>
      </c>
      <c r="AV343" s="11" t="s">
        <v>81</v>
      </c>
      <c r="AW343" s="11" t="s">
        <v>152</v>
      </c>
      <c r="AX343" s="11" t="s">
        <v>72</v>
      </c>
      <c r="AY343" s="167" t="s">
        <v>141</v>
      </c>
    </row>
    <row r="344" spans="2:51" s="11" customFormat="1" ht="13.5">
      <c r="B344" s="165"/>
      <c r="D344" s="166" t="s">
        <v>150</v>
      </c>
      <c r="E344" s="167" t="s">
        <v>5</v>
      </c>
      <c r="F344" s="168" t="s">
        <v>884</v>
      </c>
      <c r="H344" s="169">
        <v>58</v>
      </c>
      <c r="L344" s="165"/>
      <c r="M344" s="170"/>
      <c r="N344" s="171"/>
      <c r="O344" s="171"/>
      <c r="P344" s="171"/>
      <c r="Q344" s="171"/>
      <c r="R344" s="171"/>
      <c r="S344" s="171"/>
      <c r="T344" s="172"/>
      <c r="AT344" s="167" t="s">
        <v>150</v>
      </c>
      <c r="AU344" s="167" t="s">
        <v>81</v>
      </c>
      <c r="AV344" s="11" t="s">
        <v>81</v>
      </c>
      <c r="AW344" s="11" t="s">
        <v>152</v>
      </c>
      <c r="AX344" s="11" t="s">
        <v>72</v>
      </c>
      <c r="AY344" s="167" t="s">
        <v>141</v>
      </c>
    </row>
    <row r="345" spans="2:51" s="11" customFormat="1" ht="13.5">
      <c r="B345" s="165"/>
      <c r="D345" s="166" t="s">
        <v>150</v>
      </c>
      <c r="E345" s="167" t="s">
        <v>5</v>
      </c>
      <c r="F345" s="168" t="s">
        <v>885</v>
      </c>
      <c r="H345" s="169">
        <v>56.898</v>
      </c>
      <c r="L345" s="165"/>
      <c r="M345" s="170"/>
      <c r="N345" s="171"/>
      <c r="O345" s="171"/>
      <c r="P345" s="171"/>
      <c r="Q345" s="171"/>
      <c r="R345" s="171"/>
      <c r="S345" s="171"/>
      <c r="T345" s="172"/>
      <c r="AT345" s="167" t="s">
        <v>150</v>
      </c>
      <c r="AU345" s="167" t="s">
        <v>81</v>
      </c>
      <c r="AV345" s="11" t="s">
        <v>81</v>
      </c>
      <c r="AW345" s="11" t="s">
        <v>152</v>
      </c>
      <c r="AX345" s="11" t="s">
        <v>72</v>
      </c>
      <c r="AY345" s="167" t="s">
        <v>141</v>
      </c>
    </row>
    <row r="346" spans="2:51" s="11" customFormat="1" ht="13.5">
      <c r="B346" s="165"/>
      <c r="D346" s="166" t="s">
        <v>150</v>
      </c>
      <c r="E346" s="167" t="s">
        <v>5</v>
      </c>
      <c r="F346" s="168" t="s">
        <v>886</v>
      </c>
      <c r="H346" s="169">
        <v>15.392</v>
      </c>
      <c r="L346" s="165"/>
      <c r="M346" s="170"/>
      <c r="N346" s="171"/>
      <c r="O346" s="171"/>
      <c r="P346" s="171"/>
      <c r="Q346" s="171"/>
      <c r="R346" s="171"/>
      <c r="S346" s="171"/>
      <c r="T346" s="172"/>
      <c r="AT346" s="167" t="s">
        <v>150</v>
      </c>
      <c r="AU346" s="167" t="s">
        <v>81</v>
      </c>
      <c r="AV346" s="11" t="s">
        <v>81</v>
      </c>
      <c r="AW346" s="11" t="s">
        <v>152</v>
      </c>
      <c r="AX346" s="11" t="s">
        <v>72</v>
      </c>
      <c r="AY346" s="167" t="s">
        <v>141</v>
      </c>
    </row>
    <row r="347" spans="2:51" s="11" customFormat="1" ht="13.5">
      <c r="B347" s="165"/>
      <c r="D347" s="166" t="s">
        <v>150</v>
      </c>
      <c r="E347" s="167" t="s">
        <v>5</v>
      </c>
      <c r="F347" s="168" t="s">
        <v>887</v>
      </c>
      <c r="H347" s="169">
        <v>2.312</v>
      </c>
      <c r="L347" s="165"/>
      <c r="M347" s="170"/>
      <c r="N347" s="171"/>
      <c r="O347" s="171"/>
      <c r="P347" s="171"/>
      <c r="Q347" s="171"/>
      <c r="R347" s="171"/>
      <c r="S347" s="171"/>
      <c r="T347" s="172"/>
      <c r="AT347" s="167" t="s">
        <v>150</v>
      </c>
      <c r="AU347" s="167" t="s">
        <v>81</v>
      </c>
      <c r="AV347" s="11" t="s">
        <v>81</v>
      </c>
      <c r="AW347" s="11" t="s">
        <v>152</v>
      </c>
      <c r="AX347" s="11" t="s">
        <v>72</v>
      </c>
      <c r="AY347" s="167" t="s">
        <v>141</v>
      </c>
    </row>
    <row r="348" spans="2:51" s="12" customFormat="1" ht="13.5">
      <c r="B348" s="173"/>
      <c r="D348" s="174" t="s">
        <v>150</v>
      </c>
      <c r="E348" s="175" t="s">
        <v>5</v>
      </c>
      <c r="F348" s="176" t="s">
        <v>153</v>
      </c>
      <c r="H348" s="177">
        <v>1008.27</v>
      </c>
      <c r="L348" s="173"/>
      <c r="M348" s="178"/>
      <c r="N348" s="179"/>
      <c r="O348" s="179"/>
      <c r="P348" s="179"/>
      <c r="Q348" s="179"/>
      <c r="R348" s="179"/>
      <c r="S348" s="179"/>
      <c r="T348" s="180"/>
      <c r="AT348" s="181" t="s">
        <v>150</v>
      </c>
      <c r="AU348" s="181" t="s">
        <v>81</v>
      </c>
      <c r="AV348" s="12" t="s">
        <v>148</v>
      </c>
      <c r="AW348" s="12" t="s">
        <v>152</v>
      </c>
      <c r="AX348" s="12" t="s">
        <v>22</v>
      </c>
      <c r="AY348" s="181" t="s">
        <v>141</v>
      </c>
    </row>
    <row r="349" spans="2:65" s="1" customFormat="1" ht="16.5" customHeight="1">
      <c r="B349" s="153"/>
      <c r="C349" s="154" t="s">
        <v>427</v>
      </c>
      <c r="D349" s="154" t="s">
        <v>143</v>
      </c>
      <c r="E349" s="155" t="s">
        <v>424</v>
      </c>
      <c r="F349" s="156" t="s">
        <v>425</v>
      </c>
      <c r="G349" s="157" t="s">
        <v>146</v>
      </c>
      <c r="H349" s="158">
        <v>1008.27</v>
      </c>
      <c r="I349" s="159"/>
      <c r="J349" s="159">
        <f>ROUND(I349*H349,2)</f>
        <v>0</v>
      </c>
      <c r="K349" s="156" t="s">
        <v>147</v>
      </c>
      <c r="L349" s="37"/>
      <c r="M349" s="160" t="s">
        <v>5</v>
      </c>
      <c r="N349" s="161" t="s">
        <v>43</v>
      </c>
      <c r="O349" s="162">
        <v>0.628</v>
      </c>
      <c r="P349" s="162">
        <f>O349*H349</f>
        <v>633.19356</v>
      </c>
      <c r="Q349" s="162">
        <v>0.00086</v>
      </c>
      <c r="R349" s="162">
        <f>Q349*H349</f>
        <v>0.8671122</v>
      </c>
      <c r="S349" s="162">
        <v>0</v>
      </c>
      <c r="T349" s="163">
        <f>S349*H349</f>
        <v>0</v>
      </c>
      <c r="AR349" s="23" t="s">
        <v>148</v>
      </c>
      <c r="AT349" s="23" t="s">
        <v>143</v>
      </c>
      <c r="AU349" s="23" t="s">
        <v>81</v>
      </c>
      <c r="AY349" s="23" t="s">
        <v>141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23" t="s">
        <v>22</v>
      </c>
      <c r="BK349" s="164">
        <f>ROUND(I349*H349,2)</f>
        <v>0</v>
      </c>
      <c r="BL349" s="23" t="s">
        <v>148</v>
      </c>
      <c r="BM349" s="23" t="s">
        <v>888</v>
      </c>
    </row>
    <row r="350" spans="2:51" s="11" customFormat="1" ht="13.5">
      <c r="B350" s="165"/>
      <c r="D350" s="166" t="s">
        <v>150</v>
      </c>
      <c r="E350" s="167" t="s">
        <v>5</v>
      </c>
      <c r="F350" s="168" t="s">
        <v>875</v>
      </c>
      <c r="H350" s="169">
        <v>10.476</v>
      </c>
      <c r="L350" s="165"/>
      <c r="M350" s="170"/>
      <c r="N350" s="171"/>
      <c r="O350" s="171"/>
      <c r="P350" s="171"/>
      <c r="Q350" s="171"/>
      <c r="R350" s="171"/>
      <c r="S350" s="171"/>
      <c r="T350" s="172"/>
      <c r="AT350" s="167" t="s">
        <v>150</v>
      </c>
      <c r="AU350" s="167" t="s">
        <v>81</v>
      </c>
      <c r="AV350" s="11" t="s">
        <v>81</v>
      </c>
      <c r="AW350" s="11" t="s">
        <v>152</v>
      </c>
      <c r="AX350" s="11" t="s">
        <v>72</v>
      </c>
      <c r="AY350" s="167" t="s">
        <v>141</v>
      </c>
    </row>
    <row r="351" spans="2:51" s="11" customFormat="1" ht="13.5">
      <c r="B351" s="165"/>
      <c r="D351" s="166" t="s">
        <v>150</v>
      </c>
      <c r="E351" s="167" t="s">
        <v>5</v>
      </c>
      <c r="F351" s="168" t="s">
        <v>876</v>
      </c>
      <c r="H351" s="169">
        <v>134.676</v>
      </c>
      <c r="L351" s="165"/>
      <c r="M351" s="170"/>
      <c r="N351" s="171"/>
      <c r="O351" s="171"/>
      <c r="P351" s="171"/>
      <c r="Q351" s="171"/>
      <c r="R351" s="171"/>
      <c r="S351" s="171"/>
      <c r="T351" s="172"/>
      <c r="AT351" s="167" t="s">
        <v>150</v>
      </c>
      <c r="AU351" s="167" t="s">
        <v>81</v>
      </c>
      <c r="AV351" s="11" t="s">
        <v>81</v>
      </c>
      <c r="AW351" s="11" t="s">
        <v>152</v>
      </c>
      <c r="AX351" s="11" t="s">
        <v>72</v>
      </c>
      <c r="AY351" s="167" t="s">
        <v>141</v>
      </c>
    </row>
    <row r="352" spans="2:51" s="11" customFormat="1" ht="13.5">
      <c r="B352" s="165"/>
      <c r="D352" s="166" t="s">
        <v>150</v>
      </c>
      <c r="E352" s="167" t="s">
        <v>5</v>
      </c>
      <c r="F352" s="168" t="s">
        <v>877</v>
      </c>
      <c r="H352" s="169">
        <v>96.824</v>
      </c>
      <c r="L352" s="165"/>
      <c r="M352" s="170"/>
      <c r="N352" s="171"/>
      <c r="O352" s="171"/>
      <c r="P352" s="171"/>
      <c r="Q352" s="171"/>
      <c r="R352" s="171"/>
      <c r="S352" s="171"/>
      <c r="T352" s="172"/>
      <c r="AT352" s="167" t="s">
        <v>150</v>
      </c>
      <c r="AU352" s="167" t="s">
        <v>81</v>
      </c>
      <c r="AV352" s="11" t="s">
        <v>81</v>
      </c>
      <c r="AW352" s="11" t="s">
        <v>152</v>
      </c>
      <c r="AX352" s="11" t="s">
        <v>72</v>
      </c>
      <c r="AY352" s="167" t="s">
        <v>141</v>
      </c>
    </row>
    <row r="353" spans="2:51" s="11" customFormat="1" ht="13.5">
      <c r="B353" s="165"/>
      <c r="D353" s="166" t="s">
        <v>150</v>
      </c>
      <c r="E353" s="167" t="s">
        <v>5</v>
      </c>
      <c r="F353" s="168" t="s">
        <v>878</v>
      </c>
      <c r="H353" s="169">
        <v>268.83</v>
      </c>
      <c r="L353" s="165"/>
      <c r="M353" s="170"/>
      <c r="N353" s="171"/>
      <c r="O353" s="171"/>
      <c r="P353" s="171"/>
      <c r="Q353" s="171"/>
      <c r="R353" s="171"/>
      <c r="S353" s="171"/>
      <c r="T353" s="172"/>
      <c r="AT353" s="167" t="s">
        <v>150</v>
      </c>
      <c r="AU353" s="167" t="s">
        <v>81</v>
      </c>
      <c r="AV353" s="11" t="s">
        <v>81</v>
      </c>
      <c r="AW353" s="11" t="s">
        <v>152</v>
      </c>
      <c r="AX353" s="11" t="s">
        <v>72</v>
      </c>
      <c r="AY353" s="167" t="s">
        <v>141</v>
      </c>
    </row>
    <row r="354" spans="2:51" s="11" customFormat="1" ht="13.5">
      <c r="B354" s="165"/>
      <c r="D354" s="166" t="s">
        <v>150</v>
      </c>
      <c r="E354" s="167" t="s">
        <v>5</v>
      </c>
      <c r="F354" s="168" t="s">
        <v>879</v>
      </c>
      <c r="H354" s="169">
        <v>129.87</v>
      </c>
      <c r="L354" s="165"/>
      <c r="M354" s="170"/>
      <c r="N354" s="171"/>
      <c r="O354" s="171"/>
      <c r="P354" s="171"/>
      <c r="Q354" s="171"/>
      <c r="R354" s="171"/>
      <c r="S354" s="171"/>
      <c r="T354" s="172"/>
      <c r="AT354" s="167" t="s">
        <v>150</v>
      </c>
      <c r="AU354" s="167" t="s">
        <v>81</v>
      </c>
      <c r="AV354" s="11" t="s">
        <v>81</v>
      </c>
      <c r="AW354" s="11" t="s">
        <v>152</v>
      </c>
      <c r="AX354" s="11" t="s">
        <v>72</v>
      </c>
      <c r="AY354" s="167" t="s">
        <v>141</v>
      </c>
    </row>
    <row r="355" spans="2:51" s="11" customFormat="1" ht="13.5">
      <c r="B355" s="165"/>
      <c r="D355" s="166" t="s">
        <v>150</v>
      </c>
      <c r="E355" s="167" t="s">
        <v>5</v>
      </c>
      <c r="F355" s="168" t="s">
        <v>880</v>
      </c>
      <c r="H355" s="169">
        <v>107.144</v>
      </c>
      <c r="L355" s="165"/>
      <c r="M355" s="170"/>
      <c r="N355" s="171"/>
      <c r="O355" s="171"/>
      <c r="P355" s="171"/>
      <c r="Q355" s="171"/>
      <c r="R355" s="171"/>
      <c r="S355" s="171"/>
      <c r="T355" s="172"/>
      <c r="AT355" s="167" t="s">
        <v>150</v>
      </c>
      <c r="AU355" s="167" t="s">
        <v>81</v>
      </c>
      <c r="AV355" s="11" t="s">
        <v>81</v>
      </c>
      <c r="AW355" s="11" t="s">
        <v>152</v>
      </c>
      <c r="AX355" s="11" t="s">
        <v>72</v>
      </c>
      <c r="AY355" s="167" t="s">
        <v>141</v>
      </c>
    </row>
    <row r="356" spans="2:51" s="11" customFormat="1" ht="13.5">
      <c r="B356" s="165"/>
      <c r="D356" s="166" t="s">
        <v>150</v>
      </c>
      <c r="E356" s="167" t="s">
        <v>5</v>
      </c>
      <c r="F356" s="168" t="s">
        <v>881</v>
      </c>
      <c r="H356" s="169">
        <v>38.848</v>
      </c>
      <c r="L356" s="165"/>
      <c r="M356" s="170"/>
      <c r="N356" s="171"/>
      <c r="O356" s="171"/>
      <c r="P356" s="171"/>
      <c r="Q356" s="171"/>
      <c r="R356" s="171"/>
      <c r="S356" s="171"/>
      <c r="T356" s="172"/>
      <c r="AT356" s="167" t="s">
        <v>150</v>
      </c>
      <c r="AU356" s="167" t="s">
        <v>81</v>
      </c>
      <c r="AV356" s="11" t="s">
        <v>81</v>
      </c>
      <c r="AW356" s="11" t="s">
        <v>152</v>
      </c>
      <c r="AX356" s="11" t="s">
        <v>72</v>
      </c>
      <c r="AY356" s="167" t="s">
        <v>141</v>
      </c>
    </row>
    <row r="357" spans="2:51" s="11" customFormat="1" ht="13.5">
      <c r="B357" s="165"/>
      <c r="D357" s="166" t="s">
        <v>150</v>
      </c>
      <c r="E357" s="167" t="s">
        <v>5</v>
      </c>
      <c r="F357" s="168" t="s">
        <v>882</v>
      </c>
      <c r="H357" s="169">
        <v>30</v>
      </c>
      <c r="L357" s="165"/>
      <c r="M357" s="170"/>
      <c r="N357" s="171"/>
      <c r="O357" s="171"/>
      <c r="P357" s="171"/>
      <c r="Q357" s="171"/>
      <c r="R357" s="171"/>
      <c r="S357" s="171"/>
      <c r="T357" s="172"/>
      <c r="AT357" s="167" t="s">
        <v>150</v>
      </c>
      <c r="AU357" s="167" t="s">
        <v>81</v>
      </c>
      <c r="AV357" s="11" t="s">
        <v>81</v>
      </c>
      <c r="AW357" s="11" t="s">
        <v>152</v>
      </c>
      <c r="AX357" s="11" t="s">
        <v>72</v>
      </c>
      <c r="AY357" s="167" t="s">
        <v>141</v>
      </c>
    </row>
    <row r="358" spans="2:51" s="11" customFormat="1" ht="13.5">
      <c r="B358" s="165"/>
      <c r="D358" s="166" t="s">
        <v>150</v>
      </c>
      <c r="E358" s="167" t="s">
        <v>5</v>
      </c>
      <c r="F358" s="168" t="s">
        <v>883</v>
      </c>
      <c r="H358" s="169">
        <v>59</v>
      </c>
      <c r="L358" s="165"/>
      <c r="M358" s="170"/>
      <c r="N358" s="171"/>
      <c r="O358" s="171"/>
      <c r="P358" s="171"/>
      <c r="Q358" s="171"/>
      <c r="R358" s="171"/>
      <c r="S358" s="171"/>
      <c r="T358" s="172"/>
      <c r="AT358" s="167" t="s">
        <v>150</v>
      </c>
      <c r="AU358" s="167" t="s">
        <v>81</v>
      </c>
      <c r="AV358" s="11" t="s">
        <v>81</v>
      </c>
      <c r="AW358" s="11" t="s">
        <v>152</v>
      </c>
      <c r="AX358" s="11" t="s">
        <v>72</v>
      </c>
      <c r="AY358" s="167" t="s">
        <v>141</v>
      </c>
    </row>
    <row r="359" spans="2:51" s="11" customFormat="1" ht="13.5">
      <c r="B359" s="165"/>
      <c r="D359" s="166" t="s">
        <v>150</v>
      </c>
      <c r="E359" s="167" t="s">
        <v>5</v>
      </c>
      <c r="F359" s="168" t="s">
        <v>884</v>
      </c>
      <c r="H359" s="169">
        <v>58</v>
      </c>
      <c r="L359" s="165"/>
      <c r="M359" s="170"/>
      <c r="N359" s="171"/>
      <c r="O359" s="171"/>
      <c r="P359" s="171"/>
      <c r="Q359" s="171"/>
      <c r="R359" s="171"/>
      <c r="S359" s="171"/>
      <c r="T359" s="172"/>
      <c r="AT359" s="167" t="s">
        <v>150</v>
      </c>
      <c r="AU359" s="167" t="s">
        <v>81</v>
      </c>
      <c r="AV359" s="11" t="s">
        <v>81</v>
      </c>
      <c r="AW359" s="11" t="s">
        <v>152</v>
      </c>
      <c r="AX359" s="11" t="s">
        <v>72</v>
      </c>
      <c r="AY359" s="167" t="s">
        <v>141</v>
      </c>
    </row>
    <row r="360" spans="2:51" s="11" customFormat="1" ht="13.5">
      <c r="B360" s="165"/>
      <c r="D360" s="166" t="s">
        <v>150</v>
      </c>
      <c r="E360" s="167" t="s">
        <v>5</v>
      </c>
      <c r="F360" s="168" t="s">
        <v>885</v>
      </c>
      <c r="H360" s="169">
        <v>56.898</v>
      </c>
      <c r="L360" s="165"/>
      <c r="M360" s="170"/>
      <c r="N360" s="171"/>
      <c r="O360" s="171"/>
      <c r="P360" s="171"/>
      <c r="Q360" s="171"/>
      <c r="R360" s="171"/>
      <c r="S360" s="171"/>
      <c r="T360" s="172"/>
      <c r="AT360" s="167" t="s">
        <v>150</v>
      </c>
      <c r="AU360" s="167" t="s">
        <v>81</v>
      </c>
      <c r="AV360" s="11" t="s">
        <v>81</v>
      </c>
      <c r="AW360" s="11" t="s">
        <v>152</v>
      </c>
      <c r="AX360" s="11" t="s">
        <v>72</v>
      </c>
      <c r="AY360" s="167" t="s">
        <v>141</v>
      </c>
    </row>
    <row r="361" spans="2:51" s="11" customFormat="1" ht="13.5">
      <c r="B361" s="165"/>
      <c r="D361" s="166" t="s">
        <v>150</v>
      </c>
      <c r="E361" s="167" t="s">
        <v>5</v>
      </c>
      <c r="F361" s="168" t="s">
        <v>886</v>
      </c>
      <c r="H361" s="169">
        <v>15.392</v>
      </c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150</v>
      </c>
      <c r="AU361" s="167" t="s">
        <v>81</v>
      </c>
      <c r="AV361" s="11" t="s">
        <v>81</v>
      </c>
      <c r="AW361" s="11" t="s">
        <v>152</v>
      </c>
      <c r="AX361" s="11" t="s">
        <v>72</v>
      </c>
      <c r="AY361" s="167" t="s">
        <v>141</v>
      </c>
    </row>
    <row r="362" spans="2:51" s="11" customFormat="1" ht="13.5">
      <c r="B362" s="165"/>
      <c r="D362" s="166" t="s">
        <v>150</v>
      </c>
      <c r="E362" s="167" t="s">
        <v>5</v>
      </c>
      <c r="F362" s="168" t="s">
        <v>887</v>
      </c>
      <c r="H362" s="169">
        <v>2.312</v>
      </c>
      <c r="L362" s="165"/>
      <c r="M362" s="170"/>
      <c r="N362" s="171"/>
      <c r="O362" s="171"/>
      <c r="P362" s="171"/>
      <c r="Q362" s="171"/>
      <c r="R362" s="171"/>
      <c r="S362" s="171"/>
      <c r="T362" s="172"/>
      <c r="AT362" s="167" t="s">
        <v>150</v>
      </c>
      <c r="AU362" s="167" t="s">
        <v>81</v>
      </c>
      <c r="AV362" s="11" t="s">
        <v>81</v>
      </c>
      <c r="AW362" s="11" t="s">
        <v>152</v>
      </c>
      <c r="AX362" s="11" t="s">
        <v>72</v>
      </c>
      <c r="AY362" s="167" t="s">
        <v>141</v>
      </c>
    </row>
    <row r="363" spans="2:51" s="12" customFormat="1" ht="13.5">
      <c r="B363" s="173"/>
      <c r="D363" s="174" t="s">
        <v>150</v>
      </c>
      <c r="E363" s="175" t="s">
        <v>5</v>
      </c>
      <c r="F363" s="176" t="s">
        <v>153</v>
      </c>
      <c r="H363" s="177">
        <v>1008.27</v>
      </c>
      <c r="L363" s="173"/>
      <c r="M363" s="178"/>
      <c r="N363" s="179"/>
      <c r="O363" s="179"/>
      <c r="P363" s="179"/>
      <c r="Q363" s="179"/>
      <c r="R363" s="179"/>
      <c r="S363" s="179"/>
      <c r="T363" s="180"/>
      <c r="AT363" s="181" t="s">
        <v>150</v>
      </c>
      <c r="AU363" s="181" t="s">
        <v>81</v>
      </c>
      <c r="AV363" s="12" t="s">
        <v>148</v>
      </c>
      <c r="AW363" s="12" t="s">
        <v>152</v>
      </c>
      <c r="AX363" s="12" t="s">
        <v>22</v>
      </c>
      <c r="AY363" s="181" t="s">
        <v>141</v>
      </c>
    </row>
    <row r="364" spans="2:65" s="1" customFormat="1" ht="16.5" customHeight="1">
      <c r="B364" s="153"/>
      <c r="C364" s="154" t="s">
        <v>432</v>
      </c>
      <c r="D364" s="154" t="s">
        <v>143</v>
      </c>
      <c r="E364" s="155" t="s">
        <v>428</v>
      </c>
      <c r="F364" s="156" t="s">
        <v>429</v>
      </c>
      <c r="G364" s="157" t="s">
        <v>242</v>
      </c>
      <c r="H364" s="158">
        <v>40.21</v>
      </c>
      <c r="I364" s="159"/>
      <c r="J364" s="159">
        <f>ROUND(I364*H364,2)</f>
        <v>0</v>
      </c>
      <c r="K364" s="156" t="s">
        <v>147</v>
      </c>
      <c r="L364" s="37"/>
      <c r="M364" s="160" t="s">
        <v>5</v>
      </c>
      <c r="N364" s="161" t="s">
        <v>43</v>
      </c>
      <c r="O364" s="162">
        <v>22.055</v>
      </c>
      <c r="P364" s="162">
        <f>O364*H364</f>
        <v>886.83155</v>
      </c>
      <c r="Q364" s="162">
        <v>1.05631</v>
      </c>
      <c r="R364" s="162">
        <f>Q364*H364</f>
        <v>42.474225100000005</v>
      </c>
      <c r="S364" s="162">
        <v>0</v>
      </c>
      <c r="T364" s="163">
        <f>S364*H364</f>
        <v>0</v>
      </c>
      <c r="AR364" s="23" t="s">
        <v>148</v>
      </c>
      <c r="AT364" s="23" t="s">
        <v>143</v>
      </c>
      <c r="AU364" s="23" t="s">
        <v>81</v>
      </c>
      <c r="AY364" s="23" t="s">
        <v>141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3" t="s">
        <v>22</v>
      </c>
      <c r="BK364" s="164">
        <f>ROUND(I364*H364,2)</f>
        <v>0</v>
      </c>
      <c r="BL364" s="23" t="s">
        <v>148</v>
      </c>
      <c r="BM364" s="23" t="s">
        <v>889</v>
      </c>
    </row>
    <row r="365" spans="2:51" s="11" customFormat="1" ht="13.5">
      <c r="B365" s="165"/>
      <c r="D365" s="166" t="s">
        <v>150</v>
      </c>
      <c r="E365" s="167" t="s">
        <v>5</v>
      </c>
      <c r="F365" s="168" t="s">
        <v>890</v>
      </c>
      <c r="H365" s="169">
        <v>40.2102</v>
      </c>
      <c r="L365" s="165"/>
      <c r="M365" s="170"/>
      <c r="N365" s="171"/>
      <c r="O365" s="171"/>
      <c r="P365" s="171"/>
      <c r="Q365" s="171"/>
      <c r="R365" s="171"/>
      <c r="S365" s="171"/>
      <c r="T365" s="172"/>
      <c r="AT365" s="167" t="s">
        <v>150</v>
      </c>
      <c r="AU365" s="167" t="s">
        <v>81</v>
      </c>
      <c r="AV365" s="11" t="s">
        <v>81</v>
      </c>
      <c r="AW365" s="11" t="s">
        <v>152</v>
      </c>
      <c r="AX365" s="11" t="s">
        <v>72</v>
      </c>
      <c r="AY365" s="167" t="s">
        <v>141</v>
      </c>
    </row>
    <row r="366" spans="2:51" s="12" customFormat="1" ht="13.5">
      <c r="B366" s="173"/>
      <c r="D366" s="174" t="s">
        <v>150</v>
      </c>
      <c r="E366" s="175" t="s">
        <v>5</v>
      </c>
      <c r="F366" s="176" t="s">
        <v>153</v>
      </c>
      <c r="H366" s="177">
        <v>40.2102</v>
      </c>
      <c r="L366" s="173"/>
      <c r="M366" s="178"/>
      <c r="N366" s="179"/>
      <c r="O366" s="179"/>
      <c r="P366" s="179"/>
      <c r="Q366" s="179"/>
      <c r="R366" s="179"/>
      <c r="S366" s="179"/>
      <c r="T366" s="180"/>
      <c r="AT366" s="181" t="s">
        <v>150</v>
      </c>
      <c r="AU366" s="181" t="s">
        <v>81</v>
      </c>
      <c r="AV366" s="12" t="s">
        <v>148</v>
      </c>
      <c r="AW366" s="12" t="s">
        <v>152</v>
      </c>
      <c r="AX366" s="12" t="s">
        <v>22</v>
      </c>
      <c r="AY366" s="181" t="s">
        <v>141</v>
      </c>
    </row>
    <row r="367" spans="2:65" s="1" customFormat="1" ht="16.5" customHeight="1">
      <c r="B367" s="153"/>
      <c r="C367" s="154" t="s">
        <v>437</v>
      </c>
      <c r="D367" s="154" t="s">
        <v>143</v>
      </c>
      <c r="E367" s="155" t="s">
        <v>433</v>
      </c>
      <c r="F367" s="156" t="s">
        <v>434</v>
      </c>
      <c r="G367" s="157" t="s">
        <v>222</v>
      </c>
      <c r="H367" s="158">
        <v>10</v>
      </c>
      <c r="I367" s="159"/>
      <c r="J367" s="159">
        <f>ROUND(I367*H367,2)</f>
        <v>0</v>
      </c>
      <c r="K367" s="156" t="s">
        <v>5</v>
      </c>
      <c r="L367" s="37"/>
      <c r="M367" s="160" t="s">
        <v>5</v>
      </c>
      <c r="N367" s="161" t="s">
        <v>43</v>
      </c>
      <c r="O367" s="162">
        <v>0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3" t="s">
        <v>148</v>
      </c>
      <c r="AT367" s="23" t="s">
        <v>143</v>
      </c>
      <c r="AU367" s="23" t="s">
        <v>81</v>
      </c>
      <c r="AY367" s="23" t="s">
        <v>141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3" t="s">
        <v>22</v>
      </c>
      <c r="BK367" s="164">
        <f>ROUND(I367*H367,2)</f>
        <v>0</v>
      </c>
      <c r="BL367" s="23" t="s">
        <v>148</v>
      </c>
      <c r="BM367" s="23" t="s">
        <v>444</v>
      </c>
    </row>
    <row r="368" spans="2:51" s="11" customFormat="1" ht="13.5">
      <c r="B368" s="165"/>
      <c r="D368" s="166" t="s">
        <v>150</v>
      </c>
      <c r="E368" s="167" t="s">
        <v>5</v>
      </c>
      <c r="F368" s="168" t="s">
        <v>436</v>
      </c>
      <c r="H368" s="169">
        <v>10</v>
      </c>
      <c r="L368" s="165"/>
      <c r="M368" s="170"/>
      <c r="N368" s="171"/>
      <c r="O368" s="171"/>
      <c r="P368" s="171"/>
      <c r="Q368" s="171"/>
      <c r="R368" s="171"/>
      <c r="S368" s="171"/>
      <c r="T368" s="172"/>
      <c r="AT368" s="167" t="s">
        <v>150</v>
      </c>
      <c r="AU368" s="167" t="s">
        <v>81</v>
      </c>
      <c r="AV368" s="11" t="s">
        <v>81</v>
      </c>
      <c r="AW368" s="11" t="s">
        <v>152</v>
      </c>
      <c r="AX368" s="11" t="s">
        <v>72</v>
      </c>
      <c r="AY368" s="167" t="s">
        <v>141</v>
      </c>
    </row>
    <row r="369" spans="2:51" s="12" customFormat="1" ht="13.5">
      <c r="B369" s="173"/>
      <c r="D369" s="174" t="s">
        <v>150</v>
      </c>
      <c r="E369" s="175" t="s">
        <v>5</v>
      </c>
      <c r="F369" s="176" t="s">
        <v>153</v>
      </c>
      <c r="H369" s="177">
        <v>10</v>
      </c>
      <c r="L369" s="173"/>
      <c r="M369" s="178"/>
      <c r="N369" s="179"/>
      <c r="O369" s="179"/>
      <c r="P369" s="179"/>
      <c r="Q369" s="179"/>
      <c r="R369" s="179"/>
      <c r="S369" s="179"/>
      <c r="T369" s="180"/>
      <c r="AT369" s="181" t="s">
        <v>150</v>
      </c>
      <c r="AU369" s="181" t="s">
        <v>81</v>
      </c>
      <c r="AV369" s="12" t="s">
        <v>148</v>
      </c>
      <c r="AW369" s="12" t="s">
        <v>152</v>
      </c>
      <c r="AX369" s="12" t="s">
        <v>22</v>
      </c>
      <c r="AY369" s="181" t="s">
        <v>141</v>
      </c>
    </row>
    <row r="370" spans="2:65" s="1" customFormat="1" ht="16.5" customHeight="1">
      <c r="B370" s="153"/>
      <c r="C370" s="154" t="s">
        <v>441</v>
      </c>
      <c r="D370" s="154" t="s">
        <v>143</v>
      </c>
      <c r="E370" s="155" t="s">
        <v>438</v>
      </c>
      <c r="F370" s="156" t="s">
        <v>439</v>
      </c>
      <c r="G370" s="157" t="s">
        <v>222</v>
      </c>
      <c r="H370" s="158">
        <v>10</v>
      </c>
      <c r="I370" s="159"/>
      <c r="J370" s="159">
        <f>ROUND(I370*H370,2)</f>
        <v>0</v>
      </c>
      <c r="K370" s="156" t="s">
        <v>5</v>
      </c>
      <c r="L370" s="37"/>
      <c r="M370" s="160" t="s">
        <v>5</v>
      </c>
      <c r="N370" s="161" t="s">
        <v>43</v>
      </c>
      <c r="O370" s="162">
        <v>0</v>
      </c>
      <c r="P370" s="162">
        <f>O370*H370</f>
        <v>0</v>
      </c>
      <c r="Q370" s="162">
        <v>0</v>
      </c>
      <c r="R370" s="162">
        <f>Q370*H370</f>
        <v>0</v>
      </c>
      <c r="S370" s="162">
        <v>0</v>
      </c>
      <c r="T370" s="163">
        <f>S370*H370</f>
        <v>0</v>
      </c>
      <c r="AR370" s="23" t="s">
        <v>148</v>
      </c>
      <c r="AT370" s="23" t="s">
        <v>143</v>
      </c>
      <c r="AU370" s="23" t="s">
        <v>81</v>
      </c>
      <c r="AY370" s="23" t="s">
        <v>141</v>
      </c>
      <c r="BE370" s="164">
        <f>IF(N370="základní",J370,0)</f>
        <v>0</v>
      </c>
      <c r="BF370" s="164">
        <f>IF(N370="snížená",J370,0)</f>
        <v>0</v>
      </c>
      <c r="BG370" s="164">
        <f>IF(N370="zákl. přenesená",J370,0)</f>
        <v>0</v>
      </c>
      <c r="BH370" s="164">
        <f>IF(N370="sníž. přenesená",J370,0)</f>
        <v>0</v>
      </c>
      <c r="BI370" s="164">
        <f>IF(N370="nulová",J370,0)</f>
        <v>0</v>
      </c>
      <c r="BJ370" s="23" t="s">
        <v>22</v>
      </c>
      <c r="BK370" s="164">
        <f>ROUND(I370*H370,2)</f>
        <v>0</v>
      </c>
      <c r="BL370" s="23" t="s">
        <v>148</v>
      </c>
      <c r="BM370" s="23" t="s">
        <v>891</v>
      </c>
    </row>
    <row r="371" spans="2:51" s="11" customFormat="1" ht="13.5">
      <c r="B371" s="165"/>
      <c r="D371" s="166" t="s">
        <v>150</v>
      </c>
      <c r="E371" s="167" t="s">
        <v>5</v>
      </c>
      <c r="F371" s="168" t="s">
        <v>436</v>
      </c>
      <c r="H371" s="169">
        <v>10</v>
      </c>
      <c r="L371" s="165"/>
      <c r="M371" s="170"/>
      <c r="N371" s="171"/>
      <c r="O371" s="171"/>
      <c r="P371" s="171"/>
      <c r="Q371" s="171"/>
      <c r="R371" s="171"/>
      <c r="S371" s="171"/>
      <c r="T371" s="172"/>
      <c r="AT371" s="167" t="s">
        <v>150</v>
      </c>
      <c r="AU371" s="167" t="s">
        <v>81</v>
      </c>
      <c r="AV371" s="11" t="s">
        <v>81</v>
      </c>
      <c r="AW371" s="11" t="s">
        <v>152</v>
      </c>
      <c r="AX371" s="11" t="s">
        <v>72</v>
      </c>
      <c r="AY371" s="167" t="s">
        <v>141</v>
      </c>
    </row>
    <row r="372" spans="2:51" s="12" customFormat="1" ht="13.5">
      <c r="B372" s="173"/>
      <c r="D372" s="166" t="s">
        <v>150</v>
      </c>
      <c r="E372" s="198" t="s">
        <v>5</v>
      </c>
      <c r="F372" s="199" t="s">
        <v>153</v>
      </c>
      <c r="H372" s="200">
        <v>10</v>
      </c>
      <c r="L372" s="173"/>
      <c r="M372" s="178"/>
      <c r="N372" s="179"/>
      <c r="O372" s="179"/>
      <c r="P372" s="179"/>
      <c r="Q372" s="179"/>
      <c r="R372" s="179"/>
      <c r="S372" s="179"/>
      <c r="T372" s="180"/>
      <c r="AT372" s="181" t="s">
        <v>150</v>
      </c>
      <c r="AU372" s="181" t="s">
        <v>81</v>
      </c>
      <c r="AV372" s="12" t="s">
        <v>148</v>
      </c>
      <c r="AW372" s="12" t="s">
        <v>152</v>
      </c>
      <c r="AX372" s="12" t="s">
        <v>22</v>
      </c>
      <c r="AY372" s="181" t="s">
        <v>141</v>
      </c>
    </row>
    <row r="373" spans="2:63" s="10" customFormat="1" ht="29.85" customHeight="1">
      <c r="B373" s="140"/>
      <c r="D373" s="150" t="s">
        <v>71</v>
      </c>
      <c r="E373" s="151" t="s">
        <v>148</v>
      </c>
      <c r="F373" s="151" t="s">
        <v>445</v>
      </c>
      <c r="J373" s="152">
        <f>BK373</f>
        <v>0</v>
      </c>
      <c r="L373" s="140"/>
      <c r="M373" s="144"/>
      <c r="N373" s="145"/>
      <c r="O373" s="145"/>
      <c r="P373" s="146">
        <f>SUM(P374:P403)</f>
        <v>97.565657</v>
      </c>
      <c r="Q373" s="145"/>
      <c r="R373" s="146">
        <f>SUM(R374:R403)</f>
        <v>103.77202023999999</v>
      </c>
      <c r="S373" s="145"/>
      <c r="T373" s="147">
        <f>SUM(T374:T403)</f>
        <v>0</v>
      </c>
      <c r="AR373" s="141" t="s">
        <v>22</v>
      </c>
      <c r="AT373" s="148" t="s">
        <v>71</v>
      </c>
      <c r="AU373" s="148" t="s">
        <v>22</v>
      </c>
      <c r="AY373" s="141" t="s">
        <v>141</v>
      </c>
      <c r="BK373" s="149">
        <f>SUM(BK374:BK403)</f>
        <v>0</v>
      </c>
    </row>
    <row r="374" spans="2:65" s="1" customFormat="1" ht="16.5" customHeight="1">
      <c r="B374" s="153"/>
      <c r="C374" s="154" t="s">
        <v>446</v>
      </c>
      <c r="D374" s="154" t="s">
        <v>143</v>
      </c>
      <c r="E374" s="155" t="s">
        <v>447</v>
      </c>
      <c r="F374" s="156" t="s">
        <v>448</v>
      </c>
      <c r="G374" s="157" t="s">
        <v>185</v>
      </c>
      <c r="H374" s="158">
        <v>46.349</v>
      </c>
      <c r="I374" s="159"/>
      <c r="J374" s="159">
        <f>ROUND(I374*H374,2)</f>
        <v>0</v>
      </c>
      <c r="K374" s="156" t="s">
        <v>147</v>
      </c>
      <c r="L374" s="37"/>
      <c r="M374" s="160" t="s">
        <v>5</v>
      </c>
      <c r="N374" s="161" t="s">
        <v>43</v>
      </c>
      <c r="O374" s="162">
        <v>1.465</v>
      </c>
      <c r="P374" s="162">
        <f>O374*H374</f>
        <v>67.901285</v>
      </c>
      <c r="Q374" s="162">
        <v>2.234</v>
      </c>
      <c r="R374" s="162">
        <f>Q374*H374</f>
        <v>103.54366599999999</v>
      </c>
      <c r="S374" s="162">
        <v>0</v>
      </c>
      <c r="T374" s="163">
        <f>S374*H374</f>
        <v>0</v>
      </c>
      <c r="AR374" s="23" t="s">
        <v>148</v>
      </c>
      <c r="AT374" s="23" t="s">
        <v>143</v>
      </c>
      <c r="AU374" s="23" t="s">
        <v>81</v>
      </c>
      <c r="AY374" s="23" t="s">
        <v>141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23" t="s">
        <v>22</v>
      </c>
      <c r="BK374" s="164">
        <f>ROUND(I374*H374,2)</f>
        <v>0</v>
      </c>
      <c r="BL374" s="23" t="s">
        <v>148</v>
      </c>
      <c r="BM374" s="23" t="s">
        <v>892</v>
      </c>
    </row>
    <row r="375" spans="2:51" s="11" customFormat="1" ht="13.5">
      <c r="B375" s="165"/>
      <c r="D375" s="166" t="s">
        <v>150</v>
      </c>
      <c r="E375" s="167" t="s">
        <v>5</v>
      </c>
      <c r="F375" s="168" t="s">
        <v>893</v>
      </c>
      <c r="H375" s="169">
        <v>0.5238</v>
      </c>
      <c r="L375" s="165"/>
      <c r="M375" s="170"/>
      <c r="N375" s="171"/>
      <c r="O375" s="171"/>
      <c r="P375" s="171"/>
      <c r="Q375" s="171"/>
      <c r="R375" s="171"/>
      <c r="S375" s="171"/>
      <c r="T375" s="172"/>
      <c r="AT375" s="167" t="s">
        <v>150</v>
      </c>
      <c r="AU375" s="167" t="s">
        <v>81</v>
      </c>
      <c r="AV375" s="11" t="s">
        <v>81</v>
      </c>
      <c r="AW375" s="11" t="s">
        <v>152</v>
      </c>
      <c r="AX375" s="11" t="s">
        <v>72</v>
      </c>
      <c r="AY375" s="167" t="s">
        <v>141</v>
      </c>
    </row>
    <row r="376" spans="2:51" s="11" customFormat="1" ht="13.5">
      <c r="B376" s="165"/>
      <c r="D376" s="166" t="s">
        <v>150</v>
      </c>
      <c r="E376" s="167" t="s">
        <v>5</v>
      </c>
      <c r="F376" s="168" t="s">
        <v>894</v>
      </c>
      <c r="H376" s="169">
        <v>6.7338</v>
      </c>
      <c r="L376" s="165"/>
      <c r="M376" s="170"/>
      <c r="N376" s="171"/>
      <c r="O376" s="171"/>
      <c r="P376" s="171"/>
      <c r="Q376" s="171"/>
      <c r="R376" s="171"/>
      <c r="S376" s="171"/>
      <c r="T376" s="172"/>
      <c r="AT376" s="167" t="s">
        <v>150</v>
      </c>
      <c r="AU376" s="167" t="s">
        <v>81</v>
      </c>
      <c r="AV376" s="11" t="s">
        <v>81</v>
      </c>
      <c r="AW376" s="11" t="s">
        <v>152</v>
      </c>
      <c r="AX376" s="11" t="s">
        <v>72</v>
      </c>
      <c r="AY376" s="167" t="s">
        <v>141</v>
      </c>
    </row>
    <row r="377" spans="2:51" s="11" customFormat="1" ht="13.5">
      <c r="B377" s="165"/>
      <c r="D377" s="166" t="s">
        <v>150</v>
      </c>
      <c r="E377" s="167" t="s">
        <v>5</v>
      </c>
      <c r="F377" s="168" t="s">
        <v>895</v>
      </c>
      <c r="H377" s="169">
        <v>4.6683</v>
      </c>
      <c r="L377" s="165"/>
      <c r="M377" s="170"/>
      <c r="N377" s="171"/>
      <c r="O377" s="171"/>
      <c r="P377" s="171"/>
      <c r="Q377" s="171"/>
      <c r="R377" s="171"/>
      <c r="S377" s="171"/>
      <c r="T377" s="172"/>
      <c r="AT377" s="167" t="s">
        <v>150</v>
      </c>
      <c r="AU377" s="167" t="s">
        <v>81</v>
      </c>
      <c r="AV377" s="11" t="s">
        <v>81</v>
      </c>
      <c r="AW377" s="11" t="s">
        <v>152</v>
      </c>
      <c r="AX377" s="11" t="s">
        <v>72</v>
      </c>
      <c r="AY377" s="167" t="s">
        <v>141</v>
      </c>
    </row>
    <row r="378" spans="2:51" s="11" customFormat="1" ht="13.5">
      <c r="B378" s="165"/>
      <c r="D378" s="166" t="s">
        <v>150</v>
      </c>
      <c r="E378" s="167" t="s">
        <v>5</v>
      </c>
      <c r="F378" s="168" t="s">
        <v>896</v>
      </c>
      <c r="H378" s="169">
        <v>12.5145</v>
      </c>
      <c r="L378" s="165"/>
      <c r="M378" s="170"/>
      <c r="N378" s="171"/>
      <c r="O378" s="171"/>
      <c r="P378" s="171"/>
      <c r="Q378" s="171"/>
      <c r="R378" s="171"/>
      <c r="S378" s="171"/>
      <c r="T378" s="172"/>
      <c r="AT378" s="167" t="s">
        <v>150</v>
      </c>
      <c r="AU378" s="167" t="s">
        <v>81</v>
      </c>
      <c r="AV378" s="11" t="s">
        <v>81</v>
      </c>
      <c r="AW378" s="11" t="s">
        <v>152</v>
      </c>
      <c r="AX378" s="11" t="s">
        <v>72</v>
      </c>
      <c r="AY378" s="167" t="s">
        <v>141</v>
      </c>
    </row>
    <row r="379" spans="2:51" s="11" customFormat="1" ht="13.5">
      <c r="B379" s="165"/>
      <c r="D379" s="166" t="s">
        <v>150</v>
      </c>
      <c r="E379" s="167" t="s">
        <v>5</v>
      </c>
      <c r="F379" s="168" t="s">
        <v>897</v>
      </c>
      <c r="H379" s="169">
        <v>6.4935</v>
      </c>
      <c r="L379" s="165"/>
      <c r="M379" s="170"/>
      <c r="N379" s="171"/>
      <c r="O379" s="171"/>
      <c r="P379" s="171"/>
      <c r="Q379" s="171"/>
      <c r="R379" s="171"/>
      <c r="S379" s="171"/>
      <c r="T379" s="172"/>
      <c r="AT379" s="167" t="s">
        <v>150</v>
      </c>
      <c r="AU379" s="167" t="s">
        <v>81</v>
      </c>
      <c r="AV379" s="11" t="s">
        <v>81</v>
      </c>
      <c r="AW379" s="11" t="s">
        <v>152</v>
      </c>
      <c r="AX379" s="11" t="s">
        <v>72</v>
      </c>
      <c r="AY379" s="167" t="s">
        <v>141</v>
      </c>
    </row>
    <row r="380" spans="2:51" s="11" customFormat="1" ht="13.5">
      <c r="B380" s="165"/>
      <c r="D380" s="166" t="s">
        <v>150</v>
      </c>
      <c r="E380" s="167" t="s">
        <v>5</v>
      </c>
      <c r="F380" s="168" t="s">
        <v>898</v>
      </c>
      <c r="H380" s="169">
        <v>4.54</v>
      </c>
      <c r="L380" s="165"/>
      <c r="M380" s="170"/>
      <c r="N380" s="171"/>
      <c r="O380" s="171"/>
      <c r="P380" s="171"/>
      <c r="Q380" s="171"/>
      <c r="R380" s="171"/>
      <c r="S380" s="171"/>
      <c r="T380" s="172"/>
      <c r="AT380" s="167" t="s">
        <v>150</v>
      </c>
      <c r="AU380" s="167" t="s">
        <v>81</v>
      </c>
      <c r="AV380" s="11" t="s">
        <v>81</v>
      </c>
      <c r="AW380" s="11" t="s">
        <v>152</v>
      </c>
      <c r="AX380" s="11" t="s">
        <v>72</v>
      </c>
      <c r="AY380" s="167" t="s">
        <v>141</v>
      </c>
    </row>
    <row r="381" spans="2:51" s="11" customFormat="1" ht="13.5">
      <c r="B381" s="165"/>
      <c r="D381" s="166" t="s">
        <v>150</v>
      </c>
      <c r="E381" s="167" t="s">
        <v>5</v>
      </c>
      <c r="F381" s="168" t="s">
        <v>899</v>
      </c>
      <c r="H381" s="169">
        <v>1.3961</v>
      </c>
      <c r="L381" s="165"/>
      <c r="M381" s="170"/>
      <c r="N381" s="171"/>
      <c r="O381" s="171"/>
      <c r="P381" s="171"/>
      <c r="Q381" s="171"/>
      <c r="R381" s="171"/>
      <c r="S381" s="171"/>
      <c r="T381" s="172"/>
      <c r="AT381" s="167" t="s">
        <v>150</v>
      </c>
      <c r="AU381" s="167" t="s">
        <v>81</v>
      </c>
      <c r="AV381" s="11" t="s">
        <v>81</v>
      </c>
      <c r="AW381" s="11" t="s">
        <v>152</v>
      </c>
      <c r="AX381" s="11" t="s">
        <v>72</v>
      </c>
      <c r="AY381" s="167" t="s">
        <v>141</v>
      </c>
    </row>
    <row r="382" spans="2:51" s="11" customFormat="1" ht="13.5">
      <c r="B382" s="165"/>
      <c r="D382" s="166" t="s">
        <v>150</v>
      </c>
      <c r="E382" s="167" t="s">
        <v>5</v>
      </c>
      <c r="F382" s="168" t="s">
        <v>900</v>
      </c>
      <c r="H382" s="169">
        <v>1.15</v>
      </c>
      <c r="L382" s="165"/>
      <c r="M382" s="170"/>
      <c r="N382" s="171"/>
      <c r="O382" s="171"/>
      <c r="P382" s="171"/>
      <c r="Q382" s="171"/>
      <c r="R382" s="171"/>
      <c r="S382" s="171"/>
      <c r="T382" s="172"/>
      <c r="AT382" s="167" t="s">
        <v>150</v>
      </c>
      <c r="AU382" s="167" t="s">
        <v>81</v>
      </c>
      <c r="AV382" s="11" t="s">
        <v>81</v>
      </c>
      <c r="AW382" s="11" t="s">
        <v>152</v>
      </c>
      <c r="AX382" s="11" t="s">
        <v>72</v>
      </c>
      <c r="AY382" s="167" t="s">
        <v>141</v>
      </c>
    </row>
    <row r="383" spans="2:51" s="11" customFormat="1" ht="13.5">
      <c r="B383" s="165"/>
      <c r="D383" s="166" t="s">
        <v>150</v>
      </c>
      <c r="E383" s="167" t="s">
        <v>5</v>
      </c>
      <c r="F383" s="168" t="s">
        <v>901</v>
      </c>
      <c r="H383" s="169">
        <v>2.3</v>
      </c>
      <c r="L383" s="165"/>
      <c r="M383" s="170"/>
      <c r="N383" s="171"/>
      <c r="O383" s="171"/>
      <c r="P383" s="171"/>
      <c r="Q383" s="171"/>
      <c r="R383" s="171"/>
      <c r="S383" s="171"/>
      <c r="T383" s="172"/>
      <c r="AT383" s="167" t="s">
        <v>150</v>
      </c>
      <c r="AU383" s="167" t="s">
        <v>81</v>
      </c>
      <c r="AV383" s="11" t="s">
        <v>81</v>
      </c>
      <c r="AW383" s="11" t="s">
        <v>152</v>
      </c>
      <c r="AX383" s="11" t="s">
        <v>72</v>
      </c>
      <c r="AY383" s="167" t="s">
        <v>141</v>
      </c>
    </row>
    <row r="384" spans="2:51" s="11" customFormat="1" ht="13.5">
      <c r="B384" s="165"/>
      <c r="D384" s="166" t="s">
        <v>150</v>
      </c>
      <c r="E384" s="167" t="s">
        <v>5</v>
      </c>
      <c r="F384" s="168" t="s">
        <v>902</v>
      </c>
      <c r="H384" s="169">
        <v>2.3</v>
      </c>
      <c r="L384" s="165"/>
      <c r="M384" s="170"/>
      <c r="N384" s="171"/>
      <c r="O384" s="171"/>
      <c r="P384" s="171"/>
      <c r="Q384" s="171"/>
      <c r="R384" s="171"/>
      <c r="S384" s="171"/>
      <c r="T384" s="172"/>
      <c r="AT384" s="167" t="s">
        <v>150</v>
      </c>
      <c r="AU384" s="167" t="s">
        <v>81</v>
      </c>
      <c r="AV384" s="11" t="s">
        <v>81</v>
      </c>
      <c r="AW384" s="11" t="s">
        <v>152</v>
      </c>
      <c r="AX384" s="11" t="s">
        <v>72</v>
      </c>
      <c r="AY384" s="167" t="s">
        <v>141</v>
      </c>
    </row>
    <row r="385" spans="2:51" s="11" customFormat="1" ht="13.5">
      <c r="B385" s="165"/>
      <c r="D385" s="166" t="s">
        <v>150</v>
      </c>
      <c r="E385" s="167" t="s">
        <v>5</v>
      </c>
      <c r="F385" s="168" t="s">
        <v>903</v>
      </c>
      <c r="H385" s="169">
        <v>2.2563</v>
      </c>
      <c r="L385" s="165"/>
      <c r="M385" s="170"/>
      <c r="N385" s="171"/>
      <c r="O385" s="171"/>
      <c r="P385" s="171"/>
      <c r="Q385" s="171"/>
      <c r="R385" s="171"/>
      <c r="S385" s="171"/>
      <c r="T385" s="172"/>
      <c r="AT385" s="167" t="s">
        <v>150</v>
      </c>
      <c r="AU385" s="167" t="s">
        <v>81</v>
      </c>
      <c r="AV385" s="11" t="s">
        <v>81</v>
      </c>
      <c r="AW385" s="11" t="s">
        <v>152</v>
      </c>
      <c r="AX385" s="11" t="s">
        <v>72</v>
      </c>
      <c r="AY385" s="167" t="s">
        <v>141</v>
      </c>
    </row>
    <row r="386" spans="2:51" s="11" customFormat="1" ht="13.5">
      <c r="B386" s="165"/>
      <c r="D386" s="166" t="s">
        <v>150</v>
      </c>
      <c r="E386" s="167" t="s">
        <v>5</v>
      </c>
      <c r="F386" s="168" t="s">
        <v>904</v>
      </c>
      <c r="H386" s="169">
        <v>0.8944</v>
      </c>
      <c r="L386" s="165"/>
      <c r="M386" s="170"/>
      <c r="N386" s="171"/>
      <c r="O386" s="171"/>
      <c r="P386" s="171"/>
      <c r="Q386" s="171"/>
      <c r="R386" s="171"/>
      <c r="S386" s="171"/>
      <c r="T386" s="172"/>
      <c r="AT386" s="167" t="s">
        <v>150</v>
      </c>
      <c r="AU386" s="167" t="s">
        <v>81</v>
      </c>
      <c r="AV386" s="11" t="s">
        <v>81</v>
      </c>
      <c r="AW386" s="11" t="s">
        <v>152</v>
      </c>
      <c r="AX386" s="11" t="s">
        <v>72</v>
      </c>
      <c r="AY386" s="167" t="s">
        <v>141</v>
      </c>
    </row>
    <row r="387" spans="2:51" s="11" customFormat="1" ht="13.5">
      <c r="B387" s="165"/>
      <c r="D387" s="166" t="s">
        <v>150</v>
      </c>
      <c r="E387" s="167" t="s">
        <v>5</v>
      </c>
      <c r="F387" s="168" t="s">
        <v>905</v>
      </c>
      <c r="H387" s="169">
        <v>0.578</v>
      </c>
      <c r="L387" s="165"/>
      <c r="M387" s="170"/>
      <c r="N387" s="171"/>
      <c r="O387" s="171"/>
      <c r="P387" s="171"/>
      <c r="Q387" s="171"/>
      <c r="R387" s="171"/>
      <c r="S387" s="171"/>
      <c r="T387" s="172"/>
      <c r="AT387" s="167" t="s">
        <v>150</v>
      </c>
      <c r="AU387" s="167" t="s">
        <v>81</v>
      </c>
      <c r="AV387" s="11" t="s">
        <v>81</v>
      </c>
      <c r="AW387" s="11" t="s">
        <v>152</v>
      </c>
      <c r="AX387" s="11" t="s">
        <v>72</v>
      </c>
      <c r="AY387" s="167" t="s">
        <v>141</v>
      </c>
    </row>
    <row r="388" spans="2:51" s="12" customFormat="1" ht="13.5">
      <c r="B388" s="173"/>
      <c r="D388" s="174" t="s">
        <v>150</v>
      </c>
      <c r="E388" s="175" t="s">
        <v>5</v>
      </c>
      <c r="F388" s="176" t="s">
        <v>153</v>
      </c>
      <c r="H388" s="177">
        <v>46.3487</v>
      </c>
      <c r="L388" s="173"/>
      <c r="M388" s="178"/>
      <c r="N388" s="179"/>
      <c r="O388" s="179"/>
      <c r="P388" s="179"/>
      <c r="Q388" s="179"/>
      <c r="R388" s="179"/>
      <c r="S388" s="179"/>
      <c r="T388" s="180"/>
      <c r="AT388" s="181" t="s">
        <v>150</v>
      </c>
      <c r="AU388" s="181" t="s">
        <v>81</v>
      </c>
      <c r="AV388" s="12" t="s">
        <v>148</v>
      </c>
      <c r="AW388" s="12" t="s">
        <v>152</v>
      </c>
      <c r="AX388" s="12" t="s">
        <v>22</v>
      </c>
      <c r="AY388" s="181" t="s">
        <v>141</v>
      </c>
    </row>
    <row r="389" spans="2:65" s="1" customFormat="1" ht="16.5" customHeight="1">
      <c r="B389" s="153"/>
      <c r="C389" s="154" t="s">
        <v>451</v>
      </c>
      <c r="D389" s="154" t="s">
        <v>143</v>
      </c>
      <c r="E389" s="155" t="s">
        <v>452</v>
      </c>
      <c r="F389" s="156" t="s">
        <v>453</v>
      </c>
      <c r="G389" s="157" t="s">
        <v>146</v>
      </c>
      <c r="H389" s="158">
        <v>36.132</v>
      </c>
      <c r="I389" s="159"/>
      <c r="J389" s="159">
        <f>ROUND(I389*H389,2)</f>
        <v>0</v>
      </c>
      <c r="K389" s="156" t="s">
        <v>147</v>
      </c>
      <c r="L389" s="37"/>
      <c r="M389" s="160" t="s">
        <v>5</v>
      </c>
      <c r="N389" s="161" t="s">
        <v>43</v>
      </c>
      <c r="O389" s="162">
        <v>0.821</v>
      </c>
      <c r="P389" s="162">
        <f>O389*H389</f>
        <v>29.664371999999997</v>
      </c>
      <c r="Q389" s="162">
        <v>0.00632</v>
      </c>
      <c r="R389" s="162">
        <f>Q389*H389</f>
        <v>0.22835423999999999</v>
      </c>
      <c r="S389" s="162">
        <v>0</v>
      </c>
      <c r="T389" s="163">
        <f>S389*H389</f>
        <v>0</v>
      </c>
      <c r="AR389" s="23" t="s">
        <v>148</v>
      </c>
      <c r="AT389" s="23" t="s">
        <v>143</v>
      </c>
      <c r="AU389" s="23" t="s">
        <v>81</v>
      </c>
      <c r="AY389" s="23" t="s">
        <v>141</v>
      </c>
      <c r="BE389" s="164">
        <f>IF(N389="základní",J389,0)</f>
        <v>0</v>
      </c>
      <c r="BF389" s="164">
        <f>IF(N389="snížená",J389,0)</f>
        <v>0</v>
      </c>
      <c r="BG389" s="164">
        <f>IF(N389="zákl. přenesená",J389,0)</f>
        <v>0</v>
      </c>
      <c r="BH389" s="164">
        <f>IF(N389="sníž. přenesená",J389,0)</f>
        <v>0</v>
      </c>
      <c r="BI389" s="164">
        <f>IF(N389="nulová",J389,0)</f>
        <v>0</v>
      </c>
      <c r="BJ389" s="23" t="s">
        <v>22</v>
      </c>
      <c r="BK389" s="164">
        <f>ROUND(I389*H389,2)</f>
        <v>0</v>
      </c>
      <c r="BL389" s="23" t="s">
        <v>148</v>
      </c>
      <c r="BM389" s="23" t="s">
        <v>906</v>
      </c>
    </row>
    <row r="390" spans="2:51" s="11" customFormat="1" ht="13.5">
      <c r="B390" s="165"/>
      <c r="D390" s="166" t="s">
        <v>150</v>
      </c>
      <c r="E390" s="167" t="s">
        <v>5</v>
      </c>
      <c r="F390" s="168" t="s">
        <v>907</v>
      </c>
      <c r="H390" s="169">
        <v>0.388</v>
      </c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150</v>
      </c>
      <c r="AU390" s="167" t="s">
        <v>81</v>
      </c>
      <c r="AV390" s="11" t="s">
        <v>81</v>
      </c>
      <c r="AW390" s="11" t="s">
        <v>152</v>
      </c>
      <c r="AX390" s="11" t="s">
        <v>72</v>
      </c>
      <c r="AY390" s="167" t="s">
        <v>141</v>
      </c>
    </row>
    <row r="391" spans="2:51" s="11" customFormat="1" ht="13.5">
      <c r="B391" s="165"/>
      <c r="D391" s="166" t="s">
        <v>150</v>
      </c>
      <c r="E391" s="167" t="s">
        <v>5</v>
      </c>
      <c r="F391" s="168" t="s">
        <v>908</v>
      </c>
      <c r="H391" s="169">
        <v>4.988</v>
      </c>
      <c r="L391" s="165"/>
      <c r="M391" s="170"/>
      <c r="N391" s="171"/>
      <c r="O391" s="171"/>
      <c r="P391" s="171"/>
      <c r="Q391" s="171"/>
      <c r="R391" s="171"/>
      <c r="S391" s="171"/>
      <c r="T391" s="172"/>
      <c r="AT391" s="167" t="s">
        <v>150</v>
      </c>
      <c r="AU391" s="167" t="s">
        <v>81</v>
      </c>
      <c r="AV391" s="11" t="s">
        <v>81</v>
      </c>
      <c r="AW391" s="11" t="s">
        <v>152</v>
      </c>
      <c r="AX391" s="11" t="s">
        <v>72</v>
      </c>
      <c r="AY391" s="167" t="s">
        <v>141</v>
      </c>
    </row>
    <row r="392" spans="2:51" s="11" customFormat="1" ht="13.5">
      <c r="B392" s="165"/>
      <c r="D392" s="166" t="s">
        <v>150</v>
      </c>
      <c r="E392" s="167" t="s">
        <v>5</v>
      </c>
      <c r="F392" s="168" t="s">
        <v>909</v>
      </c>
      <c r="H392" s="169">
        <v>3.458</v>
      </c>
      <c r="L392" s="165"/>
      <c r="M392" s="170"/>
      <c r="N392" s="171"/>
      <c r="O392" s="171"/>
      <c r="P392" s="171"/>
      <c r="Q392" s="171"/>
      <c r="R392" s="171"/>
      <c r="S392" s="171"/>
      <c r="T392" s="172"/>
      <c r="AT392" s="167" t="s">
        <v>150</v>
      </c>
      <c r="AU392" s="167" t="s">
        <v>81</v>
      </c>
      <c r="AV392" s="11" t="s">
        <v>81</v>
      </c>
      <c r="AW392" s="11" t="s">
        <v>152</v>
      </c>
      <c r="AX392" s="11" t="s">
        <v>72</v>
      </c>
      <c r="AY392" s="167" t="s">
        <v>141</v>
      </c>
    </row>
    <row r="393" spans="2:51" s="11" customFormat="1" ht="13.5">
      <c r="B393" s="165"/>
      <c r="D393" s="166" t="s">
        <v>150</v>
      </c>
      <c r="E393" s="167" t="s">
        <v>5</v>
      </c>
      <c r="F393" s="168" t="s">
        <v>910</v>
      </c>
      <c r="H393" s="169">
        <v>9.27</v>
      </c>
      <c r="L393" s="165"/>
      <c r="M393" s="170"/>
      <c r="N393" s="171"/>
      <c r="O393" s="171"/>
      <c r="P393" s="171"/>
      <c r="Q393" s="171"/>
      <c r="R393" s="171"/>
      <c r="S393" s="171"/>
      <c r="T393" s="172"/>
      <c r="AT393" s="167" t="s">
        <v>150</v>
      </c>
      <c r="AU393" s="167" t="s">
        <v>81</v>
      </c>
      <c r="AV393" s="11" t="s">
        <v>81</v>
      </c>
      <c r="AW393" s="11" t="s">
        <v>152</v>
      </c>
      <c r="AX393" s="11" t="s">
        <v>72</v>
      </c>
      <c r="AY393" s="167" t="s">
        <v>141</v>
      </c>
    </row>
    <row r="394" spans="2:51" s="11" customFormat="1" ht="13.5">
      <c r="B394" s="165"/>
      <c r="D394" s="166" t="s">
        <v>150</v>
      </c>
      <c r="E394" s="167" t="s">
        <v>5</v>
      </c>
      <c r="F394" s="168" t="s">
        <v>911</v>
      </c>
      <c r="H394" s="169">
        <v>4.81</v>
      </c>
      <c r="L394" s="165"/>
      <c r="M394" s="170"/>
      <c r="N394" s="171"/>
      <c r="O394" s="171"/>
      <c r="P394" s="171"/>
      <c r="Q394" s="171"/>
      <c r="R394" s="171"/>
      <c r="S394" s="171"/>
      <c r="T394" s="172"/>
      <c r="AT394" s="167" t="s">
        <v>150</v>
      </c>
      <c r="AU394" s="167" t="s">
        <v>81</v>
      </c>
      <c r="AV394" s="11" t="s">
        <v>81</v>
      </c>
      <c r="AW394" s="11" t="s">
        <v>152</v>
      </c>
      <c r="AX394" s="11" t="s">
        <v>72</v>
      </c>
      <c r="AY394" s="167" t="s">
        <v>141</v>
      </c>
    </row>
    <row r="395" spans="2:51" s="11" customFormat="1" ht="13.5">
      <c r="B395" s="165"/>
      <c r="D395" s="166" t="s">
        <v>150</v>
      </c>
      <c r="E395" s="167" t="s">
        <v>5</v>
      </c>
      <c r="F395" s="168" t="s">
        <v>912</v>
      </c>
      <c r="H395" s="169">
        <v>3.632</v>
      </c>
      <c r="L395" s="165"/>
      <c r="M395" s="170"/>
      <c r="N395" s="171"/>
      <c r="O395" s="171"/>
      <c r="P395" s="171"/>
      <c r="Q395" s="171"/>
      <c r="R395" s="171"/>
      <c r="S395" s="171"/>
      <c r="T395" s="172"/>
      <c r="AT395" s="167" t="s">
        <v>150</v>
      </c>
      <c r="AU395" s="167" t="s">
        <v>81</v>
      </c>
      <c r="AV395" s="11" t="s">
        <v>81</v>
      </c>
      <c r="AW395" s="11" t="s">
        <v>152</v>
      </c>
      <c r="AX395" s="11" t="s">
        <v>72</v>
      </c>
      <c r="AY395" s="167" t="s">
        <v>141</v>
      </c>
    </row>
    <row r="396" spans="2:51" s="11" customFormat="1" ht="13.5">
      <c r="B396" s="165"/>
      <c r="D396" s="166" t="s">
        <v>150</v>
      </c>
      <c r="E396" s="167" t="s">
        <v>5</v>
      </c>
      <c r="F396" s="168" t="s">
        <v>913</v>
      </c>
      <c r="H396" s="169">
        <v>1.214</v>
      </c>
      <c r="L396" s="165"/>
      <c r="M396" s="170"/>
      <c r="N396" s="171"/>
      <c r="O396" s="171"/>
      <c r="P396" s="171"/>
      <c r="Q396" s="171"/>
      <c r="R396" s="171"/>
      <c r="S396" s="171"/>
      <c r="T396" s="172"/>
      <c r="AT396" s="167" t="s">
        <v>150</v>
      </c>
      <c r="AU396" s="167" t="s">
        <v>81</v>
      </c>
      <c r="AV396" s="11" t="s">
        <v>81</v>
      </c>
      <c r="AW396" s="11" t="s">
        <v>152</v>
      </c>
      <c r="AX396" s="11" t="s">
        <v>72</v>
      </c>
      <c r="AY396" s="167" t="s">
        <v>141</v>
      </c>
    </row>
    <row r="397" spans="2:51" s="11" customFormat="1" ht="13.5">
      <c r="B397" s="165"/>
      <c r="D397" s="166" t="s">
        <v>150</v>
      </c>
      <c r="E397" s="167" t="s">
        <v>5</v>
      </c>
      <c r="F397" s="168" t="s">
        <v>914</v>
      </c>
      <c r="H397" s="169">
        <v>1</v>
      </c>
      <c r="L397" s="165"/>
      <c r="M397" s="170"/>
      <c r="N397" s="171"/>
      <c r="O397" s="171"/>
      <c r="P397" s="171"/>
      <c r="Q397" s="171"/>
      <c r="R397" s="171"/>
      <c r="S397" s="171"/>
      <c r="T397" s="172"/>
      <c r="AT397" s="167" t="s">
        <v>150</v>
      </c>
      <c r="AU397" s="167" t="s">
        <v>81</v>
      </c>
      <c r="AV397" s="11" t="s">
        <v>81</v>
      </c>
      <c r="AW397" s="11" t="s">
        <v>152</v>
      </c>
      <c r="AX397" s="11" t="s">
        <v>72</v>
      </c>
      <c r="AY397" s="167" t="s">
        <v>141</v>
      </c>
    </row>
    <row r="398" spans="2:51" s="11" customFormat="1" ht="13.5">
      <c r="B398" s="165"/>
      <c r="D398" s="166" t="s">
        <v>150</v>
      </c>
      <c r="E398" s="167" t="s">
        <v>5</v>
      </c>
      <c r="F398" s="168" t="s">
        <v>915</v>
      </c>
      <c r="H398" s="169">
        <v>2</v>
      </c>
      <c r="L398" s="165"/>
      <c r="M398" s="170"/>
      <c r="N398" s="171"/>
      <c r="O398" s="171"/>
      <c r="P398" s="171"/>
      <c r="Q398" s="171"/>
      <c r="R398" s="171"/>
      <c r="S398" s="171"/>
      <c r="T398" s="172"/>
      <c r="AT398" s="167" t="s">
        <v>150</v>
      </c>
      <c r="AU398" s="167" t="s">
        <v>81</v>
      </c>
      <c r="AV398" s="11" t="s">
        <v>81</v>
      </c>
      <c r="AW398" s="11" t="s">
        <v>152</v>
      </c>
      <c r="AX398" s="11" t="s">
        <v>72</v>
      </c>
      <c r="AY398" s="167" t="s">
        <v>141</v>
      </c>
    </row>
    <row r="399" spans="2:51" s="11" customFormat="1" ht="13.5">
      <c r="B399" s="165"/>
      <c r="D399" s="166" t="s">
        <v>150</v>
      </c>
      <c r="E399" s="167" t="s">
        <v>5</v>
      </c>
      <c r="F399" s="168" t="s">
        <v>916</v>
      </c>
      <c r="H399" s="169">
        <v>2</v>
      </c>
      <c r="L399" s="165"/>
      <c r="M399" s="170"/>
      <c r="N399" s="171"/>
      <c r="O399" s="171"/>
      <c r="P399" s="171"/>
      <c r="Q399" s="171"/>
      <c r="R399" s="171"/>
      <c r="S399" s="171"/>
      <c r="T399" s="172"/>
      <c r="AT399" s="167" t="s">
        <v>150</v>
      </c>
      <c r="AU399" s="167" t="s">
        <v>81</v>
      </c>
      <c r="AV399" s="11" t="s">
        <v>81</v>
      </c>
      <c r="AW399" s="11" t="s">
        <v>152</v>
      </c>
      <c r="AX399" s="11" t="s">
        <v>72</v>
      </c>
      <c r="AY399" s="167" t="s">
        <v>141</v>
      </c>
    </row>
    <row r="400" spans="2:51" s="11" customFormat="1" ht="13.5">
      <c r="B400" s="165"/>
      <c r="D400" s="166" t="s">
        <v>150</v>
      </c>
      <c r="E400" s="167" t="s">
        <v>5</v>
      </c>
      <c r="F400" s="168" t="s">
        <v>917</v>
      </c>
      <c r="H400" s="169">
        <v>1.962</v>
      </c>
      <c r="L400" s="165"/>
      <c r="M400" s="170"/>
      <c r="N400" s="171"/>
      <c r="O400" s="171"/>
      <c r="P400" s="171"/>
      <c r="Q400" s="171"/>
      <c r="R400" s="171"/>
      <c r="S400" s="171"/>
      <c r="T400" s="172"/>
      <c r="AT400" s="167" t="s">
        <v>150</v>
      </c>
      <c r="AU400" s="167" t="s">
        <v>81</v>
      </c>
      <c r="AV400" s="11" t="s">
        <v>81</v>
      </c>
      <c r="AW400" s="11" t="s">
        <v>152</v>
      </c>
      <c r="AX400" s="11" t="s">
        <v>72</v>
      </c>
      <c r="AY400" s="167" t="s">
        <v>141</v>
      </c>
    </row>
    <row r="401" spans="2:51" s="11" customFormat="1" ht="13.5">
      <c r="B401" s="165"/>
      <c r="D401" s="166" t="s">
        <v>150</v>
      </c>
      <c r="E401" s="167" t="s">
        <v>5</v>
      </c>
      <c r="F401" s="168" t="s">
        <v>918</v>
      </c>
      <c r="H401" s="169">
        <v>0.832</v>
      </c>
      <c r="L401" s="165"/>
      <c r="M401" s="170"/>
      <c r="N401" s="171"/>
      <c r="O401" s="171"/>
      <c r="P401" s="171"/>
      <c r="Q401" s="171"/>
      <c r="R401" s="171"/>
      <c r="S401" s="171"/>
      <c r="T401" s="172"/>
      <c r="AT401" s="167" t="s">
        <v>150</v>
      </c>
      <c r="AU401" s="167" t="s">
        <v>81</v>
      </c>
      <c r="AV401" s="11" t="s">
        <v>81</v>
      </c>
      <c r="AW401" s="11" t="s">
        <v>152</v>
      </c>
      <c r="AX401" s="11" t="s">
        <v>72</v>
      </c>
      <c r="AY401" s="167" t="s">
        <v>141</v>
      </c>
    </row>
    <row r="402" spans="2:51" s="11" customFormat="1" ht="13.5">
      <c r="B402" s="165"/>
      <c r="D402" s="166" t="s">
        <v>150</v>
      </c>
      <c r="E402" s="167" t="s">
        <v>5</v>
      </c>
      <c r="F402" s="168" t="s">
        <v>919</v>
      </c>
      <c r="H402" s="169">
        <v>0.578</v>
      </c>
      <c r="L402" s="165"/>
      <c r="M402" s="170"/>
      <c r="N402" s="171"/>
      <c r="O402" s="171"/>
      <c r="P402" s="171"/>
      <c r="Q402" s="171"/>
      <c r="R402" s="171"/>
      <c r="S402" s="171"/>
      <c r="T402" s="172"/>
      <c r="AT402" s="167" t="s">
        <v>150</v>
      </c>
      <c r="AU402" s="167" t="s">
        <v>81</v>
      </c>
      <c r="AV402" s="11" t="s">
        <v>81</v>
      </c>
      <c r="AW402" s="11" t="s">
        <v>152</v>
      </c>
      <c r="AX402" s="11" t="s">
        <v>72</v>
      </c>
      <c r="AY402" s="167" t="s">
        <v>141</v>
      </c>
    </row>
    <row r="403" spans="2:51" s="12" customFormat="1" ht="13.5">
      <c r="B403" s="173"/>
      <c r="D403" s="166" t="s">
        <v>150</v>
      </c>
      <c r="E403" s="198" t="s">
        <v>5</v>
      </c>
      <c r="F403" s="199" t="s">
        <v>153</v>
      </c>
      <c r="H403" s="200">
        <v>36.132</v>
      </c>
      <c r="L403" s="173"/>
      <c r="M403" s="178"/>
      <c r="N403" s="179"/>
      <c r="O403" s="179"/>
      <c r="P403" s="179"/>
      <c r="Q403" s="179"/>
      <c r="R403" s="179"/>
      <c r="S403" s="179"/>
      <c r="T403" s="180"/>
      <c r="AT403" s="181" t="s">
        <v>150</v>
      </c>
      <c r="AU403" s="181" t="s">
        <v>81</v>
      </c>
      <c r="AV403" s="12" t="s">
        <v>148</v>
      </c>
      <c r="AW403" s="12" t="s">
        <v>152</v>
      </c>
      <c r="AX403" s="12" t="s">
        <v>22</v>
      </c>
      <c r="AY403" s="181" t="s">
        <v>141</v>
      </c>
    </row>
    <row r="404" spans="2:63" s="10" customFormat="1" ht="29.85" customHeight="1">
      <c r="B404" s="140"/>
      <c r="D404" s="150" t="s">
        <v>71</v>
      </c>
      <c r="E404" s="151" t="s">
        <v>164</v>
      </c>
      <c r="F404" s="151" t="s">
        <v>456</v>
      </c>
      <c r="J404" s="152">
        <f>BK404</f>
        <v>0</v>
      </c>
      <c r="L404" s="140"/>
      <c r="M404" s="144"/>
      <c r="N404" s="145"/>
      <c r="O404" s="145"/>
      <c r="P404" s="146">
        <f>SUM(P405:P426)</f>
        <v>28.875</v>
      </c>
      <c r="Q404" s="145"/>
      <c r="R404" s="146">
        <f>SUM(R405:R426)</f>
        <v>83.19375</v>
      </c>
      <c r="S404" s="145"/>
      <c r="T404" s="147">
        <f>SUM(T405:T426)</f>
        <v>0</v>
      </c>
      <c r="AR404" s="141" t="s">
        <v>22</v>
      </c>
      <c r="AT404" s="148" t="s">
        <v>71</v>
      </c>
      <c r="AU404" s="148" t="s">
        <v>22</v>
      </c>
      <c r="AY404" s="141" t="s">
        <v>141</v>
      </c>
      <c r="BK404" s="149">
        <f>SUM(BK405:BK426)</f>
        <v>0</v>
      </c>
    </row>
    <row r="405" spans="2:65" s="1" customFormat="1" ht="16.5" customHeight="1">
      <c r="B405" s="153"/>
      <c r="C405" s="154" t="s">
        <v>457</v>
      </c>
      <c r="D405" s="154" t="s">
        <v>143</v>
      </c>
      <c r="E405" s="155" t="s">
        <v>920</v>
      </c>
      <c r="F405" s="156" t="s">
        <v>921</v>
      </c>
      <c r="G405" s="157" t="s">
        <v>146</v>
      </c>
      <c r="H405" s="158">
        <v>75</v>
      </c>
      <c r="I405" s="159"/>
      <c r="J405" s="159">
        <f>ROUND(I405*H405,2)</f>
        <v>0</v>
      </c>
      <c r="K405" s="156" t="s">
        <v>147</v>
      </c>
      <c r="L405" s="37"/>
      <c r="M405" s="160" t="s">
        <v>5</v>
      </c>
      <c r="N405" s="161" t="s">
        <v>43</v>
      </c>
      <c r="O405" s="162">
        <v>0.023</v>
      </c>
      <c r="P405" s="162">
        <f>O405*H405</f>
        <v>1.7249999999999999</v>
      </c>
      <c r="Q405" s="162">
        <v>0.18907</v>
      </c>
      <c r="R405" s="162">
        <f>Q405*H405</f>
        <v>14.18025</v>
      </c>
      <c r="S405" s="162">
        <v>0</v>
      </c>
      <c r="T405" s="163">
        <f>S405*H405</f>
        <v>0</v>
      </c>
      <c r="AR405" s="23" t="s">
        <v>148</v>
      </c>
      <c r="AT405" s="23" t="s">
        <v>143</v>
      </c>
      <c r="AU405" s="23" t="s">
        <v>81</v>
      </c>
      <c r="AY405" s="23" t="s">
        <v>141</v>
      </c>
      <c r="BE405" s="164">
        <f>IF(N405="základní",J405,0)</f>
        <v>0</v>
      </c>
      <c r="BF405" s="164">
        <f>IF(N405="snížená",J405,0)</f>
        <v>0</v>
      </c>
      <c r="BG405" s="164">
        <f>IF(N405="zákl. přenesená",J405,0)</f>
        <v>0</v>
      </c>
      <c r="BH405" s="164">
        <f>IF(N405="sníž. přenesená",J405,0)</f>
        <v>0</v>
      </c>
      <c r="BI405" s="164">
        <f>IF(N405="nulová",J405,0)</f>
        <v>0</v>
      </c>
      <c r="BJ405" s="23" t="s">
        <v>22</v>
      </c>
      <c r="BK405" s="164">
        <f>ROUND(I405*H405,2)</f>
        <v>0</v>
      </c>
      <c r="BL405" s="23" t="s">
        <v>148</v>
      </c>
      <c r="BM405" s="23" t="s">
        <v>922</v>
      </c>
    </row>
    <row r="406" spans="2:51" s="11" customFormat="1" ht="13.5">
      <c r="B406" s="165"/>
      <c r="D406" s="166" t="s">
        <v>150</v>
      </c>
      <c r="E406" s="167" t="s">
        <v>5</v>
      </c>
      <c r="F406" s="168" t="s">
        <v>923</v>
      </c>
      <c r="H406" s="169">
        <v>75</v>
      </c>
      <c r="L406" s="165"/>
      <c r="M406" s="170"/>
      <c r="N406" s="171"/>
      <c r="O406" s="171"/>
      <c r="P406" s="171"/>
      <c r="Q406" s="171"/>
      <c r="R406" s="171"/>
      <c r="S406" s="171"/>
      <c r="T406" s="172"/>
      <c r="AT406" s="167" t="s">
        <v>150</v>
      </c>
      <c r="AU406" s="167" t="s">
        <v>81</v>
      </c>
      <c r="AV406" s="11" t="s">
        <v>81</v>
      </c>
      <c r="AW406" s="11" t="s">
        <v>152</v>
      </c>
      <c r="AX406" s="11" t="s">
        <v>72</v>
      </c>
      <c r="AY406" s="167" t="s">
        <v>141</v>
      </c>
    </row>
    <row r="407" spans="2:51" s="12" customFormat="1" ht="13.5">
      <c r="B407" s="173"/>
      <c r="D407" s="174" t="s">
        <v>150</v>
      </c>
      <c r="E407" s="175" t="s">
        <v>5</v>
      </c>
      <c r="F407" s="176" t="s">
        <v>153</v>
      </c>
      <c r="H407" s="177">
        <v>75</v>
      </c>
      <c r="L407" s="173"/>
      <c r="M407" s="178"/>
      <c r="N407" s="179"/>
      <c r="O407" s="179"/>
      <c r="P407" s="179"/>
      <c r="Q407" s="179"/>
      <c r="R407" s="179"/>
      <c r="S407" s="179"/>
      <c r="T407" s="180"/>
      <c r="AT407" s="181" t="s">
        <v>150</v>
      </c>
      <c r="AU407" s="181" t="s">
        <v>81</v>
      </c>
      <c r="AV407" s="12" t="s">
        <v>148</v>
      </c>
      <c r="AW407" s="12" t="s">
        <v>152</v>
      </c>
      <c r="AX407" s="12" t="s">
        <v>22</v>
      </c>
      <c r="AY407" s="181" t="s">
        <v>141</v>
      </c>
    </row>
    <row r="408" spans="2:65" s="1" customFormat="1" ht="16.5" customHeight="1">
      <c r="B408" s="153"/>
      <c r="C408" s="154" t="s">
        <v>461</v>
      </c>
      <c r="D408" s="154" t="s">
        <v>143</v>
      </c>
      <c r="E408" s="155" t="s">
        <v>924</v>
      </c>
      <c r="F408" s="156" t="s">
        <v>925</v>
      </c>
      <c r="G408" s="157" t="s">
        <v>146</v>
      </c>
      <c r="H408" s="158">
        <v>75</v>
      </c>
      <c r="I408" s="159"/>
      <c r="J408" s="159">
        <f>ROUND(I408*H408,2)</f>
        <v>0</v>
      </c>
      <c r="K408" s="156" t="s">
        <v>147</v>
      </c>
      <c r="L408" s="37"/>
      <c r="M408" s="160" t="s">
        <v>5</v>
      </c>
      <c r="N408" s="161" t="s">
        <v>43</v>
      </c>
      <c r="O408" s="162">
        <v>0.026</v>
      </c>
      <c r="P408" s="162">
        <f>O408*H408</f>
        <v>1.95</v>
      </c>
      <c r="Q408" s="162">
        <v>0.33446</v>
      </c>
      <c r="R408" s="162">
        <f>Q408*H408</f>
        <v>25.0845</v>
      </c>
      <c r="S408" s="162">
        <v>0</v>
      </c>
      <c r="T408" s="163">
        <f>S408*H408</f>
        <v>0</v>
      </c>
      <c r="AR408" s="23" t="s">
        <v>148</v>
      </c>
      <c r="AT408" s="23" t="s">
        <v>143</v>
      </c>
      <c r="AU408" s="23" t="s">
        <v>81</v>
      </c>
      <c r="AY408" s="23" t="s">
        <v>141</v>
      </c>
      <c r="BE408" s="164">
        <f>IF(N408="základní",J408,0)</f>
        <v>0</v>
      </c>
      <c r="BF408" s="164">
        <f>IF(N408="snížená",J408,0)</f>
        <v>0</v>
      </c>
      <c r="BG408" s="164">
        <f>IF(N408="zákl. přenesená",J408,0)</f>
        <v>0</v>
      </c>
      <c r="BH408" s="164">
        <f>IF(N408="sníž. přenesená",J408,0)</f>
        <v>0</v>
      </c>
      <c r="BI408" s="164">
        <f>IF(N408="nulová",J408,0)</f>
        <v>0</v>
      </c>
      <c r="BJ408" s="23" t="s">
        <v>22</v>
      </c>
      <c r="BK408" s="164">
        <f>ROUND(I408*H408,2)</f>
        <v>0</v>
      </c>
      <c r="BL408" s="23" t="s">
        <v>148</v>
      </c>
      <c r="BM408" s="23" t="s">
        <v>926</v>
      </c>
    </row>
    <row r="409" spans="2:51" s="11" customFormat="1" ht="13.5">
      <c r="B409" s="165"/>
      <c r="D409" s="166" t="s">
        <v>150</v>
      </c>
      <c r="E409" s="167" t="s">
        <v>5</v>
      </c>
      <c r="F409" s="168" t="s">
        <v>923</v>
      </c>
      <c r="H409" s="169">
        <v>75</v>
      </c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150</v>
      </c>
      <c r="AU409" s="167" t="s">
        <v>81</v>
      </c>
      <c r="AV409" s="11" t="s">
        <v>81</v>
      </c>
      <c r="AW409" s="11" t="s">
        <v>152</v>
      </c>
      <c r="AX409" s="11" t="s">
        <v>72</v>
      </c>
      <c r="AY409" s="167" t="s">
        <v>141</v>
      </c>
    </row>
    <row r="410" spans="2:51" s="12" customFormat="1" ht="13.5">
      <c r="B410" s="173"/>
      <c r="D410" s="174" t="s">
        <v>150</v>
      </c>
      <c r="E410" s="175" t="s">
        <v>5</v>
      </c>
      <c r="F410" s="176" t="s">
        <v>153</v>
      </c>
      <c r="H410" s="177">
        <v>75</v>
      </c>
      <c r="L410" s="173"/>
      <c r="M410" s="178"/>
      <c r="N410" s="179"/>
      <c r="O410" s="179"/>
      <c r="P410" s="179"/>
      <c r="Q410" s="179"/>
      <c r="R410" s="179"/>
      <c r="S410" s="179"/>
      <c r="T410" s="180"/>
      <c r="AT410" s="181" t="s">
        <v>150</v>
      </c>
      <c r="AU410" s="181" t="s">
        <v>81</v>
      </c>
      <c r="AV410" s="12" t="s">
        <v>148</v>
      </c>
      <c r="AW410" s="12" t="s">
        <v>152</v>
      </c>
      <c r="AX410" s="12" t="s">
        <v>22</v>
      </c>
      <c r="AY410" s="181" t="s">
        <v>141</v>
      </c>
    </row>
    <row r="411" spans="2:65" s="1" customFormat="1" ht="16.5" customHeight="1">
      <c r="B411" s="153"/>
      <c r="C411" s="154" t="s">
        <v>466</v>
      </c>
      <c r="D411" s="154" t="s">
        <v>143</v>
      </c>
      <c r="E411" s="155" t="s">
        <v>927</v>
      </c>
      <c r="F411" s="156" t="s">
        <v>928</v>
      </c>
      <c r="G411" s="157" t="s">
        <v>146</v>
      </c>
      <c r="H411" s="158">
        <v>75</v>
      </c>
      <c r="I411" s="159"/>
      <c r="J411" s="159">
        <f>ROUND(I411*H411,2)</f>
        <v>0</v>
      </c>
      <c r="K411" s="156" t="s">
        <v>147</v>
      </c>
      <c r="L411" s="37"/>
      <c r="M411" s="160" t="s">
        <v>5</v>
      </c>
      <c r="N411" s="161" t="s">
        <v>43</v>
      </c>
      <c r="O411" s="162">
        <v>0.002</v>
      </c>
      <c r="P411" s="162">
        <f>O411*H411</f>
        <v>0.15</v>
      </c>
      <c r="Q411" s="162">
        <v>0.00071</v>
      </c>
      <c r="R411" s="162">
        <f>Q411*H411</f>
        <v>0.05325</v>
      </c>
      <c r="S411" s="162">
        <v>0</v>
      </c>
      <c r="T411" s="163">
        <f>S411*H411</f>
        <v>0</v>
      </c>
      <c r="AR411" s="23" t="s">
        <v>148</v>
      </c>
      <c r="AT411" s="23" t="s">
        <v>143</v>
      </c>
      <c r="AU411" s="23" t="s">
        <v>81</v>
      </c>
      <c r="AY411" s="23" t="s">
        <v>141</v>
      </c>
      <c r="BE411" s="164">
        <f>IF(N411="základní",J411,0)</f>
        <v>0</v>
      </c>
      <c r="BF411" s="164">
        <f>IF(N411="snížená",J411,0)</f>
        <v>0</v>
      </c>
      <c r="BG411" s="164">
        <f>IF(N411="zákl. přenesená",J411,0)</f>
        <v>0</v>
      </c>
      <c r="BH411" s="164">
        <f>IF(N411="sníž. přenesená",J411,0)</f>
        <v>0</v>
      </c>
      <c r="BI411" s="164">
        <f>IF(N411="nulová",J411,0)</f>
        <v>0</v>
      </c>
      <c r="BJ411" s="23" t="s">
        <v>22</v>
      </c>
      <c r="BK411" s="164">
        <f>ROUND(I411*H411,2)</f>
        <v>0</v>
      </c>
      <c r="BL411" s="23" t="s">
        <v>148</v>
      </c>
      <c r="BM411" s="23" t="s">
        <v>929</v>
      </c>
    </row>
    <row r="412" spans="2:51" s="11" customFormat="1" ht="13.5">
      <c r="B412" s="165"/>
      <c r="D412" s="166" t="s">
        <v>150</v>
      </c>
      <c r="E412" s="167" t="s">
        <v>5</v>
      </c>
      <c r="F412" s="168" t="s">
        <v>923</v>
      </c>
      <c r="H412" s="169">
        <v>75</v>
      </c>
      <c r="L412" s="165"/>
      <c r="M412" s="170"/>
      <c r="N412" s="171"/>
      <c r="O412" s="171"/>
      <c r="P412" s="171"/>
      <c r="Q412" s="171"/>
      <c r="R412" s="171"/>
      <c r="S412" s="171"/>
      <c r="T412" s="172"/>
      <c r="AT412" s="167" t="s">
        <v>150</v>
      </c>
      <c r="AU412" s="167" t="s">
        <v>81</v>
      </c>
      <c r="AV412" s="11" t="s">
        <v>81</v>
      </c>
      <c r="AW412" s="11" t="s">
        <v>152</v>
      </c>
      <c r="AX412" s="11" t="s">
        <v>72</v>
      </c>
      <c r="AY412" s="167" t="s">
        <v>141</v>
      </c>
    </row>
    <row r="413" spans="2:51" s="12" customFormat="1" ht="13.5">
      <c r="B413" s="173"/>
      <c r="D413" s="174" t="s">
        <v>150</v>
      </c>
      <c r="E413" s="175" t="s">
        <v>5</v>
      </c>
      <c r="F413" s="176" t="s">
        <v>153</v>
      </c>
      <c r="H413" s="177">
        <v>75</v>
      </c>
      <c r="L413" s="173"/>
      <c r="M413" s="178"/>
      <c r="N413" s="179"/>
      <c r="O413" s="179"/>
      <c r="P413" s="179"/>
      <c r="Q413" s="179"/>
      <c r="R413" s="179"/>
      <c r="S413" s="179"/>
      <c r="T413" s="180"/>
      <c r="AT413" s="181" t="s">
        <v>150</v>
      </c>
      <c r="AU413" s="181" t="s">
        <v>81</v>
      </c>
      <c r="AV413" s="12" t="s">
        <v>148</v>
      </c>
      <c r="AW413" s="12" t="s">
        <v>152</v>
      </c>
      <c r="AX413" s="12" t="s">
        <v>22</v>
      </c>
      <c r="AY413" s="181" t="s">
        <v>141</v>
      </c>
    </row>
    <row r="414" spans="2:65" s="1" customFormat="1" ht="25.5" customHeight="1">
      <c r="B414" s="153"/>
      <c r="C414" s="154" t="s">
        <v>472</v>
      </c>
      <c r="D414" s="154" t="s">
        <v>143</v>
      </c>
      <c r="E414" s="155" t="s">
        <v>930</v>
      </c>
      <c r="F414" s="156" t="s">
        <v>931</v>
      </c>
      <c r="G414" s="157" t="s">
        <v>146</v>
      </c>
      <c r="H414" s="158">
        <v>75</v>
      </c>
      <c r="I414" s="159"/>
      <c r="J414" s="159">
        <f>ROUND(I414*H414,2)</f>
        <v>0</v>
      </c>
      <c r="K414" s="156" t="s">
        <v>147</v>
      </c>
      <c r="L414" s="37"/>
      <c r="M414" s="160" t="s">
        <v>5</v>
      </c>
      <c r="N414" s="161" t="s">
        <v>43</v>
      </c>
      <c r="O414" s="162">
        <v>0.066</v>
      </c>
      <c r="P414" s="162">
        <f>O414*H414</f>
        <v>4.95</v>
      </c>
      <c r="Q414" s="162">
        <v>0.10373</v>
      </c>
      <c r="R414" s="162">
        <f>Q414*H414</f>
        <v>7.77975</v>
      </c>
      <c r="S414" s="162">
        <v>0</v>
      </c>
      <c r="T414" s="163">
        <f>S414*H414</f>
        <v>0</v>
      </c>
      <c r="AR414" s="23" t="s">
        <v>148</v>
      </c>
      <c r="AT414" s="23" t="s">
        <v>143</v>
      </c>
      <c r="AU414" s="23" t="s">
        <v>81</v>
      </c>
      <c r="AY414" s="23" t="s">
        <v>141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23" t="s">
        <v>22</v>
      </c>
      <c r="BK414" s="164">
        <f>ROUND(I414*H414,2)</f>
        <v>0</v>
      </c>
      <c r="BL414" s="23" t="s">
        <v>148</v>
      </c>
      <c r="BM414" s="23" t="s">
        <v>932</v>
      </c>
    </row>
    <row r="415" spans="2:51" s="11" customFormat="1" ht="13.5">
      <c r="B415" s="165"/>
      <c r="D415" s="166" t="s">
        <v>150</v>
      </c>
      <c r="E415" s="167" t="s">
        <v>5</v>
      </c>
      <c r="F415" s="168" t="s">
        <v>923</v>
      </c>
      <c r="H415" s="169">
        <v>75</v>
      </c>
      <c r="L415" s="165"/>
      <c r="M415" s="170"/>
      <c r="N415" s="171"/>
      <c r="O415" s="171"/>
      <c r="P415" s="171"/>
      <c r="Q415" s="171"/>
      <c r="R415" s="171"/>
      <c r="S415" s="171"/>
      <c r="T415" s="172"/>
      <c r="AT415" s="167" t="s">
        <v>150</v>
      </c>
      <c r="AU415" s="167" t="s">
        <v>81</v>
      </c>
      <c r="AV415" s="11" t="s">
        <v>81</v>
      </c>
      <c r="AW415" s="11" t="s">
        <v>152</v>
      </c>
      <c r="AX415" s="11" t="s">
        <v>72</v>
      </c>
      <c r="AY415" s="167" t="s">
        <v>141</v>
      </c>
    </row>
    <row r="416" spans="2:51" s="12" customFormat="1" ht="13.5">
      <c r="B416" s="173"/>
      <c r="D416" s="174" t="s">
        <v>150</v>
      </c>
      <c r="E416" s="175" t="s">
        <v>5</v>
      </c>
      <c r="F416" s="176" t="s">
        <v>153</v>
      </c>
      <c r="H416" s="177">
        <v>75</v>
      </c>
      <c r="L416" s="173"/>
      <c r="M416" s="178"/>
      <c r="N416" s="179"/>
      <c r="O416" s="179"/>
      <c r="P416" s="179"/>
      <c r="Q416" s="179"/>
      <c r="R416" s="179"/>
      <c r="S416" s="179"/>
      <c r="T416" s="180"/>
      <c r="AT416" s="181" t="s">
        <v>150</v>
      </c>
      <c r="AU416" s="181" t="s">
        <v>81</v>
      </c>
      <c r="AV416" s="12" t="s">
        <v>148</v>
      </c>
      <c r="AW416" s="12" t="s">
        <v>152</v>
      </c>
      <c r="AX416" s="12" t="s">
        <v>22</v>
      </c>
      <c r="AY416" s="181" t="s">
        <v>141</v>
      </c>
    </row>
    <row r="417" spans="2:65" s="1" customFormat="1" ht="25.5" customHeight="1">
      <c r="B417" s="153"/>
      <c r="C417" s="154" t="s">
        <v>476</v>
      </c>
      <c r="D417" s="154" t="s">
        <v>143</v>
      </c>
      <c r="E417" s="155" t="s">
        <v>481</v>
      </c>
      <c r="F417" s="156" t="s">
        <v>482</v>
      </c>
      <c r="G417" s="157" t="s">
        <v>146</v>
      </c>
      <c r="H417" s="158">
        <v>75</v>
      </c>
      <c r="I417" s="159"/>
      <c r="J417" s="159">
        <f>ROUND(I417*H417,2)</f>
        <v>0</v>
      </c>
      <c r="K417" s="156" t="s">
        <v>147</v>
      </c>
      <c r="L417" s="37"/>
      <c r="M417" s="160" t="s">
        <v>5</v>
      </c>
      <c r="N417" s="161" t="s">
        <v>43</v>
      </c>
      <c r="O417" s="162">
        <v>0.068</v>
      </c>
      <c r="P417" s="162">
        <f>O417*H417</f>
        <v>5.1000000000000005</v>
      </c>
      <c r="Q417" s="162">
        <v>0.12966</v>
      </c>
      <c r="R417" s="162">
        <f>Q417*H417</f>
        <v>9.724499999999999</v>
      </c>
      <c r="S417" s="162">
        <v>0</v>
      </c>
      <c r="T417" s="163">
        <f>S417*H417</f>
        <v>0</v>
      </c>
      <c r="AR417" s="23" t="s">
        <v>148</v>
      </c>
      <c r="AT417" s="23" t="s">
        <v>143</v>
      </c>
      <c r="AU417" s="23" t="s">
        <v>81</v>
      </c>
      <c r="AY417" s="23" t="s">
        <v>141</v>
      </c>
      <c r="BE417" s="164">
        <f>IF(N417="základní",J417,0)</f>
        <v>0</v>
      </c>
      <c r="BF417" s="164">
        <f>IF(N417="snížená",J417,0)</f>
        <v>0</v>
      </c>
      <c r="BG417" s="164">
        <f>IF(N417="zákl. přenesená",J417,0)</f>
        <v>0</v>
      </c>
      <c r="BH417" s="164">
        <f>IF(N417="sníž. přenesená",J417,0)</f>
        <v>0</v>
      </c>
      <c r="BI417" s="164">
        <f>IF(N417="nulová",J417,0)</f>
        <v>0</v>
      </c>
      <c r="BJ417" s="23" t="s">
        <v>22</v>
      </c>
      <c r="BK417" s="164">
        <f>ROUND(I417*H417,2)</f>
        <v>0</v>
      </c>
      <c r="BL417" s="23" t="s">
        <v>148</v>
      </c>
      <c r="BM417" s="23" t="s">
        <v>933</v>
      </c>
    </row>
    <row r="418" spans="2:51" s="11" customFormat="1" ht="13.5">
      <c r="B418" s="165"/>
      <c r="D418" s="166" t="s">
        <v>150</v>
      </c>
      <c r="E418" s="167" t="s">
        <v>5</v>
      </c>
      <c r="F418" s="168" t="s">
        <v>923</v>
      </c>
      <c r="H418" s="169">
        <v>75</v>
      </c>
      <c r="L418" s="165"/>
      <c r="M418" s="170"/>
      <c r="N418" s="171"/>
      <c r="O418" s="171"/>
      <c r="P418" s="171"/>
      <c r="Q418" s="171"/>
      <c r="R418" s="171"/>
      <c r="S418" s="171"/>
      <c r="T418" s="172"/>
      <c r="AT418" s="167" t="s">
        <v>150</v>
      </c>
      <c r="AU418" s="167" t="s">
        <v>81</v>
      </c>
      <c r="AV418" s="11" t="s">
        <v>81</v>
      </c>
      <c r="AW418" s="11" t="s">
        <v>152</v>
      </c>
      <c r="AX418" s="11" t="s">
        <v>72</v>
      </c>
      <c r="AY418" s="167" t="s">
        <v>141</v>
      </c>
    </row>
    <row r="419" spans="2:51" s="12" customFormat="1" ht="13.5">
      <c r="B419" s="173"/>
      <c r="D419" s="174" t="s">
        <v>150</v>
      </c>
      <c r="E419" s="175" t="s">
        <v>5</v>
      </c>
      <c r="F419" s="176" t="s">
        <v>153</v>
      </c>
      <c r="H419" s="177">
        <v>75</v>
      </c>
      <c r="L419" s="173"/>
      <c r="M419" s="178"/>
      <c r="N419" s="179"/>
      <c r="O419" s="179"/>
      <c r="P419" s="179"/>
      <c r="Q419" s="179"/>
      <c r="R419" s="179"/>
      <c r="S419" s="179"/>
      <c r="T419" s="180"/>
      <c r="AT419" s="181" t="s">
        <v>150</v>
      </c>
      <c r="AU419" s="181" t="s">
        <v>81</v>
      </c>
      <c r="AV419" s="12" t="s">
        <v>148</v>
      </c>
      <c r="AW419" s="12" t="s">
        <v>152</v>
      </c>
      <c r="AX419" s="12" t="s">
        <v>22</v>
      </c>
      <c r="AY419" s="181" t="s">
        <v>141</v>
      </c>
    </row>
    <row r="420" spans="2:65" s="1" customFormat="1" ht="16.5" customHeight="1">
      <c r="B420" s="153"/>
      <c r="C420" s="154" t="s">
        <v>480</v>
      </c>
      <c r="D420" s="154" t="s">
        <v>143</v>
      </c>
      <c r="E420" s="155" t="s">
        <v>485</v>
      </c>
      <c r="F420" s="156" t="s">
        <v>486</v>
      </c>
      <c r="G420" s="157" t="s">
        <v>146</v>
      </c>
      <c r="H420" s="158">
        <v>60</v>
      </c>
      <c r="I420" s="159"/>
      <c r="J420" s="159">
        <f>ROUND(I420*H420,2)</f>
        <v>0</v>
      </c>
      <c r="K420" s="156" t="s">
        <v>147</v>
      </c>
      <c r="L420" s="37"/>
      <c r="M420" s="160" t="s">
        <v>5</v>
      </c>
      <c r="N420" s="161" t="s">
        <v>43</v>
      </c>
      <c r="O420" s="162">
        <v>0.25</v>
      </c>
      <c r="P420" s="162">
        <f>O420*H420</f>
        <v>15</v>
      </c>
      <c r="Q420" s="162">
        <v>0.0835</v>
      </c>
      <c r="R420" s="162">
        <f>Q420*H420</f>
        <v>5.010000000000001</v>
      </c>
      <c r="S420" s="162">
        <v>0</v>
      </c>
      <c r="T420" s="163">
        <f>S420*H420</f>
        <v>0</v>
      </c>
      <c r="AR420" s="23" t="s">
        <v>148</v>
      </c>
      <c r="AT420" s="23" t="s">
        <v>143</v>
      </c>
      <c r="AU420" s="23" t="s">
        <v>81</v>
      </c>
      <c r="AY420" s="23" t="s">
        <v>141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23" t="s">
        <v>22</v>
      </c>
      <c r="BK420" s="164">
        <f>ROUND(I420*H420,2)</f>
        <v>0</v>
      </c>
      <c r="BL420" s="23" t="s">
        <v>148</v>
      </c>
      <c r="BM420" s="23" t="s">
        <v>934</v>
      </c>
    </row>
    <row r="421" spans="2:51" s="11" customFormat="1" ht="13.5">
      <c r="B421" s="165"/>
      <c r="D421" s="166" t="s">
        <v>150</v>
      </c>
      <c r="E421" s="167" t="s">
        <v>5</v>
      </c>
      <c r="F421" s="168" t="s">
        <v>935</v>
      </c>
      <c r="H421" s="169">
        <v>60</v>
      </c>
      <c r="L421" s="165"/>
      <c r="M421" s="170"/>
      <c r="N421" s="171"/>
      <c r="O421" s="171"/>
      <c r="P421" s="171"/>
      <c r="Q421" s="171"/>
      <c r="R421" s="171"/>
      <c r="S421" s="171"/>
      <c r="T421" s="172"/>
      <c r="AT421" s="167" t="s">
        <v>150</v>
      </c>
      <c r="AU421" s="167" t="s">
        <v>81</v>
      </c>
      <c r="AV421" s="11" t="s">
        <v>81</v>
      </c>
      <c r="AW421" s="11" t="s">
        <v>152</v>
      </c>
      <c r="AX421" s="11" t="s">
        <v>72</v>
      </c>
      <c r="AY421" s="167" t="s">
        <v>141</v>
      </c>
    </row>
    <row r="422" spans="2:51" s="12" customFormat="1" ht="13.5">
      <c r="B422" s="173"/>
      <c r="D422" s="174" t="s">
        <v>150</v>
      </c>
      <c r="E422" s="175" t="s">
        <v>5</v>
      </c>
      <c r="F422" s="176" t="s">
        <v>153</v>
      </c>
      <c r="H422" s="177">
        <v>60</v>
      </c>
      <c r="L422" s="173"/>
      <c r="M422" s="178"/>
      <c r="N422" s="179"/>
      <c r="O422" s="179"/>
      <c r="P422" s="179"/>
      <c r="Q422" s="179"/>
      <c r="R422" s="179"/>
      <c r="S422" s="179"/>
      <c r="T422" s="180"/>
      <c r="AT422" s="181" t="s">
        <v>150</v>
      </c>
      <c r="AU422" s="181" t="s">
        <v>81</v>
      </c>
      <c r="AV422" s="12" t="s">
        <v>148</v>
      </c>
      <c r="AW422" s="12" t="s">
        <v>152</v>
      </c>
      <c r="AX422" s="12" t="s">
        <v>22</v>
      </c>
      <c r="AY422" s="181" t="s">
        <v>141</v>
      </c>
    </row>
    <row r="423" spans="2:65" s="1" customFormat="1" ht="16.5" customHeight="1">
      <c r="B423" s="153"/>
      <c r="C423" s="189" t="s">
        <v>484</v>
      </c>
      <c r="D423" s="189" t="s">
        <v>239</v>
      </c>
      <c r="E423" s="190" t="s">
        <v>491</v>
      </c>
      <c r="F423" s="191" t="s">
        <v>492</v>
      </c>
      <c r="G423" s="192" t="s">
        <v>222</v>
      </c>
      <c r="H423" s="193">
        <v>10.1</v>
      </c>
      <c r="I423" s="194"/>
      <c r="J423" s="194">
        <f>ROUND(I423*H423,2)</f>
        <v>0</v>
      </c>
      <c r="K423" s="191" t="s">
        <v>147</v>
      </c>
      <c r="L423" s="195"/>
      <c r="M423" s="196" t="s">
        <v>5</v>
      </c>
      <c r="N423" s="197" t="s">
        <v>43</v>
      </c>
      <c r="O423" s="162">
        <v>0</v>
      </c>
      <c r="P423" s="162">
        <f>O423*H423</f>
        <v>0</v>
      </c>
      <c r="Q423" s="162">
        <v>2.115</v>
      </c>
      <c r="R423" s="162">
        <f>Q423*H423</f>
        <v>21.361500000000003</v>
      </c>
      <c r="S423" s="162">
        <v>0</v>
      </c>
      <c r="T423" s="163">
        <f>S423*H423</f>
        <v>0</v>
      </c>
      <c r="AR423" s="23" t="s">
        <v>178</v>
      </c>
      <c r="AT423" s="23" t="s">
        <v>239</v>
      </c>
      <c r="AU423" s="23" t="s">
        <v>81</v>
      </c>
      <c r="AY423" s="23" t="s">
        <v>141</v>
      </c>
      <c r="BE423" s="164">
        <f>IF(N423="základní",J423,0)</f>
        <v>0</v>
      </c>
      <c r="BF423" s="164">
        <f>IF(N423="snížená",J423,0)</f>
        <v>0</v>
      </c>
      <c r="BG423" s="164">
        <f>IF(N423="zákl. přenesená",J423,0)</f>
        <v>0</v>
      </c>
      <c r="BH423" s="164">
        <f>IF(N423="sníž. přenesená",J423,0)</f>
        <v>0</v>
      </c>
      <c r="BI423" s="164">
        <f>IF(N423="nulová",J423,0)</f>
        <v>0</v>
      </c>
      <c r="BJ423" s="23" t="s">
        <v>22</v>
      </c>
      <c r="BK423" s="164">
        <f>ROUND(I423*H423,2)</f>
        <v>0</v>
      </c>
      <c r="BL423" s="23" t="s">
        <v>148</v>
      </c>
      <c r="BM423" s="23" t="s">
        <v>936</v>
      </c>
    </row>
    <row r="424" spans="2:51" s="13" customFormat="1" ht="13.5">
      <c r="B424" s="182"/>
      <c r="D424" s="166" t="s">
        <v>150</v>
      </c>
      <c r="E424" s="183" t="s">
        <v>5</v>
      </c>
      <c r="F424" s="184" t="s">
        <v>494</v>
      </c>
      <c r="H424" s="185" t="s">
        <v>5</v>
      </c>
      <c r="L424" s="182"/>
      <c r="M424" s="186"/>
      <c r="N424" s="187"/>
      <c r="O424" s="187"/>
      <c r="P424" s="187"/>
      <c r="Q424" s="187"/>
      <c r="R424" s="187"/>
      <c r="S424" s="187"/>
      <c r="T424" s="188"/>
      <c r="AT424" s="185" t="s">
        <v>150</v>
      </c>
      <c r="AU424" s="185" t="s">
        <v>81</v>
      </c>
      <c r="AV424" s="13" t="s">
        <v>22</v>
      </c>
      <c r="AW424" s="13" t="s">
        <v>152</v>
      </c>
      <c r="AX424" s="13" t="s">
        <v>72</v>
      </c>
      <c r="AY424" s="185" t="s">
        <v>141</v>
      </c>
    </row>
    <row r="425" spans="2:51" s="11" customFormat="1" ht="13.5">
      <c r="B425" s="165"/>
      <c r="D425" s="166" t="s">
        <v>150</v>
      </c>
      <c r="E425" s="167" t="s">
        <v>5</v>
      </c>
      <c r="F425" s="168" t="s">
        <v>937</v>
      </c>
      <c r="H425" s="169">
        <v>10.1</v>
      </c>
      <c r="L425" s="165"/>
      <c r="M425" s="170"/>
      <c r="N425" s="171"/>
      <c r="O425" s="171"/>
      <c r="P425" s="171"/>
      <c r="Q425" s="171"/>
      <c r="R425" s="171"/>
      <c r="S425" s="171"/>
      <c r="T425" s="172"/>
      <c r="AT425" s="167" t="s">
        <v>150</v>
      </c>
      <c r="AU425" s="167" t="s">
        <v>81</v>
      </c>
      <c r="AV425" s="11" t="s">
        <v>81</v>
      </c>
      <c r="AW425" s="11" t="s">
        <v>152</v>
      </c>
      <c r="AX425" s="11" t="s">
        <v>72</v>
      </c>
      <c r="AY425" s="167" t="s">
        <v>141</v>
      </c>
    </row>
    <row r="426" spans="2:51" s="12" customFormat="1" ht="13.5">
      <c r="B426" s="173"/>
      <c r="D426" s="166" t="s">
        <v>150</v>
      </c>
      <c r="E426" s="198" t="s">
        <v>5</v>
      </c>
      <c r="F426" s="199" t="s">
        <v>153</v>
      </c>
      <c r="H426" s="200">
        <v>10.1</v>
      </c>
      <c r="L426" s="173"/>
      <c r="M426" s="178"/>
      <c r="N426" s="179"/>
      <c r="O426" s="179"/>
      <c r="P426" s="179"/>
      <c r="Q426" s="179"/>
      <c r="R426" s="179"/>
      <c r="S426" s="179"/>
      <c r="T426" s="180"/>
      <c r="AT426" s="181" t="s">
        <v>150</v>
      </c>
      <c r="AU426" s="181" t="s">
        <v>81</v>
      </c>
      <c r="AV426" s="12" t="s">
        <v>148</v>
      </c>
      <c r="AW426" s="12" t="s">
        <v>152</v>
      </c>
      <c r="AX426" s="12" t="s">
        <v>22</v>
      </c>
      <c r="AY426" s="181" t="s">
        <v>141</v>
      </c>
    </row>
    <row r="427" spans="2:63" s="10" customFormat="1" ht="29.85" customHeight="1">
      <c r="B427" s="140"/>
      <c r="D427" s="150" t="s">
        <v>71</v>
      </c>
      <c r="E427" s="151" t="s">
        <v>178</v>
      </c>
      <c r="F427" s="151" t="s">
        <v>501</v>
      </c>
      <c r="J427" s="152">
        <f>BK427</f>
        <v>0</v>
      </c>
      <c r="L427" s="140"/>
      <c r="M427" s="144"/>
      <c r="N427" s="145"/>
      <c r="O427" s="145"/>
      <c r="P427" s="146">
        <f>SUM(P428:P461)</f>
        <v>45.349999999999994</v>
      </c>
      <c r="Q427" s="145"/>
      <c r="R427" s="146">
        <f>SUM(R428:R461)</f>
        <v>44.03318</v>
      </c>
      <c r="S427" s="145"/>
      <c r="T427" s="147">
        <f>SUM(T428:T461)</f>
        <v>0</v>
      </c>
      <c r="AR427" s="141" t="s">
        <v>22</v>
      </c>
      <c r="AT427" s="148" t="s">
        <v>71</v>
      </c>
      <c r="AU427" s="148" t="s">
        <v>22</v>
      </c>
      <c r="AY427" s="141" t="s">
        <v>141</v>
      </c>
      <c r="BK427" s="149">
        <f>SUM(BK428:BK461)</f>
        <v>0</v>
      </c>
    </row>
    <row r="428" spans="2:65" s="1" customFormat="1" ht="16.5" customHeight="1">
      <c r="B428" s="153"/>
      <c r="C428" s="154" t="s">
        <v>490</v>
      </c>
      <c r="D428" s="154" t="s">
        <v>143</v>
      </c>
      <c r="E428" s="155" t="s">
        <v>938</v>
      </c>
      <c r="F428" s="156" t="s">
        <v>939</v>
      </c>
      <c r="G428" s="157" t="s">
        <v>344</v>
      </c>
      <c r="H428" s="158">
        <v>18.5</v>
      </c>
      <c r="I428" s="159"/>
      <c r="J428" s="159">
        <f>ROUND(I428*H428,2)</f>
        <v>0</v>
      </c>
      <c r="K428" s="156" t="s">
        <v>5</v>
      </c>
      <c r="L428" s="37"/>
      <c r="M428" s="160" t="s">
        <v>5</v>
      </c>
      <c r="N428" s="161" t="s">
        <v>43</v>
      </c>
      <c r="O428" s="162">
        <v>0</v>
      </c>
      <c r="P428" s="162">
        <f>O428*H428</f>
        <v>0</v>
      </c>
      <c r="Q428" s="162">
        <v>0.32</v>
      </c>
      <c r="R428" s="162">
        <f>Q428*H428</f>
        <v>5.92</v>
      </c>
      <c r="S428" s="162">
        <v>0</v>
      </c>
      <c r="T428" s="163">
        <f>S428*H428</f>
        <v>0</v>
      </c>
      <c r="AR428" s="23" t="s">
        <v>148</v>
      </c>
      <c r="AT428" s="23" t="s">
        <v>143</v>
      </c>
      <c r="AU428" s="23" t="s">
        <v>81</v>
      </c>
      <c r="AY428" s="23" t="s">
        <v>141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23" t="s">
        <v>22</v>
      </c>
      <c r="BK428" s="164">
        <f>ROUND(I428*H428,2)</f>
        <v>0</v>
      </c>
      <c r="BL428" s="23" t="s">
        <v>148</v>
      </c>
      <c r="BM428" s="23" t="s">
        <v>940</v>
      </c>
    </row>
    <row r="429" spans="2:51" s="11" customFormat="1" ht="13.5">
      <c r="B429" s="165"/>
      <c r="D429" s="166" t="s">
        <v>150</v>
      </c>
      <c r="E429" s="167" t="s">
        <v>5</v>
      </c>
      <c r="F429" s="168" t="s">
        <v>941</v>
      </c>
      <c r="H429" s="169">
        <v>16.5</v>
      </c>
      <c r="L429" s="165"/>
      <c r="M429" s="170"/>
      <c r="N429" s="171"/>
      <c r="O429" s="171"/>
      <c r="P429" s="171"/>
      <c r="Q429" s="171"/>
      <c r="R429" s="171"/>
      <c r="S429" s="171"/>
      <c r="T429" s="172"/>
      <c r="AT429" s="167" t="s">
        <v>150</v>
      </c>
      <c r="AU429" s="167" t="s">
        <v>81</v>
      </c>
      <c r="AV429" s="11" t="s">
        <v>81</v>
      </c>
      <c r="AW429" s="11" t="s">
        <v>152</v>
      </c>
      <c r="AX429" s="11" t="s">
        <v>72</v>
      </c>
      <c r="AY429" s="167" t="s">
        <v>141</v>
      </c>
    </row>
    <row r="430" spans="2:51" s="11" customFormat="1" ht="13.5">
      <c r="B430" s="165"/>
      <c r="D430" s="166" t="s">
        <v>150</v>
      </c>
      <c r="E430" s="167" t="s">
        <v>5</v>
      </c>
      <c r="F430" s="168" t="s">
        <v>942</v>
      </c>
      <c r="H430" s="169">
        <v>2</v>
      </c>
      <c r="L430" s="165"/>
      <c r="M430" s="170"/>
      <c r="N430" s="171"/>
      <c r="O430" s="171"/>
      <c r="P430" s="171"/>
      <c r="Q430" s="171"/>
      <c r="R430" s="171"/>
      <c r="S430" s="171"/>
      <c r="T430" s="172"/>
      <c r="AT430" s="167" t="s">
        <v>150</v>
      </c>
      <c r="AU430" s="167" t="s">
        <v>81</v>
      </c>
      <c r="AV430" s="11" t="s">
        <v>81</v>
      </c>
      <c r="AW430" s="11" t="s">
        <v>152</v>
      </c>
      <c r="AX430" s="11" t="s">
        <v>72</v>
      </c>
      <c r="AY430" s="167" t="s">
        <v>141</v>
      </c>
    </row>
    <row r="431" spans="2:51" s="12" customFormat="1" ht="13.5">
      <c r="B431" s="173"/>
      <c r="D431" s="174" t="s">
        <v>150</v>
      </c>
      <c r="E431" s="175" t="s">
        <v>5</v>
      </c>
      <c r="F431" s="176" t="s">
        <v>153</v>
      </c>
      <c r="H431" s="177">
        <v>18.5</v>
      </c>
      <c r="L431" s="173"/>
      <c r="M431" s="178"/>
      <c r="N431" s="179"/>
      <c r="O431" s="179"/>
      <c r="P431" s="179"/>
      <c r="Q431" s="179"/>
      <c r="R431" s="179"/>
      <c r="S431" s="179"/>
      <c r="T431" s="180"/>
      <c r="AT431" s="181" t="s">
        <v>150</v>
      </c>
      <c r="AU431" s="181" t="s">
        <v>81</v>
      </c>
      <c r="AV431" s="12" t="s">
        <v>148</v>
      </c>
      <c r="AW431" s="12" t="s">
        <v>152</v>
      </c>
      <c r="AX431" s="12" t="s">
        <v>22</v>
      </c>
      <c r="AY431" s="181" t="s">
        <v>141</v>
      </c>
    </row>
    <row r="432" spans="2:65" s="1" customFormat="1" ht="16.5" customHeight="1">
      <c r="B432" s="153"/>
      <c r="C432" s="154" t="s">
        <v>497</v>
      </c>
      <c r="D432" s="154" t="s">
        <v>143</v>
      </c>
      <c r="E432" s="155" t="s">
        <v>943</v>
      </c>
      <c r="F432" s="156" t="s">
        <v>944</v>
      </c>
      <c r="G432" s="157" t="s">
        <v>222</v>
      </c>
      <c r="H432" s="158">
        <v>1</v>
      </c>
      <c r="I432" s="159"/>
      <c r="J432" s="159">
        <f>ROUND(I432*H432,2)</f>
        <v>0</v>
      </c>
      <c r="K432" s="156" t="s">
        <v>147</v>
      </c>
      <c r="L432" s="37"/>
      <c r="M432" s="160" t="s">
        <v>5</v>
      </c>
      <c r="N432" s="161" t="s">
        <v>43</v>
      </c>
      <c r="O432" s="162">
        <v>2.674</v>
      </c>
      <c r="P432" s="162">
        <f>O432*H432</f>
        <v>2.674</v>
      </c>
      <c r="Q432" s="162">
        <v>0.0049</v>
      </c>
      <c r="R432" s="162">
        <f>Q432*H432</f>
        <v>0.0049</v>
      </c>
      <c r="S432" s="162">
        <v>0</v>
      </c>
      <c r="T432" s="163">
        <f>S432*H432</f>
        <v>0</v>
      </c>
      <c r="AR432" s="23" t="s">
        <v>148</v>
      </c>
      <c r="AT432" s="23" t="s">
        <v>143</v>
      </c>
      <c r="AU432" s="23" t="s">
        <v>81</v>
      </c>
      <c r="AY432" s="23" t="s">
        <v>141</v>
      </c>
      <c r="BE432" s="164">
        <f>IF(N432="základní",J432,0)</f>
        <v>0</v>
      </c>
      <c r="BF432" s="164">
        <f>IF(N432="snížená",J432,0)</f>
        <v>0</v>
      </c>
      <c r="BG432" s="164">
        <f>IF(N432="zákl. přenesená",J432,0)</f>
        <v>0</v>
      </c>
      <c r="BH432" s="164">
        <f>IF(N432="sníž. přenesená",J432,0)</f>
        <v>0</v>
      </c>
      <c r="BI432" s="164">
        <f>IF(N432="nulová",J432,0)</f>
        <v>0</v>
      </c>
      <c r="BJ432" s="23" t="s">
        <v>22</v>
      </c>
      <c r="BK432" s="164">
        <f>ROUND(I432*H432,2)</f>
        <v>0</v>
      </c>
      <c r="BL432" s="23" t="s">
        <v>148</v>
      </c>
      <c r="BM432" s="23" t="s">
        <v>945</v>
      </c>
    </row>
    <row r="433" spans="2:51" s="11" customFormat="1" ht="13.5">
      <c r="B433" s="165"/>
      <c r="D433" s="166" t="s">
        <v>150</v>
      </c>
      <c r="E433" s="167" t="s">
        <v>5</v>
      </c>
      <c r="F433" s="168" t="s">
        <v>946</v>
      </c>
      <c r="H433" s="169">
        <v>1</v>
      </c>
      <c r="L433" s="165"/>
      <c r="M433" s="170"/>
      <c r="N433" s="171"/>
      <c r="O433" s="171"/>
      <c r="P433" s="171"/>
      <c r="Q433" s="171"/>
      <c r="R433" s="171"/>
      <c r="S433" s="171"/>
      <c r="T433" s="172"/>
      <c r="AT433" s="167" t="s">
        <v>150</v>
      </c>
      <c r="AU433" s="167" t="s">
        <v>81</v>
      </c>
      <c r="AV433" s="11" t="s">
        <v>81</v>
      </c>
      <c r="AW433" s="11" t="s">
        <v>152</v>
      </c>
      <c r="AX433" s="11" t="s">
        <v>72</v>
      </c>
      <c r="AY433" s="167" t="s">
        <v>141</v>
      </c>
    </row>
    <row r="434" spans="2:51" s="12" customFormat="1" ht="13.5">
      <c r="B434" s="173"/>
      <c r="D434" s="174" t="s">
        <v>150</v>
      </c>
      <c r="E434" s="175" t="s">
        <v>5</v>
      </c>
      <c r="F434" s="176" t="s">
        <v>153</v>
      </c>
      <c r="H434" s="177">
        <v>1</v>
      </c>
      <c r="L434" s="173"/>
      <c r="M434" s="178"/>
      <c r="N434" s="179"/>
      <c r="O434" s="179"/>
      <c r="P434" s="179"/>
      <c r="Q434" s="179"/>
      <c r="R434" s="179"/>
      <c r="S434" s="179"/>
      <c r="T434" s="180"/>
      <c r="AT434" s="181" t="s">
        <v>150</v>
      </c>
      <c r="AU434" s="181" t="s">
        <v>81</v>
      </c>
      <c r="AV434" s="12" t="s">
        <v>148</v>
      </c>
      <c r="AW434" s="12" t="s">
        <v>152</v>
      </c>
      <c r="AX434" s="12" t="s">
        <v>22</v>
      </c>
      <c r="AY434" s="181" t="s">
        <v>141</v>
      </c>
    </row>
    <row r="435" spans="2:65" s="1" customFormat="1" ht="16.5" customHeight="1">
      <c r="B435" s="153"/>
      <c r="C435" s="189" t="s">
        <v>502</v>
      </c>
      <c r="D435" s="189" t="s">
        <v>239</v>
      </c>
      <c r="E435" s="190" t="s">
        <v>947</v>
      </c>
      <c r="F435" s="191" t="s">
        <v>948</v>
      </c>
      <c r="G435" s="192" t="s">
        <v>222</v>
      </c>
      <c r="H435" s="193">
        <v>1</v>
      </c>
      <c r="I435" s="194"/>
      <c r="J435" s="194">
        <f>ROUND(I435*H435,2)</f>
        <v>0</v>
      </c>
      <c r="K435" s="191" t="s">
        <v>5</v>
      </c>
      <c r="L435" s="195"/>
      <c r="M435" s="196" t="s">
        <v>5</v>
      </c>
      <c r="N435" s="197" t="s">
        <v>43</v>
      </c>
      <c r="O435" s="162">
        <v>0</v>
      </c>
      <c r="P435" s="162">
        <f>O435*H435</f>
        <v>0</v>
      </c>
      <c r="Q435" s="162">
        <v>0.1</v>
      </c>
      <c r="R435" s="162">
        <f>Q435*H435</f>
        <v>0.1</v>
      </c>
      <c r="S435" s="162">
        <v>0</v>
      </c>
      <c r="T435" s="163">
        <f>S435*H435</f>
        <v>0</v>
      </c>
      <c r="AR435" s="23" t="s">
        <v>178</v>
      </c>
      <c r="AT435" s="23" t="s">
        <v>239</v>
      </c>
      <c r="AU435" s="23" t="s">
        <v>81</v>
      </c>
      <c r="AY435" s="23" t="s">
        <v>141</v>
      </c>
      <c r="BE435" s="164">
        <f>IF(N435="základní",J435,0)</f>
        <v>0</v>
      </c>
      <c r="BF435" s="164">
        <f>IF(N435="snížená",J435,0)</f>
        <v>0</v>
      </c>
      <c r="BG435" s="164">
        <f>IF(N435="zákl. přenesená",J435,0)</f>
        <v>0</v>
      </c>
      <c r="BH435" s="164">
        <f>IF(N435="sníž. přenesená",J435,0)</f>
        <v>0</v>
      </c>
      <c r="BI435" s="164">
        <f>IF(N435="nulová",J435,0)</f>
        <v>0</v>
      </c>
      <c r="BJ435" s="23" t="s">
        <v>22</v>
      </c>
      <c r="BK435" s="164">
        <f>ROUND(I435*H435,2)</f>
        <v>0</v>
      </c>
      <c r="BL435" s="23" t="s">
        <v>148</v>
      </c>
      <c r="BM435" s="23" t="s">
        <v>949</v>
      </c>
    </row>
    <row r="436" spans="2:51" s="11" customFormat="1" ht="13.5">
      <c r="B436" s="165"/>
      <c r="D436" s="166" t="s">
        <v>150</v>
      </c>
      <c r="E436" s="167" t="s">
        <v>5</v>
      </c>
      <c r="F436" s="168" t="s">
        <v>946</v>
      </c>
      <c r="H436" s="169">
        <v>1</v>
      </c>
      <c r="L436" s="165"/>
      <c r="M436" s="170"/>
      <c r="N436" s="171"/>
      <c r="O436" s="171"/>
      <c r="P436" s="171"/>
      <c r="Q436" s="171"/>
      <c r="R436" s="171"/>
      <c r="S436" s="171"/>
      <c r="T436" s="172"/>
      <c r="AT436" s="167" t="s">
        <v>150</v>
      </c>
      <c r="AU436" s="167" t="s">
        <v>81</v>
      </c>
      <c r="AV436" s="11" t="s">
        <v>81</v>
      </c>
      <c r="AW436" s="11" t="s">
        <v>152</v>
      </c>
      <c r="AX436" s="11" t="s">
        <v>72</v>
      </c>
      <c r="AY436" s="167" t="s">
        <v>141</v>
      </c>
    </row>
    <row r="437" spans="2:51" s="12" customFormat="1" ht="13.5">
      <c r="B437" s="173"/>
      <c r="D437" s="174" t="s">
        <v>150</v>
      </c>
      <c r="E437" s="175" t="s">
        <v>5</v>
      </c>
      <c r="F437" s="176" t="s">
        <v>153</v>
      </c>
      <c r="H437" s="177">
        <v>1</v>
      </c>
      <c r="L437" s="173"/>
      <c r="M437" s="178"/>
      <c r="N437" s="179"/>
      <c r="O437" s="179"/>
      <c r="P437" s="179"/>
      <c r="Q437" s="179"/>
      <c r="R437" s="179"/>
      <c r="S437" s="179"/>
      <c r="T437" s="180"/>
      <c r="AT437" s="181" t="s">
        <v>150</v>
      </c>
      <c r="AU437" s="181" t="s">
        <v>81</v>
      </c>
      <c r="AV437" s="12" t="s">
        <v>148</v>
      </c>
      <c r="AW437" s="12" t="s">
        <v>152</v>
      </c>
      <c r="AX437" s="12" t="s">
        <v>22</v>
      </c>
      <c r="AY437" s="181" t="s">
        <v>141</v>
      </c>
    </row>
    <row r="438" spans="2:65" s="1" customFormat="1" ht="16.5" customHeight="1">
      <c r="B438" s="153"/>
      <c r="C438" s="154" t="s">
        <v>507</v>
      </c>
      <c r="D438" s="154" t="s">
        <v>143</v>
      </c>
      <c r="E438" s="155" t="s">
        <v>512</v>
      </c>
      <c r="F438" s="156" t="s">
        <v>513</v>
      </c>
      <c r="G438" s="157" t="s">
        <v>222</v>
      </c>
      <c r="H438" s="158">
        <v>1</v>
      </c>
      <c r="I438" s="159"/>
      <c r="J438" s="159">
        <f>ROUND(I438*H438,2)</f>
        <v>0</v>
      </c>
      <c r="K438" s="156" t="s">
        <v>147</v>
      </c>
      <c r="L438" s="37"/>
      <c r="M438" s="160" t="s">
        <v>5</v>
      </c>
      <c r="N438" s="161" t="s">
        <v>43</v>
      </c>
      <c r="O438" s="162">
        <v>4.95</v>
      </c>
      <c r="P438" s="162">
        <f>O438*H438</f>
        <v>4.95</v>
      </c>
      <c r="Q438" s="162">
        <v>0.05034</v>
      </c>
      <c r="R438" s="162">
        <f>Q438*H438</f>
        <v>0.05034</v>
      </c>
      <c r="S438" s="162">
        <v>0</v>
      </c>
      <c r="T438" s="163">
        <f>S438*H438</f>
        <v>0</v>
      </c>
      <c r="AR438" s="23" t="s">
        <v>148</v>
      </c>
      <c r="AT438" s="23" t="s">
        <v>143</v>
      </c>
      <c r="AU438" s="23" t="s">
        <v>81</v>
      </c>
      <c r="AY438" s="23" t="s">
        <v>141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23" t="s">
        <v>22</v>
      </c>
      <c r="BK438" s="164">
        <f>ROUND(I438*H438,2)</f>
        <v>0</v>
      </c>
      <c r="BL438" s="23" t="s">
        <v>148</v>
      </c>
      <c r="BM438" s="23" t="s">
        <v>950</v>
      </c>
    </row>
    <row r="439" spans="2:51" s="11" customFormat="1" ht="13.5">
      <c r="B439" s="165"/>
      <c r="D439" s="166" t="s">
        <v>150</v>
      </c>
      <c r="E439" s="167" t="s">
        <v>5</v>
      </c>
      <c r="F439" s="168" t="s">
        <v>951</v>
      </c>
      <c r="H439" s="169">
        <v>1</v>
      </c>
      <c r="L439" s="165"/>
      <c r="M439" s="170"/>
      <c r="N439" s="171"/>
      <c r="O439" s="171"/>
      <c r="P439" s="171"/>
      <c r="Q439" s="171"/>
      <c r="R439" s="171"/>
      <c r="S439" s="171"/>
      <c r="T439" s="172"/>
      <c r="AT439" s="167" t="s">
        <v>150</v>
      </c>
      <c r="AU439" s="167" t="s">
        <v>81</v>
      </c>
      <c r="AV439" s="11" t="s">
        <v>81</v>
      </c>
      <c r="AW439" s="11" t="s">
        <v>152</v>
      </c>
      <c r="AX439" s="11" t="s">
        <v>72</v>
      </c>
      <c r="AY439" s="167" t="s">
        <v>141</v>
      </c>
    </row>
    <row r="440" spans="2:51" s="12" customFormat="1" ht="13.5">
      <c r="B440" s="173"/>
      <c r="D440" s="174" t="s">
        <v>150</v>
      </c>
      <c r="E440" s="175" t="s">
        <v>5</v>
      </c>
      <c r="F440" s="176" t="s">
        <v>153</v>
      </c>
      <c r="H440" s="177">
        <v>1</v>
      </c>
      <c r="L440" s="173"/>
      <c r="M440" s="178"/>
      <c r="N440" s="179"/>
      <c r="O440" s="179"/>
      <c r="P440" s="179"/>
      <c r="Q440" s="179"/>
      <c r="R440" s="179"/>
      <c r="S440" s="179"/>
      <c r="T440" s="180"/>
      <c r="AT440" s="181" t="s">
        <v>150</v>
      </c>
      <c r="AU440" s="181" t="s">
        <v>81</v>
      </c>
      <c r="AV440" s="12" t="s">
        <v>148</v>
      </c>
      <c r="AW440" s="12" t="s">
        <v>152</v>
      </c>
      <c r="AX440" s="12" t="s">
        <v>22</v>
      </c>
      <c r="AY440" s="181" t="s">
        <v>141</v>
      </c>
    </row>
    <row r="441" spans="2:65" s="1" customFormat="1" ht="16.5" customHeight="1">
      <c r="B441" s="153"/>
      <c r="C441" s="189" t="s">
        <v>511</v>
      </c>
      <c r="D441" s="189" t="s">
        <v>239</v>
      </c>
      <c r="E441" s="190" t="s">
        <v>952</v>
      </c>
      <c r="F441" s="191" t="s">
        <v>953</v>
      </c>
      <c r="G441" s="192" t="s">
        <v>222</v>
      </c>
      <c r="H441" s="193">
        <v>1</v>
      </c>
      <c r="I441" s="194"/>
      <c r="J441" s="194">
        <f>ROUND(I441*H441,2)</f>
        <v>0</v>
      </c>
      <c r="K441" s="191" t="s">
        <v>5</v>
      </c>
      <c r="L441" s="195"/>
      <c r="M441" s="196" t="s">
        <v>5</v>
      </c>
      <c r="N441" s="197" t="s">
        <v>43</v>
      </c>
      <c r="O441" s="162">
        <v>0</v>
      </c>
      <c r="P441" s="162">
        <f>O441*H441</f>
        <v>0</v>
      </c>
      <c r="Q441" s="162">
        <v>0.025</v>
      </c>
      <c r="R441" s="162">
        <f>Q441*H441</f>
        <v>0.025</v>
      </c>
      <c r="S441" s="162">
        <v>0</v>
      </c>
      <c r="T441" s="163">
        <f>S441*H441</f>
        <v>0</v>
      </c>
      <c r="AR441" s="23" t="s">
        <v>178</v>
      </c>
      <c r="AT441" s="23" t="s">
        <v>239</v>
      </c>
      <c r="AU441" s="23" t="s">
        <v>81</v>
      </c>
      <c r="AY441" s="23" t="s">
        <v>141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23" t="s">
        <v>22</v>
      </c>
      <c r="BK441" s="164">
        <f>ROUND(I441*H441,2)</f>
        <v>0</v>
      </c>
      <c r="BL441" s="23" t="s">
        <v>148</v>
      </c>
      <c r="BM441" s="23" t="s">
        <v>27</v>
      </c>
    </row>
    <row r="442" spans="2:51" s="11" customFormat="1" ht="13.5">
      <c r="B442" s="165"/>
      <c r="D442" s="166" t="s">
        <v>150</v>
      </c>
      <c r="E442" s="167" t="s">
        <v>5</v>
      </c>
      <c r="F442" s="168" t="s">
        <v>954</v>
      </c>
      <c r="H442" s="169">
        <v>1</v>
      </c>
      <c r="L442" s="165"/>
      <c r="M442" s="170"/>
      <c r="N442" s="171"/>
      <c r="O442" s="171"/>
      <c r="P442" s="171"/>
      <c r="Q442" s="171"/>
      <c r="R442" s="171"/>
      <c r="S442" s="171"/>
      <c r="T442" s="172"/>
      <c r="AT442" s="167" t="s">
        <v>150</v>
      </c>
      <c r="AU442" s="167" t="s">
        <v>81</v>
      </c>
      <c r="AV442" s="11" t="s">
        <v>81</v>
      </c>
      <c r="AW442" s="11" t="s">
        <v>152</v>
      </c>
      <c r="AX442" s="11" t="s">
        <v>72</v>
      </c>
      <c r="AY442" s="167" t="s">
        <v>141</v>
      </c>
    </row>
    <row r="443" spans="2:51" s="12" customFormat="1" ht="13.5">
      <c r="B443" s="173"/>
      <c r="D443" s="174" t="s">
        <v>150</v>
      </c>
      <c r="E443" s="175" t="s">
        <v>5</v>
      </c>
      <c r="F443" s="176" t="s">
        <v>153</v>
      </c>
      <c r="H443" s="177">
        <v>1</v>
      </c>
      <c r="L443" s="173"/>
      <c r="M443" s="178"/>
      <c r="N443" s="179"/>
      <c r="O443" s="179"/>
      <c r="P443" s="179"/>
      <c r="Q443" s="179"/>
      <c r="R443" s="179"/>
      <c r="S443" s="179"/>
      <c r="T443" s="180"/>
      <c r="AT443" s="181" t="s">
        <v>150</v>
      </c>
      <c r="AU443" s="181" t="s">
        <v>81</v>
      </c>
      <c r="AV443" s="12" t="s">
        <v>148</v>
      </c>
      <c r="AW443" s="12" t="s">
        <v>152</v>
      </c>
      <c r="AX443" s="12" t="s">
        <v>22</v>
      </c>
      <c r="AY443" s="181" t="s">
        <v>141</v>
      </c>
    </row>
    <row r="444" spans="2:65" s="1" customFormat="1" ht="16.5" customHeight="1">
      <c r="B444" s="153"/>
      <c r="C444" s="154" t="s">
        <v>516</v>
      </c>
      <c r="D444" s="154" t="s">
        <v>143</v>
      </c>
      <c r="E444" s="155" t="s">
        <v>955</v>
      </c>
      <c r="F444" s="156" t="s">
        <v>956</v>
      </c>
      <c r="G444" s="157" t="s">
        <v>222</v>
      </c>
      <c r="H444" s="158">
        <v>2</v>
      </c>
      <c r="I444" s="159"/>
      <c r="J444" s="159">
        <f>ROUND(I444*H444,2)</f>
        <v>0</v>
      </c>
      <c r="K444" s="156" t="s">
        <v>147</v>
      </c>
      <c r="L444" s="37"/>
      <c r="M444" s="160" t="s">
        <v>5</v>
      </c>
      <c r="N444" s="161" t="s">
        <v>43</v>
      </c>
      <c r="O444" s="162">
        <v>3.794</v>
      </c>
      <c r="P444" s="162">
        <f>O444*H444</f>
        <v>7.588</v>
      </c>
      <c r="Q444" s="162">
        <v>0.01234</v>
      </c>
      <c r="R444" s="162">
        <f>Q444*H444</f>
        <v>0.02468</v>
      </c>
      <c r="S444" s="162">
        <v>0</v>
      </c>
      <c r="T444" s="163">
        <f>S444*H444</f>
        <v>0</v>
      </c>
      <c r="AR444" s="23" t="s">
        <v>148</v>
      </c>
      <c r="AT444" s="23" t="s">
        <v>143</v>
      </c>
      <c r="AU444" s="23" t="s">
        <v>81</v>
      </c>
      <c r="AY444" s="23" t="s">
        <v>141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23" t="s">
        <v>22</v>
      </c>
      <c r="BK444" s="164">
        <f>ROUND(I444*H444,2)</f>
        <v>0</v>
      </c>
      <c r="BL444" s="23" t="s">
        <v>148</v>
      </c>
      <c r="BM444" s="23" t="s">
        <v>957</v>
      </c>
    </row>
    <row r="445" spans="2:51" s="11" customFormat="1" ht="13.5">
      <c r="B445" s="165"/>
      <c r="D445" s="166" t="s">
        <v>150</v>
      </c>
      <c r="E445" s="167" t="s">
        <v>5</v>
      </c>
      <c r="F445" s="168" t="s">
        <v>958</v>
      </c>
      <c r="H445" s="169">
        <v>2</v>
      </c>
      <c r="L445" s="165"/>
      <c r="M445" s="170"/>
      <c r="N445" s="171"/>
      <c r="O445" s="171"/>
      <c r="P445" s="171"/>
      <c r="Q445" s="171"/>
      <c r="R445" s="171"/>
      <c r="S445" s="171"/>
      <c r="T445" s="172"/>
      <c r="AT445" s="167" t="s">
        <v>150</v>
      </c>
      <c r="AU445" s="167" t="s">
        <v>81</v>
      </c>
      <c r="AV445" s="11" t="s">
        <v>81</v>
      </c>
      <c r="AW445" s="11" t="s">
        <v>152</v>
      </c>
      <c r="AX445" s="11" t="s">
        <v>72</v>
      </c>
      <c r="AY445" s="167" t="s">
        <v>141</v>
      </c>
    </row>
    <row r="446" spans="2:51" s="12" customFormat="1" ht="13.5">
      <c r="B446" s="173"/>
      <c r="D446" s="174" t="s">
        <v>150</v>
      </c>
      <c r="E446" s="175" t="s">
        <v>5</v>
      </c>
      <c r="F446" s="176" t="s">
        <v>153</v>
      </c>
      <c r="H446" s="177">
        <v>2</v>
      </c>
      <c r="L446" s="173"/>
      <c r="M446" s="178"/>
      <c r="N446" s="179"/>
      <c r="O446" s="179"/>
      <c r="P446" s="179"/>
      <c r="Q446" s="179"/>
      <c r="R446" s="179"/>
      <c r="S446" s="179"/>
      <c r="T446" s="180"/>
      <c r="AT446" s="181" t="s">
        <v>150</v>
      </c>
      <c r="AU446" s="181" t="s">
        <v>81</v>
      </c>
      <c r="AV446" s="12" t="s">
        <v>148</v>
      </c>
      <c r="AW446" s="12" t="s">
        <v>152</v>
      </c>
      <c r="AX446" s="12" t="s">
        <v>22</v>
      </c>
      <c r="AY446" s="181" t="s">
        <v>141</v>
      </c>
    </row>
    <row r="447" spans="2:65" s="1" customFormat="1" ht="16.5" customHeight="1">
      <c r="B447" s="153"/>
      <c r="C447" s="189" t="s">
        <v>520</v>
      </c>
      <c r="D447" s="189" t="s">
        <v>239</v>
      </c>
      <c r="E447" s="190" t="s">
        <v>959</v>
      </c>
      <c r="F447" s="191" t="s">
        <v>960</v>
      </c>
      <c r="G447" s="192" t="s">
        <v>222</v>
      </c>
      <c r="H447" s="193">
        <v>2</v>
      </c>
      <c r="I447" s="194"/>
      <c r="J447" s="194">
        <f>ROUND(I447*H447,2)</f>
        <v>0</v>
      </c>
      <c r="K447" s="191" t="s">
        <v>5</v>
      </c>
      <c r="L447" s="195"/>
      <c r="M447" s="196" t="s">
        <v>5</v>
      </c>
      <c r="N447" s="197" t="s">
        <v>43</v>
      </c>
      <c r="O447" s="162">
        <v>0</v>
      </c>
      <c r="P447" s="162">
        <f>O447*H447</f>
        <v>0</v>
      </c>
      <c r="Q447" s="162">
        <v>0.21</v>
      </c>
      <c r="R447" s="162">
        <f>Q447*H447</f>
        <v>0.42</v>
      </c>
      <c r="S447" s="162">
        <v>0</v>
      </c>
      <c r="T447" s="163">
        <f>S447*H447</f>
        <v>0</v>
      </c>
      <c r="AR447" s="23" t="s">
        <v>178</v>
      </c>
      <c r="AT447" s="23" t="s">
        <v>239</v>
      </c>
      <c r="AU447" s="23" t="s">
        <v>81</v>
      </c>
      <c r="AY447" s="23" t="s">
        <v>141</v>
      </c>
      <c r="BE447" s="164">
        <f>IF(N447="základní",J447,0)</f>
        <v>0</v>
      </c>
      <c r="BF447" s="164">
        <f>IF(N447="snížená",J447,0)</f>
        <v>0</v>
      </c>
      <c r="BG447" s="164">
        <f>IF(N447="zákl. přenesená",J447,0)</f>
        <v>0</v>
      </c>
      <c r="BH447" s="164">
        <f>IF(N447="sníž. přenesená",J447,0)</f>
        <v>0</v>
      </c>
      <c r="BI447" s="164">
        <f>IF(N447="nulová",J447,0)</f>
        <v>0</v>
      </c>
      <c r="BJ447" s="23" t="s">
        <v>22</v>
      </c>
      <c r="BK447" s="164">
        <f>ROUND(I447*H447,2)</f>
        <v>0</v>
      </c>
      <c r="BL447" s="23" t="s">
        <v>148</v>
      </c>
      <c r="BM447" s="23" t="s">
        <v>961</v>
      </c>
    </row>
    <row r="448" spans="2:51" s="11" customFormat="1" ht="13.5">
      <c r="B448" s="165"/>
      <c r="D448" s="166" t="s">
        <v>150</v>
      </c>
      <c r="E448" s="167" t="s">
        <v>5</v>
      </c>
      <c r="F448" s="168" t="s">
        <v>958</v>
      </c>
      <c r="H448" s="169">
        <v>2</v>
      </c>
      <c r="L448" s="165"/>
      <c r="M448" s="170"/>
      <c r="N448" s="171"/>
      <c r="O448" s="171"/>
      <c r="P448" s="171"/>
      <c r="Q448" s="171"/>
      <c r="R448" s="171"/>
      <c r="S448" s="171"/>
      <c r="T448" s="172"/>
      <c r="AT448" s="167" t="s">
        <v>150</v>
      </c>
      <c r="AU448" s="167" t="s">
        <v>81</v>
      </c>
      <c r="AV448" s="11" t="s">
        <v>81</v>
      </c>
      <c r="AW448" s="11" t="s">
        <v>152</v>
      </c>
      <c r="AX448" s="11" t="s">
        <v>72</v>
      </c>
      <c r="AY448" s="167" t="s">
        <v>141</v>
      </c>
    </row>
    <row r="449" spans="2:51" s="12" customFormat="1" ht="13.5">
      <c r="B449" s="173"/>
      <c r="D449" s="174" t="s">
        <v>150</v>
      </c>
      <c r="E449" s="175" t="s">
        <v>5</v>
      </c>
      <c r="F449" s="176" t="s">
        <v>153</v>
      </c>
      <c r="H449" s="177">
        <v>2</v>
      </c>
      <c r="L449" s="173"/>
      <c r="M449" s="178"/>
      <c r="N449" s="179"/>
      <c r="O449" s="179"/>
      <c r="P449" s="179"/>
      <c r="Q449" s="179"/>
      <c r="R449" s="179"/>
      <c r="S449" s="179"/>
      <c r="T449" s="180"/>
      <c r="AT449" s="181" t="s">
        <v>150</v>
      </c>
      <c r="AU449" s="181" t="s">
        <v>81</v>
      </c>
      <c r="AV449" s="12" t="s">
        <v>148</v>
      </c>
      <c r="AW449" s="12" t="s">
        <v>152</v>
      </c>
      <c r="AX449" s="12" t="s">
        <v>22</v>
      </c>
      <c r="AY449" s="181" t="s">
        <v>141</v>
      </c>
    </row>
    <row r="450" spans="2:65" s="1" customFormat="1" ht="25.5" customHeight="1">
      <c r="B450" s="153"/>
      <c r="C450" s="154" t="s">
        <v>355</v>
      </c>
      <c r="D450" s="154" t="s">
        <v>143</v>
      </c>
      <c r="E450" s="155" t="s">
        <v>521</v>
      </c>
      <c r="F450" s="156" t="s">
        <v>962</v>
      </c>
      <c r="G450" s="157" t="s">
        <v>222</v>
      </c>
      <c r="H450" s="158">
        <v>6</v>
      </c>
      <c r="I450" s="159"/>
      <c r="J450" s="159">
        <f>ROUND(I450*H450,2)</f>
        <v>0</v>
      </c>
      <c r="K450" s="156" t="s">
        <v>5</v>
      </c>
      <c r="L450" s="37"/>
      <c r="M450" s="160" t="s">
        <v>5</v>
      </c>
      <c r="N450" s="161" t="s">
        <v>43</v>
      </c>
      <c r="O450" s="162">
        <v>5.023</v>
      </c>
      <c r="P450" s="162">
        <f>O450*H450</f>
        <v>30.137999999999998</v>
      </c>
      <c r="Q450" s="162">
        <v>1.51471</v>
      </c>
      <c r="R450" s="162">
        <f>Q450*H450</f>
        <v>9.08826</v>
      </c>
      <c r="S450" s="162">
        <v>0</v>
      </c>
      <c r="T450" s="163">
        <f>S450*H450</f>
        <v>0</v>
      </c>
      <c r="AR450" s="23" t="s">
        <v>148</v>
      </c>
      <c r="AT450" s="23" t="s">
        <v>143</v>
      </c>
      <c r="AU450" s="23" t="s">
        <v>81</v>
      </c>
      <c r="AY450" s="23" t="s">
        <v>141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23" t="s">
        <v>22</v>
      </c>
      <c r="BK450" s="164">
        <f>ROUND(I450*H450,2)</f>
        <v>0</v>
      </c>
      <c r="BL450" s="23" t="s">
        <v>148</v>
      </c>
      <c r="BM450" s="23" t="s">
        <v>963</v>
      </c>
    </row>
    <row r="451" spans="2:51" s="11" customFormat="1" ht="13.5">
      <c r="B451" s="165"/>
      <c r="D451" s="166" t="s">
        <v>150</v>
      </c>
      <c r="E451" s="167" t="s">
        <v>5</v>
      </c>
      <c r="F451" s="168" t="s">
        <v>964</v>
      </c>
      <c r="H451" s="169">
        <v>6</v>
      </c>
      <c r="L451" s="165"/>
      <c r="M451" s="170"/>
      <c r="N451" s="171"/>
      <c r="O451" s="171"/>
      <c r="P451" s="171"/>
      <c r="Q451" s="171"/>
      <c r="R451" s="171"/>
      <c r="S451" s="171"/>
      <c r="T451" s="172"/>
      <c r="AT451" s="167" t="s">
        <v>150</v>
      </c>
      <c r="AU451" s="167" t="s">
        <v>81</v>
      </c>
      <c r="AV451" s="11" t="s">
        <v>81</v>
      </c>
      <c r="AW451" s="11" t="s">
        <v>152</v>
      </c>
      <c r="AX451" s="11" t="s">
        <v>72</v>
      </c>
      <c r="AY451" s="167" t="s">
        <v>141</v>
      </c>
    </row>
    <row r="452" spans="2:51" s="12" customFormat="1" ht="13.5">
      <c r="B452" s="173"/>
      <c r="D452" s="174" t="s">
        <v>150</v>
      </c>
      <c r="E452" s="175" t="s">
        <v>5</v>
      </c>
      <c r="F452" s="176" t="s">
        <v>153</v>
      </c>
      <c r="H452" s="177">
        <v>6</v>
      </c>
      <c r="L452" s="173"/>
      <c r="M452" s="178"/>
      <c r="N452" s="179"/>
      <c r="O452" s="179"/>
      <c r="P452" s="179"/>
      <c r="Q452" s="179"/>
      <c r="R452" s="179"/>
      <c r="S452" s="179"/>
      <c r="T452" s="180"/>
      <c r="AT452" s="181" t="s">
        <v>150</v>
      </c>
      <c r="AU452" s="181" t="s">
        <v>81</v>
      </c>
      <c r="AV452" s="12" t="s">
        <v>148</v>
      </c>
      <c r="AW452" s="12" t="s">
        <v>152</v>
      </c>
      <c r="AX452" s="12" t="s">
        <v>22</v>
      </c>
      <c r="AY452" s="181" t="s">
        <v>141</v>
      </c>
    </row>
    <row r="453" spans="2:65" s="1" customFormat="1" ht="16.5" customHeight="1">
      <c r="B453" s="153"/>
      <c r="C453" s="154" t="s">
        <v>530</v>
      </c>
      <c r="D453" s="154" t="s">
        <v>143</v>
      </c>
      <c r="E453" s="155" t="s">
        <v>965</v>
      </c>
      <c r="F453" s="156" t="s">
        <v>966</v>
      </c>
      <c r="G453" s="157" t="s">
        <v>332</v>
      </c>
      <c r="H453" s="158">
        <v>4</v>
      </c>
      <c r="I453" s="159"/>
      <c r="J453" s="159">
        <f>ROUND(I453*H453,2)</f>
        <v>0</v>
      </c>
      <c r="K453" s="156" t="s">
        <v>5</v>
      </c>
      <c r="L453" s="37"/>
      <c r="M453" s="160" t="s">
        <v>5</v>
      </c>
      <c r="N453" s="161" t="s">
        <v>43</v>
      </c>
      <c r="O453" s="162">
        <v>0</v>
      </c>
      <c r="P453" s="162">
        <f>O453*H453</f>
        <v>0</v>
      </c>
      <c r="Q453" s="162">
        <v>4.1</v>
      </c>
      <c r="R453" s="162">
        <f>Q453*H453</f>
        <v>16.4</v>
      </c>
      <c r="S453" s="162">
        <v>0</v>
      </c>
      <c r="T453" s="163">
        <f>S453*H453</f>
        <v>0</v>
      </c>
      <c r="AR453" s="23" t="s">
        <v>148</v>
      </c>
      <c r="AT453" s="23" t="s">
        <v>143</v>
      </c>
      <c r="AU453" s="23" t="s">
        <v>81</v>
      </c>
      <c r="AY453" s="23" t="s">
        <v>141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23" t="s">
        <v>22</v>
      </c>
      <c r="BK453" s="164">
        <f>ROUND(I453*H453,2)</f>
        <v>0</v>
      </c>
      <c r="BL453" s="23" t="s">
        <v>148</v>
      </c>
      <c r="BM453" s="23" t="s">
        <v>967</v>
      </c>
    </row>
    <row r="454" spans="2:51" s="11" customFormat="1" ht="13.5">
      <c r="B454" s="165"/>
      <c r="D454" s="166" t="s">
        <v>150</v>
      </c>
      <c r="E454" s="167" t="s">
        <v>5</v>
      </c>
      <c r="F454" s="168" t="s">
        <v>968</v>
      </c>
      <c r="H454" s="169">
        <v>4</v>
      </c>
      <c r="L454" s="165"/>
      <c r="M454" s="170"/>
      <c r="N454" s="171"/>
      <c r="O454" s="171"/>
      <c r="P454" s="171"/>
      <c r="Q454" s="171"/>
      <c r="R454" s="171"/>
      <c r="S454" s="171"/>
      <c r="T454" s="172"/>
      <c r="AT454" s="167" t="s">
        <v>150</v>
      </c>
      <c r="AU454" s="167" t="s">
        <v>81</v>
      </c>
      <c r="AV454" s="11" t="s">
        <v>81</v>
      </c>
      <c r="AW454" s="11" t="s">
        <v>152</v>
      </c>
      <c r="AX454" s="11" t="s">
        <v>72</v>
      </c>
      <c r="AY454" s="167" t="s">
        <v>141</v>
      </c>
    </row>
    <row r="455" spans="2:51" s="12" customFormat="1" ht="13.5">
      <c r="B455" s="173"/>
      <c r="D455" s="174" t="s">
        <v>150</v>
      </c>
      <c r="E455" s="175" t="s">
        <v>5</v>
      </c>
      <c r="F455" s="176" t="s">
        <v>153</v>
      </c>
      <c r="H455" s="177">
        <v>4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81" t="s">
        <v>150</v>
      </c>
      <c r="AU455" s="181" t="s">
        <v>81</v>
      </c>
      <c r="AV455" s="12" t="s">
        <v>148</v>
      </c>
      <c r="AW455" s="12" t="s">
        <v>152</v>
      </c>
      <c r="AX455" s="12" t="s">
        <v>22</v>
      </c>
      <c r="AY455" s="181" t="s">
        <v>141</v>
      </c>
    </row>
    <row r="456" spans="2:65" s="1" customFormat="1" ht="16.5" customHeight="1">
      <c r="B456" s="153"/>
      <c r="C456" s="154" t="s">
        <v>535</v>
      </c>
      <c r="D456" s="154" t="s">
        <v>143</v>
      </c>
      <c r="E456" s="155" t="s">
        <v>969</v>
      </c>
      <c r="F456" s="156" t="s">
        <v>970</v>
      </c>
      <c r="G456" s="157" t="s">
        <v>332</v>
      </c>
      <c r="H456" s="158">
        <v>1</v>
      </c>
      <c r="I456" s="159"/>
      <c r="J456" s="159">
        <f>ROUND(I456*H456,2)</f>
        <v>0</v>
      </c>
      <c r="K456" s="156" t="s">
        <v>5</v>
      </c>
      <c r="L456" s="37"/>
      <c r="M456" s="160" t="s">
        <v>5</v>
      </c>
      <c r="N456" s="161" t="s">
        <v>43</v>
      </c>
      <c r="O456" s="162">
        <v>0</v>
      </c>
      <c r="P456" s="162">
        <f>O456*H456</f>
        <v>0</v>
      </c>
      <c r="Q456" s="162">
        <v>12</v>
      </c>
      <c r="R456" s="162">
        <f>Q456*H456</f>
        <v>12</v>
      </c>
      <c r="S456" s="162">
        <v>0</v>
      </c>
      <c r="T456" s="163">
        <f>S456*H456</f>
        <v>0</v>
      </c>
      <c r="AR456" s="23" t="s">
        <v>148</v>
      </c>
      <c r="AT456" s="23" t="s">
        <v>143</v>
      </c>
      <c r="AU456" s="23" t="s">
        <v>81</v>
      </c>
      <c r="AY456" s="23" t="s">
        <v>141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23" t="s">
        <v>22</v>
      </c>
      <c r="BK456" s="164">
        <f>ROUND(I456*H456,2)</f>
        <v>0</v>
      </c>
      <c r="BL456" s="23" t="s">
        <v>148</v>
      </c>
      <c r="BM456" s="23" t="s">
        <v>527</v>
      </c>
    </row>
    <row r="457" spans="2:51" s="11" customFormat="1" ht="13.5">
      <c r="B457" s="165"/>
      <c r="D457" s="166" t="s">
        <v>150</v>
      </c>
      <c r="E457" s="167" t="s">
        <v>5</v>
      </c>
      <c r="F457" s="168" t="s">
        <v>334</v>
      </c>
      <c r="H457" s="169">
        <v>1</v>
      </c>
      <c r="L457" s="165"/>
      <c r="M457" s="170"/>
      <c r="N457" s="171"/>
      <c r="O457" s="171"/>
      <c r="P457" s="171"/>
      <c r="Q457" s="171"/>
      <c r="R457" s="171"/>
      <c r="S457" s="171"/>
      <c r="T457" s="172"/>
      <c r="AT457" s="167" t="s">
        <v>150</v>
      </c>
      <c r="AU457" s="167" t="s">
        <v>81</v>
      </c>
      <c r="AV457" s="11" t="s">
        <v>81</v>
      </c>
      <c r="AW457" s="11" t="s">
        <v>152</v>
      </c>
      <c r="AX457" s="11" t="s">
        <v>72</v>
      </c>
      <c r="AY457" s="167" t="s">
        <v>141</v>
      </c>
    </row>
    <row r="458" spans="2:51" s="12" customFormat="1" ht="13.5">
      <c r="B458" s="173"/>
      <c r="D458" s="174" t="s">
        <v>150</v>
      </c>
      <c r="E458" s="175" t="s">
        <v>5</v>
      </c>
      <c r="F458" s="176" t="s">
        <v>153</v>
      </c>
      <c r="H458" s="177">
        <v>1</v>
      </c>
      <c r="L458" s="173"/>
      <c r="M458" s="178"/>
      <c r="N458" s="179"/>
      <c r="O458" s="179"/>
      <c r="P458" s="179"/>
      <c r="Q458" s="179"/>
      <c r="R458" s="179"/>
      <c r="S458" s="179"/>
      <c r="T458" s="180"/>
      <c r="AT458" s="181" t="s">
        <v>150</v>
      </c>
      <c r="AU458" s="181" t="s">
        <v>81</v>
      </c>
      <c r="AV458" s="12" t="s">
        <v>148</v>
      </c>
      <c r="AW458" s="12" t="s">
        <v>152</v>
      </c>
      <c r="AX458" s="12" t="s">
        <v>22</v>
      </c>
      <c r="AY458" s="181" t="s">
        <v>141</v>
      </c>
    </row>
    <row r="459" spans="2:65" s="1" customFormat="1" ht="16.5" customHeight="1">
      <c r="B459" s="153"/>
      <c r="C459" s="154" t="s">
        <v>540</v>
      </c>
      <c r="D459" s="154" t="s">
        <v>143</v>
      </c>
      <c r="E459" s="155" t="s">
        <v>703</v>
      </c>
      <c r="F459" s="156" t="s">
        <v>704</v>
      </c>
      <c r="G459" s="157" t="s">
        <v>332</v>
      </c>
      <c r="H459" s="158">
        <v>2</v>
      </c>
      <c r="I459" s="159"/>
      <c r="J459" s="159">
        <f>ROUND(I459*H459,2)</f>
        <v>0</v>
      </c>
      <c r="K459" s="156" t="s">
        <v>5</v>
      </c>
      <c r="L459" s="37"/>
      <c r="M459" s="160" t="s">
        <v>5</v>
      </c>
      <c r="N459" s="161" t="s">
        <v>43</v>
      </c>
      <c r="O459" s="162">
        <v>0</v>
      </c>
      <c r="P459" s="162">
        <f>O459*H459</f>
        <v>0</v>
      </c>
      <c r="Q459" s="162">
        <v>0</v>
      </c>
      <c r="R459" s="162">
        <f>Q459*H459</f>
        <v>0</v>
      </c>
      <c r="S459" s="162">
        <v>0</v>
      </c>
      <c r="T459" s="163">
        <f>S459*H459</f>
        <v>0</v>
      </c>
      <c r="AR459" s="23" t="s">
        <v>148</v>
      </c>
      <c r="AT459" s="23" t="s">
        <v>143</v>
      </c>
      <c r="AU459" s="23" t="s">
        <v>81</v>
      </c>
      <c r="AY459" s="23" t="s">
        <v>141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23" t="s">
        <v>22</v>
      </c>
      <c r="BK459" s="164">
        <f>ROUND(I459*H459,2)</f>
        <v>0</v>
      </c>
      <c r="BL459" s="23" t="s">
        <v>148</v>
      </c>
      <c r="BM459" s="23" t="s">
        <v>971</v>
      </c>
    </row>
    <row r="460" spans="2:51" s="11" customFormat="1" ht="13.5">
      <c r="B460" s="165"/>
      <c r="D460" s="166" t="s">
        <v>150</v>
      </c>
      <c r="E460" s="167" t="s">
        <v>5</v>
      </c>
      <c r="F460" s="168" t="s">
        <v>528</v>
      </c>
      <c r="H460" s="169">
        <v>2</v>
      </c>
      <c r="L460" s="165"/>
      <c r="M460" s="170"/>
      <c r="N460" s="171"/>
      <c r="O460" s="171"/>
      <c r="P460" s="171"/>
      <c r="Q460" s="171"/>
      <c r="R460" s="171"/>
      <c r="S460" s="171"/>
      <c r="T460" s="172"/>
      <c r="AT460" s="167" t="s">
        <v>150</v>
      </c>
      <c r="AU460" s="167" t="s">
        <v>81</v>
      </c>
      <c r="AV460" s="11" t="s">
        <v>81</v>
      </c>
      <c r="AW460" s="11" t="s">
        <v>152</v>
      </c>
      <c r="AX460" s="11" t="s">
        <v>72</v>
      </c>
      <c r="AY460" s="167" t="s">
        <v>141</v>
      </c>
    </row>
    <row r="461" spans="2:51" s="12" customFormat="1" ht="13.5">
      <c r="B461" s="173"/>
      <c r="D461" s="166" t="s">
        <v>150</v>
      </c>
      <c r="E461" s="198" t="s">
        <v>5</v>
      </c>
      <c r="F461" s="199" t="s">
        <v>153</v>
      </c>
      <c r="H461" s="200">
        <v>2</v>
      </c>
      <c r="L461" s="173"/>
      <c r="M461" s="178"/>
      <c r="N461" s="179"/>
      <c r="O461" s="179"/>
      <c r="P461" s="179"/>
      <c r="Q461" s="179"/>
      <c r="R461" s="179"/>
      <c r="S461" s="179"/>
      <c r="T461" s="180"/>
      <c r="AT461" s="181" t="s">
        <v>150</v>
      </c>
      <c r="AU461" s="181" t="s">
        <v>81</v>
      </c>
      <c r="AV461" s="12" t="s">
        <v>148</v>
      </c>
      <c r="AW461" s="12" t="s">
        <v>152</v>
      </c>
      <c r="AX461" s="12" t="s">
        <v>22</v>
      </c>
      <c r="AY461" s="181" t="s">
        <v>141</v>
      </c>
    </row>
    <row r="462" spans="2:63" s="10" customFormat="1" ht="29.85" customHeight="1">
      <c r="B462" s="140"/>
      <c r="D462" s="150" t="s">
        <v>71</v>
      </c>
      <c r="E462" s="151" t="s">
        <v>182</v>
      </c>
      <c r="F462" s="151" t="s">
        <v>529</v>
      </c>
      <c r="J462" s="152">
        <f>BK462</f>
        <v>0</v>
      </c>
      <c r="L462" s="140"/>
      <c r="M462" s="144"/>
      <c r="N462" s="145"/>
      <c r="O462" s="145"/>
      <c r="P462" s="146">
        <f>SUM(P463:P507)</f>
        <v>926.9192360000001</v>
      </c>
      <c r="Q462" s="145"/>
      <c r="R462" s="146">
        <f>SUM(R463:R507)</f>
        <v>0.08143293000000001</v>
      </c>
      <c r="S462" s="145"/>
      <c r="T462" s="147">
        <f>SUM(T463:T507)</f>
        <v>0</v>
      </c>
      <c r="AR462" s="141" t="s">
        <v>22</v>
      </c>
      <c r="AT462" s="148" t="s">
        <v>71</v>
      </c>
      <c r="AU462" s="148" t="s">
        <v>22</v>
      </c>
      <c r="AY462" s="141" t="s">
        <v>141</v>
      </c>
      <c r="BK462" s="149">
        <f>SUM(BK463:BK507)</f>
        <v>0</v>
      </c>
    </row>
    <row r="463" spans="2:65" s="1" customFormat="1" ht="16.5" customHeight="1">
      <c r="B463" s="153"/>
      <c r="C463" s="154" t="s">
        <v>545</v>
      </c>
      <c r="D463" s="154" t="s">
        <v>143</v>
      </c>
      <c r="E463" s="155" t="s">
        <v>560</v>
      </c>
      <c r="F463" s="156" t="s">
        <v>561</v>
      </c>
      <c r="G463" s="157" t="s">
        <v>332</v>
      </c>
      <c r="H463" s="158">
        <v>2</v>
      </c>
      <c r="I463" s="159"/>
      <c r="J463" s="159">
        <f>ROUND(I463*H463,2)</f>
        <v>0</v>
      </c>
      <c r="K463" s="156" t="s">
        <v>5</v>
      </c>
      <c r="L463" s="37"/>
      <c r="M463" s="160" t="s">
        <v>5</v>
      </c>
      <c r="N463" s="161" t="s">
        <v>43</v>
      </c>
      <c r="O463" s="162">
        <v>0</v>
      </c>
      <c r="P463" s="162">
        <f>O463*H463</f>
        <v>0</v>
      </c>
      <c r="Q463" s="162">
        <v>0</v>
      </c>
      <c r="R463" s="162">
        <f>Q463*H463</f>
        <v>0</v>
      </c>
      <c r="S463" s="162">
        <v>0</v>
      </c>
      <c r="T463" s="163">
        <f>S463*H463</f>
        <v>0</v>
      </c>
      <c r="AR463" s="23" t="s">
        <v>148</v>
      </c>
      <c r="AT463" s="23" t="s">
        <v>143</v>
      </c>
      <c r="AU463" s="23" t="s">
        <v>81</v>
      </c>
      <c r="AY463" s="23" t="s">
        <v>141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23" t="s">
        <v>22</v>
      </c>
      <c r="BK463" s="164">
        <f>ROUND(I463*H463,2)</f>
        <v>0</v>
      </c>
      <c r="BL463" s="23" t="s">
        <v>148</v>
      </c>
      <c r="BM463" s="23" t="s">
        <v>972</v>
      </c>
    </row>
    <row r="464" spans="2:51" s="11" customFormat="1" ht="13.5">
      <c r="B464" s="165"/>
      <c r="D464" s="166" t="s">
        <v>150</v>
      </c>
      <c r="E464" s="167" t="s">
        <v>5</v>
      </c>
      <c r="F464" s="168" t="s">
        <v>528</v>
      </c>
      <c r="H464" s="169">
        <v>2</v>
      </c>
      <c r="L464" s="165"/>
      <c r="M464" s="170"/>
      <c r="N464" s="171"/>
      <c r="O464" s="171"/>
      <c r="P464" s="171"/>
      <c r="Q464" s="171"/>
      <c r="R464" s="171"/>
      <c r="S464" s="171"/>
      <c r="T464" s="172"/>
      <c r="AT464" s="167" t="s">
        <v>150</v>
      </c>
      <c r="AU464" s="167" t="s">
        <v>81</v>
      </c>
      <c r="AV464" s="11" t="s">
        <v>81</v>
      </c>
      <c r="AW464" s="11" t="s">
        <v>152</v>
      </c>
      <c r="AX464" s="11" t="s">
        <v>72</v>
      </c>
      <c r="AY464" s="167" t="s">
        <v>141</v>
      </c>
    </row>
    <row r="465" spans="2:51" s="12" customFormat="1" ht="13.5">
      <c r="B465" s="173"/>
      <c r="D465" s="174" t="s">
        <v>150</v>
      </c>
      <c r="E465" s="175" t="s">
        <v>5</v>
      </c>
      <c r="F465" s="176" t="s">
        <v>153</v>
      </c>
      <c r="H465" s="177">
        <v>2</v>
      </c>
      <c r="L465" s="173"/>
      <c r="M465" s="178"/>
      <c r="N465" s="179"/>
      <c r="O465" s="179"/>
      <c r="P465" s="179"/>
      <c r="Q465" s="179"/>
      <c r="R465" s="179"/>
      <c r="S465" s="179"/>
      <c r="T465" s="180"/>
      <c r="AT465" s="181" t="s">
        <v>150</v>
      </c>
      <c r="AU465" s="181" t="s">
        <v>81</v>
      </c>
      <c r="AV465" s="12" t="s">
        <v>148</v>
      </c>
      <c r="AW465" s="12" t="s">
        <v>152</v>
      </c>
      <c r="AX465" s="12" t="s">
        <v>22</v>
      </c>
      <c r="AY465" s="181" t="s">
        <v>141</v>
      </c>
    </row>
    <row r="466" spans="2:65" s="1" customFormat="1" ht="16.5" customHeight="1">
      <c r="B466" s="153"/>
      <c r="C466" s="154" t="s">
        <v>549</v>
      </c>
      <c r="D466" s="154" t="s">
        <v>143</v>
      </c>
      <c r="E466" s="155" t="s">
        <v>564</v>
      </c>
      <c r="F466" s="156" t="s">
        <v>565</v>
      </c>
      <c r="G466" s="157" t="s">
        <v>146</v>
      </c>
      <c r="H466" s="158">
        <v>210.172</v>
      </c>
      <c r="I466" s="159"/>
      <c r="J466" s="159">
        <f>ROUND(I466*H466,2)</f>
        <v>0</v>
      </c>
      <c r="K466" s="156" t="s">
        <v>5</v>
      </c>
      <c r="L466" s="37"/>
      <c r="M466" s="160" t="s">
        <v>5</v>
      </c>
      <c r="N466" s="161" t="s">
        <v>43</v>
      </c>
      <c r="O466" s="162">
        <v>0</v>
      </c>
      <c r="P466" s="162">
        <f>O466*H466</f>
        <v>0</v>
      </c>
      <c r="Q466" s="162">
        <v>0</v>
      </c>
      <c r="R466" s="162">
        <f>Q466*H466</f>
        <v>0</v>
      </c>
      <c r="S466" s="162">
        <v>0</v>
      </c>
      <c r="T466" s="163">
        <f>S466*H466</f>
        <v>0</v>
      </c>
      <c r="AR466" s="23" t="s">
        <v>148</v>
      </c>
      <c r="AT466" s="23" t="s">
        <v>143</v>
      </c>
      <c r="AU466" s="23" t="s">
        <v>81</v>
      </c>
      <c r="AY466" s="23" t="s">
        <v>141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23" t="s">
        <v>22</v>
      </c>
      <c r="BK466" s="164">
        <f>ROUND(I466*H466,2)</f>
        <v>0</v>
      </c>
      <c r="BL466" s="23" t="s">
        <v>148</v>
      </c>
      <c r="BM466" s="23" t="s">
        <v>973</v>
      </c>
    </row>
    <row r="467" spans="2:51" s="13" customFormat="1" ht="27">
      <c r="B467" s="182"/>
      <c r="D467" s="166" t="s">
        <v>150</v>
      </c>
      <c r="E467" s="183" t="s">
        <v>5</v>
      </c>
      <c r="F467" s="184" t="s">
        <v>567</v>
      </c>
      <c r="H467" s="185" t="s">
        <v>5</v>
      </c>
      <c r="L467" s="182"/>
      <c r="M467" s="186"/>
      <c r="N467" s="187"/>
      <c r="O467" s="187"/>
      <c r="P467" s="187"/>
      <c r="Q467" s="187"/>
      <c r="R467" s="187"/>
      <c r="S467" s="187"/>
      <c r="T467" s="188"/>
      <c r="AT467" s="185" t="s">
        <v>150</v>
      </c>
      <c r="AU467" s="185" t="s">
        <v>81</v>
      </c>
      <c r="AV467" s="13" t="s">
        <v>22</v>
      </c>
      <c r="AW467" s="13" t="s">
        <v>152</v>
      </c>
      <c r="AX467" s="13" t="s">
        <v>72</v>
      </c>
      <c r="AY467" s="185" t="s">
        <v>141</v>
      </c>
    </row>
    <row r="468" spans="2:51" s="11" customFormat="1" ht="13.5">
      <c r="B468" s="165"/>
      <c r="D468" s="166" t="s">
        <v>150</v>
      </c>
      <c r="E468" s="167" t="s">
        <v>5</v>
      </c>
      <c r="F468" s="168" t="s">
        <v>974</v>
      </c>
      <c r="H468" s="169">
        <v>2.328</v>
      </c>
      <c r="L468" s="165"/>
      <c r="M468" s="170"/>
      <c r="N468" s="171"/>
      <c r="O468" s="171"/>
      <c r="P468" s="171"/>
      <c r="Q468" s="171"/>
      <c r="R468" s="171"/>
      <c r="S468" s="171"/>
      <c r="T468" s="172"/>
      <c r="AT468" s="167" t="s">
        <v>150</v>
      </c>
      <c r="AU468" s="167" t="s">
        <v>81</v>
      </c>
      <c r="AV468" s="11" t="s">
        <v>81</v>
      </c>
      <c r="AW468" s="11" t="s">
        <v>152</v>
      </c>
      <c r="AX468" s="11" t="s">
        <v>72</v>
      </c>
      <c r="AY468" s="167" t="s">
        <v>141</v>
      </c>
    </row>
    <row r="469" spans="2:51" s="11" customFormat="1" ht="13.5">
      <c r="B469" s="165"/>
      <c r="D469" s="166" t="s">
        <v>150</v>
      </c>
      <c r="E469" s="167" t="s">
        <v>5</v>
      </c>
      <c r="F469" s="168" t="s">
        <v>975</v>
      </c>
      <c r="H469" s="169">
        <v>29.928</v>
      </c>
      <c r="L469" s="165"/>
      <c r="M469" s="170"/>
      <c r="N469" s="171"/>
      <c r="O469" s="171"/>
      <c r="P469" s="171"/>
      <c r="Q469" s="171"/>
      <c r="R469" s="171"/>
      <c r="S469" s="171"/>
      <c r="T469" s="172"/>
      <c r="AT469" s="167" t="s">
        <v>150</v>
      </c>
      <c r="AU469" s="167" t="s">
        <v>81</v>
      </c>
      <c r="AV469" s="11" t="s">
        <v>81</v>
      </c>
      <c r="AW469" s="11" t="s">
        <v>152</v>
      </c>
      <c r="AX469" s="11" t="s">
        <v>72</v>
      </c>
      <c r="AY469" s="167" t="s">
        <v>141</v>
      </c>
    </row>
    <row r="470" spans="2:51" s="11" customFormat="1" ht="13.5">
      <c r="B470" s="165"/>
      <c r="D470" s="166" t="s">
        <v>150</v>
      </c>
      <c r="E470" s="167" t="s">
        <v>5</v>
      </c>
      <c r="F470" s="168" t="s">
        <v>976</v>
      </c>
      <c r="H470" s="169">
        <v>20.748</v>
      </c>
      <c r="L470" s="165"/>
      <c r="M470" s="170"/>
      <c r="N470" s="171"/>
      <c r="O470" s="171"/>
      <c r="P470" s="171"/>
      <c r="Q470" s="171"/>
      <c r="R470" s="171"/>
      <c r="S470" s="171"/>
      <c r="T470" s="172"/>
      <c r="AT470" s="167" t="s">
        <v>150</v>
      </c>
      <c r="AU470" s="167" t="s">
        <v>81</v>
      </c>
      <c r="AV470" s="11" t="s">
        <v>81</v>
      </c>
      <c r="AW470" s="11" t="s">
        <v>152</v>
      </c>
      <c r="AX470" s="11" t="s">
        <v>72</v>
      </c>
      <c r="AY470" s="167" t="s">
        <v>141</v>
      </c>
    </row>
    <row r="471" spans="2:51" s="11" customFormat="1" ht="13.5">
      <c r="B471" s="165"/>
      <c r="D471" s="166" t="s">
        <v>150</v>
      </c>
      <c r="E471" s="167" t="s">
        <v>5</v>
      </c>
      <c r="F471" s="168" t="s">
        <v>977</v>
      </c>
      <c r="H471" s="169">
        <v>55.62</v>
      </c>
      <c r="L471" s="165"/>
      <c r="M471" s="170"/>
      <c r="N471" s="171"/>
      <c r="O471" s="171"/>
      <c r="P471" s="171"/>
      <c r="Q471" s="171"/>
      <c r="R471" s="171"/>
      <c r="S471" s="171"/>
      <c r="T471" s="172"/>
      <c r="AT471" s="167" t="s">
        <v>150</v>
      </c>
      <c r="AU471" s="167" t="s">
        <v>81</v>
      </c>
      <c r="AV471" s="11" t="s">
        <v>81</v>
      </c>
      <c r="AW471" s="11" t="s">
        <v>152</v>
      </c>
      <c r="AX471" s="11" t="s">
        <v>72</v>
      </c>
      <c r="AY471" s="167" t="s">
        <v>141</v>
      </c>
    </row>
    <row r="472" spans="2:51" s="11" customFormat="1" ht="13.5">
      <c r="B472" s="165"/>
      <c r="D472" s="166" t="s">
        <v>150</v>
      </c>
      <c r="E472" s="167" t="s">
        <v>5</v>
      </c>
      <c r="F472" s="168" t="s">
        <v>978</v>
      </c>
      <c r="H472" s="169">
        <v>28.86</v>
      </c>
      <c r="L472" s="165"/>
      <c r="M472" s="170"/>
      <c r="N472" s="171"/>
      <c r="O472" s="171"/>
      <c r="P472" s="171"/>
      <c r="Q472" s="171"/>
      <c r="R472" s="171"/>
      <c r="S472" s="171"/>
      <c r="T472" s="172"/>
      <c r="AT472" s="167" t="s">
        <v>150</v>
      </c>
      <c r="AU472" s="167" t="s">
        <v>81</v>
      </c>
      <c r="AV472" s="11" t="s">
        <v>81</v>
      </c>
      <c r="AW472" s="11" t="s">
        <v>152</v>
      </c>
      <c r="AX472" s="11" t="s">
        <v>72</v>
      </c>
      <c r="AY472" s="167" t="s">
        <v>141</v>
      </c>
    </row>
    <row r="473" spans="2:51" s="11" customFormat="1" ht="13.5">
      <c r="B473" s="165"/>
      <c r="D473" s="166" t="s">
        <v>150</v>
      </c>
      <c r="E473" s="167" t="s">
        <v>5</v>
      </c>
      <c r="F473" s="168" t="s">
        <v>979</v>
      </c>
      <c r="H473" s="169">
        <v>13.26</v>
      </c>
      <c r="L473" s="165"/>
      <c r="M473" s="170"/>
      <c r="N473" s="171"/>
      <c r="O473" s="171"/>
      <c r="P473" s="171"/>
      <c r="Q473" s="171"/>
      <c r="R473" s="171"/>
      <c r="S473" s="171"/>
      <c r="T473" s="172"/>
      <c r="AT473" s="167" t="s">
        <v>150</v>
      </c>
      <c r="AU473" s="167" t="s">
        <v>81</v>
      </c>
      <c r="AV473" s="11" t="s">
        <v>81</v>
      </c>
      <c r="AW473" s="11" t="s">
        <v>152</v>
      </c>
      <c r="AX473" s="11" t="s">
        <v>72</v>
      </c>
      <c r="AY473" s="167" t="s">
        <v>141</v>
      </c>
    </row>
    <row r="474" spans="2:51" s="11" customFormat="1" ht="13.5">
      <c r="B474" s="165"/>
      <c r="D474" s="166" t="s">
        <v>150</v>
      </c>
      <c r="E474" s="167" t="s">
        <v>5</v>
      </c>
      <c r="F474" s="168" t="s">
        <v>980</v>
      </c>
      <c r="H474" s="169">
        <v>7.284</v>
      </c>
      <c r="L474" s="165"/>
      <c r="M474" s="170"/>
      <c r="N474" s="171"/>
      <c r="O474" s="171"/>
      <c r="P474" s="171"/>
      <c r="Q474" s="171"/>
      <c r="R474" s="171"/>
      <c r="S474" s="171"/>
      <c r="T474" s="172"/>
      <c r="AT474" s="167" t="s">
        <v>150</v>
      </c>
      <c r="AU474" s="167" t="s">
        <v>81</v>
      </c>
      <c r="AV474" s="11" t="s">
        <v>81</v>
      </c>
      <c r="AW474" s="11" t="s">
        <v>152</v>
      </c>
      <c r="AX474" s="11" t="s">
        <v>72</v>
      </c>
      <c r="AY474" s="167" t="s">
        <v>141</v>
      </c>
    </row>
    <row r="475" spans="2:51" s="11" customFormat="1" ht="13.5">
      <c r="B475" s="165"/>
      <c r="D475" s="166" t="s">
        <v>150</v>
      </c>
      <c r="E475" s="167" t="s">
        <v>5</v>
      </c>
      <c r="F475" s="168" t="s">
        <v>981</v>
      </c>
      <c r="H475" s="169">
        <v>7.284</v>
      </c>
      <c r="L475" s="165"/>
      <c r="M475" s="170"/>
      <c r="N475" s="171"/>
      <c r="O475" s="171"/>
      <c r="P475" s="171"/>
      <c r="Q475" s="171"/>
      <c r="R475" s="171"/>
      <c r="S475" s="171"/>
      <c r="T475" s="172"/>
      <c r="AT475" s="167" t="s">
        <v>150</v>
      </c>
      <c r="AU475" s="167" t="s">
        <v>81</v>
      </c>
      <c r="AV475" s="11" t="s">
        <v>81</v>
      </c>
      <c r="AW475" s="11" t="s">
        <v>152</v>
      </c>
      <c r="AX475" s="11" t="s">
        <v>72</v>
      </c>
      <c r="AY475" s="167" t="s">
        <v>141</v>
      </c>
    </row>
    <row r="476" spans="2:51" s="11" customFormat="1" ht="13.5">
      <c r="B476" s="165"/>
      <c r="D476" s="166" t="s">
        <v>150</v>
      </c>
      <c r="E476" s="167" t="s">
        <v>5</v>
      </c>
      <c r="F476" s="168" t="s">
        <v>982</v>
      </c>
      <c r="H476" s="169">
        <v>6</v>
      </c>
      <c r="L476" s="165"/>
      <c r="M476" s="170"/>
      <c r="N476" s="171"/>
      <c r="O476" s="171"/>
      <c r="P476" s="171"/>
      <c r="Q476" s="171"/>
      <c r="R476" s="171"/>
      <c r="S476" s="171"/>
      <c r="T476" s="172"/>
      <c r="AT476" s="167" t="s">
        <v>150</v>
      </c>
      <c r="AU476" s="167" t="s">
        <v>81</v>
      </c>
      <c r="AV476" s="11" t="s">
        <v>81</v>
      </c>
      <c r="AW476" s="11" t="s">
        <v>152</v>
      </c>
      <c r="AX476" s="11" t="s">
        <v>72</v>
      </c>
      <c r="AY476" s="167" t="s">
        <v>141</v>
      </c>
    </row>
    <row r="477" spans="2:51" s="11" customFormat="1" ht="13.5">
      <c r="B477" s="165"/>
      <c r="D477" s="166" t="s">
        <v>150</v>
      </c>
      <c r="E477" s="167" t="s">
        <v>5</v>
      </c>
      <c r="F477" s="168" t="s">
        <v>983</v>
      </c>
      <c r="H477" s="169">
        <v>12</v>
      </c>
      <c r="L477" s="165"/>
      <c r="M477" s="170"/>
      <c r="N477" s="171"/>
      <c r="O477" s="171"/>
      <c r="P477" s="171"/>
      <c r="Q477" s="171"/>
      <c r="R477" s="171"/>
      <c r="S477" s="171"/>
      <c r="T477" s="172"/>
      <c r="AT477" s="167" t="s">
        <v>150</v>
      </c>
      <c r="AU477" s="167" t="s">
        <v>81</v>
      </c>
      <c r="AV477" s="11" t="s">
        <v>81</v>
      </c>
      <c r="AW477" s="11" t="s">
        <v>152</v>
      </c>
      <c r="AX477" s="11" t="s">
        <v>72</v>
      </c>
      <c r="AY477" s="167" t="s">
        <v>141</v>
      </c>
    </row>
    <row r="478" spans="2:51" s="11" customFormat="1" ht="13.5">
      <c r="B478" s="165"/>
      <c r="D478" s="166" t="s">
        <v>150</v>
      </c>
      <c r="E478" s="167" t="s">
        <v>5</v>
      </c>
      <c r="F478" s="168" t="s">
        <v>984</v>
      </c>
      <c r="H478" s="169">
        <v>10</v>
      </c>
      <c r="L478" s="165"/>
      <c r="M478" s="170"/>
      <c r="N478" s="171"/>
      <c r="O478" s="171"/>
      <c r="P478" s="171"/>
      <c r="Q478" s="171"/>
      <c r="R478" s="171"/>
      <c r="S478" s="171"/>
      <c r="T478" s="172"/>
      <c r="AT478" s="167" t="s">
        <v>150</v>
      </c>
      <c r="AU478" s="167" t="s">
        <v>81</v>
      </c>
      <c r="AV478" s="11" t="s">
        <v>81</v>
      </c>
      <c r="AW478" s="11" t="s">
        <v>152</v>
      </c>
      <c r="AX478" s="11" t="s">
        <v>72</v>
      </c>
      <c r="AY478" s="167" t="s">
        <v>141</v>
      </c>
    </row>
    <row r="479" spans="2:51" s="11" customFormat="1" ht="13.5">
      <c r="B479" s="165"/>
      <c r="D479" s="166" t="s">
        <v>150</v>
      </c>
      <c r="E479" s="167" t="s">
        <v>5</v>
      </c>
      <c r="F479" s="168" t="s">
        <v>985</v>
      </c>
      <c r="H479" s="169">
        <v>9.81</v>
      </c>
      <c r="L479" s="165"/>
      <c r="M479" s="170"/>
      <c r="N479" s="171"/>
      <c r="O479" s="171"/>
      <c r="P479" s="171"/>
      <c r="Q479" s="171"/>
      <c r="R479" s="171"/>
      <c r="S479" s="171"/>
      <c r="T479" s="172"/>
      <c r="AT479" s="167" t="s">
        <v>150</v>
      </c>
      <c r="AU479" s="167" t="s">
        <v>81</v>
      </c>
      <c r="AV479" s="11" t="s">
        <v>81</v>
      </c>
      <c r="AW479" s="11" t="s">
        <v>152</v>
      </c>
      <c r="AX479" s="11" t="s">
        <v>72</v>
      </c>
      <c r="AY479" s="167" t="s">
        <v>141</v>
      </c>
    </row>
    <row r="480" spans="2:51" s="11" customFormat="1" ht="13.5">
      <c r="B480" s="165"/>
      <c r="D480" s="166" t="s">
        <v>150</v>
      </c>
      <c r="E480" s="167" t="s">
        <v>5</v>
      </c>
      <c r="F480" s="168" t="s">
        <v>986</v>
      </c>
      <c r="H480" s="169">
        <v>4.16</v>
      </c>
      <c r="L480" s="165"/>
      <c r="M480" s="170"/>
      <c r="N480" s="171"/>
      <c r="O480" s="171"/>
      <c r="P480" s="171"/>
      <c r="Q480" s="171"/>
      <c r="R480" s="171"/>
      <c r="S480" s="171"/>
      <c r="T480" s="172"/>
      <c r="AT480" s="167" t="s">
        <v>150</v>
      </c>
      <c r="AU480" s="167" t="s">
        <v>81</v>
      </c>
      <c r="AV480" s="11" t="s">
        <v>81</v>
      </c>
      <c r="AW480" s="11" t="s">
        <v>152</v>
      </c>
      <c r="AX480" s="11" t="s">
        <v>72</v>
      </c>
      <c r="AY480" s="167" t="s">
        <v>141</v>
      </c>
    </row>
    <row r="481" spans="2:51" s="11" customFormat="1" ht="13.5">
      <c r="B481" s="165"/>
      <c r="D481" s="166" t="s">
        <v>150</v>
      </c>
      <c r="E481" s="167" t="s">
        <v>5</v>
      </c>
      <c r="F481" s="168" t="s">
        <v>987</v>
      </c>
      <c r="H481" s="169">
        <v>2.89</v>
      </c>
      <c r="L481" s="165"/>
      <c r="M481" s="170"/>
      <c r="N481" s="171"/>
      <c r="O481" s="171"/>
      <c r="P481" s="171"/>
      <c r="Q481" s="171"/>
      <c r="R481" s="171"/>
      <c r="S481" s="171"/>
      <c r="T481" s="172"/>
      <c r="AT481" s="167" t="s">
        <v>150</v>
      </c>
      <c r="AU481" s="167" t="s">
        <v>81</v>
      </c>
      <c r="AV481" s="11" t="s">
        <v>81</v>
      </c>
      <c r="AW481" s="11" t="s">
        <v>152</v>
      </c>
      <c r="AX481" s="11" t="s">
        <v>72</v>
      </c>
      <c r="AY481" s="167" t="s">
        <v>141</v>
      </c>
    </row>
    <row r="482" spans="2:51" s="12" customFormat="1" ht="13.5">
      <c r="B482" s="173"/>
      <c r="D482" s="174" t="s">
        <v>150</v>
      </c>
      <c r="E482" s="175" t="s">
        <v>5</v>
      </c>
      <c r="F482" s="176" t="s">
        <v>153</v>
      </c>
      <c r="H482" s="177">
        <v>210.172</v>
      </c>
      <c r="L482" s="173"/>
      <c r="M482" s="178"/>
      <c r="N482" s="179"/>
      <c r="O482" s="179"/>
      <c r="P482" s="179"/>
      <c r="Q482" s="179"/>
      <c r="R482" s="179"/>
      <c r="S482" s="179"/>
      <c r="T482" s="180"/>
      <c r="AT482" s="181" t="s">
        <v>150</v>
      </c>
      <c r="AU482" s="181" t="s">
        <v>81</v>
      </c>
      <c r="AV482" s="12" t="s">
        <v>148</v>
      </c>
      <c r="AW482" s="12" t="s">
        <v>152</v>
      </c>
      <c r="AX482" s="12" t="s">
        <v>22</v>
      </c>
      <c r="AY482" s="181" t="s">
        <v>141</v>
      </c>
    </row>
    <row r="483" spans="2:65" s="1" customFormat="1" ht="16.5" customHeight="1">
      <c r="B483" s="153"/>
      <c r="C483" s="154" t="s">
        <v>554</v>
      </c>
      <c r="D483" s="154" t="s">
        <v>143</v>
      </c>
      <c r="E483" s="155" t="s">
        <v>590</v>
      </c>
      <c r="F483" s="156" t="s">
        <v>591</v>
      </c>
      <c r="G483" s="157" t="s">
        <v>344</v>
      </c>
      <c r="H483" s="158">
        <v>80</v>
      </c>
      <c r="I483" s="159"/>
      <c r="J483" s="159">
        <f>ROUND(I483*H483,2)</f>
        <v>0</v>
      </c>
      <c r="K483" s="156" t="s">
        <v>147</v>
      </c>
      <c r="L483" s="37"/>
      <c r="M483" s="160" t="s">
        <v>5</v>
      </c>
      <c r="N483" s="161" t="s">
        <v>43</v>
      </c>
      <c r="O483" s="162">
        <v>0.196</v>
      </c>
      <c r="P483" s="162">
        <f>O483*H483</f>
        <v>15.68</v>
      </c>
      <c r="Q483" s="162">
        <v>0</v>
      </c>
      <c r="R483" s="162">
        <f>Q483*H483</f>
        <v>0</v>
      </c>
      <c r="S483" s="162">
        <v>0</v>
      </c>
      <c r="T483" s="163">
        <f>S483*H483</f>
        <v>0</v>
      </c>
      <c r="AR483" s="23" t="s">
        <v>148</v>
      </c>
      <c r="AT483" s="23" t="s">
        <v>143</v>
      </c>
      <c r="AU483" s="23" t="s">
        <v>81</v>
      </c>
      <c r="AY483" s="23" t="s">
        <v>141</v>
      </c>
      <c r="BE483" s="164">
        <f>IF(N483="základní",J483,0)</f>
        <v>0</v>
      </c>
      <c r="BF483" s="164">
        <f>IF(N483="snížená",J483,0)</f>
        <v>0</v>
      </c>
      <c r="BG483" s="164">
        <f>IF(N483="zákl. přenesená",J483,0)</f>
        <v>0</v>
      </c>
      <c r="BH483" s="164">
        <f>IF(N483="sníž. přenesená",J483,0)</f>
        <v>0</v>
      </c>
      <c r="BI483" s="164">
        <f>IF(N483="nulová",J483,0)</f>
        <v>0</v>
      </c>
      <c r="BJ483" s="23" t="s">
        <v>22</v>
      </c>
      <c r="BK483" s="164">
        <f>ROUND(I483*H483,2)</f>
        <v>0</v>
      </c>
      <c r="BL483" s="23" t="s">
        <v>148</v>
      </c>
      <c r="BM483" s="23" t="s">
        <v>988</v>
      </c>
    </row>
    <row r="484" spans="2:51" s="11" customFormat="1" ht="13.5">
      <c r="B484" s="165"/>
      <c r="D484" s="166" t="s">
        <v>150</v>
      </c>
      <c r="E484" s="167" t="s">
        <v>5</v>
      </c>
      <c r="F484" s="168" t="s">
        <v>593</v>
      </c>
      <c r="H484" s="169">
        <v>80</v>
      </c>
      <c r="L484" s="165"/>
      <c r="M484" s="170"/>
      <c r="N484" s="171"/>
      <c r="O484" s="171"/>
      <c r="P484" s="171"/>
      <c r="Q484" s="171"/>
      <c r="R484" s="171"/>
      <c r="S484" s="171"/>
      <c r="T484" s="172"/>
      <c r="AT484" s="167" t="s">
        <v>150</v>
      </c>
      <c r="AU484" s="167" t="s">
        <v>81</v>
      </c>
      <c r="AV484" s="11" t="s">
        <v>81</v>
      </c>
      <c r="AW484" s="11" t="s">
        <v>152</v>
      </c>
      <c r="AX484" s="11" t="s">
        <v>72</v>
      </c>
      <c r="AY484" s="167" t="s">
        <v>141</v>
      </c>
    </row>
    <row r="485" spans="2:51" s="12" customFormat="1" ht="13.5">
      <c r="B485" s="173"/>
      <c r="D485" s="174" t="s">
        <v>150</v>
      </c>
      <c r="E485" s="175" t="s">
        <v>5</v>
      </c>
      <c r="F485" s="176" t="s">
        <v>153</v>
      </c>
      <c r="H485" s="177">
        <v>80</v>
      </c>
      <c r="L485" s="173"/>
      <c r="M485" s="178"/>
      <c r="N485" s="179"/>
      <c r="O485" s="179"/>
      <c r="P485" s="179"/>
      <c r="Q485" s="179"/>
      <c r="R485" s="179"/>
      <c r="S485" s="179"/>
      <c r="T485" s="180"/>
      <c r="AT485" s="181" t="s">
        <v>150</v>
      </c>
      <c r="AU485" s="181" t="s">
        <v>81</v>
      </c>
      <c r="AV485" s="12" t="s">
        <v>148</v>
      </c>
      <c r="AW485" s="12" t="s">
        <v>152</v>
      </c>
      <c r="AX485" s="12" t="s">
        <v>22</v>
      </c>
      <c r="AY485" s="181" t="s">
        <v>141</v>
      </c>
    </row>
    <row r="486" spans="2:65" s="1" customFormat="1" ht="16.5" customHeight="1">
      <c r="B486" s="153"/>
      <c r="C486" s="154" t="s">
        <v>559</v>
      </c>
      <c r="D486" s="154" t="s">
        <v>143</v>
      </c>
      <c r="E486" s="155" t="s">
        <v>989</v>
      </c>
      <c r="F486" s="156" t="s">
        <v>990</v>
      </c>
      <c r="G486" s="157" t="s">
        <v>332</v>
      </c>
      <c r="H486" s="158">
        <v>1</v>
      </c>
      <c r="I486" s="159"/>
      <c r="J486" s="159">
        <f>ROUND(I486*H486,2)</f>
        <v>0</v>
      </c>
      <c r="K486" s="156" t="s">
        <v>5</v>
      </c>
      <c r="L486" s="37"/>
      <c r="M486" s="160" t="s">
        <v>5</v>
      </c>
      <c r="N486" s="161" t="s">
        <v>43</v>
      </c>
      <c r="O486" s="162">
        <v>0</v>
      </c>
      <c r="P486" s="162">
        <f>O486*H486</f>
        <v>0</v>
      </c>
      <c r="Q486" s="162">
        <v>0</v>
      </c>
      <c r="R486" s="162">
        <f>Q486*H486</f>
        <v>0</v>
      </c>
      <c r="S486" s="162">
        <v>0</v>
      </c>
      <c r="T486" s="163">
        <f>S486*H486</f>
        <v>0</v>
      </c>
      <c r="AR486" s="23" t="s">
        <v>148</v>
      </c>
      <c r="AT486" s="23" t="s">
        <v>143</v>
      </c>
      <c r="AU486" s="23" t="s">
        <v>81</v>
      </c>
      <c r="AY486" s="23" t="s">
        <v>141</v>
      </c>
      <c r="BE486" s="164">
        <f>IF(N486="základní",J486,0)</f>
        <v>0</v>
      </c>
      <c r="BF486" s="164">
        <f>IF(N486="snížená",J486,0)</f>
        <v>0</v>
      </c>
      <c r="BG486" s="164">
        <f>IF(N486="zákl. přenesená",J486,0)</f>
        <v>0</v>
      </c>
      <c r="BH486" s="164">
        <f>IF(N486="sníž. přenesená",J486,0)</f>
        <v>0</v>
      </c>
      <c r="BI486" s="164">
        <f>IF(N486="nulová",J486,0)</f>
        <v>0</v>
      </c>
      <c r="BJ486" s="23" t="s">
        <v>22</v>
      </c>
      <c r="BK486" s="164">
        <f>ROUND(I486*H486,2)</f>
        <v>0</v>
      </c>
      <c r="BL486" s="23" t="s">
        <v>148</v>
      </c>
      <c r="BM486" s="23" t="s">
        <v>991</v>
      </c>
    </row>
    <row r="487" spans="2:51" s="11" customFormat="1" ht="13.5">
      <c r="B487" s="165"/>
      <c r="D487" s="166" t="s">
        <v>150</v>
      </c>
      <c r="E487" s="167" t="s">
        <v>5</v>
      </c>
      <c r="F487" s="168" t="s">
        <v>334</v>
      </c>
      <c r="H487" s="169">
        <v>1</v>
      </c>
      <c r="L487" s="165"/>
      <c r="M487" s="170"/>
      <c r="N487" s="171"/>
      <c r="O487" s="171"/>
      <c r="P487" s="171"/>
      <c r="Q487" s="171"/>
      <c r="R487" s="171"/>
      <c r="S487" s="171"/>
      <c r="T487" s="172"/>
      <c r="AT487" s="167" t="s">
        <v>150</v>
      </c>
      <c r="AU487" s="167" t="s">
        <v>81</v>
      </c>
      <c r="AV487" s="11" t="s">
        <v>81</v>
      </c>
      <c r="AW487" s="11" t="s">
        <v>152</v>
      </c>
      <c r="AX487" s="11" t="s">
        <v>72</v>
      </c>
      <c r="AY487" s="167" t="s">
        <v>141</v>
      </c>
    </row>
    <row r="488" spans="2:51" s="12" customFormat="1" ht="13.5">
      <c r="B488" s="173"/>
      <c r="D488" s="174" t="s">
        <v>150</v>
      </c>
      <c r="E488" s="175" t="s">
        <v>5</v>
      </c>
      <c r="F488" s="176" t="s">
        <v>153</v>
      </c>
      <c r="H488" s="177">
        <v>1</v>
      </c>
      <c r="L488" s="173"/>
      <c r="M488" s="178"/>
      <c r="N488" s="179"/>
      <c r="O488" s="179"/>
      <c r="P488" s="179"/>
      <c r="Q488" s="179"/>
      <c r="R488" s="179"/>
      <c r="S488" s="179"/>
      <c r="T488" s="180"/>
      <c r="AT488" s="181" t="s">
        <v>150</v>
      </c>
      <c r="AU488" s="181" t="s">
        <v>81</v>
      </c>
      <c r="AV488" s="12" t="s">
        <v>148</v>
      </c>
      <c r="AW488" s="12" t="s">
        <v>152</v>
      </c>
      <c r="AX488" s="12" t="s">
        <v>22</v>
      </c>
      <c r="AY488" s="181" t="s">
        <v>141</v>
      </c>
    </row>
    <row r="489" spans="2:65" s="1" customFormat="1" ht="25.5" customHeight="1">
      <c r="B489" s="153"/>
      <c r="C489" s="154" t="s">
        <v>563</v>
      </c>
      <c r="D489" s="154" t="s">
        <v>143</v>
      </c>
      <c r="E489" s="155" t="s">
        <v>596</v>
      </c>
      <c r="F489" s="156" t="s">
        <v>597</v>
      </c>
      <c r="G489" s="157" t="s">
        <v>344</v>
      </c>
      <c r="H489" s="158">
        <v>82.803</v>
      </c>
      <c r="I489" s="159"/>
      <c r="J489" s="159">
        <f>ROUND(I489*H489,2)</f>
        <v>0</v>
      </c>
      <c r="K489" s="156" t="s">
        <v>147</v>
      </c>
      <c r="L489" s="37"/>
      <c r="M489" s="160" t="s">
        <v>5</v>
      </c>
      <c r="N489" s="161" t="s">
        <v>43</v>
      </c>
      <c r="O489" s="162">
        <v>1.18</v>
      </c>
      <c r="P489" s="162">
        <f>O489*H489</f>
        <v>97.70754</v>
      </c>
      <c r="Q489" s="162">
        <v>0.00024</v>
      </c>
      <c r="R489" s="162">
        <f>Q489*H489</f>
        <v>0.01987272</v>
      </c>
      <c r="S489" s="162">
        <v>0</v>
      </c>
      <c r="T489" s="163">
        <f>S489*H489</f>
        <v>0</v>
      </c>
      <c r="AR489" s="23" t="s">
        <v>148</v>
      </c>
      <c r="AT489" s="23" t="s">
        <v>143</v>
      </c>
      <c r="AU489" s="23" t="s">
        <v>81</v>
      </c>
      <c r="AY489" s="23" t="s">
        <v>141</v>
      </c>
      <c r="BE489" s="164">
        <f>IF(N489="základní",J489,0)</f>
        <v>0</v>
      </c>
      <c r="BF489" s="164">
        <f>IF(N489="snížená",J489,0)</f>
        <v>0</v>
      </c>
      <c r="BG489" s="164">
        <f>IF(N489="zákl. přenesená",J489,0)</f>
        <v>0</v>
      </c>
      <c r="BH489" s="164">
        <f>IF(N489="sníž. přenesená",J489,0)</f>
        <v>0</v>
      </c>
      <c r="BI489" s="164">
        <f>IF(N489="nulová",J489,0)</f>
        <v>0</v>
      </c>
      <c r="BJ489" s="23" t="s">
        <v>22</v>
      </c>
      <c r="BK489" s="164">
        <f>ROUND(I489*H489,2)</f>
        <v>0</v>
      </c>
      <c r="BL489" s="23" t="s">
        <v>148</v>
      </c>
      <c r="BM489" s="23" t="s">
        <v>992</v>
      </c>
    </row>
    <row r="490" spans="2:51" s="11" customFormat="1" ht="13.5">
      <c r="B490" s="165"/>
      <c r="D490" s="166" t="s">
        <v>150</v>
      </c>
      <c r="E490" s="167" t="s">
        <v>5</v>
      </c>
      <c r="F490" s="168" t="s">
        <v>993</v>
      </c>
      <c r="H490" s="169">
        <v>82.8025</v>
      </c>
      <c r="L490" s="165"/>
      <c r="M490" s="170"/>
      <c r="N490" s="171"/>
      <c r="O490" s="171"/>
      <c r="P490" s="171"/>
      <c r="Q490" s="171"/>
      <c r="R490" s="171"/>
      <c r="S490" s="171"/>
      <c r="T490" s="172"/>
      <c r="AT490" s="167" t="s">
        <v>150</v>
      </c>
      <c r="AU490" s="167" t="s">
        <v>81</v>
      </c>
      <c r="AV490" s="11" t="s">
        <v>81</v>
      </c>
      <c r="AW490" s="11" t="s">
        <v>152</v>
      </c>
      <c r="AX490" s="11" t="s">
        <v>72</v>
      </c>
      <c r="AY490" s="167" t="s">
        <v>141</v>
      </c>
    </row>
    <row r="491" spans="2:51" s="12" customFormat="1" ht="13.5">
      <c r="B491" s="173"/>
      <c r="D491" s="174" t="s">
        <v>150</v>
      </c>
      <c r="E491" s="175" t="s">
        <v>5</v>
      </c>
      <c r="F491" s="176" t="s">
        <v>153</v>
      </c>
      <c r="H491" s="177">
        <v>82.8025</v>
      </c>
      <c r="L491" s="173"/>
      <c r="M491" s="178"/>
      <c r="N491" s="179"/>
      <c r="O491" s="179"/>
      <c r="P491" s="179"/>
      <c r="Q491" s="179"/>
      <c r="R491" s="179"/>
      <c r="S491" s="179"/>
      <c r="T491" s="180"/>
      <c r="AT491" s="181" t="s">
        <v>150</v>
      </c>
      <c r="AU491" s="181" t="s">
        <v>81</v>
      </c>
      <c r="AV491" s="12" t="s">
        <v>148</v>
      </c>
      <c r="AW491" s="12" t="s">
        <v>152</v>
      </c>
      <c r="AX491" s="12" t="s">
        <v>22</v>
      </c>
      <c r="AY491" s="181" t="s">
        <v>141</v>
      </c>
    </row>
    <row r="492" spans="2:65" s="1" customFormat="1" ht="25.5" customHeight="1">
      <c r="B492" s="153"/>
      <c r="C492" s="154" t="s">
        <v>579</v>
      </c>
      <c r="D492" s="154" t="s">
        <v>143</v>
      </c>
      <c r="E492" s="155" t="s">
        <v>601</v>
      </c>
      <c r="F492" s="156" t="s">
        <v>602</v>
      </c>
      <c r="G492" s="157" t="s">
        <v>344</v>
      </c>
      <c r="H492" s="158">
        <v>180.66</v>
      </c>
      <c r="I492" s="159"/>
      <c r="J492" s="159">
        <f>ROUND(I492*H492,2)</f>
        <v>0</v>
      </c>
      <c r="K492" s="156" t="s">
        <v>147</v>
      </c>
      <c r="L492" s="37"/>
      <c r="M492" s="160" t="s">
        <v>5</v>
      </c>
      <c r="N492" s="161" t="s">
        <v>43</v>
      </c>
      <c r="O492" s="162">
        <v>0.43</v>
      </c>
      <c r="P492" s="162">
        <f>O492*H492</f>
        <v>77.68379999999999</v>
      </c>
      <c r="Q492" s="162">
        <v>0.00022</v>
      </c>
      <c r="R492" s="162">
        <f>Q492*H492</f>
        <v>0.0397452</v>
      </c>
      <c r="S492" s="162">
        <v>0</v>
      </c>
      <c r="T492" s="163">
        <f>S492*H492</f>
        <v>0</v>
      </c>
      <c r="AR492" s="23" t="s">
        <v>148</v>
      </c>
      <c r="AT492" s="23" t="s">
        <v>143</v>
      </c>
      <c r="AU492" s="23" t="s">
        <v>81</v>
      </c>
      <c r="AY492" s="23" t="s">
        <v>141</v>
      </c>
      <c r="BE492" s="164">
        <f>IF(N492="základní",J492,0)</f>
        <v>0</v>
      </c>
      <c r="BF492" s="164">
        <f>IF(N492="snížená",J492,0)</f>
        <v>0</v>
      </c>
      <c r="BG492" s="164">
        <f>IF(N492="zákl. přenesená",J492,0)</f>
        <v>0</v>
      </c>
      <c r="BH492" s="164">
        <f>IF(N492="sníž. přenesená",J492,0)</f>
        <v>0</v>
      </c>
      <c r="BI492" s="164">
        <f>IF(N492="nulová",J492,0)</f>
        <v>0</v>
      </c>
      <c r="BJ492" s="23" t="s">
        <v>22</v>
      </c>
      <c r="BK492" s="164">
        <f>ROUND(I492*H492,2)</f>
        <v>0</v>
      </c>
      <c r="BL492" s="23" t="s">
        <v>148</v>
      </c>
      <c r="BM492" s="23" t="s">
        <v>994</v>
      </c>
    </row>
    <row r="493" spans="2:51" s="11" customFormat="1" ht="13.5">
      <c r="B493" s="165"/>
      <c r="D493" s="166" t="s">
        <v>150</v>
      </c>
      <c r="E493" s="167" t="s">
        <v>5</v>
      </c>
      <c r="F493" s="168" t="s">
        <v>995</v>
      </c>
      <c r="H493" s="169">
        <v>180.66</v>
      </c>
      <c r="L493" s="165"/>
      <c r="M493" s="170"/>
      <c r="N493" s="171"/>
      <c r="O493" s="171"/>
      <c r="P493" s="171"/>
      <c r="Q493" s="171"/>
      <c r="R493" s="171"/>
      <c r="S493" s="171"/>
      <c r="T493" s="172"/>
      <c r="AT493" s="167" t="s">
        <v>150</v>
      </c>
      <c r="AU493" s="167" t="s">
        <v>81</v>
      </c>
      <c r="AV493" s="11" t="s">
        <v>81</v>
      </c>
      <c r="AW493" s="11" t="s">
        <v>152</v>
      </c>
      <c r="AX493" s="11" t="s">
        <v>72</v>
      </c>
      <c r="AY493" s="167" t="s">
        <v>141</v>
      </c>
    </row>
    <row r="494" spans="2:51" s="12" customFormat="1" ht="13.5">
      <c r="B494" s="173"/>
      <c r="D494" s="174" t="s">
        <v>150</v>
      </c>
      <c r="E494" s="175" t="s">
        <v>5</v>
      </c>
      <c r="F494" s="176" t="s">
        <v>153</v>
      </c>
      <c r="H494" s="177">
        <v>180.66</v>
      </c>
      <c r="L494" s="173"/>
      <c r="M494" s="178"/>
      <c r="N494" s="179"/>
      <c r="O494" s="179"/>
      <c r="P494" s="179"/>
      <c r="Q494" s="179"/>
      <c r="R494" s="179"/>
      <c r="S494" s="179"/>
      <c r="T494" s="180"/>
      <c r="AT494" s="181" t="s">
        <v>150</v>
      </c>
      <c r="AU494" s="181" t="s">
        <v>81</v>
      </c>
      <c r="AV494" s="12" t="s">
        <v>148</v>
      </c>
      <c r="AW494" s="12" t="s">
        <v>152</v>
      </c>
      <c r="AX494" s="12" t="s">
        <v>22</v>
      </c>
      <c r="AY494" s="181" t="s">
        <v>141</v>
      </c>
    </row>
    <row r="495" spans="2:65" s="1" customFormat="1" ht="25.5" customHeight="1">
      <c r="B495" s="153"/>
      <c r="C495" s="154" t="s">
        <v>996</v>
      </c>
      <c r="D495" s="154" t="s">
        <v>143</v>
      </c>
      <c r="E495" s="155" t="s">
        <v>606</v>
      </c>
      <c r="F495" s="156" t="s">
        <v>607</v>
      </c>
      <c r="G495" s="157" t="s">
        <v>146</v>
      </c>
      <c r="H495" s="158">
        <v>34.627</v>
      </c>
      <c r="I495" s="159"/>
      <c r="J495" s="159">
        <f>ROUND(I495*H495,2)</f>
        <v>0</v>
      </c>
      <c r="K495" s="156" t="s">
        <v>147</v>
      </c>
      <c r="L495" s="37"/>
      <c r="M495" s="160" t="s">
        <v>5</v>
      </c>
      <c r="N495" s="161" t="s">
        <v>43</v>
      </c>
      <c r="O495" s="162">
        <v>0.2</v>
      </c>
      <c r="P495" s="162">
        <f>O495*H495</f>
        <v>6.925400000000001</v>
      </c>
      <c r="Q495" s="162">
        <v>0.00063</v>
      </c>
      <c r="R495" s="162">
        <f>Q495*H495</f>
        <v>0.021815010000000003</v>
      </c>
      <c r="S495" s="162">
        <v>0</v>
      </c>
      <c r="T495" s="163">
        <f>S495*H495</f>
        <v>0</v>
      </c>
      <c r="AR495" s="23" t="s">
        <v>148</v>
      </c>
      <c r="AT495" s="23" t="s">
        <v>143</v>
      </c>
      <c r="AU495" s="23" t="s">
        <v>81</v>
      </c>
      <c r="AY495" s="23" t="s">
        <v>141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23" t="s">
        <v>22</v>
      </c>
      <c r="BK495" s="164">
        <f>ROUND(I495*H495,2)</f>
        <v>0</v>
      </c>
      <c r="BL495" s="23" t="s">
        <v>148</v>
      </c>
      <c r="BM495" s="23" t="s">
        <v>997</v>
      </c>
    </row>
    <row r="496" spans="2:51" s="11" customFormat="1" ht="13.5">
      <c r="B496" s="165"/>
      <c r="D496" s="166" t="s">
        <v>150</v>
      </c>
      <c r="E496" s="167" t="s">
        <v>5</v>
      </c>
      <c r="F496" s="168" t="s">
        <v>998</v>
      </c>
      <c r="H496" s="169">
        <v>34.6265</v>
      </c>
      <c r="L496" s="165"/>
      <c r="M496" s="170"/>
      <c r="N496" s="171"/>
      <c r="O496" s="171"/>
      <c r="P496" s="171"/>
      <c r="Q496" s="171"/>
      <c r="R496" s="171"/>
      <c r="S496" s="171"/>
      <c r="T496" s="172"/>
      <c r="AT496" s="167" t="s">
        <v>150</v>
      </c>
      <c r="AU496" s="167" t="s">
        <v>81</v>
      </c>
      <c r="AV496" s="11" t="s">
        <v>81</v>
      </c>
      <c r="AW496" s="11" t="s">
        <v>152</v>
      </c>
      <c r="AX496" s="11" t="s">
        <v>72</v>
      </c>
      <c r="AY496" s="167" t="s">
        <v>141</v>
      </c>
    </row>
    <row r="497" spans="2:51" s="12" customFormat="1" ht="13.5">
      <c r="B497" s="173"/>
      <c r="D497" s="174" t="s">
        <v>150</v>
      </c>
      <c r="E497" s="175" t="s">
        <v>5</v>
      </c>
      <c r="F497" s="176" t="s">
        <v>153</v>
      </c>
      <c r="H497" s="177">
        <v>34.6265</v>
      </c>
      <c r="L497" s="173"/>
      <c r="M497" s="178"/>
      <c r="N497" s="179"/>
      <c r="O497" s="179"/>
      <c r="P497" s="179"/>
      <c r="Q497" s="179"/>
      <c r="R497" s="179"/>
      <c r="S497" s="179"/>
      <c r="T497" s="180"/>
      <c r="AT497" s="181" t="s">
        <v>150</v>
      </c>
      <c r="AU497" s="181" t="s">
        <v>81</v>
      </c>
      <c r="AV497" s="12" t="s">
        <v>148</v>
      </c>
      <c r="AW497" s="12" t="s">
        <v>152</v>
      </c>
      <c r="AX497" s="12" t="s">
        <v>22</v>
      </c>
      <c r="AY497" s="181" t="s">
        <v>141</v>
      </c>
    </row>
    <row r="498" spans="2:65" s="1" customFormat="1" ht="16.5" customHeight="1">
      <c r="B498" s="153"/>
      <c r="C498" s="154" t="s">
        <v>584</v>
      </c>
      <c r="D498" s="154" t="s">
        <v>143</v>
      </c>
      <c r="E498" s="155" t="s">
        <v>611</v>
      </c>
      <c r="F498" s="156" t="s">
        <v>612</v>
      </c>
      <c r="G498" s="157" t="s">
        <v>222</v>
      </c>
      <c r="H498" s="158">
        <v>10</v>
      </c>
      <c r="I498" s="159"/>
      <c r="J498" s="159">
        <f>ROUND(I498*H498,2)</f>
        <v>0</v>
      </c>
      <c r="K498" s="156" t="s">
        <v>5</v>
      </c>
      <c r="L498" s="37"/>
      <c r="M498" s="160" t="s">
        <v>5</v>
      </c>
      <c r="N498" s="161" t="s">
        <v>43</v>
      </c>
      <c r="O498" s="162">
        <v>0</v>
      </c>
      <c r="P498" s="162">
        <f>O498*H498</f>
        <v>0</v>
      </c>
      <c r="Q498" s="162">
        <v>0</v>
      </c>
      <c r="R498" s="162">
        <f>Q498*H498</f>
        <v>0</v>
      </c>
      <c r="S498" s="162">
        <v>0</v>
      </c>
      <c r="T498" s="163">
        <f>S498*H498</f>
        <v>0</v>
      </c>
      <c r="AR498" s="23" t="s">
        <v>148</v>
      </c>
      <c r="AT498" s="23" t="s">
        <v>143</v>
      </c>
      <c r="AU498" s="23" t="s">
        <v>81</v>
      </c>
      <c r="AY498" s="23" t="s">
        <v>141</v>
      </c>
      <c r="BE498" s="164">
        <f>IF(N498="základní",J498,0)</f>
        <v>0</v>
      </c>
      <c r="BF498" s="164">
        <f>IF(N498="snížená",J498,0)</f>
        <v>0</v>
      </c>
      <c r="BG498" s="164">
        <f>IF(N498="zákl. přenesená",J498,0)</f>
        <v>0</v>
      </c>
      <c r="BH498" s="164">
        <f>IF(N498="sníž. přenesená",J498,0)</f>
        <v>0</v>
      </c>
      <c r="BI498" s="164">
        <f>IF(N498="nulová",J498,0)</f>
        <v>0</v>
      </c>
      <c r="BJ498" s="23" t="s">
        <v>22</v>
      </c>
      <c r="BK498" s="164">
        <f>ROUND(I498*H498,2)</f>
        <v>0</v>
      </c>
      <c r="BL498" s="23" t="s">
        <v>148</v>
      </c>
      <c r="BM498" s="23" t="s">
        <v>999</v>
      </c>
    </row>
    <row r="499" spans="2:51" s="13" customFormat="1" ht="13.5">
      <c r="B499" s="182"/>
      <c r="D499" s="166" t="s">
        <v>150</v>
      </c>
      <c r="E499" s="183" t="s">
        <v>5</v>
      </c>
      <c r="F499" s="184" t="s">
        <v>614</v>
      </c>
      <c r="H499" s="185" t="s">
        <v>5</v>
      </c>
      <c r="L499" s="182"/>
      <c r="M499" s="186"/>
      <c r="N499" s="187"/>
      <c r="O499" s="187"/>
      <c r="P499" s="187"/>
      <c r="Q499" s="187"/>
      <c r="R499" s="187"/>
      <c r="S499" s="187"/>
      <c r="T499" s="188"/>
      <c r="AT499" s="185" t="s">
        <v>150</v>
      </c>
      <c r="AU499" s="185" t="s">
        <v>81</v>
      </c>
      <c r="AV499" s="13" t="s">
        <v>22</v>
      </c>
      <c r="AW499" s="13" t="s">
        <v>152</v>
      </c>
      <c r="AX499" s="13" t="s">
        <v>72</v>
      </c>
      <c r="AY499" s="185" t="s">
        <v>141</v>
      </c>
    </row>
    <row r="500" spans="2:51" s="11" customFormat="1" ht="13.5">
      <c r="B500" s="165"/>
      <c r="D500" s="166" t="s">
        <v>150</v>
      </c>
      <c r="E500" s="167" t="s">
        <v>5</v>
      </c>
      <c r="F500" s="168" t="s">
        <v>1000</v>
      </c>
      <c r="H500" s="169">
        <v>3</v>
      </c>
      <c r="L500" s="165"/>
      <c r="M500" s="170"/>
      <c r="N500" s="171"/>
      <c r="O500" s="171"/>
      <c r="P500" s="171"/>
      <c r="Q500" s="171"/>
      <c r="R500" s="171"/>
      <c r="S500" s="171"/>
      <c r="T500" s="172"/>
      <c r="AT500" s="167" t="s">
        <v>150</v>
      </c>
      <c r="AU500" s="167" t="s">
        <v>81</v>
      </c>
      <c r="AV500" s="11" t="s">
        <v>81</v>
      </c>
      <c r="AW500" s="11" t="s">
        <v>152</v>
      </c>
      <c r="AX500" s="11" t="s">
        <v>72</v>
      </c>
      <c r="AY500" s="167" t="s">
        <v>141</v>
      </c>
    </row>
    <row r="501" spans="2:51" s="11" customFormat="1" ht="13.5">
      <c r="B501" s="165"/>
      <c r="D501" s="166" t="s">
        <v>150</v>
      </c>
      <c r="E501" s="167" t="s">
        <v>5</v>
      </c>
      <c r="F501" s="168" t="s">
        <v>1001</v>
      </c>
      <c r="H501" s="169">
        <v>3</v>
      </c>
      <c r="L501" s="165"/>
      <c r="M501" s="170"/>
      <c r="N501" s="171"/>
      <c r="O501" s="171"/>
      <c r="P501" s="171"/>
      <c r="Q501" s="171"/>
      <c r="R501" s="171"/>
      <c r="S501" s="171"/>
      <c r="T501" s="172"/>
      <c r="AT501" s="167" t="s">
        <v>150</v>
      </c>
      <c r="AU501" s="167" t="s">
        <v>81</v>
      </c>
      <c r="AV501" s="11" t="s">
        <v>81</v>
      </c>
      <c r="AW501" s="11" t="s">
        <v>152</v>
      </c>
      <c r="AX501" s="11" t="s">
        <v>72</v>
      </c>
      <c r="AY501" s="167" t="s">
        <v>141</v>
      </c>
    </row>
    <row r="502" spans="2:51" s="11" customFormat="1" ht="13.5">
      <c r="B502" s="165"/>
      <c r="D502" s="166" t="s">
        <v>150</v>
      </c>
      <c r="E502" s="167" t="s">
        <v>5</v>
      </c>
      <c r="F502" s="168" t="s">
        <v>1002</v>
      </c>
      <c r="H502" s="169">
        <v>4</v>
      </c>
      <c r="L502" s="165"/>
      <c r="M502" s="170"/>
      <c r="N502" s="171"/>
      <c r="O502" s="171"/>
      <c r="P502" s="171"/>
      <c r="Q502" s="171"/>
      <c r="R502" s="171"/>
      <c r="S502" s="171"/>
      <c r="T502" s="172"/>
      <c r="AT502" s="167" t="s">
        <v>150</v>
      </c>
      <c r="AU502" s="167" t="s">
        <v>81</v>
      </c>
      <c r="AV502" s="11" t="s">
        <v>81</v>
      </c>
      <c r="AW502" s="11" t="s">
        <v>152</v>
      </c>
      <c r="AX502" s="11" t="s">
        <v>72</v>
      </c>
      <c r="AY502" s="167" t="s">
        <v>141</v>
      </c>
    </row>
    <row r="503" spans="2:51" s="12" customFormat="1" ht="13.5">
      <c r="B503" s="173"/>
      <c r="D503" s="174" t="s">
        <v>150</v>
      </c>
      <c r="E503" s="175" t="s">
        <v>5</v>
      </c>
      <c r="F503" s="176" t="s">
        <v>153</v>
      </c>
      <c r="H503" s="177">
        <v>10</v>
      </c>
      <c r="L503" s="173"/>
      <c r="M503" s="178"/>
      <c r="N503" s="179"/>
      <c r="O503" s="179"/>
      <c r="P503" s="179"/>
      <c r="Q503" s="179"/>
      <c r="R503" s="179"/>
      <c r="S503" s="179"/>
      <c r="T503" s="180"/>
      <c r="AT503" s="181" t="s">
        <v>150</v>
      </c>
      <c r="AU503" s="181" t="s">
        <v>81</v>
      </c>
      <c r="AV503" s="12" t="s">
        <v>148</v>
      </c>
      <c r="AW503" s="12" t="s">
        <v>152</v>
      </c>
      <c r="AX503" s="12" t="s">
        <v>22</v>
      </c>
      <c r="AY503" s="181" t="s">
        <v>141</v>
      </c>
    </row>
    <row r="504" spans="2:65" s="1" customFormat="1" ht="25.5" customHeight="1">
      <c r="B504" s="153"/>
      <c r="C504" s="154" t="s">
        <v>589</v>
      </c>
      <c r="D504" s="154" t="s">
        <v>143</v>
      </c>
      <c r="E504" s="155" t="s">
        <v>621</v>
      </c>
      <c r="F504" s="156" t="s">
        <v>622</v>
      </c>
      <c r="G504" s="157" t="s">
        <v>242</v>
      </c>
      <c r="H504" s="158">
        <v>47.415</v>
      </c>
      <c r="I504" s="159"/>
      <c r="J504" s="159">
        <f>ROUND(I504*H504,2)</f>
        <v>0</v>
      </c>
      <c r="K504" s="156" t="s">
        <v>5</v>
      </c>
      <c r="L504" s="37"/>
      <c r="M504" s="160" t="s">
        <v>5</v>
      </c>
      <c r="N504" s="161" t="s">
        <v>43</v>
      </c>
      <c r="O504" s="162">
        <v>0.03</v>
      </c>
      <c r="P504" s="162">
        <f>O504*H504</f>
        <v>1.42245</v>
      </c>
      <c r="Q504" s="162">
        <v>0</v>
      </c>
      <c r="R504" s="162">
        <f>Q504*H504</f>
        <v>0</v>
      </c>
      <c r="S504" s="162">
        <v>0</v>
      </c>
      <c r="T504" s="163">
        <f>S504*H504</f>
        <v>0</v>
      </c>
      <c r="AR504" s="23" t="s">
        <v>148</v>
      </c>
      <c r="AT504" s="23" t="s">
        <v>143</v>
      </c>
      <c r="AU504" s="23" t="s">
        <v>81</v>
      </c>
      <c r="AY504" s="23" t="s">
        <v>141</v>
      </c>
      <c r="BE504" s="164">
        <f>IF(N504="základní",J504,0)</f>
        <v>0</v>
      </c>
      <c r="BF504" s="164">
        <f>IF(N504="snížená",J504,0)</f>
        <v>0</v>
      </c>
      <c r="BG504" s="164">
        <f>IF(N504="zákl. přenesená",J504,0)</f>
        <v>0</v>
      </c>
      <c r="BH504" s="164">
        <f>IF(N504="sníž. přenesená",J504,0)</f>
        <v>0</v>
      </c>
      <c r="BI504" s="164">
        <f>IF(N504="nulová",J504,0)</f>
        <v>0</v>
      </c>
      <c r="BJ504" s="23" t="s">
        <v>22</v>
      </c>
      <c r="BK504" s="164">
        <f>ROUND(I504*H504,2)</f>
        <v>0</v>
      </c>
      <c r="BL504" s="23" t="s">
        <v>148</v>
      </c>
      <c r="BM504" s="23" t="s">
        <v>1003</v>
      </c>
    </row>
    <row r="505" spans="2:51" s="11" customFormat="1" ht="13.5">
      <c r="B505" s="165"/>
      <c r="D505" s="166" t="s">
        <v>150</v>
      </c>
      <c r="E505" s="167" t="s">
        <v>5</v>
      </c>
      <c r="F505" s="168" t="s">
        <v>1004</v>
      </c>
      <c r="H505" s="169">
        <v>47.415</v>
      </c>
      <c r="L505" s="165"/>
      <c r="M505" s="170"/>
      <c r="N505" s="171"/>
      <c r="O505" s="171"/>
      <c r="P505" s="171"/>
      <c r="Q505" s="171"/>
      <c r="R505" s="171"/>
      <c r="S505" s="171"/>
      <c r="T505" s="172"/>
      <c r="AT505" s="167" t="s">
        <v>150</v>
      </c>
      <c r="AU505" s="167" t="s">
        <v>81</v>
      </c>
      <c r="AV505" s="11" t="s">
        <v>81</v>
      </c>
      <c r="AW505" s="11" t="s">
        <v>152</v>
      </c>
      <c r="AX505" s="11" t="s">
        <v>72</v>
      </c>
      <c r="AY505" s="167" t="s">
        <v>141</v>
      </c>
    </row>
    <row r="506" spans="2:51" s="12" customFormat="1" ht="13.5">
      <c r="B506" s="173"/>
      <c r="D506" s="174" t="s">
        <v>150</v>
      </c>
      <c r="E506" s="175" t="s">
        <v>5</v>
      </c>
      <c r="F506" s="176" t="s">
        <v>153</v>
      </c>
      <c r="H506" s="177">
        <v>47.415</v>
      </c>
      <c r="L506" s="173"/>
      <c r="M506" s="178"/>
      <c r="N506" s="179"/>
      <c r="O506" s="179"/>
      <c r="P506" s="179"/>
      <c r="Q506" s="179"/>
      <c r="R506" s="179"/>
      <c r="S506" s="179"/>
      <c r="T506" s="180"/>
      <c r="AT506" s="181" t="s">
        <v>150</v>
      </c>
      <c r="AU506" s="181" t="s">
        <v>81</v>
      </c>
      <c r="AV506" s="12" t="s">
        <v>148</v>
      </c>
      <c r="AW506" s="12" t="s">
        <v>152</v>
      </c>
      <c r="AX506" s="12" t="s">
        <v>22</v>
      </c>
      <c r="AY506" s="181" t="s">
        <v>141</v>
      </c>
    </row>
    <row r="507" spans="2:65" s="1" customFormat="1" ht="16.5" customHeight="1">
      <c r="B507" s="153"/>
      <c r="C507" s="154" t="s">
        <v>595</v>
      </c>
      <c r="D507" s="154" t="s">
        <v>143</v>
      </c>
      <c r="E507" s="155" t="s">
        <v>626</v>
      </c>
      <c r="F507" s="156" t="s">
        <v>627</v>
      </c>
      <c r="G507" s="157" t="s">
        <v>242</v>
      </c>
      <c r="H507" s="158">
        <v>2152.367</v>
      </c>
      <c r="I507" s="159"/>
      <c r="J507" s="159">
        <f>ROUND(I507*H507,2)</f>
        <v>0</v>
      </c>
      <c r="K507" s="156" t="s">
        <v>147</v>
      </c>
      <c r="L507" s="37"/>
      <c r="M507" s="160" t="s">
        <v>5</v>
      </c>
      <c r="N507" s="201" t="s">
        <v>43</v>
      </c>
      <c r="O507" s="202">
        <v>0.338</v>
      </c>
      <c r="P507" s="202">
        <f>O507*H507</f>
        <v>727.5000460000001</v>
      </c>
      <c r="Q507" s="202">
        <v>0</v>
      </c>
      <c r="R507" s="202">
        <f>Q507*H507</f>
        <v>0</v>
      </c>
      <c r="S507" s="202">
        <v>0</v>
      </c>
      <c r="T507" s="203">
        <f>S507*H507</f>
        <v>0</v>
      </c>
      <c r="AR507" s="23" t="s">
        <v>148</v>
      </c>
      <c r="AT507" s="23" t="s">
        <v>143</v>
      </c>
      <c r="AU507" s="23" t="s">
        <v>81</v>
      </c>
      <c r="AY507" s="23" t="s">
        <v>141</v>
      </c>
      <c r="BE507" s="164">
        <f>IF(N507="základní",J507,0)</f>
        <v>0</v>
      </c>
      <c r="BF507" s="164">
        <f>IF(N507="snížená",J507,0)</f>
        <v>0</v>
      </c>
      <c r="BG507" s="164">
        <f>IF(N507="zákl. přenesená",J507,0)</f>
        <v>0</v>
      </c>
      <c r="BH507" s="164">
        <f>IF(N507="sníž. přenesená",J507,0)</f>
        <v>0</v>
      </c>
      <c r="BI507" s="164">
        <f>IF(N507="nulová",J507,0)</f>
        <v>0</v>
      </c>
      <c r="BJ507" s="23" t="s">
        <v>22</v>
      </c>
      <c r="BK507" s="164">
        <f>ROUND(I507*H507,2)</f>
        <v>0</v>
      </c>
      <c r="BL507" s="23" t="s">
        <v>148</v>
      </c>
      <c r="BM507" s="23" t="s">
        <v>1005</v>
      </c>
    </row>
    <row r="508" spans="2:12" s="1" customFormat="1" ht="6.95" customHeight="1">
      <c r="B508" s="52"/>
      <c r="C508" s="53"/>
      <c r="D508" s="53"/>
      <c r="E508" s="53"/>
      <c r="F508" s="53"/>
      <c r="G508" s="53"/>
      <c r="H508" s="53"/>
      <c r="I508" s="53"/>
      <c r="J508" s="53"/>
      <c r="K508" s="53"/>
      <c r="L508" s="37"/>
    </row>
  </sheetData>
  <autoFilter ref="C83:K50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2"/>
  <sheetViews>
    <sheetView showGridLines="0" workbookViewId="0" topLeftCell="A1">
      <pane ySplit="1" topLeftCell="A214" activePane="bottomLeft" state="frozen"/>
      <selection pane="bottomLeft" activeCell="H227" sqref="H2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1006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ROUND(J81,2)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ROUND(SUM(BE81:BE231),2)</f>
        <v>0</v>
      </c>
      <c r="G30" s="38"/>
      <c r="H30" s="38"/>
      <c r="I30" s="106">
        <v>0.21</v>
      </c>
      <c r="J30" s="105">
        <f>ROUND(ROUND((SUM(BE81:BE231)),2)*I30,2)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ROUND(SUM(BF81:BF231),2)</f>
        <v>0</v>
      </c>
      <c r="G31" s="38"/>
      <c r="H31" s="38"/>
      <c r="I31" s="106">
        <v>0.15</v>
      </c>
      <c r="J31" s="105">
        <f>ROUND(ROUND((SUM(BF81:BF231)),2)*I31,2)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ROUND(SUM(BG81:BG231),2)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ROUND(SUM(BH81:BH231),2)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ROUND(SUM(BI81:BI231),2)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04 - Přeložka vodovodu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J81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1007</v>
      </c>
      <c r="E57" s="121"/>
      <c r="F57" s="121"/>
      <c r="G57" s="121"/>
      <c r="H57" s="121"/>
      <c r="I57" s="121"/>
      <c r="J57" s="122">
        <f>J82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J83</f>
        <v>0</v>
      </c>
      <c r="K58" s="129"/>
    </row>
    <row r="59" spans="2:11" s="8" customFormat="1" ht="19.9" customHeight="1">
      <c r="B59" s="124"/>
      <c r="C59" s="125"/>
      <c r="D59" s="126" t="s">
        <v>121</v>
      </c>
      <c r="E59" s="127"/>
      <c r="F59" s="127"/>
      <c r="G59" s="127"/>
      <c r="H59" s="127"/>
      <c r="I59" s="127"/>
      <c r="J59" s="128">
        <f>J123</f>
        <v>0</v>
      </c>
      <c r="K59" s="129"/>
    </row>
    <row r="60" spans="2:11" s="8" customFormat="1" ht="19.9" customHeight="1">
      <c r="B60" s="124"/>
      <c r="C60" s="125"/>
      <c r="D60" s="126" t="s">
        <v>123</v>
      </c>
      <c r="E60" s="127"/>
      <c r="F60" s="127"/>
      <c r="G60" s="127"/>
      <c r="H60" s="127"/>
      <c r="I60" s="127"/>
      <c r="J60" s="128">
        <f>J133</f>
        <v>0</v>
      </c>
      <c r="K60" s="129"/>
    </row>
    <row r="61" spans="2:11" s="8" customFormat="1" ht="19.9" customHeight="1">
      <c r="B61" s="124"/>
      <c r="C61" s="125"/>
      <c r="D61" s="126" t="s">
        <v>1008</v>
      </c>
      <c r="E61" s="127"/>
      <c r="F61" s="127"/>
      <c r="G61" s="127"/>
      <c r="H61" s="127"/>
      <c r="I61" s="127"/>
      <c r="J61" s="128">
        <f>J230</f>
        <v>0</v>
      </c>
      <c r="K61" s="129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38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53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37"/>
    </row>
    <row r="68" spans="2:12" s="1" customFormat="1" ht="36.95" customHeight="1">
      <c r="B68" s="37"/>
      <c r="C68" s="57" t="s">
        <v>125</v>
      </c>
      <c r="L68" s="37"/>
    </row>
    <row r="69" spans="2:12" s="1" customFormat="1" ht="6.95" customHeight="1">
      <c r="B69" s="37"/>
      <c r="L69" s="37"/>
    </row>
    <row r="70" spans="2:12" s="1" customFormat="1" ht="14.45" customHeight="1">
      <c r="B70" s="37"/>
      <c r="C70" s="59" t="s">
        <v>17</v>
      </c>
      <c r="L70" s="37"/>
    </row>
    <row r="71" spans="2:12" s="1" customFormat="1" ht="16.5" customHeight="1">
      <c r="B71" s="37"/>
      <c r="E71" s="323" t="str">
        <f>E7</f>
        <v>PPO města Písek I. a II. etapa</v>
      </c>
      <c r="F71" s="324"/>
      <c r="G71" s="324"/>
      <c r="H71" s="324"/>
      <c r="L71" s="37"/>
    </row>
    <row r="72" spans="2:12" s="1" customFormat="1" ht="14.45" customHeight="1">
      <c r="B72" s="37"/>
      <c r="C72" s="59" t="s">
        <v>110</v>
      </c>
      <c r="L72" s="37"/>
    </row>
    <row r="73" spans="2:12" s="1" customFormat="1" ht="17.25" customHeight="1">
      <c r="B73" s="37"/>
      <c r="E73" s="314" t="str">
        <f>E9</f>
        <v>IO 04 - Přeložka vodovodu</v>
      </c>
      <c r="F73" s="325"/>
      <c r="G73" s="325"/>
      <c r="H73" s="325"/>
      <c r="L73" s="37"/>
    </row>
    <row r="74" spans="2:12" s="1" customFormat="1" ht="6.95" customHeight="1">
      <c r="B74" s="37"/>
      <c r="L74" s="37"/>
    </row>
    <row r="75" spans="2:12" s="1" customFormat="1" ht="18" customHeight="1">
      <c r="B75" s="37"/>
      <c r="C75" s="59" t="s">
        <v>23</v>
      </c>
      <c r="F75" s="130" t="str">
        <f>F12</f>
        <v>Písek</v>
      </c>
      <c r="I75" s="59" t="s">
        <v>25</v>
      </c>
      <c r="J75" s="63">
        <f>IF(J12="","",J12)</f>
        <v>42865</v>
      </c>
      <c r="L75" s="37"/>
    </row>
    <row r="76" spans="2:12" s="1" customFormat="1" ht="6.95" customHeight="1">
      <c r="B76" s="37"/>
      <c r="L76" s="37"/>
    </row>
    <row r="77" spans="2:12" s="1" customFormat="1" ht="15">
      <c r="B77" s="37"/>
      <c r="C77" s="59" t="s">
        <v>28</v>
      </c>
      <c r="F77" s="130" t="str">
        <f>E15</f>
        <v>Povodí Vltavy, s.p., Č.Budějovice</v>
      </c>
      <c r="I77" s="59" t="s">
        <v>34</v>
      </c>
      <c r="J77" s="130" t="str">
        <f>E21</f>
        <v>VH-TRES spol.s r.o., Č. Budějovice</v>
      </c>
      <c r="L77" s="37"/>
    </row>
    <row r="78" spans="2:12" s="1" customFormat="1" ht="14.45" customHeight="1">
      <c r="B78" s="37"/>
      <c r="C78" s="59" t="s">
        <v>32</v>
      </c>
      <c r="F78" s="130" t="str">
        <f>IF(E18="","",E18)</f>
        <v xml:space="preserve"> </v>
      </c>
      <c r="L78" s="37"/>
    </row>
    <row r="79" spans="2:12" s="1" customFormat="1" ht="10.35" customHeight="1">
      <c r="B79" s="37"/>
      <c r="L79" s="37"/>
    </row>
    <row r="80" spans="2:20" s="9" customFormat="1" ht="29.25" customHeight="1">
      <c r="B80" s="131"/>
      <c r="C80" s="132" t="s">
        <v>126</v>
      </c>
      <c r="D80" s="133" t="s">
        <v>57</v>
      </c>
      <c r="E80" s="133" t="s">
        <v>53</v>
      </c>
      <c r="F80" s="133" t="s">
        <v>127</v>
      </c>
      <c r="G80" s="133" t="s">
        <v>128</v>
      </c>
      <c r="H80" s="133" t="s">
        <v>129</v>
      </c>
      <c r="I80" s="134" t="s">
        <v>130</v>
      </c>
      <c r="J80" s="133" t="s">
        <v>114</v>
      </c>
      <c r="K80" s="135" t="s">
        <v>131</v>
      </c>
      <c r="L80" s="131"/>
      <c r="M80" s="69" t="s">
        <v>132</v>
      </c>
      <c r="N80" s="70" t="s">
        <v>42</v>
      </c>
      <c r="O80" s="70" t="s">
        <v>133</v>
      </c>
      <c r="P80" s="70" t="s">
        <v>134</v>
      </c>
      <c r="Q80" s="70" t="s">
        <v>135</v>
      </c>
      <c r="R80" s="70" t="s">
        <v>136</v>
      </c>
      <c r="S80" s="70" t="s">
        <v>137</v>
      </c>
      <c r="T80" s="71" t="s">
        <v>138</v>
      </c>
    </row>
    <row r="81" spans="2:63" s="1" customFormat="1" ht="29.25" customHeight="1">
      <c r="B81" s="37"/>
      <c r="C81" s="73" t="s">
        <v>115</v>
      </c>
      <c r="J81" s="136">
        <f>BK81</f>
        <v>0</v>
      </c>
      <c r="L81" s="37"/>
      <c r="M81" s="72"/>
      <c r="N81" s="64"/>
      <c r="O81" s="64"/>
      <c r="P81" s="137">
        <f>P82</f>
        <v>533.8193160000001</v>
      </c>
      <c r="Q81" s="64"/>
      <c r="R81" s="137">
        <f>R82</f>
        <v>17.62425</v>
      </c>
      <c r="S81" s="64"/>
      <c r="T81" s="138">
        <f>T82</f>
        <v>0</v>
      </c>
      <c r="AT81" s="23" t="s">
        <v>71</v>
      </c>
      <c r="AU81" s="23" t="s">
        <v>116</v>
      </c>
      <c r="BK81" s="139">
        <f>BK82</f>
        <v>0</v>
      </c>
    </row>
    <row r="82" spans="2:63" s="10" customFormat="1" ht="37.35" customHeight="1">
      <c r="B82" s="140"/>
      <c r="D82" s="141" t="s">
        <v>71</v>
      </c>
      <c r="E82" s="142" t="s">
        <v>1009</v>
      </c>
      <c r="F82" s="142" t="s">
        <v>89</v>
      </c>
      <c r="J82" s="143">
        <f>BK82</f>
        <v>0</v>
      </c>
      <c r="L82" s="140"/>
      <c r="M82" s="144"/>
      <c r="N82" s="145"/>
      <c r="O82" s="145"/>
      <c r="P82" s="146">
        <f>P83+P123+P133+P230</f>
        <v>533.8193160000001</v>
      </c>
      <c r="Q82" s="145"/>
      <c r="R82" s="146">
        <f>R83+R123+R133+R230</f>
        <v>17.62425</v>
      </c>
      <c r="S82" s="145"/>
      <c r="T82" s="147">
        <f>T83+T123+T133+T230</f>
        <v>0</v>
      </c>
      <c r="AR82" s="141" t="s">
        <v>22</v>
      </c>
      <c r="AT82" s="148" t="s">
        <v>71</v>
      </c>
      <c r="AU82" s="148" t="s">
        <v>72</v>
      </c>
      <c r="AY82" s="141" t="s">
        <v>141</v>
      </c>
      <c r="BK82" s="149">
        <f>BK83+BK123+BK133+BK230</f>
        <v>0</v>
      </c>
    </row>
    <row r="83" spans="2:63" s="10" customFormat="1" ht="19.9" customHeight="1">
      <c r="B83" s="140"/>
      <c r="D83" s="150" t="s">
        <v>71</v>
      </c>
      <c r="E83" s="151" t="s">
        <v>22</v>
      </c>
      <c r="F83" s="151" t="s">
        <v>142</v>
      </c>
      <c r="J83" s="152">
        <f>BK83</f>
        <v>0</v>
      </c>
      <c r="L83" s="140"/>
      <c r="M83" s="144"/>
      <c r="N83" s="145"/>
      <c r="O83" s="145"/>
      <c r="P83" s="146">
        <f>SUM(P84:P122)</f>
        <v>339.409494</v>
      </c>
      <c r="Q83" s="145"/>
      <c r="R83" s="146">
        <f>SUM(R84:R122)</f>
        <v>0.17556</v>
      </c>
      <c r="S83" s="145"/>
      <c r="T83" s="147">
        <f>SUM(T84:T122)</f>
        <v>0</v>
      </c>
      <c r="AR83" s="141" t="s">
        <v>22</v>
      </c>
      <c r="AT83" s="148" t="s">
        <v>71</v>
      </c>
      <c r="AU83" s="148" t="s">
        <v>22</v>
      </c>
      <c r="AY83" s="141" t="s">
        <v>141</v>
      </c>
      <c r="BK83" s="149">
        <f>SUM(BK84:BK122)</f>
        <v>0</v>
      </c>
    </row>
    <row r="84" spans="2:65" s="1" customFormat="1" ht="16.5" customHeight="1">
      <c r="B84" s="153"/>
      <c r="C84" s="154" t="s">
        <v>22</v>
      </c>
      <c r="D84" s="154" t="s">
        <v>143</v>
      </c>
      <c r="E84" s="155" t="s">
        <v>189</v>
      </c>
      <c r="F84" s="156" t="s">
        <v>190</v>
      </c>
      <c r="G84" s="157" t="s">
        <v>727</v>
      </c>
      <c r="H84" s="158">
        <v>50</v>
      </c>
      <c r="I84" s="159"/>
      <c r="J84" s="159">
        <f>ROUND(I84*H84,2)</f>
        <v>0</v>
      </c>
      <c r="K84" s="156" t="s">
        <v>147</v>
      </c>
      <c r="L84" s="37"/>
      <c r="M84" s="160" t="s">
        <v>5</v>
      </c>
      <c r="N84" s="161" t="s">
        <v>43</v>
      </c>
      <c r="O84" s="162">
        <v>0</v>
      </c>
      <c r="P84" s="162">
        <f>O84*H84</f>
        <v>0</v>
      </c>
      <c r="Q84" s="162">
        <v>0</v>
      </c>
      <c r="R84" s="162">
        <f>Q84*H84</f>
        <v>0</v>
      </c>
      <c r="S84" s="162">
        <v>0</v>
      </c>
      <c r="T84" s="163">
        <f>S84*H84</f>
        <v>0</v>
      </c>
      <c r="AR84" s="23" t="s">
        <v>148</v>
      </c>
      <c r="AT84" s="23" t="s">
        <v>143</v>
      </c>
      <c r="AU84" s="23" t="s">
        <v>81</v>
      </c>
      <c r="AY84" s="23" t="s">
        <v>141</v>
      </c>
      <c r="BE84" s="164">
        <f>IF(N84="základní",J84,0)</f>
        <v>0</v>
      </c>
      <c r="BF84" s="164">
        <f>IF(N84="snížená",J84,0)</f>
        <v>0</v>
      </c>
      <c r="BG84" s="164">
        <f>IF(N84="zákl. přenesená",J84,0)</f>
        <v>0</v>
      </c>
      <c r="BH84" s="164">
        <f>IF(N84="sníž. přenesená",J84,0)</f>
        <v>0</v>
      </c>
      <c r="BI84" s="164">
        <f>IF(N84="nulová",J84,0)</f>
        <v>0</v>
      </c>
      <c r="BJ84" s="23" t="s">
        <v>22</v>
      </c>
      <c r="BK84" s="164">
        <f>ROUND(I84*H84,2)</f>
        <v>0</v>
      </c>
      <c r="BL84" s="23" t="s">
        <v>148</v>
      </c>
      <c r="BM84" s="23" t="s">
        <v>1010</v>
      </c>
    </row>
    <row r="85" spans="2:51" s="11" customFormat="1" ht="13.5">
      <c r="B85" s="165"/>
      <c r="D85" s="166" t="s">
        <v>150</v>
      </c>
      <c r="E85" s="167" t="s">
        <v>5</v>
      </c>
      <c r="F85" s="168" t="s">
        <v>1011</v>
      </c>
      <c r="H85" s="169">
        <v>50</v>
      </c>
      <c r="L85" s="165"/>
      <c r="M85" s="170"/>
      <c r="N85" s="171"/>
      <c r="O85" s="171"/>
      <c r="P85" s="171"/>
      <c r="Q85" s="171"/>
      <c r="R85" s="171"/>
      <c r="S85" s="171"/>
      <c r="T85" s="172"/>
      <c r="AT85" s="167" t="s">
        <v>150</v>
      </c>
      <c r="AU85" s="167" t="s">
        <v>81</v>
      </c>
      <c r="AV85" s="11" t="s">
        <v>81</v>
      </c>
      <c r="AW85" s="11" t="s">
        <v>152</v>
      </c>
      <c r="AX85" s="11" t="s">
        <v>72</v>
      </c>
      <c r="AY85" s="167" t="s">
        <v>141</v>
      </c>
    </row>
    <row r="86" spans="2:51" s="12" customFormat="1" ht="13.5">
      <c r="B86" s="173"/>
      <c r="D86" s="174" t="s">
        <v>150</v>
      </c>
      <c r="E86" s="175" t="s">
        <v>5</v>
      </c>
      <c r="F86" s="176" t="s">
        <v>153</v>
      </c>
      <c r="H86" s="177">
        <v>50</v>
      </c>
      <c r="L86" s="173"/>
      <c r="M86" s="178"/>
      <c r="N86" s="179"/>
      <c r="O86" s="179"/>
      <c r="P86" s="179"/>
      <c r="Q86" s="179"/>
      <c r="R86" s="179"/>
      <c r="S86" s="179"/>
      <c r="T86" s="180"/>
      <c r="AT86" s="181" t="s">
        <v>150</v>
      </c>
      <c r="AU86" s="181" t="s">
        <v>81</v>
      </c>
      <c r="AV86" s="12" t="s">
        <v>148</v>
      </c>
      <c r="AW86" s="12" t="s">
        <v>152</v>
      </c>
      <c r="AX86" s="12" t="s">
        <v>22</v>
      </c>
      <c r="AY86" s="181" t="s">
        <v>141</v>
      </c>
    </row>
    <row r="87" spans="2:65" s="1" customFormat="1" ht="25.5" customHeight="1">
      <c r="B87" s="153"/>
      <c r="C87" s="154" t="s">
        <v>81</v>
      </c>
      <c r="D87" s="154" t="s">
        <v>143</v>
      </c>
      <c r="E87" s="155" t="s">
        <v>195</v>
      </c>
      <c r="F87" s="156" t="s">
        <v>196</v>
      </c>
      <c r="G87" s="157" t="s">
        <v>197</v>
      </c>
      <c r="H87" s="158">
        <v>10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</v>
      </c>
      <c r="P87" s="162">
        <f>O87*H87</f>
        <v>0</v>
      </c>
      <c r="Q87" s="162">
        <v>0</v>
      </c>
      <c r="R87" s="162">
        <f>Q87*H87</f>
        <v>0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1012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1013</v>
      </c>
      <c r="H88" s="169">
        <v>10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10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357</v>
      </c>
      <c r="D90" s="154" t="s">
        <v>143</v>
      </c>
      <c r="E90" s="155" t="s">
        <v>206</v>
      </c>
      <c r="F90" s="156" t="s">
        <v>745</v>
      </c>
      <c r="G90" s="157" t="s">
        <v>185</v>
      </c>
      <c r="H90" s="158">
        <v>10.45</v>
      </c>
      <c r="I90" s="159"/>
      <c r="J90" s="159">
        <f>ROUND(I90*H90,2)</f>
        <v>0</v>
      </c>
      <c r="K90" s="156" t="s">
        <v>147</v>
      </c>
      <c r="L90" s="37"/>
      <c r="M90" s="160" t="s">
        <v>5</v>
      </c>
      <c r="N90" s="161" t="s">
        <v>43</v>
      </c>
      <c r="O90" s="162">
        <v>1.763</v>
      </c>
      <c r="P90" s="162">
        <f>O90*H90</f>
        <v>18.42335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1014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1015</v>
      </c>
      <c r="H91" s="169">
        <v>10.45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10.45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215</v>
      </c>
      <c r="F93" s="156" t="s">
        <v>216</v>
      </c>
      <c r="G93" s="157" t="s">
        <v>185</v>
      </c>
      <c r="H93" s="158">
        <v>52.25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1.43</v>
      </c>
      <c r="P93" s="162">
        <f>O93*H93</f>
        <v>74.7175</v>
      </c>
      <c r="Q93" s="162">
        <v>0</v>
      </c>
      <c r="R93" s="162">
        <f>Q93*H93</f>
        <v>0</v>
      </c>
      <c r="S93" s="162">
        <v>0</v>
      </c>
      <c r="T93" s="163">
        <f>S93*H93</f>
        <v>0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1016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1017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1018</v>
      </c>
      <c r="H95" s="169">
        <v>52.25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74" t="s">
        <v>150</v>
      </c>
      <c r="E96" s="175" t="s">
        <v>5</v>
      </c>
      <c r="F96" s="176" t="s">
        <v>153</v>
      </c>
      <c r="H96" s="177">
        <v>52.25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5" s="1" customFormat="1" ht="16.5" customHeight="1">
      <c r="B97" s="153"/>
      <c r="C97" s="154" t="s">
        <v>164</v>
      </c>
      <c r="D97" s="154" t="s">
        <v>143</v>
      </c>
      <c r="E97" s="155" t="s">
        <v>1019</v>
      </c>
      <c r="F97" s="156" t="s">
        <v>1020</v>
      </c>
      <c r="G97" s="157" t="s">
        <v>185</v>
      </c>
      <c r="H97" s="158">
        <v>52.25</v>
      </c>
      <c r="I97" s="159"/>
      <c r="J97" s="159">
        <f>ROUND(I97*H97,2)</f>
        <v>0</v>
      </c>
      <c r="K97" s="156" t="s">
        <v>147</v>
      </c>
      <c r="L97" s="37"/>
      <c r="M97" s="160" t="s">
        <v>5</v>
      </c>
      <c r="N97" s="161" t="s">
        <v>43</v>
      </c>
      <c r="O97" s="162">
        <v>2.133</v>
      </c>
      <c r="P97" s="162">
        <f>O97*H97</f>
        <v>111.44925</v>
      </c>
      <c r="Q97" s="162">
        <v>0</v>
      </c>
      <c r="R97" s="162">
        <f>Q97*H97</f>
        <v>0</v>
      </c>
      <c r="S97" s="162">
        <v>0</v>
      </c>
      <c r="T97" s="163">
        <f>S97*H97</f>
        <v>0</v>
      </c>
      <c r="AR97" s="23" t="s">
        <v>148</v>
      </c>
      <c r="AT97" s="23" t="s">
        <v>143</v>
      </c>
      <c r="AU97" s="23" t="s">
        <v>81</v>
      </c>
      <c r="AY97" s="23" t="s">
        <v>141</v>
      </c>
      <c r="BE97" s="164">
        <f>IF(N97="základní",J97,0)</f>
        <v>0</v>
      </c>
      <c r="BF97" s="164">
        <f>IF(N97="snížená",J97,0)</f>
        <v>0</v>
      </c>
      <c r="BG97" s="164">
        <f>IF(N97="zákl. přenesená",J97,0)</f>
        <v>0</v>
      </c>
      <c r="BH97" s="164">
        <f>IF(N97="sníž. přenesená",J97,0)</f>
        <v>0</v>
      </c>
      <c r="BI97" s="164">
        <f>IF(N97="nulová",J97,0)</f>
        <v>0</v>
      </c>
      <c r="BJ97" s="23" t="s">
        <v>22</v>
      </c>
      <c r="BK97" s="164">
        <f>ROUND(I97*H97,2)</f>
        <v>0</v>
      </c>
      <c r="BL97" s="23" t="s">
        <v>148</v>
      </c>
      <c r="BM97" s="23" t="s">
        <v>1021</v>
      </c>
    </row>
    <row r="98" spans="2:51" s="13" customFormat="1" ht="13.5">
      <c r="B98" s="182"/>
      <c r="D98" s="166" t="s">
        <v>150</v>
      </c>
      <c r="E98" s="183" t="s">
        <v>5</v>
      </c>
      <c r="F98" s="184" t="s">
        <v>1022</v>
      </c>
      <c r="H98" s="185" t="s">
        <v>5</v>
      </c>
      <c r="L98" s="182"/>
      <c r="M98" s="186"/>
      <c r="N98" s="187"/>
      <c r="O98" s="187"/>
      <c r="P98" s="187"/>
      <c r="Q98" s="187"/>
      <c r="R98" s="187"/>
      <c r="S98" s="187"/>
      <c r="T98" s="188"/>
      <c r="AT98" s="185" t="s">
        <v>150</v>
      </c>
      <c r="AU98" s="185" t="s">
        <v>81</v>
      </c>
      <c r="AV98" s="13" t="s">
        <v>22</v>
      </c>
      <c r="AW98" s="13" t="s">
        <v>152</v>
      </c>
      <c r="AX98" s="13" t="s">
        <v>72</v>
      </c>
      <c r="AY98" s="185" t="s">
        <v>141</v>
      </c>
    </row>
    <row r="99" spans="2:51" s="11" customFormat="1" ht="13.5">
      <c r="B99" s="165"/>
      <c r="D99" s="166" t="s">
        <v>150</v>
      </c>
      <c r="E99" s="167" t="s">
        <v>5</v>
      </c>
      <c r="F99" s="168" t="s">
        <v>1018</v>
      </c>
      <c r="H99" s="169">
        <v>52.25</v>
      </c>
      <c r="L99" s="165"/>
      <c r="M99" s="170"/>
      <c r="N99" s="171"/>
      <c r="O99" s="171"/>
      <c r="P99" s="171"/>
      <c r="Q99" s="171"/>
      <c r="R99" s="171"/>
      <c r="S99" s="171"/>
      <c r="T99" s="172"/>
      <c r="AT99" s="167" t="s">
        <v>150</v>
      </c>
      <c r="AU99" s="167" t="s">
        <v>81</v>
      </c>
      <c r="AV99" s="11" t="s">
        <v>81</v>
      </c>
      <c r="AW99" s="11" t="s">
        <v>152</v>
      </c>
      <c r="AX99" s="11" t="s">
        <v>72</v>
      </c>
      <c r="AY99" s="167" t="s">
        <v>141</v>
      </c>
    </row>
    <row r="100" spans="2:51" s="12" customFormat="1" ht="13.5">
      <c r="B100" s="173"/>
      <c r="D100" s="174" t="s">
        <v>150</v>
      </c>
      <c r="E100" s="175" t="s">
        <v>5</v>
      </c>
      <c r="F100" s="176" t="s">
        <v>153</v>
      </c>
      <c r="H100" s="177">
        <v>52.25</v>
      </c>
      <c r="L100" s="173"/>
      <c r="M100" s="178"/>
      <c r="N100" s="179"/>
      <c r="O100" s="179"/>
      <c r="P100" s="179"/>
      <c r="Q100" s="179"/>
      <c r="R100" s="179"/>
      <c r="S100" s="179"/>
      <c r="T100" s="180"/>
      <c r="AT100" s="181" t="s">
        <v>150</v>
      </c>
      <c r="AU100" s="181" t="s">
        <v>81</v>
      </c>
      <c r="AV100" s="12" t="s">
        <v>148</v>
      </c>
      <c r="AW100" s="12" t="s">
        <v>152</v>
      </c>
      <c r="AX100" s="12" t="s">
        <v>22</v>
      </c>
      <c r="AY100" s="181" t="s">
        <v>141</v>
      </c>
    </row>
    <row r="101" spans="2:65" s="1" customFormat="1" ht="16.5" customHeight="1">
      <c r="B101" s="153"/>
      <c r="C101" s="154" t="s">
        <v>169</v>
      </c>
      <c r="D101" s="154" t="s">
        <v>143</v>
      </c>
      <c r="E101" s="155" t="s">
        <v>1023</v>
      </c>
      <c r="F101" s="156" t="s">
        <v>1024</v>
      </c>
      <c r="G101" s="157" t="s">
        <v>146</v>
      </c>
      <c r="H101" s="158">
        <v>209</v>
      </c>
      <c r="I101" s="159"/>
      <c r="J101" s="159">
        <f>ROUND(I101*H101,2)</f>
        <v>0</v>
      </c>
      <c r="K101" s="156" t="s">
        <v>147</v>
      </c>
      <c r="L101" s="37"/>
      <c r="M101" s="160" t="s">
        <v>5</v>
      </c>
      <c r="N101" s="161" t="s">
        <v>43</v>
      </c>
      <c r="O101" s="162">
        <v>0.236</v>
      </c>
      <c r="P101" s="162">
        <f>O101*H101</f>
        <v>49.324</v>
      </c>
      <c r="Q101" s="162">
        <v>0.00084</v>
      </c>
      <c r="R101" s="162">
        <f>Q101*H101</f>
        <v>0.17556</v>
      </c>
      <c r="S101" s="162">
        <v>0</v>
      </c>
      <c r="T101" s="163">
        <f>S101*H101</f>
        <v>0</v>
      </c>
      <c r="AR101" s="23" t="s">
        <v>148</v>
      </c>
      <c r="AT101" s="23" t="s">
        <v>143</v>
      </c>
      <c r="AU101" s="23" t="s">
        <v>81</v>
      </c>
      <c r="AY101" s="23" t="s">
        <v>141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22</v>
      </c>
      <c r="BK101" s="164">
        <f>ROUND(I101*H101,2)</f>
        <v>0</v>
      </c>
      <c r="BL101" s="23" t="s">
        <v>148</v>
      </c>
      <c r="BM101" s="23" t="s">
        <v>1025</v>
      </c>
    </row>
    <row r="102" spans="2:51" s="11" customFormat="1" ht="13.5">
      <c r="B102" s="165"/>
      <c r="D102" s="166" t="s">
        <v>150</v>
      </c>
      <c r="E102" s="167" t="s">
        <v>5</v>
      </c>
      <c r="F102" s="168" t="s">
        <v>1026</v>
      </c>
      <c r="H102" s="169">
        <v>209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150</v>
      </c>
      <c r="AU102" s="167" t="s">
        <v>81</v>
      </c>
      <c r="AV102" s="11" t="s">
        <v>81</v>
      </c>
      <c r="AW102" s="11" t="s">
        <v>152</v>
      </c>
      <c r="AX102" s="11" t="s">
        <v>72</v>
      </c>
      <c r="AY102" s="167" t="s">
        <v>141</v>
      </c>
    </row>
    <row r="103" spans="2:51" s="12" customFormat="1" ht="13.5">
      <c r="B103" s="173"/>
      <c r="D103" s="174" t="s">
        <v>150</v>
      </c>
      <c r="E103" s="175" t="s">
        <v>5</v>
      </c>
      <c r="F103" s="176" t="s">
        <v>153</v>
      </c>
      <c r="H103" s="177">
        <v>209</v>
      </c>
      <c r="L103" s="173"/>
      <c r="M103" s="178"/>
      <c r="N103" s="179"/>
      <c r="O103" s="179"/>
      <c r="P103" s="179"/>
      <c r="Q103" s="179"/>
      <c r="R103" s="179"/>
      <c r="S103" s="179"/>
      <c r="T103" s="180"/>
      <c r="AT103" s="181" t="s">
        <v>150</v>
      </c>
      <c r="AU103" s="181" t="s">
        <v>81</v>
      </c>
      <c r="AV103" s="12" t="s">
        <v>148</v>
      </c>
      <c r="AW103" s="12" t="s">
        <v>152</v>
      </c>
      <c r="AX103" s="12" t="s">
        <v>22</v>
      </c>
      <c r="AY103" s="181" t="s">
        <v>141</v>
      </c>
    </row>
    <row r="104" spans="2:65" s="1" customFormat="1" ht="16.5" customHeight="1">
      <c r="B104" s="153"/>
      <c r="C104" s="154" t="s">
        <v>174</v>
      </c>
      <c r="D104" s="154" t="s">
        <v>143</v>
      </c>
      <c r="E104" s="155" t="s">
        <v>1027</v>
      </c>
      <c r="F104" s="156" t="s">
        <v>1028</v>
      </c>
      <c r="G104" s="157" t="s">
        <v>146</v>
      </c>
      <c r="H104" s="158">
        <v>209</v>
      </c>
      <c r="I104" s="159"/>
      <c r="J104" s="159">
        <f>ROUND(I104*H104,2)</f>
        <v>0</v>
      </c>
      <c r="K104" s="156" t="s">
        <v>147</v>
      </c>
      <c r="L104" s="37"/>
      <c r="M104" s="160" t="s">
        <v>5</v>
      </c>
      <c r="N104" s="161" t="s">
        <v>43</v>
      </c>
      <c r="O104" s="162">
        <v>0.07</v>
      </c>
      <c r="P104" s="162">
        <f>O104*H104</f>
        <v>14.63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AR104" s="23" t="s">
        <v>148</v>
      </c>
      <c r="AT104" s="23" t="s">
        <v>143</v>
      </c>
      <c r="AU104" s="23" t="s">
        <v>81</v>
      </c>
      <c r="AY104" s="23" t="s">
        <v>141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23" t="s">
        <v>22</v>
      </c>
      <c r="BK104" s="164">
        <f>ROUND(I104*H104,2)</f>
        <v>0</v>
      </c>
      <c r="BL104" s="23" t="s">
        <v>148</v>
      </c>
      <c r="BM104" s="23" t="s">
        <v>1029</v>
      </c>
    </row>
    <row r="105" spans="2:51" s="11" customFormat="1" ht="13.5">
      <c r="B105" s="165"/>
      <c r="D105" s="166" t="s">
        <v>150</v>
      </c>
      <c r="E105" s="167" t="s">
        <v>5</v>
      </c>
      <c r="F105" s="168" t="s">
        <v>1026</v>
      </c>
      <c r="H105" s="169">
        <v>209</v>
      </c>
      <c r="L105" s="165"/>
      <c r="M105" s="170"/>
      <c r="N105" s="171"/>
      <c r="O105" s="171"/>
      <c r="P105" s="171"/>
      <c r="Q105" s="171"/>
      <c r="R105" s="171"/>
      <c r="S105" s="171"/>
      <c r="T105" s="172"/>
      <c r="AT105" s="167" t="s">
        <v>150</v>
      </c>
      <c r="AU105" s="167" t="s">
        <v>81</v>
      </c>
      <c r="AV105" s="11" t="s">
        <v>81</v>
      </c>
      <c r="AW105" s="11" t="s">
        <v>152</v>
      </c>
      <c r="AX105" s="11" t="s">
        <v>72</v>
      </c>
      <c r="AY105" s="167" t="s">
        <v>141</v>
      </c>
    </row>
    <row r="106" spans="2:51" s="12" customFormat="1" ht="13.5">
      <c r="B106" s="173"/>
      <c r="D106" s="174" t="s">
        <v>150</v>
      </c>
      <c r="E106" s="175" t="s">
        <v>5</v>
      </c>
      <c r="F106" s="176" t="s">
        <v>153</v>
      </c>
      <c r="H106" s="177">
        <v>209</v>
      </c>
      <c r="L106" s="173"/>
      <c r="M106" s="178"/>
      <c r="N106" s="179"/>
      <c r="O106" s="179"/>
      <c r="P106" s="179"/>
      <c r="Q106" s="179"/>
      <c r="R106" s="179"/>
      <c r="S106" s="179"/>
      <c r="T106" s="180"/>
      <c r="AT106" s="181" t="s">
        <v>150</v>
      </c>
      <c r="AU106" s="181" t="s">
        <v>81</v>
      </c>
      <c r="AV106" s="12" t="s">
        <v>148</v>
      </c>
      <c r="AW106" s="12" t="s">
        <v>152</v>
      </c>
      <c r="AX106" s="12" t="s">
        <v>22</v>
      </c>
      <c r="AY106" s="181" t="s">
        <v>141</v>
      </c>
    </row>
    <row r="107" spans="2:65" s="1" customFormat="1" ht="16.5" customHeight="1">
      <c r="B107" s="153"/>
      <c r="C107" s="154" t="s">
        <v>178</v>
      </c>
      <c r="D107" s="154" t="s">
        <v>143</v>
      </c>
      <c r="E107" s="155" t="s">
        <v>1030</v>
      </c>
      <c r="F107" s="156" t="s">
        <v>1031</v>
      </c>
      <c r="G107" s="157" t="s">
        <v>185</v>
      </c>
      <c r="H107" s="158">
        <v>52.25</v>
      </c>
      <c r="I107" s="159"/>
      <c r="J107" s="159">
        <f>ROUND(I107*H107,2)</f>
        <v>0</v>
      </c>
      <c r="K107" s="156" t="s">
        <v>147</v>
      </c>
      <c r="L107" s="37"/>
      <c r="M107" s="160" t="s">
        <v>5</v>
      </c>
      <c r="N107" s="161" t="s">
        <v>43</v>
      </c>
      <c r="O107" s="162">
        <v>0.345</v>
      </c>
      <c r="P107" s="162">
        <f>O107*H107</f>
        <v>18.026249999999997</v>
      </c>
      <c r="Q107" s="162">
        <v>0</v>
      </c>
      <c r="R107" s="162">
        <f>Q107*H107</f>
        <v>0</v>
      </c>
      <c r="S107" s="162">
        <v>0</v>
      </c>
      <c r="T107" s="163">
        <f>S107*H107</f>
        <v>0</v>
      </c>
      <c r="AR107" s="23" t="s">
        <v>148</v>
      </c>
      <c r="AT107" s="23" t="s">
        <v>143</v>
      </c>
      <c r="AU107" s="23" t="s">
        <v>81</v>
      </c>
      <c r="AY107" s="23" t="s">
        <v>141</v>
      </c>
      <c r="BE107" s="164">
        <f>IF(N107="základní",J107,0)</f>
        <v>0</v>
      </c>
      <c r="BF107" s="164">
        <f>IF(N107="snížená",J107,0)</f>
        <v>0</v>
      </c>
      <c r="BG107" s="164">
        <f>IF(N107="zákl. přenesená",J107,0)</f>
        <v>0</v>
      </c>
      <c r="BH107" s="164">
        <f>IF(N107="sníž. přenesená",J107,0)</f>
        <v>0</v>
      </c>
      <c r="BI107" s="164">
        <f>IF(N107="nulová",J107,0)</f>
        <v>0</v>
      </c>
      <c r="BJ107" s="23" t="s">
        <v>22</v>
      </c>
      <c r="BK107" s="164">
        <f>ROUND(I107*H107,2)</f>
        <v>0</v>
      </c>
      <c r="BL107" s="23" t="s">
        <v>148</v>
      </c>
      <c r="BM107" s="23" t="s">
        <v>1032</v>
      </c>
    </row>
    <row r="108" spans="2:51" s="11" customFormat="1" ht="13.5">
      <c r="B108" s="165"/>
      <c r="D108" s="166" t="s">
        <v>150</v>
      </c>
      <c r="E108" s="167" t="s">
        <v>5</v>
      </c>
      <c r="F108" s="168" t="s">
        <v>1018</v>
      </c>
      <c r="H108" s="169">
        <v>52.25</v>
      </c>
      <c r="L108" s="165"/>
      <c r="M108" s="170"/>
      <c r="N108" s="171"/>
      <c r="O108" s="171"/>
      <c r="P108" s="171"/>
      <c r="Q108" s="171"/>
      <c r="R108" s="171"/>
      <c r="S108" s="171"/>
      <c r="T108" s="172"/>
      <c r="AT108" s="167" t="s">
        <v>150</v>
      </c>
      <c r="AU108" s="167" t="s">
        <v>81</v>
      </c>
      <c r="AV108" s="11" t="s">
        <v>81</v>
      </c>
      <c r="AW108" s="11" t="s">
        <v>152</v>
      </c>
      <c r="AX108" s="11" t="s">
        <v>72</v>
      </c>
      <c r="AY108" s="167" t="s">
        <v>141</v>
      </c>
    </row>
    <row r="109" spans="2:51" s="12" customFormat="1" ht="13.5">
      <c r="B109" s="173"/>
      <c r="D109" s="174" t="s">
        <v>150</v>
      </c>
      <c r="E109" s="175" t="s">
        <v>5</v>
      </c>
      <c r="F109" s="176" t="s">
        <v>153</v>
      </c>
      <c r="H109" s="177">
        <v>52.25</v>
      </c>
      <c r="L109" s="173"/>
      <c r="M109" s="178"/>
      <c r="N109" s="179"/>
      <c r="O109" s="179"/>
      <c r="P109" s="179"/>
      <c r="Q109" s="179"/>
      <c r="R109" s="179"/>
      <c r="S109" s="179"/>
      <c r="T109" s="180"/>
      <c r="AT109" s="181" t="s">
        <v>150</v>
      </c>
      <c r="AU109" s="181" t="s">
        <v>81</v>
      </c>
      <c r="AV109" s="12" t="s">
        <v>148</v>
      </c>
      <c r="AW109" s="12" t="s">
        <v>152</v>
      </c>
      <c r="AX109" s="12" t="s">
        <v>22</v>
      </c>
      <c r="AY109" s="181" t="s">
        <v>141</v>
      </c>
    </row>
    <row r="110" spans="2:65" s="1" customFormat="1" ht="25.5" customHeight="1">
      <c r="B110" s="153"/>
      <c r="C110" s="154" t="s">
        <v>182</v>
      </c>
      <c r="D110" s="154" t="s">
        <v>143</v>
      </c>
      <c r="E110" s="155" t="s">
        <v>245</v>
      </c>
      <c r="F110" s="156" t="s">
        <v>246</v>
      </c>
      <c r="G110" s="157" t="s">
        <v>185</v>
      </c>
      <c r="H110" s="158">
        <v>1.728</v>
      </c>
      <c r="I110" s="159"/>
      <c r="J110" s="159">
        <f>ROUND(I110*H110,2)</f>
        <v>0</v>
      </c>
      <c r="K110" s="156" t="s">
        <v>5</v>
      </c>
      <c r="L110" s="37"/>
      <c r="M110" s="160" t="s">
        <v>5</v>
      </c>
      <c r="N110" s="161" t="s">
        <v>43</v>
      </c>
      <c r="O110" s="162">
        <v>0.083</v>
      </c>
      <c r="P110" s="162">
        <f>O110*H110</f>
        <v>0.143424</v>
      </c>
      <c r="Q110" s="162">
        <v>0</v>
      </c>
      <c r="R110" s="162">
        <f>Q110*H110</f>
        <v>0</v>
      </c>
      <c r="S110" s="162">
        <v>0</v>
      </c>
      <c r="T110" s="163">
        <f>S110*H110</f>
        <v>0</v>
      </c>
      <c r="AR110" s="23" t="s">
        <v>148</v>
      </c>
      <c r="AT110" s="23" t="s">
        <v>143</v>
      </c>
      <c r="AU110" s="23" t="s">
        <v>81</v>
      </c>
      <c r="AY110" s="23" t="s">
        <v>141</v>
      </c>
      <c r="BE110" s="164">
        <f>IF(N110="základní",J110,0)</f>
        <v>0</v>
      </c>
      <c r="BF110" s="164">
        <f>IF(N110="snížená",J110,0)</f>
        <v>0</v>
      </c>
      <c r="BG110" s="164">
        <f>IF(N110="zákl. přenesená",J110,0)</f>
        <v>0</v>
      </c>
      <c r="BH110" s="164">
        <f>IF(N110="sníž. přenesená",J110,0)</f>
        <v>0</v>
      </c>
      <c r="BI110" s="164">
        <f>IF(N110="nulová",J110,0)</f>
        <v>0</v>
      </c>
      <c r="BJ110" s="23" t="s">
        <v>22</v>
      </c>
      <c r="BK110" s="164">
        <f>ROUND(I110*H110,2)</f>
        <v>0</v>
      </c>
      <c r="BL110" s="23" t="s">
        <v>148</v>
      </c>
      <c r="BM110" s="23" t="s">
        <v>1033</v>
      </c>
    </row>
    <row r="111" spans="2:51" s="13" customFormat="1" ht="13.5">
      <c r="B111" s="182"/>
      <c r="D111" s="166" t="s">
        <v>150</v>
      </c>
      <c r="E111" s="183" t="s">
        <v>5</v>
      </c>
      <c r="F111" s="184" t="s">
        <v>781</v>
      </c>
      <c r="H111" s="185" t="s">
        <v>5</v>
      </c>
      <c r="L111" s="182"/>
      <c r="M111" s="186"/>
      <c r="N111" s="187"/>
      <c r="O111" s="187"/>
      <c r="P111" s="187"/>
      <c r="Q111" s="187"/>
      <c r="R111" s="187"/>
      <c r="S111" s="187"/>
      <c r="T111" s="188"/>
      <c r="AT111" s="185" t="s">
        <v>150</v>
      </c>
      <c r="AU111" s="185" t="s">
        <v>81</v>
      </c>
      <c r="AV111" s="13" t="s">
        <v>22</v>
      </c>
      <c r="AW111" s="13" t="s">
        <v>152</v>
      </c>
      <c r="AX111" s="13" t="s">
        <v>72</v>
      </c>
      <c r="AY111" s="185" t="s">
        <v>141</v>
      </c>
    </row>
    <row r="112" spans="2:51" s="11" customFormat="1" ht="13.5">
      <c r="B112" s="165"/>
      <c r="D112" s="166" t="s">
        <v>150</v>
      </c>
      <c r="E112" s="167" t="s">
        <v>5</v>
      </c>
      <c r="F112" s="168" t="s">
        <v>1034</v>
      </c>
      <c r="H112" s="169">
        <v>1.7278759594745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150</v>
      </c>
      <c r="AU112" s="167" t="s">
        <v>81</v>
      </c>
      <c r="AV112" s="11" t="s">
        <v>81</v>
      </c>
      <c r="AW112" s="11" t="s">
        <v>152</v>
      </c>
      <c r="AX112" s="11" t="s">
        <v>72</v>
      </c>
      <c r="AY112" s="167" t="s">
        <v>141</v>
      </c>
    </row>
    <row r="113" spans="2:51" s="12" customFormat="1" ht="13.5">
      <c r="B113" s="173"/>
      <c r="D113" s="174" t="s">
        <v>150</v>
      </c>
      <c r="E113" s="175" t="s">
        <v>5</v>
      </c>
      <c r="F113" s="176" t="s">
        <v>153</v>
      </c>
      <c r="H113" s="177">
        <v>1.7278759594745</v>
      </c>
      <c r="L113" s="173"/>
      <c r="M113" s="178"/>
      <c r="N113" s="179"/>
      <c r="O113" s="179"/>
      <c r="P113" s="179"/>
      <c r="Q113" s="179"/>
      <c r="R113" s="179"/>
      <c r="S113" s="179"/>
      <c r="T113" s="180"/>
      <c r="AT113" s="181" t="s">
        <v>150</v>
      </c>
      <c r="AU113" s="181" t="s">
        <v>81</v>
      </c>
      <c r="AV113" s="12" t="s">
        <v>148</v>
      </c>
      <c r="AW113" s="12" t="s">
        <v>152</v>
      </c>
      <c r="AX113" s="12" t="s">
        <v>22</v>
      </c>
      <c r="AY113" s="181" t="s">
        <v>141</v>
      </c>
    </row>
    <row r="114" spans="2:65" s="1" customFormat="1" ht="16.5" customHeight="1">
      <c r="B114" s="153"/>
      <c r="C114" s="154" t="s">
        <v>26</v>
      </c>
      <c r="D114" s="154" t="s">
        <v>143</v>
      </c>
      <c r="E114" s="155" t="s">
        <v>250</v>
      </c>
      <c r="F114" s="156" t="s">
        <v>251</v>
      </c>
      <c r="G114" s="157" t="s">
        <v>185</v>
      </c>
      <c r="H114" s="158">
        <v>67.54</v>
      </c>
      <c r="I114" s="159"/>
      <c r="J114" s="159">
        <f>ROUND(I114*H114,2)</f>
        <v>0</v>
      </c>
      <c r="K114" s="156" t="s">
        <v>147</v>
      </c>
      <c r="L114" s="37"/>
      <c r="M114" s="160" t="s">
        <v>5</v>
      </c>
      <c r="N114" s="161" t="s">
        <v>43</v>
      </c>
      <c r="O114" s="162">
        <v>0.299</v>
      </c>
      <c r="P114" s="162">
        <f>O114*H114</f>
        <v>20.19446</v>
      </c>
      <c r="Q114" s="162">
        <v>0</v>
      </c>
      <c r="R114" s="162">
        <f>Q114*H114</f>
        <v>0</v>
      </c>
      <c r="S114" s="162">
        <v>0</v>
      </c>
      <c r="T114" s="163">
        <f>S114*H114</f>
        <v>0</v>
      </c>
      <c r="AR114" s="23" t="s">
        <v>148</v>
      </c>
      <c r="AT114" s="23" t="s">
        <v>143</v>
      </c>
      <c r="AU114" s="23" t="s">
        <v>81</v>
      </c>
      <c r="AY114" s="23" t="s">
        <v>141</v>
      </c>
      <c r="BE114" s="164">
        <f>IF(N114="základní",J114,0)</f>
        <v>0</v>
      </c>
      <c r="BF114" s="164">
        <f>IF(N114="snížená",J114,0)</f>
        <v>0</v>
      </c>
      <c r="BG114" s="164">
        <f>IF(N114="zákl. přenesená",J114,0)</f>
        <v>0</v>
      </c>
      <c r="BH114" s="164">
        <f>IF(N114="sníž. přenesená",J114,0)</f>
        <v>0</v>
      </c>
      <c r="BI114" s="164">
        <f>IF(N114="nulová",J114,0)</f>
        <v>0</v>
      </c>
      <c r="BJ114" s="23" t="s">
        <v>22</v>
      </c>
      <c r="BK114" s="164">
        <f>ROUND(I114*H114,2)</f>
        <v>0</v>
      </c>
      <c r="BL114" s="23" t="s">
        <v>148</v>
      </c>
      <c r="BM114" s="23" t="s">
        <v>1035</v>
      </c>
    </row>
    <row r="115" spans="2:51" s="11" customFormat="1" ht="13.5">
      <c r="B115" s="165"/>
      <c r="D115" s="166" t="s">
        <v>150</v>
      </c>
      <c r="E115" s="167" t="s">
        <v>5</v>
      </c>
      <c r="F115" s="168" t="s">
        <v>1036</v>
      </c>
      <c r="H115" s="169">
        <v>67.54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150</v>
      </c>
      <c r="AU115" s="167" t="s">
        <v>81</v>
      </c>
      <c r="AV115" s="11" t="s">
        <v>81</v>
      </c>
      <c r="AW115" s="11" t="s">
        <v>152</v>
      </c>
      <c r="AX115" s="11" t="s">
        <v>72</v>
      </c>
      <c r="AY115" s="167" t="s">
        <v>141</v>
      </c>
    </row>
    <row r="116" spans="2:51" s="12" customFormat="1" ht="13.5">
      <c r="B116" s="173"/>
      <c r="D116" s="174" t="s">
        <v>150</v>
      </c>
      <c r="E116" s="175" t="s">
        <v>5</v>
      </c>
      <c r="F116" s="176" t="s">
        <v>153</v>
      </c>
      <c r="H116" s="177">
        <v>67.54</v>
      </c>
      <c r="L116" s="173"/>
      <c r="M116" s="178"/>
      <c r="N116" s="179"/>
      <c r="O116" s="179"/>
      <c r="P116" s="179"/>
      <c r="Q116" s="179"/>
      <c r="R116" s="179"/>
      <c r="S116" s="179"/>
      <c r="T116" s="180"/>
      <c r="AT116" s="181" t="s">
        <v>150</v>
      </c>
      <c r="AU116" s="181" t="s">
        <v>81</v>
      </c>
      <c r="AV116" s="12" t="s">
        <v>148</v>
      </c>
      <c r="AW116" s="12" t="s">
        <v>152</v>
      </c>
      <c r="AX116" s="12" t="s">
        <v>22</v>
      </c>
      <c r="AY116" s="181" t="s">
        <v>141</v>
      </c>
    </row>
    <row r="117" spans="2:65" s="1" customFormat="1" ht="16.5" customHeight="1">
      <c r="B117" s="153"/>
      <c r="C117" s="154" t="s">
        <v>194</v>
      </c>
      <c r="D117" s="154" t="s">
        <v>143</v>
      </c>
      <c r="E117" s="155" t="s">
        <v>1037</v>
      </c>
      <c r="F117" s="156" t="s">
        <v>1038</v>
      </c>
      <c r="G117" s="157" t="s">
        <v>185</v>
      </c>
      <c r="H117" s="158">
        <v>26.51</v>
      </c>
      <c r="I117" s="159"/>
      <c r="J117" s="159">
        <f>ROUND(I117*H117,2)</f>
        <v>0</v>
      </c>
      <c r="K117" s="156" t="s">
        <v>147</v>
      </c>
      <c r="L117" s="37"/>
      <c r="M117" s="160" t="s">
        <v>5</v>
      </c>
      <c r="N117" s="161" t="s">
        <v>43</v>
      </c>
      <c r="O117" s="162">
        <v>0.94</v>
      </c>
      <c r="P117" s="162">
        <f>O117*H117</f>
        <v>24.9194</v>
      </c>
      <c r="Q117" s="162">
        <v>0</v>
      </c>
      <c r="R117" s="162">
        <f>Q117*H117</f>
        <v>0</v>
      </c>
      <c r="S117" s="162">
        <v>0</v>
      </c>
      <c r="T117" s="163">
        <f>S117*H117</f>
        <v>0</v>
      </c>
      <c r="AR117" s="23" t="s">
        <v>148</v>
      </c>
      <c r="AT117" s="23" t="s">
        <v>143</v>
      </c>
      <c r="AU117" s="23" t="s">
        <v>81</v>
      </c>
      <c r="AY117" s="23" t="s">
        <v>141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23" t="s">
        <v>22</v>
      </c>
      <c r="BK117" s="164">
        <f>ROUND(I117*H117,2)</f>
        <v>0</v>
      </c>
      <c r="BL117" s="23" t="s">
        <v>148</v>
      </c>
      <c r="BM117" s="23" t="s">
        <v>1039</v>
      </c>
    </row>
    <row r="118" spans="2:51" s="11" customFormat="1" ht="13.5">
      <c r="B118" s="165"/>
      <c r="D118" s="166" t="s">
        <v>150</v>
      </c>
      <c r="E118" s="167" t="s">
        <v>5</v>
      </c>
      <c r="F118" s="168" t="s">
        <v>1040</v>
      </c>
      <c r="H118" s="169">
        <v>26.51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150</v>
      </c>
      <c r="AU118" s="167" t="s">
        <v>81</v>
      </c>
      <c r="AV118" s="11" t="s">
        <v>81</v>
      </c>
      <c r="AW118" s="11" t="s">
        <v>152</v>
      </c>
      <c r="AX118" s="11" t="s">
        <v>72</v>
      </c>
      <c r="AY118" s="167" t="s">
        <v>141</v>
      </c>
    </row>
    <row r="119" spans="2:51" s="12" customFormat="1" ht="13.5">
      <c r="B119" s="173"/>
      <c r="D119" s="174" t="s">
        <v>150</v>
      </c>
      <c r="E119" s="175" t="s">
        <v>5</v>
      </c>
      <c r="F119" s="176" t="s">
        <v>153</v>
      </c>
      <c r="H119" s="177">
        <v>26.51</v>
      </c>
      <c r="L119" s="173"/>
      <c r="M119" s="178"/>
      <c r="N119" s="179"/>
      <c r="O119" s="179"/>
      <c r="P119" s="179"/>
      <c r="Q119" s="179"/>
      <c r="R119" s="179"/>
      <c r="S119" s="179"/>
      <c r="T119" s="180"/>
      <c r="AT119" s="181" t="s">
        <v>150</v>
      </c>
      <c r="AU119" s="181" t="s">
        <v>81</v>
      </c>
      <c r="AV119" s="12" t="s">
        <v>148</v>
      </c>
      <c r="AW119" s="12" t="s">
        <v>152</v>
      </c>
      <c r="AX119" s="12" t="s">
        <v>22</v>
      </c>
      <c r="AY119" s="181" t="s">
        <v>141</v>
      </c>
    </row>
    <row r="120" spans="2:65" s="1" customFormat="1" ht="16.5" customHeight="1">
      <c r="B120" s="153"/>
      <c r="C120" s="154" t="s">
        <v>200</v>
      </c>
      <c r="D120" s="154" t="s">
        <v>143</v>
      </c>
      <c r="E120" s="155" t="s">
        <v>256</v>
      </c>
      <c r="F120" s="156" t="s">
        <v>257</v>
      </c>
      <c r="G120" s="157" t="s">
        <v>185</v>
      </c>
      <c r="H120" s="158">
        <v>26.51</v>
      </c>
      <c r="I120" s="159"/>
      <c r="J120" s="159">
        <f>ROUND(I120*H120,2)</f>
        <v>0</v>
      </c>
      <c r="K120" s="156" t="s">
        <v>147</v>
      </c>
      <c r="L120" s="37"/>
      <c r="M120" s="160" t="s">
        <v>5</v>
      </c>
      <c r="N120" s="161" t="s">
        <v>43</v>
      </c>
      <c r="O120" s="162">
        <v>0.286</v>
      </c>
      <c r="P120" s="162">
        <f>O120*H120</f>
        <v>7.58186</v>
      </c>
      <c r="Q120" s="162">
        <v>0</v>
      </c>
      <c r="R120" s="162">
        <f>Q120*H120</f>
        <v>0</v>
      </c>
      <c r="S120" s="162">
        <v>0</v>
      </c>
      <c r="T120" s="163">
        <f>S120*H120</f>
        <v>0</v>
      </c>
      <c r="AR120" s="23" t="s">
        <v>148</v>
      </c>
      <c r="AT120" s="23" t="s">
        <v>143</v>
      </c>
      <c r="AU120" s="23" t="s">
        <v>81</v>
      </c>
      <c r="AY120" s="23" t="s">
        <v>141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3" t="s">
        <v>22</v>
      </c>
      <c r="BK120" s="164">
        <f>ROUND(I120*H120,2)</f>
        <v>0</v>
      </c>
      <c r="BL120" s="23" t="s">
        <v>148</v>
      </c>
      <c r="BM120" s="23" t="s">
        <v>1041</v>
      </c>
    </row>
    <row r="121" spans="2:51" s="11" customFormat="1" ht="13.5">
      <c r="B121" s="165"/>
      <c r="D121" s="166" t="s">
        <v>150</v>
      </c>
      <c r="E121" s="167" t="s">
        <v>5</v>
      </c>
      <c r="F121" s="168" t="s">
        <v>1040</v>
      </c>
      <c r="H121" s="169">
        <v>26.51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150</v>
      </c>
      <c r="AU121" s="167" t="s">
        <v>81</v>
      </c>
      <c r="AV121" s="11" t="s">
        <v>81</v>
      </c>
      <c r="AW121" s="11" t="s">
        <v>152</v>
      </c>
      <c r="AX121" s="11" t="s">
        <v>72</v>
      </c>
      <c r="AY121" s="167" t="s">
        <v>141</v>
      </c>
    </row>
    <row r="122" spans="2:51" s="12" customFormat="1" ht="13.5">
      <c r="B122" s="173"/>
      <c r="D122" s="166" t="s">
        <v>150</v>
      </c>
      <c r="E122" s="198" t="s">
        <v>5</v>
      </c>
      <c r="F122" s="199" t="s">
        <v>153</v>
      </c>
      <c r="H122" s="200">
        <v>26.51</v>
      </c>
      <c r="L122" s="173"/>
      <c r="M122" s="178"/>
      <c r="N122" s="179"/>
      <c r="O122" s="179"/>
      <c r="P122" s="179"/>
      <c r="Q122" s="179"/>
      <c r="R122" s="179"/>
      <c r="S122" s="179"/>
      <c r="T122" s="180"/>
      <c r="AT122" s="181" t="s">
        <v>150</v>
      </c>
      <c r="AU122" s="181" t="s">
        <v>81</v>
      </c>
      <c r="AV122" s="12" t="s">
        <v>148</v>
      </c>
      <c r="AW122" s="12" t="s">
        <v>152</v>
      </c>
      <c r="AX122" s="12" t="s">
        <v>22</v>
      </c>
      <c r="AY122" s="181" t="s">
        <v>141</v>
      </c>
    </row>
    <row r="123" spans="2:63" s="10" customFormat="1" ht="29.85" customHeight="1">
      <c r="B123" s="140"/>
      <c r="D123" s="150" t="s">
        <v>71</v>
      </c>
      <c r="E123" s="151" t="s">
        <v>148</v>
      </c>
      <c r="F123" s="151" t="s">
        <v>445</v>
      </c>
      <c r="J123" s="152">
        <f>BK123</f>
        <v>0</v>
      </c>
      <c r="L123" s="140"/>
      <c r="M123" s="144"/>
      <c r="N123" s="145"/>
      <c r="O123" s="145"/>
      <c r="P123" s="146">
        <f>SUM(P124:P132)</f>
        <v>46.767149999999994</v>
      </c>
      <c r="Q123" s="145"/>
      <c r="R123" s="146">
        <f>SUM(R124:R132)</f>
        <v>13.55736</v>
      </c>
      <c r="S123" s="145"/>
      <c r="T123" s="147">
        <f>SUM(T124:T132)</f>
        <v>0</v>
      </c>
      <c r="AR123" s="141" t="s">
        <v>22</v>
      </c>
      <c r="AT123" s="148" t="s">
        <v>71</v>
      </c>
      <c r="AU123" s="148" t="s">
        <v>22</v>
      </c>
      <c r="AY123" s="141" t="s">
        <v>141</v>
      </c>
      <c r="BK123" s="149">
        <f>SUM(BK124:BK132)</f>
        <v>0</v>
      </c>
    </row>
    <row r="124" spans="2:65" s="1" customFormat="1" ht="16.5" customHeight="1">
      <c r="B124" s="153"/>
      <c r="C124" s="154" t="s">
        <v>205</v>
      </c>
      <c r="D124" s="154" t="s">
        <v>143</v>
      </c>
      <c r="E124" s="155" t="s">
        <v>1042</v>
      </c>
      <c r="F124" s="156" t="s">
        <v>1043</v>
      </c>
      <c r="G124" s="157" t="s">
        <v>185</v>
      </c>
      <c r="H124" s="158">
        <v>10.45</v>
      </c>
      <c r="I124" s="159"/>
      <c r="J124" s="159">
        <f>ROUND(I124*H124,2)</f>
        <v>0</v>
      </c>
      <c r="K124" s="156" t="s">
        <v>147</v>
      </c>
      <c r="L124" s="37"/>
      <c r="M124" s="160" t="s">
        <v>5</v>
      </c>
      <c r="N124" s="161" t="s">
        <v>43</v>
      </c>
      <c r="O124" s="162">
        <v>1.887</v>
      </c>
      <c r="P124" s="162">
        <f>O124*H124</f>
        <v>19.71915</v>
      </c>
      <c r="Q124" s="162">
        <v>0</v>
      </c>
      <c r="R124" s="162">
        <f>Q124*H124</f>
        <v>0</v>
      </c>
      <c r="S124" s="162">
        <v>0</v>
      </c>
      <c r="T124" s="163">
        <f>S124*H124</f>
        <v>0</v>
      </c>
      <c r="AR124" s="23" t="s">
        <v>148</v>
      </c>
      <c r="AT124" s="23" t="s">
        <v>143</v>
      </c>
      <c r="AU124" s="23" t="s">
        <v>81</v>
      </c>
      <c r="AY124" s="23" t="s">
        <v>141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3" t="s">
        <v>22</v>
      </c>
      <c r="BK124" s="164">
        <f>ROUND(I124*H124,2)</f>
        <v>0</v>
      </c>
      <c r="BL124" s="23" t="s">
        <v>148</v>
      </c>
      <c r="BM124" s="23" t="s">
        <v>1044</v>
      </c>
    </row>
    <row r="125" spans="2:51" s="11" customFormat="1" ht="13.5">
      <c r="B125" s="165"/>
      <c r="D125" s="166" t="s">
        <v>150</v>
      </c>
      <c r="E125" s="167" t="s">
        <v>5</v>
      </c>
      <c r="F125" s="168" t="s">
        <v>1045</v>
      </c>
      <c r="H125" s="169">
        <v>10.45</v>
      </c>
      <c r="L125" s="165"/>
      <c r="M125" s="170"/>
      <c r="N125" s="171"/>
      <c r="O125" s="171"/>
      <c r="P125" s="171"/>
      <c r="Q125" s="171"/>
      <c r="R125" s="171"/>
      <c r="S125" s="171"/>
      <c r="T125" s="172"/>
      <c r="AT125" s="167" t="s">
        <v>150</v>
      </c>
      <c r="AU125" s="167" t="s">
        <v>81</v>
      </c>
      <c r="AV125" s="11" t="s">
        <v>81</v>
      </c>
      <c r="AW125" s="11" t="s">
        <v>152</v>
      </c>
      <c r="AX125" s="11" t="s">
        <v>72</v>
      </c>
      <c r="AY125" s="167" t="s">
        <v>141</v>
      </c>
    </row>
    <row r="126" spans="2:51" s="12" customFormat="1" ht="13.5">
      <c r="B126" s="173"/>
      <c r="D126" s="174" t="s">
        <v>150</v>
      </c>
      <c r="E126" s="175" t="s">
        <v>5</v>
      </c>
      <c r="F126" s="176" t="s">
        <v>153</v>
      </c>
      <c r="H126" s="177">
        <v>10.45</v>
      </c>
      <c r="L126" s="173"/>
      <c r="M126" s="178"/>
      <c r="N126" s="179"/>
      <c r="O126" s="179"/>
      <c r="P126" s="179"/>
      <c r="Q126" s="179"/>
      <c r="R126" s="179"/>
      <c r="S126" s="179"/>
      <c r="T126" s="180"/>
      <c r="AT126" s="181" t="s">
        <v>150</v>
      </c>
      <c r="AU126" s="181" t="s">
        <v>81</v>
      </c>
      <c r="AV126" s="12" t="s">
        <v>148</v>
      </c>
      <c r="AW126" s="12" t="s">
        <v>152</v>
      </c>
      <c r="AX126" s="12" t="s">
        <v>22</v>
      </c>
      <c r="AY126" s="181" t="s">
        <v>141</v>
      </c>
    </row>
    <row r="127" spans="2:65" s="1" customFormat="1" ht="16.5" customHeight="1">
      <c r="B127" s="153"/>
      <c r="C127" s="154" t="s">
        <v>210</v>
      </c>
      <c r="D127" s="154" t="s">
        <v>143</v>
      </c>
      <c r="E127" s="155" t="s">
        <v>1046</v>
      </c>
      <c r="F127" s="156" t="s">
        <v>1047</v>
      </c>
      <c r="G127" s="157" t="s">
        <v>185</v>
      </c>
      <c r="H127" s="158">
        <v>6</v>
      </c>
      <c r="I127" s="159"/>
      <c r="J127" s="159">
        <f>ROUND(I127*H127,2)</f>
        <v>0</v>
      </c>
      <c r="K127" s="156" t="s">
        <v>147</v>
      </c>
      <c r="L127" s="37"/>
      <c r="M127" s="160" t="s">
        <v>5</v>
      </c>
      <c r="N127" s="161" t="s">
        <v>43</v>
      </c>
      <c r="O127" s="162">
        <v>1.208</v>
      </c>
      <c r="P127" s="162">
        <f>O127*H127</f>
        <v>7.247999999999999</v>
      </c>
      <c r="Q127" s="162">
        <v>2.234</v>
      </c>
      <c r="R127" s="162">
        <f>Q127*H127</f>
        <v>13.404</v>
      </c>
      <c r="S127" s="162">
        <v>0</v>
      </c>
      <c r="T127" s="163">
        <f>S127*H127</f>
        <v>0</v>
      </c>
      <c r="AR127" s="23" t="s">
        <v>148</v>
      </c>
      <c r="AT127" s="23" t="s">
        <v>143</v>
      </c>
      <c r="AU127" s="23" t="s">
        <v>81</v>
      </c>
      <c r="AY127" s="23" t="s">
        <v>141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3" t="s">
        <v>22</v>
      </c>
      <c r="BK127" s="164">
        <f>ROUND(I127*H127,2)</f>
        <v>0</v>
      </c>
      <c r="BL127" s="23" t="s">
        <v>148</v>
      </c>
      <c r="BM127" s="23" t="s">
        <v>1048</v>
      </c>
    </row>
    <row r="128" spans="2:51" s="11" customFormat="1" ht="13.5">
      <c r="B128" s="165"/>
      <c r="D128" s="166" t="s">
        <v>150</v>
      </c>
      <c r="E128" s="167" t="s">
        <v>5</v>
      </c>
      <c r="F128" s="168" t="s">
        <v>1049</v>
      </c>
      <c r="H128" s="169">
        <v>6</v>
      </c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150</v>
      </c>
      <c r="AU128" s="167" t="s">
        <v>81</v>
      </c>
      <c r="AV128" s="11" t="s">
        <v>81</v>
      </c>
      <c r="AW128" s="11" t="s">
        <v>152</v>
      </c>
      <c r="AX128" s="11" t="s">
        <v>72</v>
      </c>
      <c r="AY128" s="167" t="s">
        <v>141</v>
      </c>
    </row>
    <row r="129" spans="2:51" s="12" customFormat="1" ht="13.5">
      <c r="B129" s="173"/>
      <c r="D129" s="174" t="s">
        <v>150</v>
      </c>
      <c r="E129" s="175" t="s">
        <v>5</v>
      </c>
      <c r="F129" s="176" t="s">
        <v>153</v>
      </c>
      <c r="H129" s="177">
        <v>6</v>
      </c>
      <c r="L129" s="173"/>
      <c r="M129" s="178"/>
      <c r="N129" s="179"/>
      <c r="O129" s="179"/>
      <c r="P129" s="179"/>
      <c r="Q129" s="179"/>
      <c r="R129" s="179"/>
      <c r="S129" s="179"/>
      <c r="T129" s="180"/>
      <c r="AT129" s="181" t="s">
        <v>150</v>
      </c>
      <c r="AU129" s="181" t="s">
        <v>81</v>
      </c>
      <c r="AV129" s="12" t="s">
        <v>148</v>
      </c>
      <c r="AW129" s="12" t="s">
        <v>152</v>
      </c>
      <c r="AX129" s="12" t="s">
        <v>22</v>
      </c>
      <c r="AY129" s="181" t="s">
        <v>141</v>
      </c>
    </row>
    <row r="130" spans="2:65" s="1" customFormat="1" ht="16.5" customHeight="1">
      <c r="B130" s="153"/>
      <c r="C130" s="154" t="s">
        <v>11</v>
      </c>
      <c r="D130" s="154" t="s">
        <v>143</v>
      </c>
      <c r="E130" s="155" t="s">
        <v>1050</v>
      </c>
      <c r="F130" s="156" t="s">
        <v>1051</v>
      </c>
      <c r="G130" s="157" t="s">
        <v>146</v>
      </c>
      <c r="H130" s="158">
        <v>24</v>
      </c>
      <c r="I130" s="159"/>
      <c r="J130" s="159">
        <f>ROUND(I130*H130,2)</f>
        <v>0</v>
      </c>
      <c r="K130" s="156" t="s">
        <v>147</v>
      </c>
      <c r="L130" s="37"/>
      <c r="M130" s="160" t="s">
        <v>5</v>
      </c>
      <c r="N130" s="161" t="s">
        <v>43</v>
      </c>
      <c r="O130" s="162">
        <v>0.825</v>
      </c>
      <c r="P130" s="162">
        <f>O130*H130</f>
        <v>19.799999999999997</v>
      </c>
      <c r="Q130" s="162">
        <v>0.00639</v>
      </c>
      <c r="R130" s="162">
        <f>Q130*H130</f>
        <v>0.15336</v>
      </c>
      <c r="S130" s="162">
        <v>0</v>
      </c>
      <c r="T130" s="163">
        <f>S130*H130</f>
        <v>0</v>
      </c>
      <c r="AR130" s="23" t="s">
        <v>148</v>
      </c>
      <c r="AT130" s="23" t="s">
        <v>143</v>
      </c>
      <c r="AU130" s="23" t="s">
        <v>81</v>
      </c>
      <c r="AY130" s="23" t="s">
        <v>141</v>
      </c>
      <c r="BE130" s="164">
        <f>IF(N130="základní",J130,0)</f>
        <v>0</v>
      </c>
      <c r="BF130" s="164">
        <f>IF(N130="snížená",J130,0)</f>
        <v>0</v>
      </c>
      <c r="BG130" s="164">
        <f>IF(N130="zákl. přenesená",J130,0)</f>
        <v>0</v>
      </c>
      <c r="BH130" s="164">
        <f>IF(N130="sníž. přenesená",J130,0)</f>
        <v>0</v>
      </c>
      <c r="BI130" s="164">
        <f>IF(N130="nulová",J130,0)</f>
        <v>0</v>
      </c>
      <c r="BJ130" s="23" t="s">
        <v>22</v>
      </c>
      <c r="BK130" s="164">
        <f>ROUND(I130*H130,2)</f>
        <v>0</v>
      </c>
      <c r="BL130" s="23" t="s">
        <v>148</v>
      </c>
      <c r="BM130" s="23" t="s">
        <v>1052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1053</v>
      </c>
      <c r="H131" s="169">
        <v>24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2" customFormat="1" ht="13.5">
      <c r="B132" s="173"/>
      <c r="D132" s="166" t="s">
        <v>150</v>
      </c>
      <c r="E132" s="198" t="s">
        <v>5</v>
      </c>
      <c r="F132" s="199" t="s">
        <v>153</v>
      </c>
      <c r="H132" s="200">
        <v>24</v>
      </c>
      <c r="L132" s="173"/>
      <c r="M132" s="178"/>
      <c r="N132" s="179"/>
      <c r="O132" s="179"/>
      <c r="P132" s="179"/>
      <c r="Q132" s="179"/>
      <c r="R132" s="179"/>
      <c r="S132" s="179"/>
      <c r="T132" s="180"/>
      <c r="AT132" s="181" t="s">
        <v>150</v>
      </c>
      <c r="AU132" s="181" t="s">
        <v>81</v>
      </c>
      <c r="AV132" s="12" t="s">
        <v>148</v>
      </c>
      <c r="AW132" s="12" t="s">
        <v>152</v>
      </c>
      <c r="AX132" s="12" t="s">
        <v>22</v>
      </c>
      <c r="AY132" s="181" t="s">
        <v>141</v>
      </c>
    </row>
    <row r="133" spans="2:63" s="10" customFormat="1" ht="29.85" customHeight="1">
      <c r="B133" s="140"/>
      <c r="D133" s="150" t="s">
        <v>71</v>
      </c>
      <c r="E133" s="151" t="s">
        <v>178</v>
      </c>
      <c r="F133" s="151" t="s">
        <v>501</v>
      </c>
      <c r="J133" s="152">
        <f>BK133</f>
        <v>0</v>
      </c>
      <c r="L133" s="140"/>
      <c r="M133" s="144"/>
      <c r="N133" s="145"/>
      <c r="O133" s="145"/>
      <c r="P133" s="146">
        <f>SUM(P134:P229)</f>
        <v>133.05</v>
      </c>
      <c r="Q133" s="145"/>
      <c r="R133" s="146">
        <f>SUM(R134:R229)</f>
        <v>3.8913300000000004</v>
      </c>
      <c r="S133" s="145"/>
      <c r="T133" s="147">
        <f>SUM(T134:T229)</f>
        <v>0</v>
      </c>
      <c r="AR133" s="141" t="s">
        <v>22</v>
      </c>
      <c r="AT133" s="148" t="s">
        <v>71</v>
      </c>
      <c r="AU133" s="148" t="s">
        <v>22</v>
      </c>
      <c r="AY133" s="141" t="s">
        <v>141</v>
      </c>
      <c r="BK133" s="149">
        <f>SUM(BK134:BK229)</f>
        <v>0</v>
      </c>
    </row>
    <row r="134" spans="2:65" s="1" customFormat="1" ht="16.5" customHeight="1">
      <c r="B134" s="153"/>
      <c r="C134" s="154" t="s">
        <v>219</v>
      </c>
      <c r="D134" s="154" t="s">
        <v>143</v>
      </c>
      <c r="E134" s="155" t="s">
        <v>1054</v>
      </c>
      <c r="F134" s="156" t="s">
        <v>1055</v>
      </c>
      <c r="G134" s="157" t="s">
        <v>222</v>
      </c>
      <c r="H134" s="158">
        <v>2</v>
      </c>
      <c r="I134" s="159"/>
      <c r="J134" s="159">
        <f>ROUND(I134*H134,2)</f>
        <v>0</v>
      </c>
      <c r="K134" s="156" t="s">
        <v>147</v>
      </c>
      <c r="L134" s="37"/>
      <c r="M134" s="160" t="s">
        <v>5</v>
      </c>
      <c r="N134" s="161" t="s">
        <v>43</v>
      </c>
      <c r="O134" s="162">
        <v>10.923</v>
      </c>
      <c r="P134" s="162">
        <f>O134*H134</f>
        <v>21.846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23" t="s">
        <v>148</v>
      </c>
      <c r="AT134" s="23" t="s">
        <v>143</v>
      </c>
      <c r="AU134" s="23" t="s">
        <v>81</v>
      </c>
      <c r="AY134" s="23" t="s">
        <v>141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23" t="s">
        <v>22</v>
      </c>
      <c r="BK134" s="164">
        <f>ROUND(I134*H134,2)</f>
        <v>0</v>
      </c>
      <c r="BL134" s="23" t="s">
        <v>148</v>
      </c>
      <c r="BM134" s="23" t="s">
        <v>1056</v>
      </c>
    </row>
    <row r="135" spans="2:51" s="11" customFormat="1" ht="13.5">
      <c r="B135" s="165"/>
      <c r="D135" s="166" t="s">
        <v>150</v>
      </c>
      <c r="E135" s="167" t="s">
        <v>5</v>
      </c>
      <c r="F135" s="168" t="s">
        <v>1057</v>
      </c>
      <c r="H135" s="169">
        <v>2</v>
      </c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150</v>
      </c>
      <c r="AU135" s="167" t="s">
        <v>81</v>
      </c>
      <c r="AV135" s="11" t="s">
        <v>81</v>
      </c>
      <c r="AW135" s="11" t="s">
        <v>152</v>
      </c>
      <c r="AX135" s="11" t="s">
        <v>72</v>
      </c>
      <c r="AY135" s="167" t="s">
        <v>141</v>
      </c>
    </row>
    <row r="136" spans="2:51" s="12" customFormat="1" ht="13.5">
      <c r="B136" s="173"/>
      <c r="D136" s="174" t="s">
        <v>150</v>
      </c>
      <c r="E136" s="175" t="s">
        <v>5</v>
      </c>
      <c r="F136" s="176" t="s">
        <v>153</v>
      </c>
      <c r="H136" s="177">
        <v>2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81" t="s">
        <v>150</v>
      </c>
      <c r="AU136" s="181" t="s">
        <v>81</v>
      </c>
      <c r="AV136" s="12" t="s">
        <v>148</v>
      </c>
      <c r="AW136" s="12" t="s">
        <v>152</v>
      </c>
      <c r="AX136" s="12" t="s">
        <v>22</v>
      </c>
      <c r="AY136" s="181" t="s">
        <v>141</v>
      </c>
    </row>
    <row r="137" spans="2:65" s="1" customFormat="1" ht="25.5" customHeight="1">
      <c r="B137" s="153"/>
      <c r="C137" s="154" t="s">
        <v>225</v>
      </c>
      <c r="D137" s="154" t="s">
        <v>143</v>
      </c>
      <c r="E137" s="155" t="s">
        <v>1058</v>
      </c>
      <c r="F137" s="156" t="s">
        <v>1059</v>
      </c>
      <c r="G137" s="157" t="s">
        <v>344</v>
      </c>
      <c r="H137" s="158">
        <v>55</v>
      </c>
      <c r="I137" s="159"/>
      <c r="J137" s="159">
        <f>ROUND(I137*H137,2)</f>
        <v>0</v>
      </c>
      <c r="K137" s="156" t="s">
        <v>147</v>
      </c>
      <c r="L137" s="37"/>
      <c r="M137" s="160" t="s">
        <v>5</v>
      </c>
      <c r="N137" s="161" t="s">
        <v>43</v>
      </c>
      <c r="O137" s="162">
        <v>0.681</v>
      </c>
      <c r="P137" s="162">
        <f>O137*H137</f>
        <v>37.455000000000005</v>
      </c>
      <c r="Q137" s="162">
        <v>0</v>
      </c>
      <c r="R137" s="162">
        <f>Q137*H137</f>
        <v>0</v>
      </c>
      <c r="S137" s="162">
        <v>0</v>
      </c>
      <c r="T137" s="163">
        <f>S137*H137</f>
        <v>0</v>
      </c>
      <c r="AR137" s="23" t="s">
        <v>148</v>
      </c>
      <c r="AT137" s="23" t="s">
        <v>143</v>
      </c>
      <c r="AU137" s="23" t="s">
        <v>81</v>
      </c>
      <c r="AY137" s="23" t="s">
        <v>141</v>
      </c>
      <c r="BE137" s="164">
        <f>IF(N137="základní",J137,0)</f>
        <v>0</v>
      </c>
      <c r="BF137" s="164">
        <f>IF(N137="snížená",J137,0)</f>
        <v>0</v>
      </c>
      <c r="BG137" s="164">
        <f>IF(N137="zákl. přenesená",J137,0)</f>
        <v>0</v>
      </c>
      <c r="BH137" s="164">
        <f>IF(N137="sníž. přenesená",J137,0)</f>
        <v>0</v>
      </c>
      <c r="BI137" s="164">
        <f>IF(N137="nulová",J137,0)</f>
        <v>0</v>
      </c>
      <c r="BJ137" s="23" t="s">
        <v>22</v>
      </c>
      <c r="BK137" s="164">
        <f>ROUND(I137*H137,2)</f>
        <v>0</v>
      </c>
      <c r="BL137" s="23" t="s">
        <v>148</v>
      </c>
      <c r="BM137" s="23" t="s">
        <v>1060</v>
      </c>
    </row>
    <row r="138" spans="2:51" s="11" customFormat="1" ht="13.5">
      <c r="B138" s="165"/>
      <c r="D138" s="166" t="s">
        <v>150</v>
      </c>
      <c r="E138" s="167" t="s">
        <v>5</v>
      </c>
      <c r="F138" s="168" t="s">
        <v>1061</v>
      </c>
      <c r="H138" s="169">
        <v>55</v>
      </c>
      <c r="L138" s="165"/>
      <c r="M138" s="170"/>
      <c r="N138" s="171"/>
      <c r="O138" s="171"/>
      <c r="P138" s="171"/>
      <c r="Q138" s="171"/>
      <c r="R138" s="171"/>
      <c r="S138" s="171"/>
      <c r="T138" s="172"/>
      <c r="AT138" s="167" t="s">
        <v>150</v>
      </c>
      <c r="AU138" s="167" t="s">
        <v>81</v>
      </c>
      <c r="AV138" s="11" t="s">
        <v>81</v>
      </c>
      <c r="AW138" s="11" t="s">
        <v>152</v>
      </c>
      <c r="AX138" s="11" t="s">
        <v>72</v>
      </c>
      <c r="AY138" s="167" t="s">
        <v>141</v>
      </c>
    </row>
    <row r="139" spans="2:51" s="12" customFormat="1" ht="13.5">
      <c r="B139" s="173"/>
      <c r="D139" s="174" t="s">
        <v>150</v>
      </c>
      <c r="E139" s="175" t="s">
        <v>5</v>
      </c>
      <c r="F139" s="176" t="s">
        <v>153</v>
      </c>
      <c r="H139" s="177">
        <v>55</v>
      </c>
      <c r="L139" s="173"/>
      <c r="M139" s="178"/>
      <c r="N139" s="179"/>
      <c r="O139" s="179"/>
      <c r="P139" s="179"/>
      <c r="Q139" s="179"/>
      <c r="R139" s="179"/>
      <c r="S139" s="179"/>
      <c r="T139" s="180"/>
      <c r="AT139" s="181" t="s">
        <v>150</v>
      </c>
      <c r="AU139" s="181" t="s">
        <v>81</v>
      </c>
      <c r="AV139" s="12" t="s">
        <v>148</v>
      </c>
      <c r="AW139" s="12" t="s">
        <v>152</v>
      </c>
      <c r="AX139" s="12" t="s">
        <v>22</v>
      </c>
      <c r="AY139" s="181" t="s">
        <v>141</v>
      </c>
    </row>
    <row r="140" spans="2:65" s="1" customFormat="1" ht="16.5" customHeight="1">
      <c r="B140" s="153"/>
      <c r="C140" s="189" t="s">
        <v>229</v>
      </c>
      <c r="D140" s="189" t="s">
        <v>239</v>
      </c>
      <c r="E140" s="190" t="s">
        <v>1062</v>
      </c>
      <c r="F140" s="191" t="s">
        <v>1063</v>
      </c>
      <c r="G140" s="192" t="s">
        <v>344</v>
      </c>
      <c r="H140" s="193">
        <v>55.55</v>
      </c>
      <c r="I140" s="194"/>
      <c r="J140" s="194">
        <f>ROUND(I140*H140,2)</f>
        <v>0</v>
      </c>
      <c r="K140" s="191" t="s">
        <v>147</v>
      </c>
      <c r="L140" s="195"/>
      <c r="M140" s="196" t="s">
        <v>5</v>
      </c>
      <c r="N140" s="197" t="s">
        <v>43</v>
      </c>
      <c r="O140" s="162">
        <v>0</v>
      </c>
      <c r="P140" s="162">
        <f>O140*H140</f>
        <v>0</v>
      </c>
      <c r="Q140" s="162">
        <v>0.036</v>
      </c>
      <c r="R140" s="162">
        <f>Q140*H140</f>
        <v>1.9997999999999998</v>
      </c>
      <c r="S140" s="162">
        <v>0</v>
      </c>
      <c r="T140" s="163">
        <f>S140*H140</f>
        <v>0</v>
      </c>
      <c r="AR140" s="23" t="s">
        <v>178</v>
      </c>
      <c r="AT140" s="23" t="s">
        <v>239</v>
      </c>
      <c r="AU140" s="23" t="s">
        <v>81</v>
      </c>
      <c r="AY140" s="23" t="s">
        <v>141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23" t="s">
        <v>22</v>
      </c>
      <c r="BK140" s="164">
        <f>ROUND(I140*H140,2)</f>
        <v>0</v>
      </c>
      <c r="BL140" s="23" t="s">
        <v>148</v>
      </c>
      <c r="BM140" s="23" t="s">
        <v>1064</v>
      </c>
    </row>
    <row r="141" spans="2:51" s="11" customFormat="1" ht="13.5">
      <c r="B141" s="165"/>
      <c r="D141" s="166" t="s">
        <v>150</v>
      </c>
      <c r="E141" s="167" t="s">
        <v>5</v>
      </c>
      <c r="F141" s="168" t="s">
        <v>1065</v>
      </c>
      <c r="H141" s="169">
        <v>55.55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150</v>
      </c>
      <c r="AU141" s="167" t="s">
        <v>81</v>
      </c>
      <c r="AV141" s="11" t="s">
        <v>81</v>
      </c>
      <c r="AW141" s="11" t="s">
        <v>152</v>
      </c>
      <c r="AX141" s="11" t="s">
        <v>72</v>
      </c>
      <c r="AY141" s="167" t="s">
        <v>141</v>
      </c>
    </row>
    <row r="142" spans="2:51" s="12" customFormat="1" ht="13.5">
      <c r="B142" s="173"/>
      <c r="D142" s="174" t="s">
        <v>150</v>
      </c>
      <c r="E142" s="175" t="s">
        <v>5</v>
      </c>
      <c r="F142" s="176" t="s">
        <v>153</v>
      </c>
      <c r="H142" s="177">
        <v>55.55</v>
      </c>
      <c r="L142" s="173"/>
      <c r="M142" s="178"/>
      <c r="N142" s="179"/>
      <c r="O142" s="179"/>
      <c r="P142" s="179"/>
      <c r="Q142" s="179"/>
      <c r="R142" s="179"/>
      <c r="S142" s="179"/>
      <c r="T142" s="180"/>
      <c r="AT142" s="181" t="s">
        <v>150</v>
      </c>
      <c r="AU142" s="181" t="s">
        <v>81</v>
      </c>
      <c r="AV142" s="12" t="s">
        <v>148</v>
      </c>
      <c r="AW142" s="12" t="s">
        <v>152</v>
      </c>
      <c r="AX142" s="12" t="s">
        <v>22</v>
      </c>
      <c r="AY142" s="181" t="s">
        <v>141</v>
      </c>
    </row>
    <row r="143" spans="2:65" s="1" customFormat="1" ht="16.5" customHeight="1">
      <c r="B143" s="153"/>
      <c r="C143" s="154" t="s">
        <v>234</v>
      </c>
      <c r="D143" s="154" t="s">
        <v>143</v>
      </c>
      <c r="E143" s="155" t="s">
        <v>1066</v>
      </c>
      <c r="F143" s="156" t="s">
        <v>1067</v>
      </c>
      <c r="G143" s="157" t="s">
        <v>222</v>
      </c>
      <c r="H143" s="158">
        <v>2</v>
      </c>
      <c r="I143" s="159"/>
      <c r="J143" s="159">
        <f>ROUND(I143*H143,2)</f>
        <v>0</v>
      </c>
      <c r="K143" s="156" t="s">
        <v>147</v>
      </c>
      <c r="L143" s="37"/>
      <c r="M143" s="160" t="s">
        <v>5</v>
      </c>
      <c r="N143" s="161" t="s">
        <v>43</v>
      </c>
      <c r="O143" s="162">
        <v>0.759</v>
      </c>
      <c r="P143" s="162">
        <f>O143*H143</f>
        <v>1.518</v>
      </c>
      <c r="Q143" s="162">
        <v>0.0008</v>
      </c>
      <c r="R143" s="162">
        <f>Q143*H143</f>
        <v>0.0016</v>
      </c>
      <c r="S143" s="162">
        <v>0</v>
      </c>
      <c r="T143" s="163">
        <f>S143*H143</f>
        <v>0</v>
      </c>
      <c r="AR143" s="23" t="s">
        <v>148</v>
      </c>
      <c r="AT143" s="23" t="s">
        <v>143</v>
      </c>
      <c r="AU143" s="23" t="s">
        <v>81</v>
      </c>
      <c r="AY143" s="23" t="s">
        <v>141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23" t="s">
        <v>22</v>
      </c>
      <c r="BK143" s="164">
        <f>ROUND(I143*H143,2)</f>
        <v>0</v>
      </c>
      <c r="BL143" s="23" t="s">
        <v>148</v>
      </c>
      <c r="BM143" s="23" t="s">
        <v>1068</v>
      </c>
    </row>
    <row r="144" spans="2:51" s="11" customFormat="1" ht="13.5">
      <c r="B144" s="165"/>
      <c r="D144" s="166" t="s">
        <v>150</v>
      </c>
      <c r="E144" s="167" t="s">
        <v>5</v>
      </c>
      <c r="F144" s="168" t="s">
        <v>1069</v>
      </c>
      <c r="H144" s="169">
        <v>2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150</v>
      </c>
      <c r="AU144" s="167" t="s">
        <v>81</v>
      </c>
      <c r="AV144" s="11" t="s">
        <v>81</v>
      </c>
      <c r="AW144" s="11" t="s">
        <v>152</v>
      </c>
      <c r="AX144" s="11" t="s">
        <v>72</v>
      </c>
      <c r="AY144" s="167" t="s">
        <v>141</v>
      </c>
    </row>
    <row r="145" spans="2:51" s="12" customFormat="1" ht="13.5">
      <c r="B145" s="173"/>
      <c r="D145" s="174" t="s">
        <v>150</v>
      </c>
      <c r="E145" s="175" t="s">
        <v>5</v>
      </c>
      <c r="F145" s="176" t="s">
        <v>153</v>
      </c>
      <c r="H145" s="177">
        <v>2</v>
      </c>
      <c r="L145" s="173"/>
      <c r="M145" s="178"/>
      <c r="N145" s="179"/>
      <c r="O145" s="179"/>
      <c r="P145" s="179"/>
      <c r="Q145" s="179"/>
      <c r="R145" s="179"/>
      <c r="S145" s="179"/>
      <c r="T145" s="180"/>
      <c r="AT145" s="181" t="s">
        <v>150</v>
      </c>
      <c r="AU145" s="181" t="s">
        <v>81</v>
      </c>
      <c r="AV145" s="12" t="s">
        <v>148</v>
      </c>
      <c r="AW145" s="12" t="s">
        <v>152</v>
      </c>
      <c r="AX145" s="12" t="s">
        <v>22</v>
      </c>
      <c r="AY145" s="181" t="s">
        <v>141</v>
      </c>
    </row>
    <row r="146" spans="2:65" s="1" customFormat="1" ht="16.5" customHeight="1">
      <c r="B146" s="153"/>
      <c r="C146" s="189" t="s">
        <v>238</v>
      </c>
      <c r="D146" s="189" t="s">
        <v>239</v>
      </c>
      <c r="E146" s="190" t="s">
        <v>1070</v>
      </c>
      <c r="F146" s="191" t="s">
        <v>1071</v>
      </c>
      <c r="G146" s="192" t="s">
        <v>222</v>
      </c>
      <c r="H146" s="193">
        <v>1</v>
      </c>
      <c r="I146" s="194"/>
      <c r="J146" s="194">
        <f>ROUND(I146*H146,2)</f>
        <v>0</v>
      </c>
      <c r="K146" s="191" t="s">
        <v>147</v>
      </c>
      <c r="L146" s="195"/>
      <c r="M146" s="196" t="s">
        <v>5</v>
      </c>
      <c r="N146" s="197" t="s">
        <v>43</v>
      </c>
      <c r="O146" s="162">
        <v>0</v>
      </c>
      <c r="P146" s="162">
        <f>O146*H146</f>
        <v>0</v>
      </c>
      <c r="Q146" s="162">
        <v>0.0141</v>
      </c>
      <c r="R146" s="162">
        <f>Q146*H146</f>
        <v>0.0141</v>
      </c>
      <c r="S146" s="162">
        <v>0</v>
      </c>
      <c r="T146" s="163">
        <f>S146*H146</f>
        <v>0</v>
      </c>
      <c r="AR146" s="23" t="s">
        <v>178</v>
      </c>
      <c r="AT146" s="23" t="s">
        <v>239</v>
      </c>
      <c r="AU146" s="23" t="s">
        <v>81</v>
      </c>
      <c r="AY146" s="23" t="s">
        <v>141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3" t="s">
        <v>22</v>
      </c>
      <c r="BK146" s="164">
        <f>ROUND(I146*H146,2)</f>
        <v>0</v>
      </c>
      <c r="BL146" s="23" t="s">
        <v>148</v>
      </c>
      <c r="BM146" s="23" t="s">
        <v>1072</v>
      </c>
    </row>
    <row r="147" spans="2:51" s="11" customFormat="1" ht="13.5">
      <c r="B147" s="165"/>
      <c r="D147" s="166" t="s">
        <v>150</v>
      </c>
      <c r="E147" s="167" t="s">
        <v>5</v>
      </c>
      <c r="F147" s="168" t="s">
        <v>1073</v>
      </c>
      <c r="H147" s="169">
        <v>1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150</v>
      </c>
      <c r="AU147" s="167" t="s">
        <v>81</v>
      </c>
      <c r="AV147" s="11" t="s">
        <v>81</v>
      </c>
      <c r="AW147" s="11" t="s">
        <v>152</v>
      </c>
      <c r="AX147" s="11" t="s">
        <v>72</v>
      </c>
      <c r="AY147" s="167" t="s">
        <v>141</v>
      </c>
    </row>
    <row r="148" spans="2:51" s="12" customFormat="1" ht="13.5">
      <c r="B148" s="173"/>
      <c r="D148" s="174" t="s">
        <v>150</v>
      </c>
      <c r="E148" s="175" t="s">
        <v>5</v>
      </c>
      <c r="F148" s="176" t="s">
        <v>153</v>
      </c>
      <c r="H148" s="177">
        <v>1</v>
      </c>
      <c r="L148" s="173"/>
      <c r="M148" s="178"/>
      <c r="N148" s="179"/>
      <c r="O148" s="179"/>
      <c r="P148" s="179"/>
      <c r="Q148" s="179"/>
      <c r="R148" s="179"/>
      <c r="S148" s="179"/>
      <c r="T148" s="180"/>
      <c r="AT148" s="181" t="s">
        <v>150</v>
      </c>
      <c r="AU148" s="181" t="s">
        <v>81</v>
      </c>
      <c r="AV148" s="12" t="s">
        <v>148</v>
      </c>
      <c r="AW148" s="12" t="s">
        <v>152</v>
      </c>
      <c r="AX148" s="12" t="s">
        <v>22</v>
      </c>
      <c r="AY148" s="181" t="s">
        <v>141</v>
      </c>
    </row>
    <row r="149" spans="2:65" s="1" customFormat="1" ht="16.5" customHeight="1">
      <c r="B149" s="153"/>
      <c r="C149" s="189" t="s">
        <v>10</v>
      </c>
      <c r="D149" s="189" t="s">
        <v>239</v>
      </c>
      <c r="E149" s="190" t="s">
        <v>1074</v>
      </c>
      <c r="F149" s="191" t="s">
        <v>1075</v>
      </c>
      <c r="G149" s="192" t="s">
        <v>222</v>
      </c>
      <c r="H149" s="193">
        <v>1</v>
      </c>
      <c r="I149" s="194"/>
      <c r="J149" s="194">
        <f>ROUND(I149*H149,2)</f>
        <v>0</v>
      </c>
      <c r="K149" s="191" t="s">
        <v>147</v>
      </c>
      <c r="L149" s="195"/>
      <c r="M149" s="196" t="s">
        <v>5</v>
      </c>
      <c r="N149" s="197" t="s">
        <v>43</v>
      </c>
      <c r="O149" s="162">
        <v>0</v>
      </c>
      <c r="P149" s="162">
        <f>O149*H149</f>
        <v>0</v>
      </c>
      <c r="Q149" s="162">
        <v>0.0259</v>
      </c>
      <c r="R149" s="162">
        <f>Q149*H149</f>
        <v>0.0259</v>
      </c>
      <c r="S149" s="162">
        <v>0</v>
      </c>
      <c r="T149" s="163">
        <f>S149*H149</f>
        <v>0</v>
      </c>
      <c r="AR149" s="23" t="s">
        <v>178</v>
      </c>
      <c r="AT149" s="23" t="s">
        <v>239</v>
      </c>
      <c r="AU149" s="23" t="s">
        <v>81</v>
      </c>
      <c r="AY149" s="23" t="s">
        <v>141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23" t="s">
        <v>22</v>
      </c>
      <c r="BK149" s="164">
        <f>ROUND(I149*H149,2)</f>
        <v>0</v>
      </c>
      <c r="BL149" s="23" t="s">
        <v>148</v>
      </c>
      <c r="BM149" s="23" t="s">
        <v>1076</v>
      </c>
    </row>
    <row r="150" spans="2:51" s="11" customFormat="1" ht="13.5">
      <c r="B150" s="165"/>
      <c r="D150" s="166" t="s">
        <v>150</v>
      </c>
      <c r="E150" s="167" t="s">
        <v>5</v>
      </c>
      <c r="F150" s="168" t="s">
        <v>1073</v>
      </c>
      <c r="H150" s="169">
        <v>1</v>
      </c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150</v>
      </c>
      <c r="AU150" s="167" t="s">
        <v>81</v>
      </c>
      <c r="AV150" s="11" t="s">
        <v>81</v>
      </c>
      <c r="AW150" s="11" t="s">
        <v>152</v>
      </c>
      <c r="AX150" s="11" t="s">
        <v>72</v>
      </c>
      <c r="AY150" s="167" t="s">
        <v>141</v>
      </c>
    </row>
    <row r="151" spans="2:51" s="12" customFormat="1" ht="13.5">
      <c r="B151" s="173"/>
      <c r="D151" s="174" t="s">
        <v>150</v>
      </c>
      <c r="E151" s="175" t="s">
        <v>5</v>
      </c>
      <c r="F151" s="176" t="s">
        <v>153</v>
      </c>
      <c r="H151" s="177">
        <v>1</v>
      </c>
      <c r="L151" s="173"/>
      <c r="M151" s="178"/>
      <c r="N151" s="179"/>
      <c r="O151" s="179"/>
      <c r="P151" s="179"/>
      <c r="Q151" s="179"/>
      <c r="R151" s="179"/>
      <c r="S151" s="179"/>
      <c r="T151" s="180"/>
      <c r="AT151" s="181" t="s">
        <v>150</v>
      </c>
      <c r="AU151" s="181" t="s">
        <v>81</v>
      </c>
      <c r="AV151" s="12" t="s">
        <v>148</v>
      </c>
      <c r="AW151" s="12" t="s">
        <v>152</v>
      </c>
      <c r="AX151" s="12" t="s">
        <v>22</v>
      </c>
      <c r="AY151" s="181" t="s">
        <v>141</v>
      </c>
    </row>
    <row r="152" spans="2:65" s="1" customFormat="1" ht="16.5" customHeight="1">
      <c r="B152" s="153"/>
      <c r="C152" s="154" t="s">
        <v>249</v>
      </c>
      <c r="D152" s="154" t="s">
        <v>143</v>
      </c>
      <c r="E152" s="155" t="s">
        <v>1077</v>
      </c>
      <c r="F152" s="156" t="s">
        <v>1078</v>
      </c>
      <c r="G152" s="157" t="s">
        <v>222</v>
      </c>
      <c r="H152" s="158">
        <v>12</v>
      </c>
      <c r="I152" s="159"/>
      <c r="J152" s="159">
        <f>ROUND(I152*H152,2)</f>
        <v>0</v>
      </c>
      <c r="K152" s="156" t="s">
        <v>147</v>
      </c>
      <c r="L152" s="37"/>
      <c r="M152" s="160" t="s">
        <v>5</v>
      </c>
      <c r="N152" s="161" t="s">
        <v>43</v>
      </c>
      <c r="O152" s="162">
        <v>1.04</v>
      </c>
      <c r="P152" s="162">
        <f>O152*H152</f>
        <v>12.48</v>
      </c>
      <c r="Q152" s="162">
        <v>0.00293</v>
      </c>
      <c r="R152" s="162">
        <f>Q152*H152</f>
        <v>0.03516</v>
      </c>
      <c r="S152" s="162">
        <v>0</v>
      </c>
      <c r="T152" s="163">
        <f>S152*H152</f>
        <v>0</v>
      </c>
      <c r="AR152" s="23" t="s">
        <v>148</v>
      </c>
      <c r="AT152" s="23" t="s">
        <v>143</v>
      </c>
      <c r="AU152" s="23" t="s">
        <v>81</v>
      </c>
      <c r="AY152" s="23" t="s">
        <v>141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3" t="s">
        <v>22</v>
      </c>
      <c r="BK152" s="164">
        <f>ROUND(I152*H152,2)</f>
        <v>0</v>
      </c>
      <c r="BL152" s="23" t="s">
        <v>148</v>
      </c>
      <c r="BM152" s="23" t="s">
        <v>1079</v>
      </c>
    </row>
    <row r="153" spans="2:51" s="11" customFormat="1" ht="13.5">
      <c r="B153" s="165"/>
      <c r="D153" s="166" t="s">
        <v>150</v>
      </c>
      <c r="E153" s="167" t="s">
        <v>5</v>
      </c>
      <c r="F153" s="168" t="s">
        <v>1080</v>
      </c>
      <c r="H153" s="169">
        <v>6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150</v>
      </c>
      <c r="AU153" s="167" t="s">
        <v>81</v>
      </c>
      <c r="AV153" s="11" t="s">
        <v>81</v>
      </c>
      <c r="AW153" s="11" t="s">
        <v>152</v>
      </c>
      <c r="AX153" s="11" t="s">
        <v>72</v>
      </c>
      <c r="AY153" s="167" t="s">
        <v>141</v>
      </c>
    </row>
    <row r="154" spans="2:51" s="11" customFormat="1" ht="27">
      <c r="B154" s="165"/>
      <c r="D154" s="166" t="s">
        <v>150</v>
      </c>
      <c r="E154" s="167" t="s">
        <v>5</v>
      </c>
      <c r="F154" s="168" t="s">
        <v>1081</v>
      </c>
      <c r="H154" s="169">
        <v>6</v>
      </c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150</v>
      </c>
      <c r="AU154" s="167" t="s">
        <v>81</v>
      </c>
      <c r="AV154" s="11" t="s">
        <v>81</v>
      </c>
      <c r="AW154" s="11" t="s">
        <v>152</v>
      </c>
      <c r="AX154" s="11" t="s">
        <v>72</v>
      </c>
      <c r="AY154" s="167" t="s">
        <v>141</v>
      </c>
    </row>
    <row r="155" spans="2:51" s="12" customFormat="1" ht="13.5">
      <c r="B155" s="173"/>
      <c r="D155" s="174" t="s">
        <v>150</v>
      </c>
      <c r="E155" s="175" t="s">
        <v>5</v>
      </c>
      <c r="F155" s="176" t="s">
        <v>153</v>
      </c>
      <c r="H155" s="177">
        <v>12</v>
      </c>
      <c r="L155" s="173"/>
      <c r="M155" s="178"/>
      <c r="N155" s="179"/>
      <c r="O155" s="179"/>
      <c r="P155" s="179"/>
      <c r="Q155" s="179"/>
      <c r="R155" s="179"/>
      <c r="S155" s="179"/>
      <c r="T155" s="180"/>
      <c r="AT155" s="181" t="s">
        <v>150</v>
      </c>
      <c r="AU155" s="181" t="s">
        <v>81</v>
      </c>
      <c r="AV155" s="12" t="s">
        <v>148</v>
      </c>
      <c r="AW155" s="12" t="s">
        <v>152</v>
      </c>
      <c r="AX155" s="12" t="s">
        <v>22</v>
      </c>
      <c r="AY155" s="181" t="s">
        <v>141</v>
      </c>
    </row>
    <row r="156" spans="2:65" s="1" customFormat="1" ht="25.5" customHeight="1">
      <c r="B156" s="153"/>
      <c r="C156" s="189" t="s">
        <v>255</v>
      </c>
      <c r="D156" s="189" t="s">
        <v>239</v>
      </c>
      <c r="E156" s="190" t="s">
        <v>1082</v>
      </c>
      <c r="F156" s="191" t="s">
        <v>1083</v>
      </c>
      <c r="G156" s="192" t="s">
        <v>222</v>
      </c>
      <c r="H156" s="193">
        <v>4</v>
      </c>
      <c r="I156" s="194"/>
      <c r="J156" s="194">
        <f>ROUND(I156*H156,2)</f>
        <v>0</v>
      </c>
      <c r="K156" s="191" t="s">
        <v>147</v>
      </c>
      <c r="L156" s="195"/>
      <c r="M156" s="196" t="s">
        <v>5</v>
      </c>
      <c r="N156" s="197" t="s">
        <v>43</v>
      </c>
      <c r="O156" s="162">
        <v>0</v>
      </c>
      <c r="P156" s="162">
        <f>O156*H156</f>
        <v>0</v>
      </c>
      <c r="Q156" s="162">
        <v>0.0186</v>
      </c>
      <c r="R156" s="162">
        <f>Q156*H156</f>
        <v>0.0744</v>
      </c>
      <c r="S156" s="162">
        <v>0</v>
      </c>
      <c r="T156" s="163">
        <f>S156*H156</f>
        <v>0</v>
      </c>
      <c r="AR156" s="23" t="s">
        <v>178</v>
      </c>
      <c r="AT156" s="23" t="s">
        <v>239</v>
      </c>
      <c r="AU156" s="23" t="s">
        <v>81</v>
      </c>
      <c r="AY156" s="23" t="s">
        <v>141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23" t="s">
        <v>22</v>
      </c>
      <c r="BK156" s="164">
        <f>ROUND(I156*H156,2)</f>
        <v>0</v>
      </c>
      <c r="BL156" s="23" t="s">
        <v>148</v>
      </c>
      <c r="BM156" s="23" t="s">
        <v>1084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1085</v>
      </c>
      <c r="H157" s="169">
        <v>2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1" customFormat="1" ht="13.5">
      <c r="B158" s="165"/>
      <c r="D158" s="166" t="s">
        <v>150</v>
      </c>
      <c r="E158" s="167" t="s">
        <v>5</v>
      </c>
      <c r="F158" s="168" t="s">
        <v>1086</v>
      </c>
      <c r="H158" s="169">
        <v>2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150</v>
      </c>
      <c r="AU158" s="167" t="s">
        <v>81</v>
      </c>
      <c r="AV158" s="11" t="s">
        <v>81</v>
      </c>
      <c r="AW158" s="11" t="s">
        <v>152</v>
      </c>
      <c r="AX158" s="11" t="s">
        <v>72</v>
      </c>
      <c r="AY158" s="167" t="s">
        <v>141</v>
      </c>
    </row>
    <row r="159" spans="2:51" s="12" customFormat="1" ht="13.5">
      <c r="B159" s="173"/>
      <c r="D159" s="174" t="s">
        <v>150</v>
      </c>
      <c r="E159" s="175" t="s">
        <v>5</v>
      </c>
      <c r="F159" s="176" t="s">
        <v>153</v>
      </c>
      <c r="H159" s="177">
        <v>4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81" t="s">
        <v>150</v>
      </c>
      <c r="AU159" s="181" t="s">
        <v>81</v>
      </c>
      <c r="AV159" s="12" t="s">
        <v>148</v>
      </c>
      <c r="AW159" s="12" t="s">
        <v>152</v>
      </c>
      <c r="AX159" s="12" t="s">
        <v>22</v>
      </c>
      <c r="AY159" s="181" t="s">
        <v>141</v>
      </c>
    </row>
    <row r="160" spans="2:65" s="1" customFormat="1" ht="16.5" customHeight="1">
      <c r="B160" s="153"/>
      <c r="C160" s="189" t="s">
        <v>292</v>
      </c>
      <c r="D160" s="189" t="s">
        <v>239</v>
      </c>
      <c r="E160" s="190" t="s">
        <v>1087</v>
      </c>
      <c r="F160" s="191" t="s">
        <v>1088</v>
      </c>
      <c r="G160" s="192" t="s">
        <v>222</v>
      </c>
      <c r="H160" s="193">
        <v>1</v>
      </c>
      <c r="I160" s="194"/>
      <c r="J160" s="194">
        <f>ROUND(I160*H160,2)</f>
        <v>0</v>
      </c>
      <c r="K160" s="191" t="s">
        <v>147</v>
      </c>
      <c r="L160" s="195"/>
      <c r="M160" s="196" t="s">
        <v>5</v>
      </c>
      <c r="N160" s="197" t="s">
        <v>43</v>
      </c>
      <c r="O160" s="162">
        <v>0</v>
      </c>
      <c r="P160" s="162">
        <f>O160*H160</f>
        <v>0</v>
      </c>
      <c r="Q160" s="162">
        <v>0.027</v>
      </c>
      <c r="R160" s="162">
        <f>Q160*H160</f>
        <v>0.027</v>
      </c>
      <c r="S160" s="162">
        <v>0</v>
      </c>
      <c r="T160" s="163">
        <f>S160*H160</f>
        <v>0</v>
      </c>
      <c r="AR160" s="23" t="s">
        <v>178</v>
      </c>
      <c r="AT160" s="23" t="s">
        <v>239</v>
      </c>
      <c r="AU160" s="23" t="s">
        <v>81</v>
      </c>
      <c r="AY160" s="23" t="s">
        <v>141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3" t="s">
        <v>22</v>
      </c>
      <c r="BK160" s="164">
        <f>ROUND(I160*H160,2)</f>
        <v>0</v>
      </c>
      <c r="BL160" s="23" t="s">
        <v>148</v>
      </c>
      <c r="BM160" s="23" t="s">
        <v>1089</v>
      </c>
    </row>
    <row r="161" spans="2:51" s="11" customFormat="1" ht="13.5">
      <c r="B161" s="165"/>
      <c r="D161" s="166" t="s">
        <v>150</v>
      </c>
      <c r="E161" s="167" t="s">
        <v>5</v>
      </c>
      <c r="F161" s="168" t="s">
        <v>1090</v>
      </c>
      <c r="H161" s="169">
        <v>1</v>
      </c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150</v>
      </c>
      <c r="AU161" s="167" t="s">
        <v>81</v>
      </c>
      <c r="AV161" s="11" t="s">
        <v>81</v>
      </c>
      <c r="AW161" s="11" t="s">
        <v>152</v>
      </c>
      <c r="AX161" s="11" t="s">
        <v>72</v>
      </c>
      <c r="AY161" s="167" t="s">
        <v>141</v>
      </c>
    </row>
    <row r="162" spans="2:51" s="12" customFormat="1" ht="13.5">
      <c r="B162" s="173"/>
      <c r="D162" s="174" t="s">
        <v>150</v>
      </c>
      <c r="E162" s="175" t="s">
        <v>5</v>
      </c>
      <c r="F162" s="176" t="s">
        <v>153</v>
      </c>
      <c r="H162" s="177">
        <v>1</v>
      </c>
      <c r="L162" s="173"/>
      <c r="M162" s="178"/>
      <c r="N162" s="179"/>
      <c r="O162" s="179"/>
      <c r="P162" s="179"/>
      <c r="Q162" s="179"/>
      <c r="R162" s="179"/>
      <c r="S162" s="179"/>
      <c r="T162" s="180"/>
      <c r="AT162" s="181" t="s">
        <v>150</v>
      </c>
      <c r="AU162" s="181" t="s">
        <v>81</v>
      </c>
      <c r="AV162" s="12" t="s">
        <v>148</v>
      </c>
      <c r="AW162" s="12" t="s">
        <v>152</v>
      </c>
      <c r="AX162" s="12" t="s">
        <v>22</v>
      </c>
      <c r="AY162" s="181" t="s">
        <v>141</v>
      </c>
    </row>
    <row r="163" spans="2:65" s="1" customFormat="1" ht="16.5" customHeight="1">
      <c r="B163" s="153"/>
      <c r="C163" s="189" t="s">
        <v>297</v>
      </c>
      <c r="D163" s="189" t="s">
        <v>239</v>
      </c>
      <c r="E163" s="190" t="s">
        <v>1091</v>
      </c>
      <c r="F163" s="191" t="s">
        <v>1092</v>
      </c>
      <c r="G163" s="192" t="s">
        <v>222</v>
      </c>
      <c r="H163" s="193">
        <v>1</v>
      </c>
      <c r="I163" s="194"/>
      <c r="J163" s="194">
        <f>ROUND(I163*H163,2)</f>
        <v>0</v>
      </c>
      <c r="K163" s="191" t="s">
        <v>147</v>
      </c>
      <c r="L163" s="195"/>
      <c r="M163" s="196" t="s">
        <v>5</v>
      </c>
      <c r="N163" s="197" t="s">
        <v>43</v>
      </c>
      <c r="O163" s="162">
        <v>0</v>
      </c>
      <c r="P163" s="162">
        <f>O163*H163</f>
        <v>0</v>
      </c>
      <c r="Q163" s="162">
        <v>0.0375</v>
      </c>
      <c r="R163" s="162">
        <f>Q163*H163</f>
        <v>0.0375</v>
      </c>
      <c r="S163" s="162">
        <v>0</v>
      </c>
      <c r="T163" s="163">
        <f>S163*H163</f>
        <v>0</v>
      </c>
      <c r="AR163" s="23" t="s">
        <v>178</v>
      </c>
      <c r="AT163" s="23" t="s">
        <v>239</v>
      </c>
      <c r="AU163" s="23" t="s">
        <v>81</v>
      </c>
      <c r="AY163" s="23" t="s">
        <v>141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23" t="s">
        <v>22</v>
      </c>
      <c r="BK163" s="164">
        <f>ROUND(I163*H163,2)</f>
        <v>0</v>
      </c>
      <c r="BL163" s="23" t="s">
        <v>148</v>
      </c>
      <c r="BM163" s="23" t="s">
        <v>1093</v>
      </c>
    </row>
    <row r="164" spans="2:51" s="11" customFormat="1" ht="13.5">
      <c r="B164" s="165"/>
      <c r="D164" s="166" t="s">
        <v>150</v>
      </c>
      <c r="E164" s="167" t="s">
        <v>5</v>
      </c>
      <c r="F164" s="168" t="s">
        <v>1073</v>
      </c>
      <c r="H164" s="169">
        <v>1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150</v>
      </c>
      <c r="AU164" s="167" t="s">
        <v>81</v>
      </c>
      <c r="AV164" s="11" t="s">
        <v>81</v>
      </c>
      <c r="AW164" s="11" t="s">
        <v>152</v>
      </c>
      <c r="AX164" s="11" t="s">
        <v>72</v>
      </c>
      <c r="AY164" s="167" t="s">
        <v>141</v>
      </c>
    </row>
    <row r="165" spans="2:51" s="12" customFormat="1" ht="13.5">
      <c r="B165" s="173"/>
      <c r="D165" s="174" t="s">
        <v>150</v>
      </c>
      <c r="E165" s="175" t="s">
        <v>5</v>
      </c>
      <c r="F165" s="176" t="s">
        <v>153</v>
      </c>
      <c r="H165" s="177">
        <v>1</v>
      </c>
      <c r="L165" s="173"/>
      <c r="M165" s="178"/>
      <c r="N165" s="179"/>
      <c r="O165" s="179"/>
      <c r="P165" s="179"/>
      <c r="Q165" s="179"/>
      <c r="R165" s="179"/>
      <c r="S165" s="179"/>
      <c r="T165" s="180"/>
      <c r="AT165" s="181" t="s">
        <v>150</v>
      </c>
      <c r="AU165" s="181" t="s">
        <v>81</v>
      </c>
      <c r="AV165" s="12" t="s">
        <v>148</v>
      </c>
      <c r="AW165" s="12" t="s">
        <v>152</v>
      </c>
      <c r="AX165" s="12" t="s">
        <v>22</v>
      </c>
      <c r="AY165" s="181" t="s">
        <v>141</v>
      </c>
    </row>
    <row r="166" spans="2:65" s="1" customFormat="1" ht="16.5" customHeight="1">
      <c r="B166" s="153"/>
      <c r="C166" s="189" t="s">
        <v>302</v>
      </c>
      <c r="D166" s="189" t="s">
        <v>239</v>
      </c>
      <c r="E166" s="190" t="s">
        <v>1094</v>
      </c>
      <c r="F166" s="191" t="s">
        <v>1095</v>
      </c>
      <c r="G166" s="192" t="s">
        <v>222</v>
      </c>
      <c r="H166" s="193">
        <v>2</v>
      </c>
      <c r="I166" s="194"/>
      <c r="J166" s="194">
        <f>ROUND(I166*H166,2)</f>
        <v>0</v>
      </c>
      <c r="K166" s="191" t="s">
        <v>5</v>
      </c>
      <c r="L166" s="195"/>
      <c r="M166" s="196" t="s">
        <v>5</v>
      </c>
      <c r="N166" s="197" t="s">
        <v>43</v>
      </c>
      <c r="O166" s="162">
        <v>0</v>
      </c>
      <c r="P166" s="162">
        <f>O166*H166</f>
        <v>0</v>
      </c>
      <c r="Q166" s="162">
        <v>0.0375</v>
      </c>
      <c r="R166" s="162">
        <f>Q166*H166</f>
        <v>0.075</v>
      </c>
      <c r="S166" s="162">
        <v>0</v>
      </c>
      <c r="T166" s="163">
        <f>S166*H166</f>
        <v>0</v>
      </c>
      <c r="AR166" s="23" t="s">
        <v>178</v>
      </c>
      <c r="AT166" s="23" t="s">
        <v>239</v>
      </c>
      <c r="AU166" s="23" t="s">
        <v>81</v>
      </c>
      <c r="AY166" s="23" t="s">
        <v>141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23" t="s">
        <v>22</v>
      </c>
      <c r="BK166" s="164">
        <f>ROUND(I166*H166,2)</f>
        <v>0</v>
      </c>
      <c r="BL166" s="23" t="s">
        <v>148</v>
      </c>
      <c r="BM166" s="23" t="s">
        <v>1096</v>
      </c>
    </row>
    <row r="167" spans="2:51" s="11" customFormat="1" ht="13.5">
      <c r="B167" s="165"/>
      <c r="D167" s="166" t="s">
        <v>150</v>
      </c>
      <c r="E167" s="167" t="s">
        <v>5</v>
      </c>
      <c r="F167" s="168" t="s">
        <v>1073</v>
      </c>
      <c r="H167" s="169">
        <v>1</v>
      </c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150</v>
      </c>
      <c r="AU167" s="167" t="s">
        <v>81</v>
      </c>
      <c r="AV167" s="11" t="s">
        <v>81</v>
      </c>
      <c r="AW167" s="11" t="s">
        <v>152</v>
      </c>
      <c r="AX167" s="11" t="s">
        <v>72</v>
      </c>
      <c r="AY167" s="167" t="s">
        <v>141</v>
      </c>
    </row>
    <row r="168" spans="2:51" s="11" customFormat="1" ht="13.5">
      <c r="B168" s="165"/>
      <c r="D168" s="166" t="s">
        <v>150</v>
      </c>
      <c r="E168" s="167" t="s">
        <v>5</v>
      </c>
      <c r="F168" s="168" t="s">
        <v>1090</v>
      </c>
      <c r="H168" s="169">
        <v>1</v>
      </c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150</v>
      </c>
      <c r="AU168" s="167" t="s">
        <v>81</v>
      </c>
      <c r="AV168" s="11" t="s">
        <v>81</v>
      </c>
      <c r="AW168" s="11" t="s">
        <v>152</v>
      </c>
      <c r="AX168" s="11" t="s">
        <v>72</v>
      </c>
      <c r="AY168" s="167" t="s">
        <v>141</v>
      </c>
    </row>
    <row r="169" spans="2:51" s="12" customFormat="1" ht="13.5">
      <c r="B169" s="173"/>
      <c r="D169" s="174" t="s">
        <v>150</v>
      </c>
      <c r="E169" s="175" t="s">
        <v>5</v>
      </c>
      <c r="F169" s="176" t="s">
        <v>153</v>
      </c>
      <c r="H169" s="177">
        <v>2</v>
      </c>
      <c r="L169" s="173"/>
      <c r="M169" s="178"/>
      <c r="N169" s="179"/>
      <c r="O169" s="179"/>
      <c r="P169" s="179"/>
      <c r="Q169" s="179"/>
      <c r="R169" s="179"/>
      <c r="S169" s="179"/>
      <c r="T169" s="180"/>
      <c r="AT169" s="181" t="s">
        <v>150</v>
      </c>
      <c r="AU169" s="181" t="s">
        <v>81</v>
      </c>
      <c r="AV169" s="12" t="s">
        <v>148</v>
      </c>
      <c r="AW169" s="12" t="s">
        <v>152</v>
      </c>
      <c r="AX169" s="12" t="s">
        <v>22</v>
      </c>
      <c r="AY169" s="181" t="s">
        <v>141</v>
      </c>
    </row>
    <row r="170" spans="2:65" s="1" customFormat="1" ht="16.5" customHeight="1">
      <c r="B170" s="153"/>
      <c r="C170" s="189" t="s">
        <v>306</v>
      </c>
      <c r="D170" s="189" t="s">
        <v>239</v>
      </c>
      <c r="E170" s="190" t="s">
        <v>1097</v>
      </c>
      <c r="F170" s="191" t="s">
        <v>1098</v>
      </c>
      <c r="G170" s="192" t="s">
        <v>222</v>
      </c>
      <c r="H170" s="193">
        <v>4</v>
      </c>
      <c r="I170" s="194"/>
      <c r="J170" s="194">
        <f>ROUND(I170*H170,2)</f>
        <v>0</v>
      </c>
      <c r="K170" s="191" t="s">
        <v>5</v>
      </c>
      <c r="L170" s="195"/>
      <c r="M170" s="196" t="s">
        <v>5</v>
      </c>
      <c r="N170" s="197" t="s">
        <v>43</v>
      </c>
      <c r="O170" s="162">
        <v>0</v>
      </c>
      <c r="P170" s="162">
        <f>O170*H170</f>
        <v>0</v>
      </c>
      <c r="Q170" s="162">
        <v>0.04</v>
      </c>
      <c r="R170" s="162">
        <f>Q170*H170</f>
        <v>0.16</v>
      </c>
      <c r="S170" s="162">
        <v>0</v>
      </c>
      <c r="T170" s="163">
        <f>S170*H170</f>
        <v>0</v>
      </c>
      <c r="AR170" s="23" t="s">
        <v>178</v>
      </c>
      <c r="AT170" s="23" t="s">
        <v>239</v>
      </c>
      <c r="AU170" s="23" t="s">
        <v>81</v>
      </c>
      <c r="AY170" s="23" t="s">
        <v>141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23" t="s">
        <v>22</v>
      </c>
      <c r="BK170" s="164">
        <f>ROUND(I170*H170,2)</f>
        <v>0</v>
      </c>
      <c r="BL170" s="23" t="s">
        <v>148</v>
      </c>
      <c r="BM170" s="23" t="s">
        <v>589</v>
      </c>
    </row>
    <row r="171" spans="2:51" s="11" customFormat="1" ht="13.5">
      <c r="B171" s="165"/>
      <c r="D171" s="166" t="s">
        <v>150</v>
      </c>
      <c r="E171" s="167" t="s">
        <v>5</v>
      </c>
      <c r="F171" s="168" t="s">
        <v>1085</v>
      </c>
      <c r="H171" s="169">
        <v>2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150</v>
      </c>
      <c r="AU171" s="167" t="s">
        <v>81</v>
      </c>
      <c r="AV171" s="11" t="s">
        <v>81</v>
      </c>
      <c r="AW171" s="11" t="s">
        <v>152</v>
      </c>
      <c r="AX171" s="11" t="s">
        <v>72</v>
      </c>
      <c r="AY171" s="167" t="s">
        <v>141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1086</v>
      </c>
      <c r="H172" s="169">
        <v>2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2" customFormat="1" ht="13.5">
      <c r="B173" s="173"/>
      <c r="D173" s="174" t="s">
        <v>150</v>
      </c>
      <c r="E173" s="175" t="s">
        <v>5</v>
      </c>
      <c r="F173" s="176" t="s">
        <v>153</v>
      </c>
      <c r="H173" s="177">
        <v>4</v>
      </c>
      <c r="L173" s="173"/>
      <c r="M173" s="178"/>
      <c r="N173" s="179"/>
      <c r="O173" s="179"/>
      <c r="P173" s="179"/>
      <c r="Q173" s="179"/>
      <c r="R173" s="179"/>
      <c r="S173" s="179"/>
      <c r="T173" s="180"/>
      <c r="AT173" s="181" t="s">
        <v>150</v>
      </c>
      <c r="AU173" s="181" t="s">
        <v>81</v>
      </c>
      <c r="AV173" s="12" t="s">
        <v>148</v>
      </c>
      <c r="AW173" s="12" t="s">
        <v>152</v>
      </c>
      <c r="AX173" s="12" t="s">
        <v>22</v>
      </c>
      <c r="AY173" s="181" t="s">
        <v>141</v>
      </c>
    </row>
    <row r="174" spans="2:65" s="1" customFormat="1" ht="25.5" customHeight="1">
      <c r="B174" s="153"/>
      <c r="C174" s="154" t="s">
        <v>310</v>
      </c>
      <c r="D174" s="154" t="s">
        <v>143</v>
      </c>
      <c r="E174" s="155" t="s">
        <v>1099</v>
      </c>
      <c r="F174" s="156" t="s">
        <v>1100</v>
      </c>
      <c r="G174" s="157" t="s">
        <v>222</v>
      </c>
      <c r="H174" s="158">
        <v>3</v>
      </c>
      <c r="I174" s="159"/>
      <c r="J174" s="159">
        <f>ROUND(I174*H174,2)</f>
        <v>0</v>
      </c>
      <c r="K174" s="156" t="s">
        <v>147</v>
      </c>
      <c r="L174" s="37"/>
      <c r="M174" s="160" t="s">
        <v>5</v>
      </c>
      <c r="N174" s="161" t="s">
        <v>43</v>
      </c>
      <c r="O174" s="162">
        <v>2.292</v>
      </c>
      <c r="P174" s="162">
        <f>O174*H174</f>
        <v>6.8759999999999994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AR174" s="23" t="s">
        <v>148</v>
      </c>
      <c r="AT174" s="23" t="s">
        <v>143</v>
      </c>
      <c r="AU174" s="23" t="s">
        <v>81</v>
      </c>
      <c r="AY174" s="23" t="s">
        <v>141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22</v>
      </c>
      <c r="BK174" s="164">
        <f>ROUND(I174*H174,2)</f>
        <v>0</v>
      </c>
      <c r="BL174" s="23" t="s">
        <v>148</v>
      </c>
      <c r="BM174" s="23" t="s">
        <v>1101</v>
      </c>
    </row>
    <row r="175" spans="2:51" s="11" customFormat="1" ht="13.5">
      <c r="B175" s="165"/>
      <c r="D175" s="166" t="s">
        <v>150</v>
      </c>
      <c r="E175" s="167" t="s">
        <v>5</v>
      </c>
      <c r="F175" s="168" t="s">
        <v>1102</v>
      </c>
      <c r="H175" s="169">
        <v>3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150</v>
      </c>
      <c r="AU175" s="167" t="s">
        <v>81</v>
      </c>
      <c r="AV175" s="11" t="s">
        <v>81</v>
      </c>
      <c r="AW175" s="11" t="s">
        <v>152</v>
      </c>
      <c r="AX175" s="11" t="s">
        <v>72</v>
      </c>
      <c r="AY175" s="167" t="s">
        <v>141</v>
      </c>
    </row>
    <row r="176" spans="2:51" s="12" customFormat="1" ht="13.5">
      <c r="B176" s="173"/>
      <c r="D176" s="174" t="s">
        <v>150</v>
      </c>
      <c r="E176" s="175" t="s">
        <v>5</v>
      </c>
      <c r="F176" s="176" t="s">
        <v>153</v>
      </c>
      <c r="H176" s="177">
        <v>3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81" t="s">
        <v>150</v>
      </c>
      <c r="AU176" s="181" t="s">
        <v>81</v>
      </c>
      <c r="AV176" s="12" t="s">
        <v>148</v>
      </c>
      <c r="AW176" s="12" t="s">
        <v>152</v>
      </c>
      <c r="AX176" s="12" t="s">
        <v>22</v>
      </c>
      <c r="AY176" s="181" t="s">
        <v>141</v>
      </c>
    </row>
    <row r="177" spans="2:65" s="1" customFormat="1" ht="16.5" customHeight="1">
      <c r="B177" s="153"/>
      <c r="C177" s="189" t="s">
        <v>316</v>
      </c>
      <c r="D177" s="189" t="s">
        <v>239</v>
      </c>
      <c r="E177" s="190" t="s">
        <v>1103</v>
      </c>
      <c r="F177" s="191" t="s">
        <v>1104</v>
      </c>
      <c r="G177" s="192" t="s">
        <v>222</v>
      </c>
      <c r="H177" s="193">
        <v>1</v>
      </c>
      <c r="I177" s="194"/>
      <c r="J177" s="194">
        <f>ROUND(I177*H177,2)</f>
        <v>0</v>
      </c>
      <c r="K177" s="191" t="s">
        <v>147</v>
      </c>
      <c r="L177" s="195"/>
      <c r="M177" s="196" t="s">
        <v>5</v>
      </c>
      <c r="N177" s="197" t="s">
        <v>43</v>
      </c>
      <c r="O177" s="162">
        <v>0</v>
      </c>
      <c r="P177" s="162">
        <f>O177*H177</f>
        <v>0</v>
      </c>
      <c r="Q177" s="162">
        <v>0.0192</v>
      </c>
      <c r="R177" s="162">
        <f>Q177*H177</f>
        <v>0.0192</v>
      </c>
      <c r="S177" s="162">
        <v>0</v>
      </c>
      <c r="T177" s="163">
        <f>S177*H177</f>
        <v>0</v>
      </c>
      <c r="AR177" s="23" t="s">
        <v>178</v>
      </c>
      <c r="AT177" s="23" t="s">
        <v>239</v>
      </c>
      <c r="AU177" s="23" t="s">
        <v>81</v>
      </c>
      <c r="AY177" s="23" t="s">
        <v>141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23" t="s">
        <v>22</v>
      </c>
      <c r="BK177" s="164">
        <f>ROUND(I177*H177,2)</f>
        <v>0</v>
      </c>
      <c r="BL177" s="23" t="s">
        <v>148</v>
      </c>
      <c r="BM177" s="23" t="s">
        <v>1105</v>
      </c>
    </row>
    <row r="178" spans="2:51" s="11" customFormat="1" ht="13.5">
      <c r="B178" s="165"/>
      <c r="D178" s="166" t="s">
        <v>150</v>
      </c>
      <c r="E178" s="167" t="s">
        <v>5</v>
      </c>
      <c r="F178" s="168" t="s">
        <v>1090</v>
      </c>
      <c r="H178" s="169">
        <v>1</v>
      </c>
      <c r="L178" s="165"/>
      <c r="M178" s="170"/>
      <c r="N178" s="171"/>
      <c r="O178" s="171"/>
      <c r="P178" s="171"/>
      <c r="Q178" s="171"/>
      <c r="R178" s="171"/>
      <c r="S178" s="171"/>
      <c r="T178" s="172"/>
      <c r="AT178" s="167" t="s">
        <v>150</v>
      </c>
      <c r="AU178" s="167" t="s">
        <v>81</v>
      </c>
      <c r="AV178" s="11" t="s">
        <v>81</v>
      </c>
      <c r="AW178" s="11" t="s">
        <v>152</v>
      </c>
      <c r="AX178" s="11" t="s">
        <v>72</v>
      </c>
      <c r="AY178" s="167" t="s">
        <v>141</v>
      </c>
    </row>
    <row r="179" spans="2:51" s="12" customFormat="1" ht="13.5">
      <c r="B179" s="173"/>
      <c r="D179" s="174" t="s">
        <v>150</v>
      </c>
      <c r="E179" s="175" t="s">
        <v>5</v>
      </c>
      <c r="F179" s="176" t="s">
        <v>153</v>
      </c>
      <c r="H179" s="177">
        <v>1</v>
      </c>
      <c r="L179" s="173"/>
      <c r="M179" s="178"/>
      <c r="N179" s="179"/>
      <c r="O179" s="179"/>
      <c r="P179" s="179"/>
      <c r="Q179" s="179"/>
      <c r="R179" s="179"/>
      <c r="S179" s="179"/>
      <c r="T179" s="180"/>
      <c r="AT179" s="181" t="s">
        <v>150</v>
      </c>
      <c r="AU179" s="181" t="s">
        <v>81</v>
      </c>
      <c r="AV179" s="12" t="s">
        <v>148</v>
      </c>
      <c r="AW179" s="12" t="s">
        <v>152</v>
      </c>
      <c r="AX179" s="12" t="s">
        <v>22</v>
      </c>
      <c r="AY179" s="181" t="s">
        <v>141</v>
      </c>
    </row>
    <row r="180" spans="2:65" s="1" customFormat="1" ht="16.5" customHeight="1">
      <c r="B180" s="153"/>
      <c r="C180" s="189" t="s">
        <v>320</v>
      </c>
      <c r="D180" s="189" t="s">
        <v>239</v>
      </c>
      <c r="E180" s="190" t="s">
        <v>1106</v>
      </c>
      <c r="F180" s="191" t="s">
        <v>1107</v>
      </c>
      <c r="G180" s="192" t="s">
        <v>222</v>
      </c>
      <c r="H180" s="193">
        <v>2</v>
      </c>
      <c r="I180" s="194"/>
      <c r="J180" s="194">
        <f>ROUND(I180*H180,2)</f>
        <v>0</v>
      </c>
      <c r="K180" s="191" t="s">
        <v>147</v>
      </c>
      <c r="L180" s="195"/>
      <c r="M180" s="196" t="s">
        <v>5</v>
      </c>
      <c r="N180" s="197" t="s">
        <v>43</v>
      </c>
      <c r="O180" s="162">
        <v>0</v>
      </c>
      <c r="P180" s="162">
        <f>O180*H180</f>
        <v>0</v>
      </c>
      <c r="Q180" s="162">
        <v>0.0237</v>
      </c>
      <c r="R180" s="162">
        <f>Q180*H180</f>
        <v>0.0474</v>
      </c>
      <c r="S180" s="162">
        <v>0</v>
      </c>
      <c r="T180" s="163">
        <f>S180*H180</f>
        <v>0</v>
      </c>
      <c r="AR180" s="23" t="s">
        <v>178</v>
      </c>
      <c r="AT180" s="23" t="s">
        <v>239</v>
      </c>
      <c r="AU180" s="23" t="s">
        <v>81</v>
      </c>
      <c r="AY180" s="23" t="s">
        <v>141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23" t="s">
        <v>22</v>
      </c>
      <c r="BK180" s="164">
        <f>ROUND(I180*H180,2)</f>
        <v>0</v>
      </c>
      <c r="BL180" s="23" t="s">
        <v>148</v>
      </c>
      <c r="BM180" s="23" t="s">
        <v>1108</v>
      </c>
    </row>
    <row r="181" spans="2:51" s="11" customFormat="1" ht="13.5">
      <c r="B181" s="165"/>
      <c r="D181" s="166" t="s">
        <v>150</v>
      </c>
      <c r="E181" s="167" t="s">
        <v>5</v>
      </c>
      <c r="F181" s="168" t="s">
        <v>1086</v>
      </c>
      <c r="H181" s="169">
        <v>2</v>
      </c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150</v>
      </c>
      <c r="AU181" s="167" t="s">
        <v>81</v>
      </c>
      <c r="AV181" s="11" t="s">
        <v>81</v>
      </c>
      <c r="AW181" s="11" t="s">
        <v>152</v>
      </c>
      <c r="AX181" s="11" t="s">
        <v>72</v>
      </c>
      <c r="AY181" s="167" t="s">
        <v>141</v>
      </c>
    </row>
    <row r="182" spans="2:51" s="12" customFormat="1" ht="13.5">
      <c r="B182" s="173"/>
      <c r="D182" s="174" t="s">
        <v>150</v>
      </c>
      <c r="E182" s="175" t="s">
        <v>5</v>
      </c>
      <c r="F182" s="176" t="s">
        <v>153</v>
      </c>
      <c r="H182" s="177">
        <v>2</v>
      </c>
      <c r="L182" s="173"/>
      <c r="M182" s="178"/>
      <c r="N182" s="179"/>
      <c r="O182" s="179"/>
      <c r="P182" s="179"/>
      <c r="Q182" s="179"/>
      <c r="R182" s="179"/>
      <c r="S182" s="179"/>
      <c r="T182" s="180"/>
      <c r="AT182" s="181" t="s">
        <v>150</v>
      </c>
      <c r="AU182" s="181" t="s">
        <v>81</v>
      </c>
      <c r="AV182" s="12" t="s">
        <v>148</v>
      </c>
      <c r="AW182" s="12" t="s">
        <v>152</v>
      </c>
      <c r="AX182" s="12" t="s">
        <v>22</v>
      </c>
      <c r="AY182" s="181" t="s">
        <v>141</v>
      </c>
    </row>
    <row r="183" spans="2:65" s="1" customFormat="1" ht="16.5" customHeight="1">
      <c r="B183" s="153"/>
      <c r="C183" s="154" t="s">
        <v>325</v>
      </c>
      <c r="D183" s="154" t="s">
        <v>143</v>
      </c>
      <c r="E183" s="155" t="s">
        <v>1109</v>
      </c>
      <c r="F183" s="156" t="s">
        <v>1110</v>
      </c>
      <c r="G183" s="157" t="s">
        <v>222</v>
      </c>
      <c r="H183" s="158">
        <v>1</v>
      </c>
      <c r="I183" s="159"/>
      <c r="J183" s="159">
        <f>ROUND(I183*H183,2)</f>
        <v>0</v>
      </c>
      <c r="K183" s="156" t="s">
        <v>147</v>
      </c>
      <c r="L183" s="37"/>
      <c r="M183" s="160" t="s">
        <v>5</v>
      </c>
      <c r="N183" s="161" t="s">
        <v>43</v>
      </c>
      <c r="O183" s="162">
        <v>1.435</v>
      </c>
      <c r="P183" s="162">
        <f>O183*H183</f>
        <v>1.435</v>
      </c>
      <c r="Q183" s="162">
        <v>0.00437</v>
      </c>
      <c r="R183" s="162">
        <f>Q183*H183</f>
        <v>0.00437</v>
      </c>
      <c r="S183" s="162">
        <v>0</v>
      </c>
      <c r="T183" s="163">
        <f>S183*H183</f>
        <v>0</v>
      </c>
      <c r="AR183" s="23" t="s">
        <v>148</v>
      </c>
      <c r="AT183" s="23" t="s">
        <v>143</v>
      </c>
      <c r="AU183" s="23" t="s">
        <v>81</v>
      </c>
      <c r="AY183" s="23" t="s">
        <v>141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23" t="s">
        <v>22</v>
      </c>
      <c r="BK183" s="164">
        <f>ROUND(I183*H183,2)</f>
        <v>0</v>
      </c>
      <c r="BL183" s="23" t="s">
        <v>148</v>
      </c>
      <c r="BM183" s="23" t="s">
        <v>1111</v>
      </c>
    </row>
    <row r="184" spans="2:51" s="11" customFormat="1" ht="13.5">
      <c r="B184" s="165"/>
      <c r="D184" s="166" t="s">
        <v>150</v>
      </c>
      <c r="E184" s="167" t="s">
        <v>5</v>
      </c>
      <c r="F184" s="168" t="s">
        <v>1112</v>
      </c>
      <c r="H184" s="169">
        <v>1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150</v>
      </c>
      <c r="AU184" s="167" t="s">
        <v>81</v>
      </c>
      <c r="AV184" s="11" t="s">
        <v>81</v>
      </c>
      <c r="AW184" s="11" t="s">
        <v>152</v>
      </c>
      <c r="AX184" s="11" t="s">
        <v>72</v>
      </c>
      <c r="AY184" s="167" t="s">
        <v>141</v>
      </c>
    </row>
    <row r="185" spans="2:51" s="12" customFormat="1" ht="13.5">
      <c r="B185" s="173"/>
      <c r="D185" s="174" t="s">
        <v>150</v>
      </c>
      <c r="E185" s="175" t="s">
        <v>5</v>
      </c>
      <c r="F185" s="176" t="s">
        <v>153</v>
      </c>
      <c r="H185" s="177">
        <v>1</v>
      </c>
      <c r="L185" s="173"/>
      <c r="M185" s="178"/>
      <c r="N185" s="179"/>
      <c r="O185" s="179"/>
      <c r="P185" s="179"/>
      <c r="Q185" s="179"/>
      <c r="R185" s="179"/>
      <c r="S185" s="179"/>
      <c r="T185" s="180"/>
      <c r="AT185" s="181" t="s">
        <v>150</v>
      </c>
      <c r="AU185" s="181" t="s">
        <v>81</v>
      </c>
      <c r="AV185" s="12" t="s">
        <v>148</v>
      </c>
      <c r="AW185" s="12" t="s">
        <v>152</v>
      </c>
      <c r="AX185" s="12" t="s">
        <v>22</v>
      </c>
      <c r="AY185" s="181" t="s">
        <v>141</v>
      </c>
    </row>
    <row r="186" spans="2:65" s="1" customFormat="1" ht="25.5" customHeight="1">
      <c r="B186" s="153"/>
      <c r="C186" s="189" t="s">
        <v>329</v>
      </c>
      <c r="D186" s="189" t="s">
        <v>239</v>
      </c>
      <c r="E186" s="190" t="s">
        <v>1113</v>
      </c>
      <c r="F186" s="191" t="s">
        <v>1114</v>
      </c>
      <c r="G186" s="192" t="s">
        <v>222</v>
      </c>
      <c r="H186" s="193">
        <v>1</v>
      </c>
      <c r="I186" s="194"/>
      <c r="J186" s="194">
        <f>ROUND(I186*H186,2)</f>
        <v>0</v>
      </c>
      <c r="K186" s="191" t="s">
        <v>147</v>
      </c>
      <c r="L186" s="195"/>
      <c r="M186" s="196" t="s">
        <v>5</v>
      </c>
      <c r="N186" s="197" t="s">
        <v>43</v>
      </c>
      <c r="O186" s="162">
        <v>0</v>
      </c>
      <c r="P186" s="162">
        <f>O186*H186</f>
        <v>0</v>
      </c>
      <c r="Q186" s="162">
        <v>0.042</v>
      </c>
      <c r="R186" s="162">
        <f>Q186*H186</f>
        <v>0.042</v>
      </c>
      <c r="S186" s="162">
        <v>0</v>
      </c>
      <c r="T186" s="163">
        <f>S186*H186</f>
        <v>0</v>
      </c>
      <c r="AR186" s="23" t="s">
        <v>178</v>
      </c>
      <c r="AT186" s="23" t="s">
        <v>239</v>
      </c>
      <c r="AU186" s="23" t="s">
        <v>81</v>
      </c>
      <c r="AY186" s="23" t="s">
        <v>141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3" t="s">
        <v>22</v>
      </c>
      <c r="BK186" s="164">
        <f>ROUND(I186*H186,2)</f>
        <v>0</v>
      </c>
      <c r="BL186" s="23" t="s">
        <v>148</v>
      </c>
      <c r="BM186" s="23" t="s">
        <v>1115</v>
      </c>
    </row>
    <row r="187" spans="2:51" s="11" customFormat="1" ht="13.5">
      <c r="B187" s="165"/>
      <c r="D187" s="166" t="s">
        <v>150</v>
      </c>
      <c r="E187" s="167" t="s">
        <v>5</v>
      </c>
      <c r="F187" s="168" t="s">
        <v>1073</v>
      </c>
      <c r="H187" s="169">
        <v>1</v>
      </c>
      <c r="L187" s="165"/>
      <c r="M187" s="170"/>
      <c r="N187" s="171"/>
      <c r="O187" s="171"/>
      <c r="P187" s="171"/>
      <c r="Q187" s="171"/>
      <c r="R187" s="171"/>
      <c r="S187" s="171"/>
      <c r="T187" s="172"/>
      <c r="AT187" s="167" t="s">
        <v>150</v>
      </c>
      <c r="AU187" s="167" t="s">
        <v>81</v>
      </c>
      <c r="AV187" s="11" t="s">
        <v>81</v>
      </c>
      <c r="AW187" s="11" t="s">
        <v>152</v>
      </c>
      <c r="AX187" s="11" t="s">
        <v>72</v>
      </c>
      <c r="AY187" s="167" t="s">
        <v>141</v>
      </c>
    </row>
    <row r="188" spans="2:51" s="12" customFormat="1" ht="13.5">
      <c r="B188" s="173"/>
      <c r="D188" s="174" t="s">
        <v>150</v>
      </c>
      <c r="E188" s="175" t="s">
        <v>5</v>
      </c>
      <c r="F188" s="176" t="s">
        <v>153</v>
      </c>
      <c r="H188" s="177">
        <v>1</v>
      </c>
      <c r="L188" s="173"/>
      <c r="M188" s="178"/>
      <c r="N188" s="179"/>
      <c r="O188" s="179"/>
      <c r="P188" s="179"/>
      <c r="Q188" s="179"/>
      <c r="R188" s="179"/>
      <c r="S188" s="179"/>
      <c r="T188" s="180"/>
      <c r="AT188" s="181" t="s">
        <v>150</v>
      </c>
      <c r="AU188" s="181" t="s">
        <v>81</v>
      </c>
      <c r="AV188" s="12" t="s">
        <v>148</v>
      </c>
      <c r="AW188" s="12" t="s">
        <v>152</v>
      </c>
      <c r="AX188" s="12" t="s">
        <v>22</v>
      </c>
      <c r="AY188" s="181" t="s">
        <v>141</v>
      </c>
    </row>
    <row r="189" spans="2:65" s="1" customFormat="1" ht="16.5" customHeight="1">
      <c r="B189" s="153"/>
      <c r="C189" s="154" t="s">
        <v>336</v>
      </c>
      <c r="D189" s="154" t="s">
        <v>143</v>
      </c>
      <c r="E189" s="155" t="s">
        <v>1116</v>
      </c>
      <c r="F189" s="156" t="s">
        <v>1117</v>
      </c>
      <c r="G189" s="157" t="s">
        <v>222</v>
      </c>
      <c r="H189" s="158">
        <v>1</v>
      </c>
      <c r="I189" s="159"/>
      <c r="J189" s="159">
        <f>ROUND(I189*H189,2)</f>
        <v>0</v>
      </c>
      <c r="K189" s="156" t="s">
        <v>147</v>
      </c>
      <c r="L189" s="37"/>
      <c r="M189" s="160" t="s">
        <v>5</v>
      </c>
      <c r="N189" s="161" t="s">
        <v>43</v>
      </c>
      <c r="O189" s="162">
        <v>0.708</v>
      </c>
      <c r="P189" s="162">
        <f>O189*H189</f>
        <v>0.708</v>
      </c>
      <c r="Q189" s="162">
        <v>0.00034</v>
      </c>
      <c r="R189" s="162">
        <f>Q189*H189</f>
        <v>0.00034</v>
      </c>
      <c r="S189" s="162">
        <v>0</v>
      </c>
      <c r="T189" s="163">
        <f>S189*H189</f>
        <v>0</v>
      </c>
      <c r="AR189" s="23" t="s">
        <v>148</v>
      </c>
      <c r="AT189" s="23" t="s">
        <v>143</v>
      </c>
      <c r="AU189" s="23" t="s">
        <v>81</v>
      </c>
      <c r="AY189" s="23" t="s">
        <v>141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23" t="s">
        <v>22</v>
      </c>
      <c r="BK189" s="164">
        <f>ROUND(I189*H189,2)</f>
        <v>0</v>
      </c>
      <c r="BL189" s="23" t="s">
        <v>148</v>
      </c>
      <c r="BM189" s="23" t="s">
        <v>1118</v>
      </c>
    </row>
    <row r="190" spans="2:51" s="11" customFormat="1" ht="13.5">
      <c r="B190" s="165"/>
      <c r="D190" s="166" t="s">
        <v>150</v>
      </c>
      <c r="E190" s="167" t="s">
        <v>5</v>
      </c>
      <c r="F190" s="168" t="s">
        <v>1073</v>
      </c>
      <c r="H190" s="169">
        <v>1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150</v>
      </c>
      <c r="AU190" s="167" t="s">
        <v>81</v>
      </c>
      <c r="AV190" s="11" t="s">
        <v>81</v>
      </c>
      <c r="AW190" s="11" t="s">
        <v>152</v>
      </c>
      <c r="AX190" s="11" t="s">
        <v>72</v>
      </c>
      <c r="AY190" s="167" t="s">
        <v>141</v>
      </c>
    </row>
    <row r="191" spans="2:51" s="12" customFormat="1" ht="13.5">
      <c r="B191" s="173"/>
      <c r="D191" s="174" t="s">
        <v>150</v>
      </c>
      <c r="E191" s="175" t="s">
        <v>5</v>
      </c>
      <c r="F191" s="176" t="s">
        <v>153</v>
      </c>
      <c r="H191" s="177">
        <v>1</v>
      </c>
      <c r="L191" s="173"/>
      <c r="M191" s="178"/>
      <c r="N191" s="179"/>
      <c r="O191" s="179"/>
      <c r="P191" s="179"/>
      <c r="Q191" s="179"/>
      <c r="R191" s="179"/>
      <c r="S191" s="179"/>
      <c r="T191" s="180"/>
      <c r="AT191" s="181" t="s">
        <v>150</v>
      </c>
      <c r="AU191" s="181" t="s">
        <v>81</v>
      </c>
      <c r="AV191" s="12" t="s">
        <v>148</v>
      </c>
      <c r="AW191" s="12" t="s">
        <v>152</v>
      </c>
      <c r="AX191" s="12" t="s">
        <v>22</v>
      </c>
      <c r="AY191" s="181" t="s">
        <v>141</v>
      </c>
    </row>
    <row r="192" spans="2:65" s="1" customFormat="1" ht="16.5" customHeight="1">
      <c r="B192" s="153"/>
      <c r="C192" s="189" t="s">
        <v>341</v>
      </c>
      <c r="D192" s="189" t="s">
        <v>239</v>
      </c>
      <c r="E192" s="190" t="s">
        <v>1119</v>
      </c>
      <c r="F192" s="191" t="s">
        <v>1120</v>
      </c>
      <c r="G192" s="192" t="s">
        <v>222</v>
      </c>
      <c r="H192" s="193">
        <v>1</v>
      </c>
      <c r="I192" s="194"/>
      <c r="J192" s="194">
        <f>ROUND(I192*H192,2)</f>
        <v>0</v>
      </c>
      <c r="K192" s="191" t="s">
        <v>147</v>
      </c>
      <c r="L192" s="195"/>
      <c r="M192" s="196" t="s">
        <v>5</v>
      </c>
      <c r="N192" s="197" t="s">
        <v>43</v>
      </c>
      <c r="O192" s="162">
        <v>0</v>
      </c>
      <c r="P192" s="162">
        <f>O192*H192</f>
        <v>0</v>
      </c>
      <c r="Q192" s="162">
        <v>0.027</v>
      </c>
      <c r="R192" s="162">
        <f>Q192*H192</f>
        <v>0.027</v>
      </c>
      <c r="S192" s="162">
        <v>0</v>
      </c>
      <c r="T192" s="163">
        <f>S192*H192</f>
        <v>0</v>
      </c>
      <c r="AR192" s="23" t="s">
        <v>178</v>
      </c>
      <c r="AT192" s="23" t="s">
        <v>239</v>
      </c>
      <c r="AU192" s="23" t="s">
        <v>81</v>
      </c>
      <c r="AY192" s="23" t="s">
        <v>141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3" t="s">
        <v>22</v>
      </c>
      <c r="BK192" s="164">
        <f>ROUND(I192*H192,2)</f>
        <v>0</v>
      </c>
      <c r="BL192" s="23" t="s">
        <v>148</v>
      </c>
      <c r="BM192" s="23" t="s">
        <v>1121</v>
      </c>
    </row>
    <row r="193" spans="2:51" s="11" customFormat="1" ht="13.5">
      <c r="B193" s="165"/>
      <c r="D193" s="166" t="s">
        <v>150</v>
      </c>
      <c r="E193" s="167" t="s">
        <v>5</v>
      </c>
      <c r="F193" s="168" t="s">
        <v>1073</v>
      </c>
      <c r="H193" s="169">
        <v>1</v>
      </c>
      <c r="L193" s="165"/>
      <c r="M193" s="170"/>
      <c r="N193" s="171"/>
      <c r="O193" s="171"/>
      <c r="P193" s="171"/>
      <c r="Q193" s="171"/>
      <c r="R193" s="171"/>
      <c r="S193" s="171"/>
      <c r="T193" s="172"/>
      <c r="AT193" s="167" t="s">
        <v>150</v>
      </c>
      <c r="AU193" s="167" t="s">
        <v>81</v>
      </c>
      <c r="AV193" s="11" t="s">
        <v>81</v>
      </c>
      <c r="AW193" s="11" t="s">
        <v>152</v>
      </c>
      <c r="AX193" s="11" t="s">
        <v>72</v>
      </c>
      <c r="AY193" s="167" t="s">
        <v>141</v>
      </c>
    </row>
    <row r="194" spans="2:51" s="12" customFormat="1" ht="13.5">
      <c r="B194" s="173"/>
      <c r="D194" s="174" t="s">
        <v>150</v>
      </c>
      <c r="E194" s="175" t="s">
        <v>5</v>
      </c>
      <c r="F194" s="176" t="s">
        <v>153</v>
      </c>
      <c r="H194" s="177">
        <v>1</v>
      </c>
      <c r="L194" s="173"/>
      <c r="M194" s="178"/>
      <c r="N194" s="179"/>
      <c r="O194" s="179"/>
      <c r="P194" s="179"/>
      <c r="Q194" s="179"/>
      <c r="R194" s="179"/>
      <c r="S194" s="179"/>
      <c r="T194" s="180"/>
      <c r="AT194" s="181" t="s">
        <v>150</v>
      </c>
      <c r="AU194" s="181" t="s">
        <v>81</v>
      </c>
      <c r="AV194" s="12" t="s">
        <v>148</v>
      </c>
      <c r="AW194" s="12" t="s">
        <v>152</v>
      </c>
      <c r="AX194" s="12" t="s">
        <v>22</v>
      </c>
      <c r="AY194" s="181" t="s">
        <v>141</v>
      </c>
    </row>
    <row r="195" spans="2:65" s="1" customFormat="1" ht="16.5" customHeight="1">
      <c r="B195" s="153"/>
      <c r="C195" s="154" t="s">
        <v>347</v>
      </c>
      <c r="D195" s="154" t="s">
        <v>143</v>
      </c>
      <c r="E195" s="155" t="s">
        <v>1122</v>
      </c>
      <c r="F195" s="156" t="s">
        <v>1123</v>
      </c>
      <c r="G195" s="157" t="s">
        <v>344</v>
      </c>
      <c r="H195" s="158">
        <v>55</v>
      </c>
      <c r="I195" s="159"/>
      <c r="J195" s="159">
        <f>ROUND(I195*H195,2)</f>
        <v>0</v>
      </c>
      <c r="K195" s="156" t="s">
        <v>147</v>
      </c>
      <c r="L195" s="37"/>
      <c r="M195" s="160" t="s">
        <v>5</v>
      </c>
      <c r="N195" s="161" t="s">
        <v>43</v>
      </c>
      <c r="O195" s="162">
        <v>0.055</v>
      </c>
      <c r="P195" s="162">
        <f>O195*H195</f>
        <v>3.025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AR195" s="23" t="s">
        <v>148</v>
      </c>
      <c r="AT195" s="23" t="s">
        <v>143</v>
      </c>
      <c r="AU195" s="23" t="s">
        <v>81</v>
      </c>
      <c r="AY195" s="23" t="s">
        <v>141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23" t="s">
        <v>22</v>
      </c>
      <c r="BK195" s="164">
        <f>ROUND(I195*H195,2)</f>
        <v>0</v>
      </c>
      <c r="BL195" s="23" t="s">
        <v>148</v>
      </c>
      <c r="BM195" s="23" t="s">
        <v>1124</v>
      </c>
    </row>
    <row r="196" spans="2:51" s="11" customFormat="1" ht="13.5">
      <c r="B196" s="165"/>
      <c r="D196" s="166" t="s">
        <v>150</v>
      </c>
      <c r="E196" s="167" t="s">
        <v>5</v>
      </c>
      <c r="F196" s="168" t="s">
        <v>1061</v>
      </c>
      <c r="H196" s="169">
        <v>55</v>
      </c>
      <c r="L196" s="165"/>
      <c r="M196" s="170"/>
      <c r="N196" s="171"/>
      <c r="O196" s="171"/>
      <c r="P196" s="171"/>
      <c r="Q196" s="171"/>
      <c r="R196" s="171"/>
      <c r="S196" s="171"/>
      <c r="T196" s="172"/>
      <c r="AT196" s="167" t="s">
        <v>150</v>
      </c>
      <c r="AU196" s="167" t="s">
        <v>81</v>
      </c>
      <c r="AV196" s="11" t="s">
        <v>81</v>
      </c>
      <c r="AW196" s="11" t="s">
        <v>152</v>
      </c>
      <c r="AX196" s="11" t="s">
        <v>72</v>
      </c>
      <c r="AY196" s="167" t="s">
        <v>141</v>
      </c>
    </row>
    <row r="197" spans="2:51" s="12" customFormat="1" ht="13.5">
      <c r="B197" s="173"/>
      <c r="D197" s="174" t="s">
        <v>150</v>
      </c>
      <c r="E197" s="175" t="s">
        <v>5</v>
      </c>
      <c r="F197" s="176" t="s">
        <v>153</v>
      </c>
      <c r="H197" s="177">
        <v>55</v>
      </c>
      <c r="L197" s="173"/>
      <c r="M197" s="178"/>
      <c r="N197" s="179"/>
      <c r="O197" s="179"/>
      <c r="P197" s="179"/>
      <c r="Q197" s="179"/>
      <c r="R197" s="179"/>
      <c r="S197" s="179"/>
      <c r="T197" s="180"/>
      <c r="AT197" s="181" t="s">
        <v>150</v>
      </c>
      <c r="AU197" s="181" t="s">
        <v>81</v>
      </c>
      <c r="AV197" s="12" t="s">
        <v>148</v>
      </c>
      <c r="AW197" s="12" t="s">
        <v>152</v>
      </c>
      <c r="AX197" s="12" t="s">
        <v>22</v>
      </c>
      <c r="AY197" s="181" t="s">
        <v>141</v>
      </c>
    </row>
    <row r="198" spans="2:65" s="1" customFormat="1" ht="16.5" customHeight="1">
      <c r="B198" s="153"/>
      <c r="C198" s="154" t="s">
        <v>352</v>
      </c>
      <c r="D198" s="154" t="s">
        <v>143</v>
      </c>
      <c r="E198" s="155" t="s">
        <v>1125</v>
      </c>
      <c r="F198" s="156" t="s">
        <v>1126</v>
      </c>
      <c r="G198" s="157" t="s">
        <v>344</v>
      </c>
      <c r="H198" s="158">
        <v>165</v>
      </c>
      <c r="I198" s="159"/>
      <c r="J198" s="159">
        <f>ROUND(I198*H198,2)</f>
        <v>0</v>
      </c>
      <c r="K198" s="156" t="s">
        <v>147</v>
      </c>
      <c r="L198" s="37"/>
      <c r="M198" s="160" t="s">
        <v>5</v>
      </c>
      <c r="N198" s="161" t="s">
        <v>43</v>
      </c>
      <c r="O198" s="162">
        <v>0.124</v>
      </c>
      <c r="P198" s="162">
        <f>O198*H198</f>
        <v>20.46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3" t="s">
        <v>148</v>
      </c>
      <c r="AT198" s="23" t="s">
        <v>143</v>
      </c>
      <c r="AU198" s="23" t="s">
        <v>81</v>
      </c>
      <c r="AY198" s="23" t="s">
        <v>141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3" t="s">
        <v>22</v>
      </c>
      <c r="BK198" s="164">
        <f>ROUND(I198*H198,2)</f>
        <v>0</v>
      </c>
      <c r="BL198" s="23" t="s">
        <v>148</v>
      </c>
      <c r="BM198" s="23" t="s">
        <v>1127</v>
      </c>
    </row>
    <row r="199" spans="2:51" s="11" customFormat="1" ht="13.5">
      <c r="B199" s="165"/>
      <c r="D199" s="166" t="s">
        <v>150</v>
      </c>
      <c r="E199" s="167" t="s">
        <v>5</v>
      </c>
      <c r="F199" s="168" t="s">
        <v>1128</v>
      </c>
      <c r="H199" s="169">
        <v>165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150</v>
      </c>
      <c r="AU199" s="167" t="s">
        <v>81</v>
      </c>
      <c r="AV199" s="11" t="s">
        <v>81</v>
      </c>
      <c r="AW199" s="11" t="s">
        <v>152</v>
      </c>
      <c r="AX199" s="11" t="s">
        <v>72</v>
      </c>
      <c r="AY199" s="167" t="s">
        <v>141</v>
      </c>
    </row>
    <row r="200" spans="2:51" s="12" customFormat="1" ht="13.5">
      <c r="B200" s="173"/>
      <c r="D200" s="174" t="s">
        <v>150</v>
      </c>
      <c r="E200" s="175" t="s">
        <v>5</v>
      </c>
      <c r="F200" s="176" t="s">
        <v>153</v>
      </c>
      <c r="H200" s="177">
        <v>165</v>
      </c>
      <c r="L200" s="173"/>
      <c r="M200" s="178"/>
      <c r="N200" s="179"/>
      <c r="O200" s="179"/>
      <c r="P200" s="179"/>
      <c r="Q200" s="179"/>
      <c r="R200" s="179"/>
      <c r="S200" s="179"/>
      <c r="T200" s="180"/>
      <c r="AT200" s="181" t="s">
        <v>150</v>
      </c>
      <c r="AU200" s="181" t="s">
        <v>81</v>
      </c>
      <c r="AV200" s="12" t="s">
        <v>148</v>
      </c>
      <c r="AW200" s="12" t="s">
        <v>152</v>
      </c>
      <c r="AX200" s="12" t="s">
        <v>22</v>
      </c>
      <c r="AY200" s="181" t="s">
        <v>141</v>
      </c>
    </row>
    <row r="201" spans="2:65" s="1" customFormat="1" ht="16.5" customHeight="1">
      <c r="B201" s="153"/>
      <c r="C201" s="154" t="s">
        <v>359</v>
      </c>
      <c r="D201" s="154" t="s">
        <v>143</v>
      </c>
      <c r="E201" s="155" t="s">
        <v>1129</v>
      </c>
      <c r="F201" s="156" t="s">
        <v>1130</v>
      </c>
      <c r="G201" s="157" t="s">
        <v>222</v>
      </c>
      <c r="H201" s="158">
        <v>2</v>
      </c>
      <c r="I201" s="159"/>
      <c r="J201" s="159">
        <f>ROUND(I201*H201,2)</f>
        <v>0</v>
      </c>
      <c r="K201" s="156" t="s">
        <v>147</v>
      </c>
      <c r="L201" s="37"/>
      <c r="M201" s="160" t="s">
        <v>5</v>
      </c>
      <c r="N201" s="161" t="s">
        <v>43</v>
      </c>
      <c r="O201" s="162">
        <v>10.3</v>
      </c>
      <c r="P201" s="162">
        <f>O201*H201</f>
        <v>20.6</v>
      </c>
      <c r="Q201" s="162">
        <v>0.46005</v>
      </c>
      <c r="R201" s="162">
        <f>Q201*H201</f>
        <v>0.9201</v>
      </c>
      <c r="S201" s="162">
        <v>0</v>
      </c>
      <c r="T201" s="163">
        <f>S201*H201</f>
        <v>0</v>
      </c>
      <c r="AR201" s="23" t="s">
        <v>148</v>
      </c>
      <c r="AT201" s="23" t="s">
        <v>143</v>
      </c>
      <c r="AU201" s="23" t="s">
        <v>81</v>
      </c>
      <c r="AY201" s="23" t="s">
        <v>141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23" t="s">
        <v>22</v>
      </c>
      <c r="BK201" s="164">
        <f>ROUND(I201*H201,2)</f>
        <v>0</v>
      </c>
      <c r="BL201" s="23" t="s">
        <v>148</v>
      </c>
      <c r="BM201" s="23" t="s">
        <v>1131</v>
      </c>
    </row>
    <row r="202" spans="2:51" s="11" customFormat="1" ht="13.5">
      <c r="B202" s="165"/>
      <c r="D202" s="166" t="s">
        <v>150</v>
      </c>
      <c r="E202" s="167" t="s">
        <v>5</v>
      </c>
      <c r="F202" s="168" t="s">
        <v>1057</v>
      </c>
      <c r="H202" s="169">
        <v>2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150</v>
      </c>
      <c r="AU202" s="167" t="s">
        <v>81</v>
      </c>
      <c r="AV202" s="11" t="s">
        <v>81</v>
      </c>
      <c r="AW202" s="11" t="s">
        <v>152</v>
      </c>
      <c r="AX202" s="11" t="s">
        <v>72</v>
      </c>
      <c r="AY202" s="167" t="s">
        <v>141</v>
      </c>
    </row>
    <row r="203" spans="2:51" s="12" customFormat="1" ht="13.5">
      <c r="B203" s="173"/>
      <c r="D203" s="174" t="s">
        <v>150</v>
      </c>
      <c r="E203" s="175" t="s">
        <v>5</v>
      </c>
      <c r="F203" s="176" t="s">
        <v>153</v>
      </c>
      <c r="H203" s="177">
        <v>2</v>
      </c>
      <c r="L203" s="173"/>
      <c r="M203" s="178"/>
      <c r="N203" s="179"/>
      <c r="O203" s="179"/>
      <c r="P203" s="179"/>
      <c r="Q203" s="179"/>
      <c r="R203" s="179"/>
      <c r="S203" s="179"/>
      <c r="T203" s="180"/>
      <c r="AT203" s="181" t="s">
        <v>150</v>
      </c>
      <c r="AU203" s="181" t="s">
        <v>81</v>
      </c>
      <c r="AV203" s="12" t="s">
        <v>148</v>
      </c>
      <c r="AW203" s="12" t="s">
        <v>152</v>
      </c>
      <c r="AX203" s="12" t="s">
        <v>22</v>
      </c>
      <c r="AY203" s="181" t="s">
        <v>141</v>
      </c>
    </row>
    <row r="204" spans="2:65" s="1" customFormat="1" ht="16.5" customHeight="1">
      <c r="B204" s="153"/>
      <c r="C204" s="154" t="s">
        <v>392</v>
      </c>
      <c r="D204" s="154" t="s">
        <v>143</v>
      </c>
      <c r="E204" s="155" t="s">
        <v>1132</v>
      </c>
      <c r="F204" s="156" t="s">
        <v>1133</v>
      </c>
      <c r="G204" s="157" t="s">
        <v>222</v>
      </c>
      <c r="H204" s="158">
        <v>1</v>
      </c>
      <c r="I204" s="159"/>
      <c r="J204" s="159">
        <f>ROUND(I204*H204,2)</f>
        <v>0</v>
      </c>
      <c r="K204" s="156" t="s">
        <v>147</v>
      </c>
      <c r="L204" s="37"/>
      <c r="M204" s="160" t="s">
        <v>5</v>
      </c>
      <c r="N204" s="161" t="s">
        <v>43</v>
      </c>
      <c r="O204" s="162">
        <v>1.182</v>
      </c>
      <c r="P204" s="162">
        <f>O204*H204</f>
        <v>1.182</v>
      </c>
      <c r="Q204" s="162">
        <v>0.32906</v>
      </c>
      <c r="R204" s="162">
        <f>Q204*H204</f>
        <v>0.32906</v>
      </c>
      <c r="S204" s="162">
        <v>0</v>
      </c>
      <c r="T204" s="163">
        <f>S204*H204</f>
        <v>0</v>
      </c>
      <c r="AR204" s="23" t="s">
        <v>148</v>
      </c>
      <c r="AT204" s="23" t="s">
        <v>143</v>
      </c>
      <c r="AU204" s="23" t="s">
        <v>81</v>
      </c>
      <c r="AY204" s="23" t="s">
        <v>141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23" t="s">
        <v>22</v>
      </c>
      <c r="BK204" s="164">
        <f>ROUND(I204*H204,2)</f>
        <v>0</v>
      </c>
      <c r="BL204" s="23" t="s">
        <v>148</v>
      </c>
      <c r="BM204" s="23" t="s">
        <v>1134</v>
      </c>
    </row>
    <row r="205" spans="2:51" s="11" customFormat="1" ht="13.5">
      <c r="B205" s="165"/>
      <c r="D205" s="166" t="s">
        <v>150</v>
      </c>
      <c r="E205" s="167" t="s">
        <v>5</v>
      </c>
      <c r="F205" s="168" t="s">
        <v>1073</v>
      </c>
      <c r="H205" s="169">
        <v>1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150</v>
      </c>
      <c r="AU205" s="167" t="s">
        <v>81</v>
      </c>
      <c r="AV205" s="11" t="s">
        <v>81</v>
      </c>
      <c r="AW205" s="11" t="s">
        <v>152</v>
      </c>
      <c r="AX205" s="11" t="s">
        <v>72</v>
      </c>
      <c r="AY205" s="167" t="s">
        <v>141</v>
      </c>
    </row>
    <row r="206" spans="2:51" s="12" customFormat="1" ht="13.5">
      <c r="B206" s="173"/>
      <c r="D206" s="174" t="s">
        <v>150</v>
      </c>
      <c r="E206" s="175" t="s">
        <v>5</v>
      </c>
      <c r="F206" s="176" t="s">
        <v>153</v>
      </c>
      <c r="H206" s="177">
        <v>1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81" t="s">
        <v>150</v>
      </c>
      <c r="AU206" s="181" t="s">
        <v>81</v>
      </c>
      <c r="AV206" s="12" t="s">
        <v>148</v>
      </c>
      <c r="AW206" s="12" t="s">
        <v>152</v>
      </c>
      <c r="AX206" s="12" t="s">
        <v>22</v>
      </c>
      <c r="AY206" s="181" t="s">
        <v>141</v>
      </c>
    </row>
    <row r="207" spans="2:65" s="1" customFormat="1" ht="16.5" customHeight="1">
      <c r="B207" s="153"/>
      <c r="C207" s="189" t="s">
        <v>423</v>
      </c>
      <c r="D207" s="189" t="s">
        <v>239</v>
      </c>
      <c r="E207" s="190" t="s">
        <v>1135</v>
      </c>
      <c r="F207" s="191" t="s">
        <v>1136</v>
      </c>
      <c r="G207" s="192" t="s">
        <v>222</v>
      </c>
      <c r="H207" s="193">
        <v>1</v>
      </c>
      <c r="I207" s="194"/>
      <c r="J207" s="194">
        <f>ROUND(I207*H207,2)</f>
        <v>0</v>
      </c>
      <c r="K207" s="191" t="s">
        <v>5</v>
      </c>
      <c r="L207" s="195"/>
      <c r="M207" s="196" t="s">
        <v>5</v>
      </c>
      <c r="N207" s="197" t="s">
        <v>43</v>
      </c>
      <c r="O207" s="162">
        <v>0</v>
      </c>
      <c r="P207" s="162">
        <f>O207*H207</f>
        <v>0</v>
      </c>
      <c r="Q207" s="162">
        <v>0.032</v>
      </c>
      <c r="R207" s="162">
        <f>Q207*H207</f>
        <v>0.032</v>
      </c>
      <c r="S207" s="162">
        <v>0</v>
      </c>
      <c r="T207" s="163">
        <f>S207*H207</f>
        <v>0</v>
      </c>
      <c r="AR207" s="23" t="s">
        <v>178</v>
      </c>
      <c r="AT207" s="23" t="s">
        <v>239</v>
      </c>
      <c r="AU207" s="23" t="s">
        <v>81</v>
      </c>
      <c r="AY207" s="23" t="s">
        <v>141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23" t="s">
        <v>22</v>
      </c>
      <c r="BK207" s="164">
        <f>ROUND(I207*H207,2)</f>
        <v>0</v>
      </c>
      <c r="BL207" s="23" t="s">
        <v>148</v>
      </c>
      <c r="BM207" s="23" t="s">
        <v>1137</v>
      </c>
    </row>
    <row r="208" spans="2:51" s="11" customFormat="1" ht="13.5">
      <c r="B208" s="165"/>
      <c r="D208" s="166" t="s">
        <v>150</v>
      </c>
      <c r="E208" s="167" t="s">
        <v>5</v>
      </c>
      <c r="F208" s="168" t="s">
        <v>1073</v>
      </c>
      <c r="H208" s="169">
        <v>1</v>
      </c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150</v>
      </c>
      <c r="AU208" s="167" t="s">
        <v>81</v>
      </c>
      <c r="AV208" s="11" t="s">
        <v>81</v>
      </c>
      <c r="AW208" s="11" t="s">
        <v>152</v>
      </c>
      <c r="AX208" s="11" t="s">
        <v>72</v>
      </c>
      <c r="AY208" s="167" t="s">
        <v>141</v>
      </c>
    </row>
    <row r="209" spans="2:51" s="12" customFormat="1" ht="13.5">
      <c r="B209" s="173"/>
      <c r="D209" s="174" t="s">
        <v>150</v>
      </c>
      <c r="E209" s="175" t="s">
        <v>5</v>
      </c>
      <c r="F209" s="176" t="s">
        <v>153</v>
      </c>
      <c r="H209" s="177">
        <v>1</v>
      </c>
      <c r="L209" s="173"/>
      <c r="M209" s="178"/>
      <c r="N209" s="179"/>
      <c r="O209" s="179"/>
      <c r="P209" s="179"/>
      <c r="Q209" s="179"/>
      <c r="R209" s="179"/>
      <c r="S209" s="179"/>
      <c r="T209" s="180"/>
      <c r="AT209" s="181" t="s">
        <v>150</v>
      </c>
      <c r="AU209" s="181" t="s">
        <v>81</v>
      </c>
      <c r="AV209" s="12" t="s">
        <v>148</v>
      </c>
      <c r="AW209" s="12" t="s">
        <v>152</v>
      </c>
      <c r="AX209" s="12" t="s">
        <v>22</v>
      </c>
      <c r="AY209" s="181" t="s">
        <v>141</v>
      </c>
    </row>
    <row r="210" spans="2:65" s="1" customFormat="1" ht="16.5" customHeight="1">
      <c r="B210" s="153"/>
      <c r="C210" s="189" t="s">
        <v>427</v>
      </c>
      <c r="D210" s="189" t="s">
        <v>239</v>
      </c>
      <c r="E210" s="190" t="s">
        <v>1138</v>
      </c>
      <c r="F210" s="191" t="s">
        <v>1139</v>
      </c>
      <c r="G210" s="192" t="s">
        <v>222</v>
      </c>
      <c r="H210" s="193">
        <v>1</v>
      </c>
      <c r="I210" s="194"/>
      <c r="J210" s="194">
        <f>ROUND(I210*H210,2)</f>
        <v>0</v>
      </c>
      <c r="K210" s="191" t="s">
        <v>5</v>
      </c>
      <c r="L210" s="195"/>
      <c r="M210" s="196" t="s">
        <v>5</v>
      </c>
      <c r="N210" s="197" t="s">
        <v>43</v>
      </c>
      <c r="O210" s="162">
        <v>0</v>
      </c>
      <c r="P210" s="162">
        <f>O210*H210</f>
        <v>0</v>
      </c>
      <c r="Q210" s="162">
        <v>0.001</v>
      </c>
      <c r="R210" s="162">
        <f>Q210*H210</f>
        <v>0.001</v>
      </c>
      <c r="S210" s="162">
        <v>0</v>
      </c>
      <c r="T210" s="163">
        <f>S210*H210</f>
        <v>0</v>
      </c>
      <c r="AR210" s="23" t="s">
        <v>178</v>
      </c>
      <c r="AT210" s="23" t="s">
        <v>239</v>
      </c>
      <c r="AU210" s="23" t="s">
        <v>81</v>
      </c>
      <c r="AY210" s="23" t="s">
        <v>141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23" t="s">
        <v>22</v>
      </c>
      <c r="BK210" s="164">
        <f>ROUND(I210*H210,2)</f>
        <v>0</v>
      </c>
      <c r="BL210" s="23" t="s">
        <v>148</v>
      </c>
      <c r="BM210" s="23" t="s">
        <v>1140</v>
      </c>
    </row>
    <row r="211" spans="2:51" s="11" customFormat="1" ht="13.5">
      <c r="B211" s="165"/>
      <c r="D211" s="166" t="s">
        <v>150</v>
      </c>
      <c r="E211" s="167" t="s">
        <v>5</v>
      </c>
      <c r="F211" s="168" t="s">
        <v>1073</v>
      </c>
      <c r="H211" s="169">
        <v>1</v>
      </c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150</v>
      </c>
      <c r="AU211" s="167" t="s">
        <v>81</v>
      </c>
      <c r="AV211" s="11" t="s">
        <v>81</v>
      </c>
      <c r="AW211" s="11" t="s">
        <v>152</v>
      </c>
      <c r="AX211" s="11" t="s">
        <v>72</v>
      </c>
      <c r="AY211" s="167" t="s">
        <v>141</v>
      </c>
    </row>
    <row r="212" spans="2:51" s="12" customFormat="1" ht="13.5">
      <c r="B212" s="173"/>
      <c r="D212" s="174" t="s">
        <v>150</v>
      </c>
      <c r="E212" s="175" t="s">
        <v>5</v>
      </c>
      <c r="F212" s="176" t="s">
        <v>153</v>
      </c>
      <c r="H212" s="177">
        <v>1</v>
      </c>
      <c r="L212" s="173"/>
      <c r="M212" s="178"/>
      <c r="N212" s="179"/>
      <c r="O212" s="179"/>
      <c r="P212" s="179"/>
      <c r="Q212" s="179"/>
      <c r="R212" s="179"/>
      <c r="S212" s="179"/>
      <c r="T212" s="180"/>
      <c r="AT212" s="181" t="s">
        <v>150</v>
      </c>
      <c r="AU212" s="181" t="s">
        <v>81</v>
      </c>
      <c r="AV212" s="12" t="s">
        <v>148</v>
      </c>
      <c r="AW212" s="12" t="s">
        <v>152</v>
      </c>
      <c r="AX212" s="12" t="s">
        <v>22</v>
      </c>
      <c r="AY212" s="181" t="s">
        <v>141</v>
      </c>
    </row>
    <row r="213" spans="2:65" s="1" customFormat="1" ht="16.5" customHeight="1">
      <c r="B213" s="153"/>
      <c r="C213" s="154" t="s">
        <v>432</v>
      </c>
      <c r="D213" s="154" t="s">
        <v>143</v>
      </c>
      <c r="E213" s="155" t="s">
        <v>1141</v>
      </c>
      <c r="F213" s="156" t="s">
        <v>1142</v>
      </c>
      <c r="G213" s="157" t="s">
        <v>344</v>
      </c>
      <c r="H213" s="158">
        <v>65</v>
      </c>
      <c r="I213" s="159"/>
      <c r="J213" s="159">
        <f>ROUND(I213*H213,2)</f>
        <v>0</v>
      </c>
      <c r="K213" s="156" t="s">
        <v>147</v>
      </c>
      <c r="L213" s="37"/>
      <c r="M213" s="160" t="s">
        <v>5</v>
      </c>
      <c r="N213" s="161" t="s">
        <v>43</v>
      </c>
      <c r="O213" s="162">
        <v>0.061</v>
      </c>
      <c r="P213" s="162">
        <f>O213*H213</f>
        <v>3.965</v>
      </c>
      <c r="Q213" s="162">
        <v>0.0002</v>
      </c>
      <c r="R213" s="162">
        <f>Q213*H213</f>
        <v>0.013000000000000001</v>
      </c>
      <c r="S213" s="162">
        <v>0</v>
      </c>
      <c r="T213" s="163">
        <f>S213*H213</f>
        <v>0</v>
      </c>
      <c r="AR213" s="23" t="s">
        <v>148</v>
      </c>
      <c r="AT213" s="23" t="s">
        <v>143</v>
      </c>
      <c r="AU213" s="23" t="s">
        <v>81</v>
      </c>
      <c r="AY213" s="23" t="s">
        <v>141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23" t="s">
        <v>22</v>
      </c>
      <c r="BK213" s="164">
        <f>ROUND(I213*H213,2)</f>
        <v>0</v>
      </c>
      <c r="BL213" s="23" t="s">
        <v>148</v>
      </c>
      <c r="BM213" s="23" t="s">
        <v>1143</v>
      </c>
    </row>
    <row r="214" spans="2:51" s="13" customFormat="1" ht="13.5">
      <c r="B214" s="182"/>
      <c r="D214" s="166" t="s">
        <v>150</v>
      </c>
      <c r="E214" s="183" t="s">
        <v>5</v>
      </c>
      <c r="F214" s="184" t="s">
        <v>1144</v>
      </c>
      <c r="H214" s="185" t="s">
        <v>5</v>
      </c>
      <c r="L214" s="182"/>
      <c r="M214" s="186"/>
      <c r="N214" s="187"/>
      <c r="O214" s="187"/>
      <c r="P214" s="187"/>
      <c r="Q214" s="187"/>
      <c r="R214" s="187"/>
      <c r="S214" s="187"/>
      <c r="T214" s="188"/>
      <c r="AT214" s="185" t="s">
        <v>150</v>
      </c>
      <c r="AU214" s="185" t="s">
        <v>81</v>
      </c>
      <c r="AV214" s="13" t="s">
        <v>22</v>
      </c>
      <c r="AW214" s="13" t="s">
        <v>152</v>
      </c>
      <c r="AX214" s="13" t="s">
        <v>72</v>
      </c>
      <c r="AY214" s="185" t="s">
        <v>141</v>
      </c>
    </row>
    <row r="215" spans="2:51" s="11" customFormat="1" ht="13.5">
      <c r="B215" s="165"/>
      <c r="D215" s="166" t="s">
        <v>150</v>
      </c>
      <c r="E215" s="167" t="s">
        <v>5</v>
      </c>
      <c r="F215" s="168" t="s">
        <v>1145</v>
      </c>
      <c r="H215" s="169">
        <v>65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150</v>
      </c>
      <c r="AU215" s="167" t="s">
        <v>81</v>
      </c>
      <c r="AV215" s="11" t="s">
        <v>81</v>
      </c>
      <c r="AW215" s="11" t="s">
        <v>152</v>
      </c>
      <c r="AX215" s="11" t="s">
        <v>72</v>
      </c>
      <c r="AY215" s="167" t="s">
        <v>141</v>
      </c>
    </row>
    <row r="216" spans="2:51" s="12" customFormat="1" ht="13.5">
      <c r="B216" s="173"/>
      <c r="D216" s="174" t="s">
        <v>150</v>
      </c>
      <c r="E216" s="175" t="s">
        <v>5</v>
      </c>
      <c r="F216" s="176" t="s">
        <v>153</v>
      </c>
      <c r="H216" s="177">
        <v>65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81" t="s">
        <v>150</v>
      </c>
      <c r="AU216" s="181" t="s">
        <v>81</v>
      </c>
      <c r="AV216" s="12" t="s">
        <v>148</v>
      </c>
      <c r="AW216" s="12" t="s">
        <v>152</v>
      </c>
      <c r="AX216" s="12" t="s">
        <v>22</v>
      </c>
      <c r="AY216" s="181" t="s">
        <v>141</v>
      </c>
    </row>
    <row r="217" spans="2:65" s="1" customFormat="1" ht="16.5" customHeight="1">
      <c r="B217" s="153"/>
      <c r="C217" s="154" t="s">
        <v>437</v>
      </c>
      <c r="D217" s="154" t="s">
        <v>143</v>
      </c>
      <c r="E217" s="155" t="s">
        <v>1146</v>
      </c>
      <c r="F217" s="156" t="s">
        <v>1147</v>
      </c>
      <c r="G217" s="157" t="s">
        <v>344</v>
      </c>
      <c r="H217" s="158">
        <v>60</v>
      </c>
      <c r="I217" s="159"/>
      <c r="J217" s="159">
        <f>ROUND(I217*H217,2)</f>
        <v>0</v>
      </c>
      <c r="K217" s="156" t="s">
        <v>147</v>
      </c>
      <c r="L217" s="37"/>
      <c r="M217" s="160" t="s">
        <v>5</v>
      </c>
      <c r="N217" s="161" t="s">
        <v>43</v>
      </c>
      <c r="O217" s="162">
        <v>0.025</v>
      </c>
      <c r="P217" s="162">
        <f>O217*H217</f>
        <v>1.5</v>
      </c>
      <c r="Q217" s="162">
        <v>9E-05</v>
      </c>
      <c r="R217" s="162">
        <f>Q217*H217</f>
        <v>0.0054</v>
      </c>
      <c r="S217" s="162">
        <v>0</v>
      </c>
      <c r="T217" s="163">
        <f>S217*H217</f>
        <v>0</v>
      </c>
      <c r="AR217" s="23" t="s">
        <v>148</v>
      </c>
      <c r="AT217" s="23" t="s">
        <v>143</v>
      </c>
      <c r="AU217" s="23" t="s">
        <v>81</v>
      </c>
      <c r="AY217" s="23" t="s">
        <v>141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23" t="s">
        <v>22</v>
      </c>
      <c r="BK217" s="164">
        <f>ROUND(I217*H217,2)</f>
        <v>0</v>
      </c>
      <c r="BL217" s="23" t="s">
        <v>148</v>
      </c>
      <c r="BM217" s="23" t="s">
        <v>1148</v>
      </c>
    </row>
    <row r="218" spans="2:51" s="13" customFormat="1" ht="13.5">
      <c r="B218" s="182"/>
      <c r="D218" s="166" t="s">
        <v>150</v>
      </c>
      <c r="E218" s="183" t="s">
        <v>5</v>
      </c>
      <c r="F218" s="184" t="s">
        <v>1149</v>
      </c>
      <c r="H218" s="185" t="s">
        <v>5</v>
      </c>
      <c r="L218" s="182"/>
      <c r="M218" s="186"/>
      <c r="N218" s="187"/>
      <c r="O218" s="187"/>
      <c r="P218" s="187"/>
      <c r="Q218" s="187"/>
      <c r="R218" s="187"/>
      <c r="S218" s="187"/>
      <c r="T218" s="188"/>
      <c r="AT218" s="185" t="s">
        <v>150</v>
      </c>
      <c r="AU218" s="185" t="s">
        <v>81</v>
      </c>
      <c r="AV218" s="13" t="s">
        <v>22</v>
      </c>
      <c r="AW218" s="13" t="s">
        <v>152</v>
      </c>
      <c r="AX218" s="13" t="s">
        <v>72</v>
      </c>
      <c r="AY218" s="185" t="s">
        <v>141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1150</v>
      </c>
      <c r="H219" s="169">
        <v>60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2" customFormat="1" ht="13.5">
      <c r="B220" s="173"/>
      <c r="D220" s="174" t="s">
        <v>150</v>
      </c>
      <c r="E220" s="175" t="s">
        <v>5</v>
      </c>
      <c r="F220" s="176" t="s">
        <v>153</v>
      </c>
      <c r="H220" s="177">
        <v>60</v>
      </c>
      <c r="L220" s="173"/>
      <c r="M220" s="178"/>
      <c r="N220" s="179"/>
      <c r="O220" s="179"/>
      <c r="P220" s="179"/>
      <c r="Q220" s="179"/>
      <c r="R220" s="179"/>
      <c r="S220" s="179"/>
      <c r="T220" s="180"/>
      <c r="AT220" s="181" t="s">
        <v>150</v>
      </c>
      <c r="AU220" s="181" t="s">
        <v>81</v>
      </c>
      <c r="AV220" s="12" t="s">
        <v>148</v>
      </c>
      <c r="AW220" s="12" t="s">
        <v>152</v>
      </c>
      <c r="AX220" s="12" t="s">
        <v>22</v>
      </c>
      <c r="AY220" s="181" t="s">
        <v>141</v>
      </c>
    </row>
    <row r="221" spans="2:65" s="1" customFormat="1" ht="16.5" customHeight="1">
      <c r="B221" s="153"/>
      <c r="C221" s="154" t="s">
        <v>441</v>
      </c>
      <c r="D221" s="154" t="s">
        <v>143</v>
      </c>
      <c r="E221" s="155" t="s">
        <v>1151</v>
      </c>
      <c r="F221" s="156" t="s">
        <v>1152</v>
      </c>
      <c r="G221" s="157" t="s">
        <v>332</v>
      </c>
      <c r="H221" s="158">
        <v>1</v>
      </c>
      <c r="I221" s="159"/>
      <c r="J221" s="159">
        <f>ROUND(I221*H221,2)</f>
        <v>0</v>
      </c>
      <c r="K221" s="156" t="s">
        <v>5</v>
      </c>
      <c r="L221" s="37"/>
      <c r="M221" s="160" t="s">
        <v>5</v>
      </c>
      <c r="N221" s="161" t="s">
        <v>43</v>
      </c>
      <c r="O221" s="162">
        <v>0</v>
      </c>
      <c r="P221" s="162">
        <f>O221*H221</f>
        <v>0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AR221" s="23" t="s">
        <v>148</v>
      </c>
      <c r="AT221" s="23" t="s">
        <v>143</v>
      </c>
      <c r="AU221" s="23" t="s">
        <v>81</v>
      </c>
      <c r="AY221" s="23" t="s">
        <v>141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22</v>
      </c>
      <c r="BK221" s="164">
        <f>ROUND(I221*H221,2)</f>
        <v>0</v>
      </c>
      <c r="BL221" s="23" t="s">
        <v>148</v>
      </c>
      <c r="BM221" s="23" t="s">
        <v>610</v>
      </c>
    </row>
    <row r="222" spans="2:51" s="11" customFormat="1" ht="13.5">
      <c r="B222" s="165"/>
      <c r="D222" s="166" t="s">
        <v>150</v>
      </c>
      <c r="E222" s="167" t="s">
        <v>5</v>
      </c>
      <c r="F222" s="168" t="s">
        <v>334</v>
      </c>
      <c r="H222" s="169">
        <v>1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150</v>
      </c>
      <c r="AU222" s="167" t="s">
        <v>81</v>
      </c>
      <c r="AV222" s="11" t="s">
        <v>81</v>
      </c>
      <c r="AW222" s="11" t="s">
        <v>152</v>
      </c>
      <c r="AX222" s="11" t="s">
        <v>72</v>
      </c>
      <c r="AY222" s="167" t="s">
        <v>141</v>
      </c>
    </row>
    <row r="223" spans="2:51" s="12" customFormat="1" ht="13.5">
      <c r="B223" s="173"/>
      <c r="D223" s="174" t="s">
        <v>150</v>
      </c>
      <c r="E223" s="175" t="s">
        <v>5</v>
      </c>
      <c r="F223" s="176" t="s">
        <v>153</v>
      </c>
      <c r="H223" s="177">
        <v>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81" t="s">
        <v>150</v>
      </c>
      <c r="AU223" s="181" t="s">
        <v>81</v>
      </c>
      <c r="AV223" s="12" t="s">
        <v>148</v>
      </c>
      <c r="AW223" s="12" t="s">
        <v>152</v>
      </c>
      <c r="AX223" s="12" t="s">
        <v>22</v>
      </c>
      <c r="AY223" s="181" t="s">
        <v>141</v>
      </c>
    </row>
    <row r="224" spans="2:65" s="1" customFormat="1" ht="16.5" customHeight="1">
      <c r="B224" s="153"/>
      <c r="C224" s="154" t="s">
        <v>446</v>
      </c>
      <c r="D224" s="154" t="s">
        <v>143</v>
      </c>
      <c r="E224" s="155" t="s">
        <v>1153</v>
      </c>
      <c r="F224" s="156" t="s">
        <v>1154</v>
      </c>
      <c r="G224" s="157" t="s">
        <v>332</v>
      </c>
      <c r="H224" s="158">
        <v>1</v>
      </c>
      <c r="I224" s="159"/>
      <c r="J224" s="159">
        <f>ROUND(I224*H224,2)</f>
        <v>0</v>
      </c>
      <c r="K224" s="156" t="s">
        <v>5</v>
      </c>
      <c r="L224" s="37"/>
      <c r="M224" s="160" t="s">
        <v>5</v>
      </c>
      <c r="N224" s="161" t="s">
        <v>43</v>
      </c>
      <c r="O224" s="162">
        <v>0</v>
      </c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AR224" s="23" t="s">
        <v>148</v>
      </c>
      <c r="AT224" s="23" t="s">
        <v>143</v>
      </c>
      <c r="AU224" s="23" t="s">
        <v>81</v>
      </c>
      <c r="AY224" s="23" t="s">
        <v>141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23" t="s">
        <v>22</v>
      </c>
      <c r="BK224" s="164">
        <f>ROUND(I224*H224,2)</f>
        <v>0</v>
      </c>
      <c r="BL224" s="23" t="s">
        <v>148</v>
      </c>
      <c r="BM224" s="23" t="s">
        <v>620</v>
      </c>
    </row>
    <row r="225" spans="2:51" s="11" customFormat="1" ht="13.5">
      <c r="B225" s="165"/>
      <c r="D225" s="166" t="s">
        <v>150</v>
      </c>
      <c r="E225" s="167" t="s">
        <v>5</v>
      </c>
      <c r="F225" s="168" t="s">
        <v>334</v>
      </c>
      <c r="H225" s="169">
        <v>1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150</v>
      </c>
      <c r="AU225" s="167" t="s">
        <v>81</v>
      </c>
      <c r="AV225" s="11" t="s">
        <v>81</v>
      </c>
      <c r="AW225" s="11" t="s">
        <v>152</v>
      </c>
      <c r="AX225" s="11" t="s">
        <v>72</v>
      </c>
      <c r="AY225" s="167" t="s">
        <v>141</v>
      </c>
    </row>
    <row r="226" spans="2:51" s="12" customFormat="1" ht="13.5">
      <c r="B226" s="173"/>
      <c r="D226" s="174" t="s">
        <v>150</v>
      </c>
      <c r="E226" s="175" t="s">
        <v>5</v>
      </c>
      <c r="F226" s="176" t="s">
        <v>153</v>
      </c>
      <c r="H226" s="177">
        <v>1</v>
      </c>
      <c r="L226" s="173"/>
      <c r="M226" s="178"/>
      <c r="N226" s="179"/>
      <c r="O226" s="179"/>
      <c r="P226" s="179"/>
      <c r="Q226" s="179"/>
      <c r="R226" s="179"/>
      <c r="S226" s="179"/>
      <c r="T226" s="180"/>
      <c r="AT226" s="181" t="s">
        <v>150</v>
      </c>
      <c r="AU226" s="181" t="s">
        <v>81</v>
      </c>
      <c r="AV226" s="12" t="s">
        <v>148</v>
      </c>
      <c r="AW226" s="12" t="s">
        <v>152</v>
      </c>
      <c r="AX226" s="12" t="s">
        <v>22</v>
      </c>
      <c r="AY226" s="181" t="s">
        <v>141</v>
      </c>
    </row>
    <row r="227" spans="2:65" s="1" customFormat="1" ht="16.5" customHeight="1">
      <c r="B227" s="153"/>
      <c r="C227" s="154" t="s">
        <v>451</v>
      </c>
      <c r="D227" s="154" t="s">
        <v>143</v>
      </c>
      <c r="E227" s="155" t="s">
        <v>1155</v>
      </c>
      <c r="F227" s="156" t="s">
        <v>1156</v>
      </c>
      <c r="G227" s="157" t="s">
        <v>344</v>
      </c>
      <c r="H227" s="158">
        <v>58</v>
      </c>
      <c r="I227" s="159"/>
      <c r="J227" s="159">
        <f>ROUND(I227*H227,2)</f>
        <v>0</v>
      </c>
      <c r="K227" s="156" t="s">
        <v>5</v>
      </c>
      <c r="L227" s="37"/>
      <c r="M227" s="160" t="s">
        <v>5</v>
      </c>
      <c r="N227" s="161" t="s">
        <v>43</v>
      </c>
      <c r="O227" s="162">
        <v>0</v>
      </c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1157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1158</v>
      </c>
      <c r="H228" s="169">
        <v>58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2" customFormat="1" ht="13.5">
      <c r="B229" s="173"/>
      <c r="D229" s="166" t="s">
        <v>150</v>
      </c>
      <c r="E229" s="198" t="s">
        <v>5</v>
      </c>
      <c r="F229" s="199" t="s">
        <v>153</v>
      </c>
      <c r="H229" s="200">
        <v>58</v>
      </c>
      <c r="L229" s="173"/>
      <c r="M229" s="178"/>
      <c r="N229" s="179"/>
      <c r="O229" s="179"/>
      <c r="P229" s="179"/>
      <c r="Q229" s="179"/>
      <c r="R229" s="179"/>
      <c r="S229" s="179"/>
      <c r="T229" s="180"/>
      <c r="AT229" s="181" t="s">
        <v>150</v>
      </c>
      <c r="AU229" s="181" t="s">
        <v>81</v>
      </c>
      <c r="AV229" s="12" t="s">
        <v>148</v>
      </c>
      <c r="AW229" s="12" t="s">
        <v>152</v>
      </c>
      <c r="AX229" s="12" t="s">
        <v>22</v>
      </c>
      <c r="AY229" s="181" t="s">
        <v>141</v>
      </c>
    </row>
    <row r="230" spans="2:63" s="10" customFormat="1" ht="29.85" customHeight="1">
      <c r="B230" s="140"/>
      <c r="D230" s="150" t="s">
        <v>71</v>
      </c>
      <c r="E230" s="151" t="s">
        <v>1159</v>
      </c>
      <c r="F230" s="151" t="s">
        <v>1160</v>
      </c>
      <c r="J230" s="152">
        <f>BK230</f>
        <v>0</v>
      </c>
      <c r="L230" s="140"/>
      <c r="M230" s="144"/>
      <c r="N230" s="145"/>
      <c r="O230" s="145"/>
      <c r="P230" s="146">
        <f>P231</f>
        <v>14.592671999999999</v>
      </c>
      <c r="Q230" s="145"/>
      <c r="R230" s="146">
        <f>R231</f>
        <v>0</v>
      </c>
      <c r="S230" s="145"/>
      <c r="T230" s="147">
        <f>T231</f>
        <v>0</v>
      </c>
      <c r="AR230" s="141" t="s">
        <v>22</v>
      </c>
      <c r="AT230" s="148" t="s">
        <v>71</v>
      </c>
      <c r="AU230" s="148" t="s">
        <v>22</v>
      </c>
      <c r="AY230" s="141" t="s">
        <v>141</v>
      </c>
      <c r="BK230" s="149">
        <f>BK231</f>
        <v>0</v>
      </c>
    </row>
    <row r="231" spans="2:65" s="1" customFormat="1" ht="16.5" customHeight="1">
      <c r="B231" s="153"/>
      <c r="C231" s="154" t="s">
        <v>457</v>
      </c>
      <c r="D231" s="154" t="s">
        <v>143</v>
      </c>
      <c r="E231" s="155" t="s">
        <v>1161</v>
      </c>
      <c r="F231" s="156" t="s">
        <v>1162</v>
      </c>
      <c r="G231" s="157" t="s">
        <v>242</v>
      </c>
      <c r="H231" s="158">
        <v>17.624</v>
      </c>
      <c r="I231" s="159"/>
      <c r="J231" s="159">
        <f>ROUND(I231*H231,2)</f>
        <v>0</v>
      </c>
      <c r="K231" s="156" t="s">
        <v>147</v>
      </c>
      <c r="L231" s="37"/>
      <c r="M231" s="160" t="s">
        <v>5</v>
      </c>
      <c r="N231" s="201" t="s">
        <v>43</v>
      </c>
      <c r="O231" s="202">
        <v>0.828</v>
      </c>
      <c r="P231" s="202">
        <f>O231*H231</f>
        <v>14.592671999999999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AR231" s="23" t="s">
        <v>148</v>
      </c>
      <c r="AT231" s="23" t="s">
        <v>143</v>
      </c>
      <c r="AU231" s="23" t="s">
        <v>81</v>
      </c>
      <c r="AY231" s="23" t="s">
        <v>141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23" t="s">
        <v>22</v>
      </c>
      <c r="BK231" s="164">
        <f>ROUND(I231*H231,2)</f>
        <v>0</v>
      </c>
      <c r="BL231" s="23" t="s">
        <v>148</v>
      </c>
      <c r="BM231" s="23" t="s">
        <v>1163</v>
      </c>
    </row>
    <row r="232" spans="2:12" s="1" customFormat="1" ht="6.95" customHeight="1"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37"/>
    </row>
  </sheetData>
  <autoFilter ref="C80:K23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 topLeftCell="A1">
      <pane ySplit="1" topLeftCell="A77" activePane="bottomLeft" state="frozen"/>
      <selection pane="bottomLeft" activeCell="F84" sqref="F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1164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ROUND(SUM(BE80:BE145),2)</f>
        <v>0</v>
      </c>
      <c r="G30" s="38"/>
      <c r="H30" s="38"/>
      <c r="I30" s="106">
        <v>0.21</v>
      </c>
      <c r="J30" s="105">
        <f>ROUND(ROUND((SUM(BE80:BE145)),2)*I30,2)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ROUND(SUM(BF80:BF145),2)</f>
        <v>0</v>
      </c>
      <c r="G31" s="38"/>
      <c r="H31" s="38"/>
      <c r="I31" s="106">
        <v>0.15</v>
      </c>
      <c r="J31" s="105">
        <f>ROUND(ROUND((SUM(BF80:BF145)),2)*I31,2)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ROUND(SUM(BG80:BG145),2)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ROUND(SUM(BH80:BH145),2)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ROUND(SUM(BI80:BI145),2)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05 - Sanace a zatěsnění stávajícího zatrubnění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J80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1165</v>
      </c>
      <c r="E57" s="121"/>
      <c r="F57" s="121"/>
      <c r="G57" s="121"/>
      <c r="H57" s="121"/>
      <c r="I57" s="121"/>
      <c r="J57" s="122">
        <f>J81</f>
        <v>0</v>
      </c>
      <c r="K57" s="123"/>
    </row>
    <row r="58" spans="2:11" s="8" customFormat="1" ht="19.9" customHeight="1">
      <c r="B58" s="124"/>
      <c r="C58" s="125"/>
      <c r="D58" s="126" t="s">
        <v>120</v>
      </c>
      <c r="E58" s="127"/>
      <c r="F58" s="127"/>
      <c r="G58" s="127"/>
      <c r="H58" s="127"/>
      <c r="I58" s="127"/>
      <c r="J58" s="128">
        <f>J82</f>
        <v>0</v>
      </c>
      <c r="K58" s="129"/>
    </row>
    <row r="59" spans="2:11" s="8" customFormat="1" ht="19.9" customHeight="1">
      <c r="B59" s="124"/>
      <c r="C59" s="125"/>
      <c r="D59" s="126" t="s">
        <v>123</v>
      </c>
      <c r="E59" s="127"/>
      <c r="F59" s="127"/>
      <c r="G59" s="127"/>
      <c r="H59" s="127"/>
      <c r="I59" s="127"/>
      <c r="J59" s="128">
        <f>J97</f>
        <v>0</v>
      </c>
      <c r="K59" s="129"/>
    </row>
    <row r="60" spans="2:11" s="8" customFormat="1" ht="19.9" customHeight="1">
      <c r="B60" s="124"/>
      <c r="C60" s="125"/>
      <c r="D60" s="126" t="s">
        <v>631</v>
      </c>
      <c r="E60" s="127"/>
      <c r="F60" s="127"/>
      <c r="G60" s="127"/>
      <c r="H60" s="127"/>
      <c r="I60" s="127"/>
      <c r="J60" s="128">
        <f>J138</f>
        <v>0</v>
      </c>
      <c r="K60" s="129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37"/>
    </row>
    <row r="67" spans="2:12" s="1" customFormat="1" ht="36.95" customHeight="1">
      <c r="B67" s="37"/>
      <c r="C67" s="57" t="s">
        <v>125</v>
      </c>
      <c r="L67" s="37"/>
    </row>
    <row r="68" spans="2:12" s="1" customFormat="1" ht="6.95" customHeight="1">
      <c r="B68" s="37"/>
      <c r="L68" s="37"/>
    </row>
    <row r="69" spans="2:12" s="1" customFormat="1" ht="14.45" customHeight="1">
      <c r="B69" s="37"/>
      <c r="C69" s="59" t="s">
        <v>17</v>
      </c>
      <c r="L69" s="37"/>
    </row>
    <row r="70" spans="2:12" s="1" customFormat="1" ht="16.5" customHeight="1">
      <c r="B70" s="37"/>
      <c r="E70" s="323" t="str">
        <f>E7</f>
        <v>PPO města Písek I. a II. etapa</v>
      </c>
      <c r="F70" s="324"/>
      <c r="G70" s="324"/>
      <c r="H70" s="324"/>
      <c r="L70" s="37"/>
    </row>
    <row r="71" spans="2:12" s="1" customFormat="1" ht="14.45" customHeight="1">
      <c r="B71" s="37"/>
      <c r="C71" s="59" t="s">
        <v>110</v>
      </c>
      <c r="L71" s="37"/>
    </row>
    <row r="72" spans="2:12" s="1" customFormat="1" ht="17.25" customHeight="1">
      <c r="B72" s="37"/>
      <c r="E72" s="314" t="str">
        <f>E9</f>
        <v>IO 05 - Sanace a zatěsnění stávajícího zatrubnění</v>
      </c>
      <c r="F72" s="325"/>
      <c r="G72" s="325"/>
      <c r="H72" s="325"/>
      <c r="L72" s="37"/>
    </row>
    <row r="73" spans="2:12" s="1" customFormat="1" ht="6.95" customHeight="1">
      <c r="B73" s="37"/>
      <c r="L73" s="37"/>
    </row>
    <row r="74" spans="2:12" s="1" customFormat="1" ht="18" customHeight="1">
      <c r="B74" s="37"/>
      <c r="C74" s="59" t="s">
        <v>23</v>
      </c>
      <c r="F74" s="130" t="str">
        <f>F12</f>
        <v>Písek</v>
      </c>
      <c r="I74" s="59" t="s">
        <v>25</v>
      </c>
      <c r="J74" s="63">
        <f>IF(J12="","",J12)</f>
        <v>42865</v>
      </c>
      <c r="L74" s="37"/>
    </row>
    <row r="75" spans="2:12" s="1" customFormat="1" ht="6.95" customHeight="1">
      <c r="B75" s="37"/>
      <c r="L75" s="37"/>
    </row>
    <row r="76" spans="2:12" s="1" customFormat="1" ht="15">
      <c r="B76" s="37"/>
      <c r="C76" s="59" t="s">
        <v>28</v>
      </c>
      <c r="F76" s="130" t="str">
        <f>E15</f>
        <v>Povodí Vltavy, s.p., Č.Budějovice</v>
      </c>
      <c r="I76" s="59" t="s">
        <v>34</v>
      </c>
      <c r="J76" s="130" t="str">
        <f>E21</f>
        <v>VH-TRES spol.s r.o., Č. Budějovice</v>
      </c>
      <c r="L76" s="37"/>
    </row>
    <row r="77" spans="2:12" s="1" customFormat="1" ht="14.45" customHeight="1">
      <c r="B77" s="37"/>
      <c r="C77" s="59" t="s">
        <v>32</v>
      </c>
      <c r="F77" s="130" t="str">
        <f>IF(E18="","",E18)</f>
        <v xml:space="preserve"> </v>
      </c>
      <c r="L77" s="37"/>
    </row>
    <row r="78" spans="2:12" s="1" customFormat="1" ht="10.35" customHeight="1">
      <c r="B78" s="37"/>
      <c r="L78" s="37"/>
    </row>
    <row r="79" spans="2:20" s="9" customFormat="1" ht="29.25" customHeight="1">
      <c r="B79" s="131"/>
      <c r="C79" s="132" t="s">
        <v>126</v>
      </c>
      <c r="D79" s="133" t="s">
        <v>57</v>
      </c>
      <c r="E79" s="133" t="s">
        <v>53</v>
      </c>
      <c r="F79" s="133" t="s">
        <v>127</v>
      </c>
      <c r="G79" s="133" t="s">
        <v>128</v>
      </c>
      <c r="H79" s="133" t="s">
        <v>129</v>
      </c>
      <c r="I79" s="134" t="s">
        <v>130</v>
      </c>
      <c r="J79" s="133" t="s">
        <v>114</v>
      </c>
      <c r="K79" s="135" t="s">
        <v>131</v>
      </c>
      <c r="L79" s="131"/>
      <c r="M79" s="69" t="s">
        <v>132</v>
      </c>
      <c r="N79" s="70" t="s">
        <v>42</v>
      </c>
      <c r="O79" s="70" t="s">
        <v>133</v>
      </c>
      <c r="P79" s="70" t="s">
        <v>134</v>
      </c>
      <c r="Q79" s="70" t="s">
        <v>135</v>
      </c>
      <c r="R79" s="70" t="s">
        <v>136</v>
      </c>
      <c r="S79" s="70" t="s">
        <v>137</v>
      </c>
      <c r="T79" s="71" t="s">
        <v>138</v>
      </c>
    </row>
    <row r="80" spans="2:63" s="1" customFormat="1" ht="29.25" customHeight="1">
      <c r="B80" s="37"/>
      <c r="C80" s="73" t="s">
        <v>115</v>
      </c>
      <c r="J80" s="136">
        <f>BK80</f>
        <v>0</v>
      </c>
      <c r="L80" s="37"/>
      <c r="M80" s="72"/>
      <c r="N80" s="64"/>
      <c r="O80" s="64"/>
      <c r="P80" s="137">
        <f>P81</f>
        <v>725.4581559999999</v>
      </c>
      <c r="Q80" s="64"/>
      <c r="R80" s="137">
        <f>R81</f>
        <v>67.86224</v>
      </c>
      <c r="S80" s="64"/>
      <c r="T80" s="138">
        <f>T81</f>
        <v>54.72</v>
      </c>
      <c r="AT80" s="23" t="s">
        <v>71</v>
      </c>
      <c r="AU80" s="23" t="s">
        <v>116</v>
      </c>
      <c r="BK80" s="139">
        <f>BK81</f>
        <v>0</v>
      </c>
    </row>
    <row r="81" spans="2:63" s="10" customFormat="1" ht="37.35" customHeight="1">
      <c r="B81" s="140"/>
      <c r="D81" s="141" t="s">
        <v>71</v>
      </c>
      <c r="E81" s="142" t="s">
        <v>1166</v>
      </c>
      <c r="F81" s="142" t="s">
        <v>92</v>
      </c>
      <c r="J81" s="143">
        <f>BK81</f>
        <v>0</v>
      </c>
      <c r="L81" s="140"/>
      <c r="M81" s="144"/>
      <c r="N81" s="145"/>
      <c r="O81" s="145"/>
      <c r="P81" s="146">
        <f>P82+P97+P138</f>
        <v>725.4581559999999</v>
      </c>
      <c r="Q81" s="145"/>
      <c r="R81" s="146">
        <f>R82+R97+R138</f>
        <v>67.86224</v>
      </c>
      <c r="S81" s="145"/>
      <c r="T81" s="147">
        <f>T82+T97+T138</f>
        <v>54.72</v>
      </c>
      <c r="AR81" s="141" t="s">
        <v>22</v>
      </c>
      <c r="AT81" s="148" t="s">
        <v>71</v>
      </c>
      <c r="AU81" s="148" t="s">
        <v>72</v>
      </c>
      <c r="AY81" s="141" t="s">
        <v>141</v>
      </c>
      <c r="BK81" s="149">
        <f>BK82+BK97+BK138</f>
        <v>0</v>
      </c>
    </row>
    <row r="82" spans="2:63" s="10" customFormat="1" ht="19.9" customHeight="1">
      <c r="B82" s="140"/>
      <c r="D82" s="150" t="s">
        <v>71</v>
      </c>
      <c r="E82" s="151" t="s">
        <v>357</v>
      </c>
      <c r="F82" s="151" t="s">
        <v>358</v>
      </c>
      <c r="J82" s="152">
        <f>BK82</f>
        <v>0</v>
      </c>
      <c r="L82" s="140"/>
      <c r="M82" s="144"/>
      <c r="N82" s="145"/>
      <c r="O82" s="145"/>
      <c r="P82" s="146">
        <f>SUM(P83:P96)</f>
        <v>392.42495999999994</v>
      </c>
      <c r="Q82" s="145"/>
      <c r="R82" s="146">
        <f>SUM(R83:R96)</f>
        <v>67.25318</v>
      </c>
      <c r="S82" s="145"/>
      <c r="T82" s="147">
        <f>SUM(T83:T96)</f>
        <v>0</v>
      </c>
      <c r="AR82" s="141" t="s">
        <v>22</v>
      </c>
      <c r="AT82" s="148" t="s">
        <v>71</v>
      </c>
      <c r="AU82" s="148" t="s">
        <v>22</v>
      </c>
      <c r="AY82" s="141" t="s">
        <v>141</v>
      </c>
      <c r="BK82" s="149">
        <f>SUM(BK83:BK96)</f>
        <v>0</v>
      </c>
    </row>
    <row r="83" spans="2:65" s="1" customFormat="1" ht="16.5" customHeight="1">
      <c r="B83" s="153"/>
      <c r="C83" s="154" t="s">
        <v>22</v>
      </c>
      <c r="D83" s="154" t="s">
        <v>143</v>
      </c>
      <c r="E83" s="155" t="s">
        <v>360</v>
      </c>
      <c r="F83" s="156" t="s">
        <v>361</v>
      </c>
      <c r="G83" s="157" t="s">
        <v>185</v>
      </c>
      <c r="H83" s="158">
        <v>22.8</v>
      </c>
      <c r="I83" s="159"/>
      <c r="J83" s="159">
        <f>ROUND(I83*H83,2)</f>
        <v>0</v>
      </c>
      <c r="K83" s="156" t="s">
        <v>147</v>
      </c>
      <c r="L83" s="37"/>
      <c r="M83" s="160" t="s">
        <v>5</v>
      </c>
      <c r="N83" s="161" t="s">
        <v>43</v>
      </c>
      <c r="O83" s="162">
        <v>4.591</v>
      </c>
      <c r="P83" s="162">
        <f>O83*H83</f>
        <v>104.6748</v>
      </c>
      <c r="Q83" s="162">
        <v>2.80894</v>
      </c>
      <c r="R83" s="162">
        <f>Q83*H83</f>
        <v>64.04383200000001</v>
      </c>
      <c r="S83" s="162">
        <v>0</v>
      </c>
      <c r="T83" s="163">
        <f>S83*H83</f>
        <v>0</v>
      </c>
      <c r="AR83" s="23" t="s">
        <v>148</v>
      </c>
      <c r="AT83" s="23" t="s">
        <v>143</v>
      </c>
      <c r="AU83" s="23" t="s">
        <v>81</v>
      </c>
      <c r="AY83" s="23" t="s">
        <v>141</v>
      </c>
      <c r="BE83" s="164">
        <f>IF(N83="základní",J83,0)</f>
        <v>0</v>
      </c>
      <c r="BF83" s="164">
        <f>IF(N83="snížená",J83,0)</f>
        <v>0</v>
      </c>
      <c r="BG83" s="164">
        <f>IF(N83="zákl. přenesená",J83,0)</f>
        <v>0</v>
      </c>
      <c r="BH83" s="164">
        <f>IF(N83="sníž. přenesená",J83,0)</f>
        <v>0</v>
      </c>
      <c r="BI83" s="164">
        <f>IF(N83="nulová",J83,0)</f>
        <v>0</v>
      </c>
      <c r="BJ83" s="23" t="s">
        <v>22</v>
      </c>
      <c r="BK83" s="164">
        <f>ROUND(I83*H83,2)</f>
        <v>0</v>
      </c>
      <c r="BL83" s="23" t="s">
        <v>148</v>
      </c>
      <c r="BM83" s="23" t="s">
        <v>1167</v>
      </c>
    </row>
    <row r="84" spans="2:51" s="13" customFormat="1" ht="13.5">
      <c r="B84" s="182"/>
      <c r="D84" s="166" t="s">
        <v>150</v>
      </c>
      <c r="E84" s="183" t="s">
        <v>5</v>
      </c>
      <c r="F84" s="184" t="s">
        <v>363</v>
      </c>
      <c r="H84" s="185" t="s">
        <v>5</v>
      </c>
      <c r="L84" s="182"/>
      <c r="M84" s="186"/>
      <c r="N84" s="187"/>
      <c r="O84" s="187"/>
      <c r="P84" s="187"/>
      <c r="Q84" s="187"/>
      <c r="R84" s="187"/>
      <c r="S84" s="187"/>
      <c r="T84" s="188"/>
      <c r="AT84" s="185" t="s">
        <v>150</v>
      </c>
      <c r="AU84" s="185" t="s">
        <v>81</v>
      </c>
      <c r="AV84" s="13" t="s">
        <v>22</v>
      </c>
      <c r="AW84" s="13" t="s">
        <v>152</v>
      </c>
      <c r="AX84" s="13" t="s">
        <v>72</v>
      </c>
      <c r="AY84" s="185" t="s">
        <v>141</v>
      </c>
    </row>
    <row r="85" spans="2:51" s="11" customFormat="1" ht="13.5">
      <c r="B85" s="165"/>
      <c r="D85" s="166" t="s">
        <v>150</v>
      </c>
      <c r="E85" s="167" t="s">
        <v>5</v>
      </c>
      <c r="F85" s="168" t="s">
        <v>1168</v>
      </c>
      <c r="H85" s="169">
        <v>22.8</v>
      </c>
      <c r="L85" s="165"/>
      <c r="M85" s="170"/>
      <c r="N85" s="171"/>
      <c r="O85" s="171"/>
      <c r="P85" s="171"/>
      <c r="Q85" s="171"/>
      <c r="R85" s="171"/>
      <c r="S85" s="171"/>
      <c r="T85" s="172"/>
      <c r="AT85" s="167" t="s">
        <v>150</v>
      </c>
      <c r="AU85" s="167" t="s">
        <v>81</v>
      </c>
      <c r="AV85" s="11" t="s">
        <v>81</v>
      </c>
      <c r="AW85" s="11" t="s">
        <v>152</v>
      </c>
      <c r="AX85" s="11" t="s">
        <v>72</v>
      </c>
      <c r="AY85" s="167" t="s">
        <v>141</v>
      </c>
    </row>
    <row r="86" spans="2:51" s="12" customFormat="1" ht="13.5">
      <c r="B86" s="173"/>
      <c r="D86" s="174" t="s">
        <v>150</v>
      </c>
      <c r="E86" s="175" t="s">
        <v>5</v>
      </c>
      <c r="F86" s="176" t="s">
        <v>153</v>
      </c>
      <c r="H86" s="177">
        <v>22.8</v>
      </c>
      <c r="L86" s="173"/>
      <c r="M86" s="178"/>
      <c r="N86" s="179"/>
      <c r="O86" s="179"/>
      <c r="P86" s="179"/>
      <c r="Q86" s="179"/>
      <c r="R86" s="179"/>
      <c r="S86" s="179"/>
      <c r="T86" s="180"/>
      <c r="AT86" s="181" t="s">
        <v>150</v>
      </c>
      <c r="AU86" s="181" t="s">
        <v>81</v>
      </c>
      <c r="AV86" s="12" t="s">
        <v>148</v>
      </c>
      <c r="AW86" s="12" t="s">
        <v>152</v>
      </c>
      <c r="AX86" s="12" t="s">
        <v>22</v>
      </c>
      <c r="AY86" s="181" t="s">
        <v>141</v>
      </c>
    </row>
    <row r="87" spans="2:65" s="1" customFormat="1" ht="16.5" customHeight="1">
      <c r="B87" s="153"/>
      <c r="C87" s="154" t="s">
        <v>81</v>
      </c>
      <c r="D87" s="154" t="s">
        <v>143</v>
      </c>
      <c r="E87" s="155" t="s">
        <v>393</v>
      </c>
      <c r="F87" s="156" t="s">
        <v>394</v>
      </c>
      <c r="G87" s="157" t="s">
        <v>146</v>
      </c>
      <c r="H87" s="158">
        <v>94.12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1.895</v>
      </c>
      <c r="P87" s="162">
        <f>O87*H87</f>
        <v>178.3574</v>
      </c>
      <c r="Q87" s="162">
        <v>0.00765</v>
      </c>
      <c r="R87" s="162">
        <f>Q87*H87</f>
        <v>0.720018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1169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1170</v>
      </c>
      <c r="H88" s="169">
        <v>94.12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2" customFormat="1" ht="13.5">
      <c r="B89" s="173"/>
      <c r="D89" s="174" t="s">
        <v>150</v>
      </c>
      <c r="E89" s="175" t="s">
        <v>5</v>
      </c>
      <c r="F89" s="176" t="s">
        <v>153</v>
      </c>
      <c r="H89" s="177">
        <v>94.12</v>
      </c>
      <c r="L89" s="173"/>
      <c r="M89" s="178"/>
      <c r="N89" s="179"/>
      <c r="O89" s="179"/>
      <c r="P89" s="179"/>
      <c r="Q89" s="179"/>
      <c r="R89" s="179"/>
      <c r="S89" s="179"/>
      <c r="T89" s="180"/>
      <c r="AT89" s="181" t="s">
        <v>150</v>
      </c>
      <c r="AU89" s="181" t="s">
        <v>81</v>
      </c>
      <c r="AV89" s="12" t="s">
        <v>148</v>
      </c>
      <c r="AW89" s="12" t="s">
        <v>152</v>
      </c>
      <c r="AX89" s="12" t="s">
        <v>22</v>
      </c>
      <c r="AY89" s="181" t="s">
        <v>141</v>
      </c>
    </row>
    <row r="90" spans="2:65" s="1" customFormat="1" ht="16.5" customHeight="1">
      <c r="B90" s="153"/>
      <c r="C90" s="154" t="s">
        <v>357</v>
      </c>
      <c r="D90" s="154" t="s">
        <v>143</v>
      </c>
      <c r="E90" s="155" t="s">
        <v>424</v>
      </c>
      <c r="F90" s="156" t="s">
        <v>425</v>
      </c>
      <c r="G90" s="157" t="s">
        <v>146</v>
      </c>
      <c r="H90" s="158">
        <v>94.12</v>
      </c>
      <c r="I90" s="159"/>
      <c r="J90" s="159">
        <f>ROUND(I90*H90,2)</f>
        <v>0</v>
      </c>
      <c r="K90" s="156" t="s">
        <v>147</v>
      </c>
      <c r="L90" s="37"/>
      <c r="M90" s="160" t="s">
        <v>5</v>
      </c>
      <c r="N90" s="161" t="s">
        <v>43</v>
      </c>
      <c r="O90" s="162">
        <v>0.628</v>
      </c>
      <c r="P90" s="162">
        <f>O90*H90</f>
        <v>59.10736</v>
      </c>
      <c r="Q90" s="162">
        <v>0.00086</v>
      </c>
      <c r="R90" s="162">
        <f>Q90*H90</f>
        <v>0.0809432</v>
      </c>
      <c r="S90" s="162">
        <v>0</v>
      </c>
      <c r="T90" s="163">
        <f>S90*H90</f>
        <v>0</v>
      </c>
      <c r="AR90" s="23" t="s">
        <v>148</v>
      </c>
      <c r="AT90" s="23" t="s">
        <v>143</v>
      </c>
      <c r="AU90" s="23" t="s">
        <v>81</v>
      </c>
      <c r="AY90" s="23" t="s">
        <v>141</v>
      </c>
      <c r="BE90" s="164">
        <f>IF(N90="základní",J90,0)</f>
        <v>0</v>
      </c>
      <c r="BF90" s="164">
        <f>IF(N90="snížená",J90,0)</f>
        <v>0</v>
      </c>
      <c r="BG90" s="164">
        <f>IF(N90="zákl. přenesená",J90,0)</f>
        <v>0</v>
      </c>
      <c r="BH90" s="164">
        <f>IF(N90="sníž. přenesená",J90,0)</f>
        <v>0</v>
      </c>
      <c r="BI90" s="164">
        <f>IF(N90="nulová",J90,0)</f>
        <v>0</v>
      </c>
      <c r="BJ90" s="23" t="s">
        <v>22</v>
      </c>
      <c r="BK90" s="164">
        <f>ROUND(I90*H90,2)</f>
        <v>0</v>
      </c>
      <c r="BL90" s="23" t="s">
        <v>148</v>
      </c>
      <c r="BM90" s="23" t="s">
        <v>1171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1170</v>
      </c>
      <c r="H91" s="169">
        <v>94.12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94.12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148</v>
      </c>
      <c r="D93" s="154" t="s">
        <v>143</v>
      </c>
      <c r="E93" s="155" t="s">
        <v>428</v>
      </c>
      <c r="F93" s="156" t="s">
        <v>429</v>
      </c>
      <c r="G93" s="157" t="s">
        <v>242</v>
      </c>
      <c r="H93" s="158">
        <v>2.28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22.055</v>
      </c>
      <c r="P93" s="162">
        <f>O93*H93</f>
        <v>50.285399999999996</v>
      </c>
      <c r="Q93" s="162">
        <v>1.05631</v>
      </c>
      <c r="R93" s="162">
        <f>Q93*H93</f>
        <v>2.4083868</v>
      </c>
      <c r="S93" s="162">
        <v>0</v>
      </c>
      <c r="T93" s="163">
        <f>S93*H93</f>
        <v>0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1172</v>
      </c>
    </row>
    <row r="94" spans="2:51" s="13" customFormat="1" ht="13.5">
      <c r="B94" s="182"/>
      <c r="D94" s="166" t="s">
        <v>150</v>
      </c>
      <c r="E94" s="183" t="s">
        <v>5</v>
      </c>
      <c r="F94" s="184" t="s">
        <v>1173</v>
      </c>
      <c r="H94" s="185" t="s">
        <v>5</v>
      </c>
      <c r="L94" s="182"/>
      <c r="M94" s="186"/>
      <c r="N94" s="187"/>
      <c r="O94" s="187"/>
      <c r="P94" s="187"/>
      <c r="Q94" s="187"/>
      <c r="R94" s="187"/>
      <c r="S94" s="187"/>
      <c r="T94" s="188"/>
      <c r="AT94" s="185" t="s">
        <v>150</v>
      </c>
      <c r="AU94" s="185" t="s">
        <v>81</v>
      </c>
      <c r="AV94" s="13" t="s">
        <v>22</v>
      </c>
      <c r="AW94" s="13" t="s">
        <v>152</v>
      </c>
      <c r="AX94" s="13" t="s">
        <v>72</v>
      </c>
      <c r="AY94" s="185" t="s">
        <v>141</v>
      </c>
    </row>
    <row r="95" spans="2:51" s="11" customFormat="1" ht="13.5">
      <c r="B95" s="165"/>
      <c r="D95" s="166" t="s">
        <v>150</v>
      </c>
      <c r="E95" s="167" t="s">
        <v>5</v>
      </c>
      <c r="F95" s="168" t="s">
        <v>1174</v>
      </c>
      <c r="H95" s="169">
        <v>2.28</v>
      </c>
      <c r="L95" s="165"/>
      <c r="M95" s="170"/>
      <c r="N95" s="171"/>
      <c r="O95" s="171"/>
      <c r="P95" s="171"/>
      <c r="Q95" s="171"/>
      <c r="R95" s="171"/>
      <c r="S95" s="171"/>
      <c r="T95" s="172"/>
      <c r="AT95" s="167" t="s">
        <v>150</v>
      </c>
      <c r="AU95" s="167" t="s">
        <v>81</v>
      </c>
      <c r="AV95" s="11" t="s">
        <v>81</v>
      </c>
      <c r="AW95" s="11" t="s">
        <v>152</v>
      </c>
      <c r="AX95" s="11" t="s">
        <v>72</v>
      </c>
      <c r="AY95" s="167" t="s">
        <v>141</v>
      </c>
    </row>
    <row r="96" spans="2:51" s="12" customFormat="1" ht="13.5">
      <c r="B96" s="173"/>
      <c r="D96" s="166" t="s">
        <v>150</v>
      </c>
      <c r="E96" s="198" t="s">
        <v>5</v>
      </c>
      <c r="F96" s="199" t="s">
        <v>153</v>
      </c>
      <c r="H96" s="200">
        <v>2.28</v>
      </c>
      <c r="L96" s="173"/>
      <c r="M96" s="178"/>
      <c r="N96" s="179"/>
      <c r="O96" s="179"/>
      <c r="P96" s="179"/>
      <c r="Q96" s="179"/>
      <c r="R96" s="179"/>
      <c r="S96" s="179"/>
      <c r="T96" s="180"/>
      <c r="AT96" s="181" t="s">
        <v>150</v>
      </c>
      <c r="AU96" s="181" t="s">
        <v>81</v>
      </c>
      <c r="AV96" s="12" t="s">
        <v>148</v>
      </c>
      <c r="AW96" s="12" t="s">
        <v>152</v>
      </c>
      <c r="AX96" s="12" t="s">
        <v>22</v>
      </c>
      <c r="AY96" s="181" t="s">
        <v>141</v>
      </c>
    </row>
    <row r="97" spans="2:63" s="10" customFormat="1" ht="29.85" customHeight="1">
      <c r="B97" s="140"/>
      <c r="D97" s="150" t="s">
        <v>71</v>
      </c>
      <c r="E97" s="151" t="s">
        <v>178</v>
      </c>
      <c r="F97" s="151" t="s">
        <v>501</v>
      </c>
      <c r="J97" s="152">
        <f>BK97</f>
        <v>0</v>
      </c>
      <c r="L97" s="140"/>
      <c r="M97" s="144"/>
      <c r="N97" s="145"/>
      <c r="O97" s="145"/>
      <c r="P97" s="146">
        <f>SUM(P98:P137)</f>
        <v>5.082</v>
      </c>
      <c r="Q97" s="145"/>
      <c r="R97" s="146">
        <f>SUM(R98:R137)</f>
        <v>0.60906</v>
      </c>
      <c r="S97" s="145"/>
      <c r="T97" s="147">
        <f>SUM(T98:T137)</f>
        <v>0</v>
      </c>
      <c r="AR97" s="141" t="s">
        <v>22</v>
      </c>
      <c r="AT97" s="148" t="s">
        <v>71</v>
      </c>
      <c r="AU97" s="148" t="s">
        <v>22</v>
      </c>
      <c r="AY97" s="141" t="s">
        <v>141</v>
      </c>
      <c r="BK97" s="149">
        <f>SUM(BK98:BK137)</f>
        <v>0</v>
      </c>
    </row>
    <row r="98" spans="2:65" s="1" customFormat="1" ht="16.5" customHeight="1">
      <c r="B98" s="153"/>
      <c r="C98" s="154" t="s">
        <v>164</v>
      </c>
      <c r="D98" s="154" t="s">
        <v>143</v>
      </c>
      <c r="E98" s="155" t="s">
        <v>1175</v>
      </c>
      <c r="F98" s="156" t="s">
        <v>1176</v>
      </c>
      <c r="G98" s="157" t="s">
        <v>344</v>
      </c>
      <c r="H98" s="158">
        <v>240</v>
      </c>
      <c r="I98" s="159"/>
      <c r="J98" s="159">
        <f>ROUND(I98*H98,2)</f>
        <v>0</v>
      </c>
      <c r="K98" s="156" t="s">
        <v>5</v>
      </c>
      <c r="L98" s="37"/>
      <c r="M98" s="160" t="s">
        <v>5</v>
      </c>
      <c r="N98" s="161" t="s">
        <v>43</v>
      </c>
      <c r="O98" s="162">
        <v>0</v>
      </c>
      <c r="P98" s="162">
        <f>O98*H98</f>
        <v>0</v>
      </c>
      <c r="Q98" s="162">
        <v>0</v>
      </c>
      <c r="R98" s="162">
        <f>Q98*H98</f>
        <v>0</v>
      </c>
      <c r="S98" s="162">
        <v>0</v>
      </c>
      <c r="T98" s="163">
        <f>S98*H98</f>
        <v>0</v>
      </c>
      <c r="AR98" s="23" t="s">
        <v>148</v>
      </c>
      <c r="AT98" s="23" t="s">
        <v>143</v>
      </c>
      <c r="AU98" s="23" t="s">
        <v>81</v>
      </c>
      <c r="AY98" s="23" t="s">
        <v>141</v>
      </c>
      <c r="BE98" s="164">
        <f>IF(N98="základní",J98,0)</f>
        <v>0</v>
      </c>
      <c r="BF98" s="164">
        <f>IF(N98="snížená",J98,0)</f>
        <v>0</v>
      </c>
      <c r="BG98" s="164">
        <f>IF(N98="zákl. přenesená",J98,0)</f>
        <v>0</v>
      </c>
      <c r="BH98" s="164">
        <f>IF(N98="sníž. přenesená",J98,0)</f>
        <v>0</v>
      </c>
      <c r="BI98" s="164">
        <f>IF(N98="nulová",J98,0)</f>
        <v>0</v>
      </c>
      <c r="BJ98" s="23" t="s">
        <v>22</v>
      </c>
      <c r="BK98" s="164">
        <f>ROUND(I98*H98,2)</f>
        <v>0</v>
      </c>
      <c r="BL98" s="23" t="s">
        <v>148</v>
      </c>
      <c r="BM98" s="23" t="s">
        <v>26</v>
      </c>
    </row>
    <row r="99" spans="2:51" s="11" customFormat="1" ht="13.5">
      <c r="B99" s="165"/>
      <c r="D99" s="166" t="s">
        <v>150</v>
      </c>
      <c r="E99" s="167" t="s">
        <v>5</v>
      </c>
      <c r="F99" s="168" t="s">
        <v>1177</v>
      </c>
      <c r="H99" s="169">
        <v>240</v>
      </c>
      <c r="L99" s="165"/>
      <c r="M99" s="170"/>
      <c r="N99" s="171"/>
      <c r="O99" s="171"/>
      <c r="P99" s="171"/>
      <c r="Q99" s="171"/>
      <c r="R99" s="171"/>
      <c r="S99" s="171"/>
      <c r="T99" s="172"/>
      <c r="AT99" s="167" t="s">
        <v>150</v>
      </c>
      <c r="AU99" s="167" t="s">
        <v>81</v>
      </c>
      <c r="AV99" s="11" t="s">
        <v>81</v>
      </c>
      <c r="AW99" s="11" t="s">
        <v>152</v>
      </c>
      <c r="AX99" s="11" t="s">
        <v>72</v>
      </c>
      <c r="AY99" s="167" t="s">
        <v>141</v>
      </c>
    </row>
    <row r="100" spans="2:51" s="12" customFormat="1" ht="13.5">
      <c r="B100" s="173"/>
      <c r="D100" s="174" t="s">
        <v>150</v>
      </c>
      <c r="E100" s="175" t="s">
        <v>5</v>
      </c>
      <c r="F100" s="176" t="s">
        <v>153</v>
      </c>
      <c r="H100" s="177">
        <v>240</v>
      </c>
      <c r="L100" s="173"/>
      <c r="M100" s="178"/>
      <c r="N100" s="179"/>
      <c r="O100" s="179"/>
      <c r="P100" s="179"/>
      <c r="Q100" s="179"/>
      <c r="R100" s="179"/>
      <c r="S100" s="179"/>
      <c r="T100" s="180"/>
      <c r="AT100" s="181" t="s">
        <v>150</v>
      </c>
      <c r="AU100" s="181" t="s">
        <v>81</v>
      </c>
      <c r="AV100" s="12" t="s">
        <v>148</v>
      </c>
      <c r="AW100" s="12" t="s">
        <v>152</v>
      </c>
      <c r="AX100" s="12" t="s">
        <v>22</v>
      </c>
      <c r="AY100" s="181" t="s">
        <v>141</v>
      </c>
    </row>
    <row r="101" spans="2:65" s="1" customFormat="1" ht="16.5" customHeight="1">
      <c r="B101" s="153"/>
      <c r="C101" s="154" t="s">
        <v>169</v>
      </c>
      <c r="D101" s="154" t="s">
        <v>143</v>
      </c>
      <c r="E101" s="155" t="s">
        <v>1178</v>
      </c>
      <c r="F101" s="156" t="s">
        <v>1179</v>
      </c>
      <c r="G101" s="157" t="s">
        <v>344</v>
      </c>
      <c r="H101" s="158">
        <v>525</v>
      </c>
      <c r="I101" s="159"/>
      <c r="J101" s="159">
        <f>ROUND(I101*H101,2)</f>
        <v>0</v>
      </c>
      <c r="K101" s="156" t="s">
        <v>5</v>
      </c>
      <c r="L101" s="37"/>
      <c r="M101" s="160" t="s">
        <v>5</v>
      </c>
      <c r="N101" s="161" t="s">
        <v>43</v>
      </c>
      <c r="O101" s="162">
        <v>0</v>
      </c>
      <c r="P101" s="162">
        <f>O101*H101</f>
        <v>0</v>
      </c>
      <c r="Q101" s="162">
        <v>0</v>
      </c>
      <c r="R101" s="162">
        <f>Q101*H101</f>
        <v>0</v>
      </c>
      <c r="S101" s="162">
        <v>0</v>
      </c>
      <c r="T101" s="163">
        <f>S101*H101</f>
        <v>0</v>
      </c>
      <c r="AR101" s="23" t="s">
        <v>148</v>
      </c>
      <c r="AT101" s="23" t="s">
        <v>143</v>
      </c>
      <c r="AU101" s="23" t="s">
        <v>81</v>
      </c>
      <c r="AY101" s="23" t="s">
        <v>141</v>
      </c>
      <c r="BE101" s="164">
        <f>IF(N101="základní",J101,0)</f>
        <v>0</v>
      </c>
      <c r="BF101" s="164">
        <f>IF(N101="snížená",J101,0)</f>
        <v>0</v>
      </c>
      <c r="BG101" s="164">
        <f>IF(N101="zákl. přenesená",J101,0)</f>
        <v>0</v>
      </c>
      <c r="BH101" s="164">
        <f>IF(N101="sníž. přenesená",J101,0)</f>
        <v>0</v>
      </c>
      <c r="BI101" s="164">
        <f>IF(N101="nulová",J101,0)</f>
        <v>0</v>
      </c>
      <c r="BJ101" s="23" t="s">
        <v>22</v>
      </c>
      <c r="BK101" s="164">
        <f>ROUND(I101*H101,2)</f>
        <v>0</v>
      </c>
      <c r="BL101" s="23" t="s">
        <v>148</v>
      </c>
      <c r="BM101" s="23" t="s">
        <v>200</v>
      </c>
    </row>
    <row r="102" spans="2:51" s="13" customFormat="1" ht="13.5">
      <c r="B102" s="182"/>
      <c r="D102" s="166" t="s">
        <v>150</v>
      </c>
      <c r="E102" s="183" t="s">
        <v>5</v>
      </c>
      <c r="F102" s="184" t="s">
        <v>1180</v>
      </c>
      <c r="H102" s="185" t="s">
        <v>5</v>
      </c>
      <c r="L102" s="182"/>
      <c r="M102" s="186"/>
      <c r="N102" s="187"/>
      <c r="O102" s="187"/>
      <c r="P102" s="187"/>
      <c r="Q102" s="187"/>
      <c r="R102" s="187"/>
      <c r="S102" s="187"/>
      <c r="T102" s="188"/>
      <c r="AT102" s="185" t="s">
        <v>150</v>
      </c>
      <c r="AU102" s="185" t="s">
        <v>81</v>
      </c>
      <c r="AV102" s="13" t="s">
        <v>22</v>
      </c>
      <c r="AW102" s="13" t="s">
        <v>152</v>
      </c>
      <c r="AX102" s="13" t="s">
        <v>72</v>
      </c>
      <c r="AY102" s="185" t="s">
        <v>141</v>
      </c>
    </row>
    <row r="103" spans="2:51" s="11" customFormat="1" ht="13.5">
      <c r="B103" s="165"/>
      <c r="D103" s="166" t="s">
        <v>150</v>
      </c>
      <c r="E103" s="167" t="s">
        <v>5</v>
      </c>
      <c r="F103" s="168" t="s">
        <v>1181</v>
      </c>
      <c r="H103" s="169">
        <v>525</v>
      </c>
      <c r="L103" s="165"/>
      <c r="M103" s="170"/>
      <c r="N103" s="171"/>
      <c r="O103" s="171"/>
      <c r="P103" s="171"/>
      <c r="Q103" s="171"/>
      <c r="R103" s="171"/>
      <c r="S103" s="171"/>
      <c r="T103" s="172"/>
      <c r="AT103" s="167" t="s">
        <v>150</v>
      </c>
      <c r="AU103" s="167" t="s">
        <v>81</v>
      </c>
      <c r="AV103" s="11" t="s">
        <v>81</v>
      </c>
      <c r="AW103" s="11" t="s">
        <v>152</v>
      </c>
      <c r="AX103" s="11" t="s">
        <v>72</v>
      </c>
      <c r="AY103" s="167" t="s">
        <v>141</v>
      </c>
    </row>
    <row r="104" spans="2:51" s="12" customFormat="1" ht="13.5">
      <c r="B104" s="173"/>
      <c r="D104" s="174" t="s">
        <v>150</v>
      </c>
      <c r="E104" s="175" t="s">
        <v>5</v>
      </c>
      <c r="F104" s="176" t="s">
        <v>153</v>
      </c>
      <c r="H104" s="177">
        <v>525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81" t="s">
        <v>150</v>
      </c>
      <c r="AU104" s="181" t="s">
        <v>81</v>
      </c>
      <c r="AV104" s="12" t="s">
        <v>148</v>
      </c>
      <c r="AW104" s="12" t="s">
        <v>152</v>
      </c>
      <c r="AX104" s="12" t="s">
        <v>22</v>
      </c>
      <c r="AY104" s="181" t="s">
        <v>141</v>
      </c>
    </row>
    <row r="105" spans="2:65" s="1" customFormat="1" ht="16.5" customHeight="1">
      <c r="B105" s="153"/>
      <c r="C105" s="154" t="s">
        <v>234</v>
      </c>
      <c r="D105" s="154" t="s">
        <v>143</v>
      </c>
      <c r="E105" s="155" t="s">
        <v>1182</v>
      </c>
      <c r="F105" s="156" t="s">
        <v>1183</v>
      </c>
      <c r="G105" s="157" t="s">
        <v>344</v>
      </c>
      <c r="H105" s="158">
        <v>240</v>
      </c>
      <c r="I105" s="159"/>
      <c r="J105" s="159">
        <f>ROUND(I105*H105,2)</f>
        <v>0</v>
      </c>
      <c r="K105" s="156" t="s">
        <v>5</v>
      </c>
      <c r="L105" s="37"/>
      <c r="M105" s="160" t="s">
        <v>5</v>
      </c>
      <c r="N105" s="161" t="s">
        <v>43</v>
      </c>
      <c r="O105" s="162">
        <v>0</v>
      </c>
      <c r="P105" s="162">
        <f>O105*H105</f>
        <v>0</v>
      </c>
      <c r="Q105" s="162">
        <v>0</v>
      </c>
      <c r="R105" s="162">
        <f>Q105*H105</f>
        <v>0</v>
      </c>
      <c r="S105" s="162">
        <v>0</v>
      </c>
      <c r="T105" s="163">
        <f>S105*H105</f>
        <v>0</v>
      </c>
      <c r="AR105" s="23" t="s">
        <v>148</v>
      </c>
      <c r="AT105" s="23" t="s">
        <v>143</v>
      </c>
      <c r="AU105" s="23" t="s">
        <v>81</v>
      </c>
      <c r="AY105" s="23" t="s">
        <v>141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22</v>
      </c>
      <c r="BK105" s="164">
        <f>ROUND(I105*H105,2)</f>
        <v>0</v>
      </c>
      <c r="BL105" s="23" t="s">
        <v>148</v>
      </c>
      <c r="BM105" s="23" t="s">
        <v>1184</v>
      </c>
    </row>
    <row r="106" spans="2:51" s="13" customFormat="1" ht="13.5">
      <c r="B106" s="182"/>
      <c r="D106" s="166" t="s">
        <v>150</v>
      </c>
      <c r="E106" s="183" t="s">
        <v>5</v>
      </c>
      <c r="F106" s="184" t="s">
        <v>1180</v>
      </c>
      <c r="H106" s="185" t="s">
        <v>5</v>
      </c>
      <c r="L106" s="182"/>
      <c r="M106" s="186"/>
      <c r="N106" s="187"/>
      <c r="O106" s="187"/>
      <c r="P106" s="187"/>
      <c r="Q106" s="187"/>
      <c r="R106" s="187"/>
      <c r="S106" s="187"/>
      <c r="T106" s="188"/>
      <c r="AT106" s="185" t="s">
        <v>150</v>
      </c>
      <c r="AU106" s="185" t="s">
        <v>81</v>
      </c>
      <c r="AV106" s="13" t="s">
        <v>22</v>
      </c>
      <c r="AW106" s="13" t="s">
        <v>152</v>
      </c>
      <c r="AX106" s="13" t="s">
        <v>72</v>
      </c>
      <c r="AY106" s="185" t="s">
        <v>141</v>
      </c>
    </row>
    <row r="107" spans="2:51" s="11" customFormat="1" ht="13.5">
      <c r="B107" s="165"/>
      <c r="D107" s="166" t="s">
        <v>150</v>
      </c>
      <c r="E107" s="167" t="s">
        <v>5</v>
      </c>
      <c r="F107" s="168" t="s">
        <v>1177</v>
      </c>
      <c r="H107" s="169">
        <v>240</v>
      </c>
      <c r="L107" s="165"/>
      <c r="M107" s="170"/>
      <c r="N107" s="171"/>
      <c r="O107" s="171"/>
      <c r="P107" s="171"/>
      <c r="Q107" s="171"/>
      <c r="R107" s="171"/>
      <c r="S107" s="171"/>
      <c r="T107" s="172"/>
      <c r="AT107" s="167" t="s">
        <v>150</v>
      </c>
      <c r="AU107" s="167" t="s">
        <v>81</v>
      </c>
      <c r="AV107" s="11" t="s">
        <v>81</v>
      </c>
      <c r="AW107" s="11" t="s">
        <v>152</v>
      </c>
      <c r="AX107" s="11" t="s">
        <v>72</v>
      </c>
      <c r="AY107" s="167" t="s">
        <v>141</v>
      </c>
    </row>
    <row r="108" spans="2:51" s="12" customFormat="1" ht="13.5">
      <c r="B108" s="173"/>
      <c r="D108" s="174" t="s">
        <v>150</v>
      </c>
      <c r="E108" s="175" t="s">
        <v>5</v>
      </c>
      <c r="F108" s="176" t="s">
        <v>153</v>
      </c>
      <c r="H108" s="177">
        <v>240</v>
      </c>
      <c r="L108" s="173"/>
      <c r="M108" s="178"/>
      <c r="N108" s="179"/>
      <c r="O108" s="179"/>
      <c r="P108" s="179"/>
      <c r="Q108" s="179"/>
      <c r="R108" s="179"/>
      <c r="S108" s="179"/>
      <c r="T108" s="180"/>
      <c r="AT108" s="181" t="s">
        <v>150</v>
      </c>
      <c r="AU108" s="181" t="s">
        <v>81</v>
      </c>
      <c r="AV108" s="12" t="s">
        <v>148</v>
      </c>
      <c r="AW108" s="12" t="s">
        <v>152</v>
      </c>
      <c r="AX108" s="12" t="s">
        <v>22</v>
      </c>
      <c r="AY108" s="181" t="s">
        <v>141</v>
      </c>
    </row>
    <row r="109" spans="2:65" s="1" customFormat="1" ht="16.5" customHeight="1">
      <c r="B109" s="153"/>
      <c r="C109" s="154" t="s">
        <v>174</v>
      </c>
      <c r="D109" s="154" t="s">
        <v>143</v>
      </c>
      <c r="E109" s="155" t="s">
        <v>1185</v>
      </c>
      <c r="F109" s="156" t="s">
        <v>1186</v>
      </c>
      <c r="G109" s="157" t="s">
        <v>344</v>
      </c>
      <c r="H109" s="158">
        <v>202</v>
      </c>
      <c r="I109" s="159"/>
      <c r="J109" s="159">
        <f>ROUND(I109*H109,2)</f>
        <v>0</v>
      </c>
      <c r="K109" s="156" t="s">
        <v>5</v>
      </c>
      <c r="L109" s="37"/>
      <c r="M109" s="160" t="s">
        <v>5</v>
      </c>
      <c r="N109" s="161" t="s">
        <v>43</v>
      </c>
      <c r="O109" s="162">
        <v>0</v>
      </c>
      <c r="P109" s="162">
        <f>O109*H109</f>
        <v>0</v>
      </c>
      <c r="Q109" s="162">
        <v>0</v>
      </c>
      <c r="R109" s="162">
        <f>Q109*H109</f>
        <v>0</v>
      </c>
      <c r="S109" s="162">
        <v>0</v>
      </c>
      <c r="T109" s="163">
        <f>S109*H109</f>
        <v>0</v>
      </c>
      <c r="AR109" s="23" t="s">
        <v>148</v>
      </c>
      <c r="AT109" s="23" t="s">
        <v>143</v>
      </c>
      <c r="AU109" s="23" t="s">
        <v>81</v>
      </c>
      <c r="AY109" s="23" t="s">
        <v>141</v>
      </c>
      <c r="BE109" s="164">
        <f>IF(N109="základní",J109,0)</f>
        <v>0</v>
      </c>
      <c r="BF109" s="164">
        <f>IF(N109="snížená",J109,0)</f>
        <v>0</v>
      </c>
      <c r="BG109" s="164">
        <f>IF(N109="zákl. přenesená",J109,0)</f>
        <v>0</v>
      </c>
      <c r="BH109" s="164">
        <f>IF(N109="sníž. přenesená",J109,0)</f>
        <v>0</v>
      </c>
      <c r="BI109" s="164">
        <f>IF(N109="nulová",J109,0)</f>
        <v>0</v>
      </c>
      <c r="BJ109" s="23" t="s">
        <v>22</v>
      </c>
      <c r="BK109" s="164">
        <f>ROUND(I109*H109,2)</f>
        <v>0</v>
      </c>
      <c r="BL109" s="23" t="s">
        <v>148</v>
      </c>
      <c r="BM109" s="23" t="s">
        <v>210</v>
      </c>
    </row>
    <row r="110" spans="2:51" s="13" customFormat="1" ht="13.5">
      <c r="B110" s="182"/>
      <c r="D110" s="166" t="s">
        <v>150</v>
      </c>
      <c r="E110" s="183" t="s">
        <v>5</v>
      </c>
      <c r="F110" s="184" t="s">
        <v>1180</v>
      </c>
      <c r="H110" s="185" t="s">
        <v>5</v>
      </c>
      <c r="L110" s="182"/>
      <c r="M110" s="186"/>
      <c r="N110" s="187"/>
      <c r="O110" s="187"/>
      <c r="P110" s="187"/>
      <c r="Q110" s="187"/>
      <c r="R110" s="187"/>
      <c r="S110" s="187"/>
      <c r="T110" s="188"/>
      <c r="AT110" s="185" t="s">
        <v>150</v>
      </c>
      <c r="AU110" s="185" t="s">
        <v>81</v>
      </c>
      <c r="AV110" s="13" t="s">
        <v>22</v>
      </c>
      <c r="AW110" s="13" t="s">
        <v>152</v>
      </c>
      <c r="AX110" s="13" t="s">
        <v>72</v>
      </c>
      <c r="AY110" s="185" t="s">
        <v>141</v>
      </c>
    </row>
    <row r="111" spans="2:51" s="11" customFormat="1" ht="13.5">
      <c r="B111" s="165"/>
      <c r="D111" s="166" t="s">
        <v>150</v>
      </c>
      <c r="E111" s="167" t="s">
        <v>5</v>
      </c>
      <c r="F111" s="168" t="s">
        <v>1187</v>
      </c>
      <c r="H111" s="169">
        <v>202</v>
      </c>
      <c r="L111" s="165"/>
      <c r="M111" s="170"/>
      <c r="N111" s="171"/>
      <c r="O111" s="171"/>
      <c r="P111" s="171"/>
      <c r="Q111" s="171"/>
      <c r="R111" s="171"/>
      <c r="S111" s="171"/>
      <c r="T111" s="172"/>
      <c r="AT111" s="167" t="s">
        <v>150</v>
      </c>
      <c r="AU111" s="167" t="s">
        <v>81</v>
      </c>
      <c r="AV111" s="11" t="s">
        <v>81</v>
      </c>
      <c r="AW111" s="11" t="s">
        <v>152</v>
      </c>
      <c r="AX111" s="11" t="s">
        <v>72</v>
      </c>
      <c r="AY111" s="167" t="s">
        <v>141</v>
      </c>
    </row>
    <row r="112" spans="2:51" s="12" customFormat="1" ht="13.5">
      <c r="B112" s="173"/>
      <c r="D112" s="174" t="s">
        <v>150</v>
      </c>
      <c r="E112" s="175" t="s">
        <v>5</v>
      </c>
      <c r="F112" s="176" t="s">
        <v>153</v>
      </c>
      <c r="H112" s="177">
        <v>202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81" t="s">
        <v>150</v>
      </c>
      <c r="AU112" s="181" t="s">
        <v>81</v>
      </c>
      <c r="AV112" s="12" t="s">
        <v>148</v>
      </c>
      <c r="AW112" s="12" t="s">
        <v>152</v>
      </c>
      <c r="AX112" s="12" t="s">
        <v>22</v>
      </c>
      <c r="AY112" s="181" t="s">
        <v>141</v>
      </c>
    </row>
    <row r="113" spans="2:65" s="1" customFormat="1" ht="16.5" customHeight="1">
      <c r="B113" s="153"/>
      <c r="C113" s="154" t="s">
        <v>178</v>
      </c>
      <c r="D113" s="154" t="s">
        <v>143</v>
      </c>
      <c r="E113" s="155" t="s">
        <v>1188</v>
      </c>
      <c r="F113" s="156" t="s">
        <v>1189</v>
      </c>
      <c r="G113" s="157" t="s">
        <v>344</v>
      </c>
      <c r="H113" s="158">
        <v>202</v>
      </c>
      <c r="I113" s="159"/>
      <c r="J113" s="159">
        <f>ROUND(I113*H113,2)</f>
        <v>0</v>
      </c>
      <c r="K113" s="156" t="s">
        <v>5</v>
      </c>
      <c r="L113" s="37"/>
      <c r="M113" s="160" t="s">
        <v>5</v>
      </c>
      <c r="N113" s="161" t="s">
        <v>43</v>
      </c>
      <c r="O113" s="162">
        <v>0</v>
      </c>
      <c r="P113" s="162">
        <f>O113*H113</f>
        <v>0</v>
      </c>
      <c r="Q113" s="162">
        <v>0</v>
      </c>
      <c r="R113" s="162">
        <f>Q113*H113</f>
        <v>0</v>
      </c>
      <c r="S113" s="162">
        <v>0</v>
      </c>
      <c r="T113" s="163">
        <f>S113*H113</f>
        <v>0</v>
      </c>
      <c r="AR113" s="23" t="s">
        <v>148</v>
      </c>
      <c r="AT113" s="23" t="s">
        <v>143</v>
      </c>
      <c r="AU113" s="23" t="s">
        <v>81</v>
      </c>
      <c r="AY113" s="23" t="s">
        <v>141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23" t="s">
        <v>22</v>
      </c>
      <c r="BK113" s="164">
        <f>ROUND(I113*H113,2)</f>
        <v>0</v>
      </c>
      <c r="BL113" s="23" t="s">
        <v>148</v>
      </c>
      <c r="BM113" s="23" t="s">
        <v>219</v>
      </c>
    </row>
    <row r="114" spans="2:51" s="11" customFormat="1" ht="13.5">
      <c r="B114" s="165"/>
      <c r="D114" s="166" t="s">
        <v>150</v>
      </c>
      <c r="E114" s="167" t="s">
        <v>5</v>
      </c>
      <c r="F114" s="168" t="s">
        <v>1187</v>
      </c>
      <c r="H114" s="169">
        <v>202</v>
      </c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150</v>
      </c>
      <c r="AU114" s="167" t="s">
        <v>81</v>
      </c>
      <c r="AV114" s="11" t="s">
        <v>81</v>
      </c>
      <c r="AW114" s="11" t="s">
        <v>152</v>
      </c>
      <c r="AX114" s="11" t="s">
        <v>72</v>
      </c>
      <c r="AY114" s="167" t="s">
        <v>141</v>
      </c>
    </row>
    <row r="115" spans="2:51" s="12" customFormat="1" ht="13.5">
      <c r="B115" s="173"/>
      <c r="D115" s="174" t="s">
        <v>150</v>
      </c>
      <c r="E115" s="175" t="s">
        <v>5</v>
      </c>
      <c r="F115" s="176" t="s">
        <v>153</v>
      </c>
      <c r="H115" s="177">
        <v>202</v>
      </c>
      <c r="L115" s="173"/>
      <c r="M115" s="178"/>
      <c r="N115" s="179"/>
      <c r="O115" s="179"/>
      <c r="P115" s="179"/>
      <c r="Q115" s="179"/>
      <c r="R115" s="179"/>
      <c r="S115" s="179"/>
      <c r="T115" s="180"/>
      <c r="AT115" s="181" t="s">
        <v>150</v>
      </c>
      <c r="AU115" s="181" t="s">
        <v>81</v>
      </c>
      <c r="AV115" s="12" t="s">
        <v>148</v>
      </c>
      <c r="AW115" s="12" t="s">
        <v>152</v>
      </c>
      <c r="AX115" s="12" t="s">
        <v>22</v>
      </c>
      <c r="AY115" s="181" t="s">
        <v>141</v>
      </c>
    </row>
    <row r="116" spans="2:65" s="1" customFormat="1" ht="16.5" customHeight="1">
      <c r="B116" s="153"/>
      <c r="C116" s="154" t="s">
        <v>182</v>
      </c>
      <c r="D116" s="154" t="s">
        <v>143</v>
      </c>
      <c r="E116" s="155" t="s">
        <v>1190</v>
      </c>
      <c r="F116" s="156" t="s">
        <v>1191</v>
      </c>
      <c r="G116" s="157" t="s">
        <v>344</v>
      </c>
      <c r="H116" s="158">
        <v>202</v>
      </c>
      <c r="I116" s="159"/>
      <c r="J116" s="159">
        <f>ROUND(I116*H116,2)</f>
        <v>0</v>
      </c>
      <c r="K116" s="156" t="s">
        <v>5</v>
      </c>
      <c r="L116" s="37"/>
      <c r="M116" s="160" t="s">
        <v>5</v>
      </c>
      <c r="N116" s="161" t="s">
        <v>43</v>
      </c>
      <c r="O116" s="162">
        <v>0</v>
      </c>
      <c r="P116" s="162">
        <f>O116*H116</f>
        <v>0</v>
      </c>
      <c r="Q116" s="162">
        <v>0</v>
      </c>
      <c r="R116" s="162">
        <f>Q116*H116</f>
        <v>0</v>
      </c>
      <c r="S116" s="162">
        <v>0</v>
      </c>
      <c r="T116" s="163">
        <f>S116*H116</f>
        <v>0</v>
      </c>
      <c r="AR116" s="23" t="s">
        <v>148</v>
      </c>
      <c r="AT116" s="23" t="s">
        <v>143</v>
      </c>
      <c r="AU116" s="23" t="s">
        <v>81</v>
      </c>
      <c r="AY116" s="23" t="s">
        <v>141</v>
      </c>
      <c r="BE116" s="164">
        <f>IF(N116="základní",J116,0)</f>
        <v>0</v>
      </c>
      <c r="BF116" s="164">
        <f>IF(N116="snížená",J116,0)</f>
        <v>0</v>
      </c>
      <c r="BG116" s="164">
        <f>IF(N116="zákl. přenesená",J116,0)</f>
        <v>0</v>
      </c>
      <c r="BH116" s="164">
        <f>IF(N116="sníž. přenesená",J116,0)</f>
        <v>0</v>
      </c>
      <c r="BI116" s="164">
        <f>IF(N116="nulová",J116,0)</f>
        <v>0</v>
      </c>
      <c r="BJ116" s="23" t="s">
        <v>22</v>
      </c>
      <c r="BK116" s="164">
        <f>ROUND(I116*H116,2)</f>
        <v>0</v>
      </c>
      <c r="BL116" s="23" t="s">
        <v>148</v>
      </c>
      <c r="BM116" s="23" t="s">
        <v>229</v>
      </c>
    </row>
    <row r="117" spans="2:51" s="11" customFormat="1" ht="13.5">
      <c r="B117" s="165"/>
      <c r="D117" s="166" t="s">
        <v>150</v>
      </c>
      <c r="E117" s="167" t="s">
        <v>5</v>
      </c>
      <c r="F117" s="168" t="s">
        <v>1187</v>
      </c>
      <c r="H117" s="169">
        <v>202</v>
      </c>
      <c r="L117" s="165"/>
      <c r="M117" s="170"/>
      <c r="N117" s="171"/>
      <c r="O117" s="171"/>
      <c r="P117" s="171"/>
      <c r="Q117" s="171"/>
      <c r="R117" s="171"/>
      <c r="S117" s="171"/>
      <c r="T117" s="172"/>
      <c r="AT117" s="167" t="s">
        <v>150</v>
      </c>
      <c r="AU117" s="167" t="s">
        <v>81</v>
      </c>
      <c r="AV117" s="11" t="s">
        <v>81</v>
      </c>
      <c r="AW117" s="11" t="s">
        <v>152</v>
      </c>
      <c r="AX117" s="11" t="s">
        <v>72</v>
      </c>
      <c r="AY117" s="167" t="s">
        <v>141</v>
      </c>
    </row>
    <row r="118" spans="2:51" s="12" customFormat="1" ht="13.5">
      <c r="B118" s="173"/>
      <c r="D118" s="174" t="s">
        <v>150</v>
      </c>
      <c r="E118" s="175" t="s">
        <v>5</v>
      </c>
      <c r="F118" s="176" t="s">
        <v>153</v>
      </c>
      <c r="H118" s="177">
        <v>202</v>
      </c>
      <c r="L118" s="173"/>
      <c r="M118" s="178"/>
      <c r="N118" s="179"/>
      <c r="O118" s="179"/>
      <c r="P118" s="179"/>
      <c r="Q118" s="179"/>
      <c r="R118" s="179"/>
      <c r="S118" s="179"/>
      <c r="T118" s="180"/>
      <c r="AT118" s="181" t="s">
        <v>150</v>
      </c>
      <c r="AU118" s="181" t="s">
        <v>81</v>
      </c>
      <c r="AV118" s="12" t="s">
        <v>148</v>
      </c>
      <c r="AW118" s="12" t="s">
        <v>152</v>
      </c>
      <c r="AX118" s="12" t="s">
        <v>22</v>
      </c>
      <c r="AY118" s="181" t="s">
        <v>141</v>
      </c>
    </row>
    <row r="119" spans="2:65" s="1" customFormat="1" ht="16.5" customHeight="1">
      <c r="B119" s="153"/>
      <c r="C119" s="154" t="s">
        <v>26</v>
      </c>
      <c r="D119" s="154" t="s">
        <v>143</v>
      </c>
      <c r="E119" s="155" t="s">
        <v>1192</v>
      </c>
      <c r="F119" s="156" t="s">
        <v>1193</v>
      </c>
      <c r="G119" s="157" t="s">
        <v>344</v>
      </c>
      <c r="H119" s="158">
        <v>525</v>
      </c>
      <c r="I119" s="159"/>
      <c r="J119" s="159">
        <f>ROUND(I119*H119,2)</f>
        <v>0</v>
      </c>
      <c r="K119" s="156" t="s">
        <v>5</v>
      </c>
      <c r="L119" s="37"/>
      <c r="M119" s="160" t="s">
        <v>5</v>
      </c>
      <c r="N119" s="161" t="s">
        <v>43</v>
      </c>
      <c r="O119" s="162">
        <v>0</v>
      </c>
      <c r="P119" s="162">
        <f>O119*H119</f>
        <v>0</v>
      </c>
      <c r="Q119" s="162">
        <v>0</v>
      </c>
      <c r="R119" s="162">
        <f>Q119*H119</f>
        <v>0</v>
      </c>
      <c r="S119" s="162">
        <v>0</v>
      </c>
      <c r="T119" s="163">
        <f>S119*H119</f>
        <v>0</v>
      </c>
      <c r="AR119" s="23" t="s">
        <v>148</v>
      </c>
      <c r="AT119" s="23" t="s">
        <v>143</v>
      </c>
      <c r="AU119" s="23" t="s">
        <v>81</v>
      </c>
      <c r="AY119" s="23" t="s">
        <v>141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23" t="s">
        <v>22</v>
      </c>
      <c r="BK119" s="164">
        <f>ROUND(I119*H119,2)</f>
        <v>0</v>
      </c>
      <c r="BL119" s="23" t="s">
        <v>148</v>
      </c>
      <c r="BM119" s="23" t="s">
        <v>238</v>
      </c>
    </row>
    <row r="120" spans="2:51" s="11" customFormat="1" ht="13.5">
      <c r="B120" s="165"/>
      <c r="D120" s="166" t="s">
        <v>150</v>
      </c>
      <c r="E120" s="167" t="s">
        <v>5</v>
      </c>
      <c r="F120" s="168" t="s">
        <v>1181</v>
      </c>
      <c r="H120" s="169">
        <v>525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150</v>
      </c>
      <c r="AU120" s="167" t="s">
        <v>81</v>
      </c>
      <c r="AV120" s="11" t="s">
        <v>81</v>
      </c>
      <c r="AW120" s="11" t="s">
        <v>152</v>
      </c>
      <c r="AX120" s="11" t="s">
        <v>72</v>
      </c>
      <c r="AY120" s="167" t="s">
        <v>141</v>
      </c>
    </row>
    <row r="121" spans="2:51" s="12" customFormat="1" ht="13.5">
      <c r="B121" s="173"/>
      <c r="D121" s="174" t="s">
        <v>150</v>
      </c>
      <c r="E121" s="175" t="s">
        <v>5</v>
      </c>
      <c r="F121" s="176" t="s">
        <v>153</v>
      </c>
      <c r="H121" s="177">
        <v>525</v>
      </c>
      <c r="L121" s="173"/>
      <c r="M121" s="178"/>
      <c r="N121" s="179"/>
      <c r="O121" s="179"/>
      <c r="P121" s="179"/>
      <c r="Q121" s="179"/>
      <c r="R121" s="179"/>
      <c r="S121" s="179"/>
      <c r="T121" s="180"/>
      <c r="AT121" s="181" t="s">
        <v>150</v>
      </c>
      <c r="AU121" s="181" t="s">
        <v>81</v>
      </c>
      <c r="AV121" s="12" t="s">
        <v>148</v>
      </c>
      <c r="AW121" s="12" t="s">
        <v>152</v>
      </c>
      <c r="AX121" s="12" t="s">
        <v>22</v>
      </c>
      <c r="AY121" s="181" t="s">
        <v>141</v>
      </c>
    </row>
    <row r="122" spans="2:65" s="1" customFormat="1" ht="25.5" customHeight="1">
      <c r="B122" s="153"/>
      <c r="C122" s="154" t="s">
        <v>194</v>
      </c>
      <c r="D122" s="154" t="s">
        <v>143</v>
      </c>
      <c r="E122" s="155" t="s">
        <v>1194</v>
      </c>
      <c r="F122" s="156" t="s">
        <v>1195</v>
      </c>
      <c r="G122" s="157" t="s">
        <v>344</v>
      </c>
      <c r="H122" s="158">
        <v>12</v>
      </c>
      <c r="I122" s="159"/>
      <c r="J122" s="159">
        <f>ROUND(I122*H122,2)</f>
        <v>0</v>
      </c>
      <c r="K122" s="156" t="s">
        <v>5</v>
      </c>
      <c r="L122" s="37"/>
      <c r="M122" s="160" t="s">
        <v>5</v>
      </c>
      <c r="N122" s="161" t="s">
        <v>43</v>
      </c>
      <c r="O122" s="162">
        <v>0</v>
      </c>
      <c r="P122" s="162">
        <f>O122*H122</f>
        <v>0</v>
      </c>
      <c r="Q122" s="162">
        <v>0</v>
      </c>
      <c r="R122" s="162">
        <f>Q122*H122</f>
        <v>0</v>
      </c>
      <c r="S122" s="162">
        <v>0</v>
      </c>
      <c r="T122" s="163">
        <f>S122*H122</f>
        <v>0</v>
      </c>
      <c r="AR122" s="23" t="s">
        <v>148</v>
      </c>
      <c r="AT122" s="23" t="s">
        <v>143</v>
      </c>
      <c r="AU122" s="23" t="s">
        <v>81</v>
      </c>
      <c r="AY122" s="23" t="s">
        <v>141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23" t="s">
        <v>22</v>
      </c>
      <c r="BK122" s="164">
        <f>ROUND(I122*H122,2)</f>
        <v>0</v>
      </c>
      <c r="BL122" s="23" t="s">
        <v>148</v>
      </c>
      <c r="BM122" s="23" t="s">
        <v>249</v>
      </c>
    </row>
    <row r="123" spans="2:51" s="13" customFormat="1" ht="13.5">
      <c r="B123" s="182"/>
      <c r="D123" s="166" t="s">
        <v>150</v>
      </c>
      <c r="E123" s="183" t="s">
        <v>5</v>
      </c>
      <c r="F123" s="184" t="s">
        <v>1196</v>
      </c>
      <c r="H123" s="185" t="s">
        <v>5</v>
      </c>
      <c r="L123" s="182"/>
      <c r="M123" s="186"/>
      <c r="N123" s="187"/>
      <c r="O123" s="187"/>
      <c r="P123" s="187"/>
      <c r="Q123" s="187"/>
      <c r="R123" s="187"/>
      <c r="S123" s="187"/>
      <c r="T123" s="188"/>
      <c r="AT123" s="185" t="s">
        <v>150</v>
      </c>
      <c r="AU123" s="185" t="s">
        <v>81</v>
      </c>
      <c r="AV123" s="13" t="s">
        <v>22</v>
      </c>
      <c r="AW123" s="13" t="s">
        <v>152</v>
      </c>
      <c r="AX123" s="13" t="s">
        <v>72</v>
      </c>
      <c r="AY123" s="185" t="s">
        <v>141</v>
      </c>
    </row>
    <row r="124" spans="2:51" s="11" customFormat="1" ht="13.5">
      <c r="B124" s="165"/>
      <c r="D124" s="166" t="s">
        <v>150</v>
      </c>
      <c r="E124" s="167" t="s">
        <v>5</v>
      </c>
      <c r="F124" s="168" t="s">
        <v>1197</v>
      </c>
      <c r="H124" s="169">
        <v>12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67" t="s">
        <v>150</v>
      </c>
      <c r="AU124" s="167" t="s">
        <v>81</v>
      </c>
      <c r="AV124" s="11" t="s">
        <v>81</v>
      </c>
      <c r="AW124" s="11" t="s">
        <v>152</v>
      </c>
      <c r="AX124" s="11" t="s">
        <v>72</v>
      </c>
      <c r="AY124" s="167" t="s">
        <v>141</v>
      </c>
    </row>
    <row r="125" spans="2:51" s="12" customFormat="1" ht="13.5">
      <c r="B125" s="173"/>
      <c r="D125" s="174" t="s">
        <v>150</v>
      </c>
      <c r="E125" s="175" t="s">
        <v>5</v>
      </c>
      <c r="F125" s="176" t="s">
        <v>153</v>
      </c>
      <c r="H125" s="177">
        <v>12</v>
      </c>
      <c r="L125" s="173"/>
      <c r="M125" s="178"/>
      <c r="N125" s="179"/>
      <c r="O125" s="179"/>
      <c r="P125" s="179"/>
      <c r="Q125" s="179"/>
      <c r="R125" s="179"/>
      <c r="S125" s="179"/>
      <c r="T125" s="180"/>
      <c r="AT125" s="181" t="s">
        <v>150</v>
      </c>
      <c r="AU125" s="181" t="s">
        <v>81</v>
      </c>
      <c r="AV125" s="12" t="s">
        <v>148</v>
      </c>
      <c r="AW125" s="12" t="s">
        <v>152</v>
      </c>
      <c r="AX125" s="12" t="s">
        <v>22</v>
      </c>
      <c r="AY125" s="181" t="s">
        <v>141</v>
      </c>
    </row>
    <row r="126" spans="2:65" s="1" customFormat="1" ht="16.5" customHeight="1">
      <c r="B126" s="153"/>
      <c r="C126" s="154" t="s">
        <v>225</v>
      </c>
      <c r="D126" s="154" t="s">
        <v>143</v>
      </c>
      <c r="E126" s="155" t="s">
        <v>1198</v>
      </c>
      <c r="F126" s="156" t="s">
        <v>1199</v>
      </c>
      <c r="G126" s="157" t="s">
        <v>332</v>
      </c>
      <c r="H126" s="158">
        <v>3</v>
      </c>
      <c r="I126" s="159"/>
      <c r="J126" s="159">
        <f>ROUND(I126*H126,2)</f>
        <v>0</v>
      </c>
      <c r="K126" s="156" t="s">
        <v>5</v>
      </c>
      <c r="L126" s="37"/>
      <c r="M126" s="160" t="s">
        <v>5</v>
      </c>
      <c r="N126" s="161" t="s">
        <v>43</v>
      </c>
      <c r="O126" s="162">
        <v>0</v>
      </c>
      <c r="P126" s="162">
        <f>O126*H126</f>
        <v>0</v>
      </c>
      <c r="Q126" s="162">
        <v>0</v>
      </c>
      <c r="R126" s="162">
        <f>Q126*H126</f>
        <v>0</v>
      </c>
      <c r="S126" s="162">
        <v>0</v>
      </c>
      <c r="T126" s="163">
        <f>S126*H126</f>
        <v>0</v>
      </c>
      <c r="AR126" s="23" t="s">
        <v>148</v>
      </c>
      <c r="AT126" s="23" t="s">
        <v>143</v>
      </c>
      <c r="AU126" s="23" t="s">
        <v>81</v>
      </c>
      <c r="AY126" s="23" t="s">
        <v>141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23" t="s">
        <v>22</v>
      </c>
      <c r="BK126" s="164">
        <f>ROUND(I126*H126,2)</f>
        <v>0</v>
      </c>
      <c r="BL126" s="23" t="s">
        <v>148</v>
      </c>
      <c r="BM126" s="23" t="s">
        <v>1200</v>
      </c>
    </row>
    <row r="127" spans="2:51" s="11" customFormat="1" ht="13.5">
      <c r="B127" s="165"/>
      <c r="D127" s="166" t="s">
        <v>150</v>
      </c>
      <c r="E127" s="167" t="s">
        <v>5</v>
      </c>
      <c r="F127" s="168" t="s">
        <v>1201</v>
      </c>
      <c r="H127" s="169">
        <v>3</v>
      </c>
      <c r="L127" s="165"/>
      <c r="M127" s="170"/>
      <c r="N127" s="171"/>
      <c r="O127" s="171"/>
      <c r="P127" s="171"/>
      <c r="Q127" s="171"/>
      <c r="R127" s="171"/>
      <c r="S127" s="171"/>
      <c r="T127" s="172"/>
      <c r="AT127" s="167" t="s">
        <v>150</v>
      </c>
      <c r="AU127" s="167" t="s">
        <v>81</v>
      </c>
      <c r="AV127" s="11" t="s">
        <v>81</v>
      </c>
      <c r="AW127" s="11" t="s">
        <v>152</v>
      </c>
      <c r="AX127" s="11" t="s">
        <v>72</v>
      </c>
      <c r="AY127" s="167" t="s">
        <v>141</v>
      </c>
    </row>
    <row r="128" spans="2:51" s="12" customFormat="1" ht="13.5">
      <c r="B128" s="173"/>
      <c r="D128" s="174" t="s">
        <v>150</v>
      </c>
      <c r="E128" s="175" t="s">
        <v>5</v>
      </c>
      <c r="F128" s="176" t="s">
        <v>153</v>
      </c>
      <c r="H128" s="177">
        <v>3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81" t="s">
        <v>150</v>
      </c>
      <c r="AU128" s="181" t="s">
        <v>81</v>
      </c>
      <c r="AV128" s="12" t="s">
        <v>148</v>
      </c>
      <c r="AW128" s="12" t="s">
        <v>152</v>
      </c>
      <c r="AX128" s="12" t="s">
        <v>22</v>
      </c>
      <c r="AY128" s="181" t="s">
        <v>141</v>
      </c>
    </row>
    <row r="129" spans="2:65" s="1" customFormat="1" ht="16.5" customHeight="1">
      <c r="B129" s="153"/>
      <c r="C129" s="154" t="s">
        <v>229</v>
      </c>
      <c r="D129" s="154" t="s">
        <v>143</v>
      </c>
      <c r="E129" s="155" t="s">
        <v>1202</v>
      </c>
      <c r="F129" s="156" t="s">
        <v>1203</v>
      </c>
      <c r="G129" s="157" t="s">
        <v>332</v>
      </c>
      <c r="H129" s="158">
        <v>6</v>
      </c>
      <c r="I129" s="159"/>
      <c r="J129" s="159">
        <f>ROUND(I129*H129,2)</f>
        <v>0</v>
      </c>
      <c r="K129" s="156" t="s">
        <v>5</v>
      </c>
      <c r="L129" s="37"/>
      <c r="M129" s="160" t="s">
        <v>5</v>
      </c>
      <c r="N129" s="161" t="s">
        <v>43</v>
      </c>
      <c r="O129" s="162">
        <v>0</v>
      </c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AR129" s="23" t="s">
        <v>148</v>
      </c>
      <c r="AT129" s="23" t="s">
        <v>143</v>
      </c>
      <c r="AU129" s="23" t="s">
        <v>81</v>
      </c>
      <c r="AY129" s="23" t="s">
        <v>141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23" t="s">
        <v>22</v>
      </c>
      <c r="BK129" s="164">
        <f>ROUND(I129*H129,2)</f>
        <v>0</v>
      </c>
      <c r="BL129" s="23" t="s">
        <v>148</v>
      </c>
      <c r="BM129" s="23" t="s">
        <v>1204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1205</v>
      </c>
      <c r="H130" s="169">
        <v>6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2" customFormat="1" ht="13.5">
      <c r="B131" s="173"/>
      <c r="D131" s="174" t="s">
        <v>150</v>
      </c>
      <c r="E131" s="175" t="s">
        <v>5</v>
      </c>
      <c r="F131" s="176" t="s">
        <v>153</v>
      </c>
      <c r="H131" s="177">
        <v>6</v>
      </c>
      <c r="L131" s="173"/>
      <c r="M131" s="178"/>
      <c r="N131" s="179"/>
      <c r="O131" s="179"/>
      <c r="P131" s="179"/>
      <c r="Q131" s="179"/>
      <c r="R131" s="179"/>
      <c r="S131" s="179"/>
      <c r="T131" s="180"/>
      <c r="AT131" s="181" t="s">
        <v>150</v>
      </c>
      <c r="AU131" s="181" t="s">
        <v>81</v>
      </c>
      <c r="AV131" s="12" t="s">
        <v>148</v>
      </c>
      <c r="AW131" s="12" t="s">
        <v>152</v>
      </c>
      <c r="AX131" s="12" t="s">
        <v>22</v>
      </c>
      <c r="AY131" s="181" t="s">
        <v>141</v>
      </c>
    </row>
    <row r="132" spans="2:65" s="1" customFormat="1" ht="25.5" customHeight="1">
      <c r="B132" s="153"/>
      <c r="C132" s="154" t="s">
        <v>200</v>
      </c>
      <c r="D132" s="154" t="s">
        <v>143</v>
      </c>
      <c r="E132" s="155" t="s">
        <v>1206</v>
      </c>
      <c r="F132" s="156" t="s">
        <v>1207</v>
      </c>
      <c r="G132" s="157" t="s">
        <v>222</v>
      </c>
      <c r="H132" s="158">
        <v>3</v>
      </c>
      <c r="I132" s="159"/>
      <c r="J132" s="159">
        <f>ROUND(I132*H132,2)</f>
        <v>0</v>
      </c>
      <c r="K132" s="156" t="s">
        <v>147</v>
      </c>
      <c r="L132" s="37"/>
      <c r="M132" s="160" t="s">
        <v>5</v>
      </c>
      <c r="N132" s="161" t="s">
        <v>43</v>
      </c>
      <c r="O132" s="162">
        <v>1.694</v>
      </c>
      <c r="P132" s="162">
        <f>O132*H132</f>
        <v>5.082</v>
      </c>
      <c r="Q132" s="162">
        <v>0.00702</v>
      </c>
      <c r="R132" s="162">
        <f>Q132*H132</f>
        <v>0.021060000000000002</v>
      </c>
      <c r="S132" s="162">
        <v>0</v>
      </c>
      <c r="T132" s="163">
        <f>S132*H132</f>
        <v>0</v>
      </c>
      <c r="AR132" s="23" t="s">
        <v>148</v>
      </c>
      <c r="AT132" s="23" t="s">
        <v>143</v>
      </c>
      <c r="AU132" s="23" t="s">
        <v>81</v>
      </c>
      <c r="AY132" s="23" t="s">
        <v>141</v>
      </c>
      <c r="BE132" s="164">
        <f>IF(N132="základní",J132,0)</f>
        <v>0</v>
      </c>
      <c r="BF132" s="164">
        <f>IF(N132="snížená",J132,0)</f>
        <v>0</v>
      </c>
      <c r="BG132" s="164">
        <f>IF(N132="zákl. přenesená",J132,0)</f>
        <v>0</v>
      </c>
      <c r="BH132" s="164">
        <f>IF(N132="sníž. přenesená",J132,0)</f>
        <v>0</v>
      </c>
      <c r="BI132" s="164">
        <f>IF(N132="nulová",J132,0)</f>
        <v>0</v>
      </c>
      <c r="BJ132" s="23" t="s">
        <v>22</v>
      </c>
      <c r="BK132" s="164">
        <f>ROUND(I132*H132,2)</f>
        <v>0</v>
      </c>
      <c r="BL132" s="23" t="s">
        <v>148</v>
      </c>
      <c r="BM132" s="23" t="s">
        <v>1208</v>
      </c>
    </row>
    <row r="133" spans="2:51" s="11" customFormat="1" ht="13.5">
      <c r="B133" s="165"/>
      <c r="D133" s="166" t="s">
        <v>150</v>
      </c>
      <c r="E133" s="167" t="s">
        <v>5</v>
      </c>
      <c r="F133" s="168" t="s">
        <v>1209</v>
      </c>
      <c r="H133" s="169">
        <v>3</v>
      </c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150</v>
      </c>
      <c r="AU133" s="167" t="s">
        <v>81</v>
      </c>
      <c r="AV133" s="11" t="s">
        <v>81</v>
      </c>
      <c r="AW133" s="11" t="s">
        <v>152</v>
      </c>
      <c r="AX133" s="11" t="s">
        <v>72</v>
      </c>
      <c r="AY133" s="167" t="s">
        <v>141</v>
      </c>
    </row>
    <row r="134" spans="2:51" s="12" customFormat="1" ht="13.5">
      <c r="B134" s="173"/>
      <c r="D134" s="174" t="s">
        <v>150</v>
      </c>
      <c r="E134" s="175" t="s">
        <v>5</v>
      </c>
      <c r="F134" s="176" t="s">
        <v>153</v>
      </c>
      <c r="H134" s="177">
        <v>3</v>
      </c>
      <c r="L134" s="173"/>
      <c r="M134" s="178"/>
      <c r="N134" s="179"/>
      <c r="O134" s="179"/>
      <c r="P134" s="179"/>
      <c r="Q134" s="179"/>
      <c r="R134" s="179"/>
      <c r="S134" s="179"/>
      <c r="T134" s="180"/>
      <c r="AT134" s="181" t="s">
        <v>150</v>
      </c>
      <c r="AU134" s="181" t="s">
        <v>81</v>
      </c>
      <c r="AV134" s="12" t="s">
        <v>148</v>
      </c>
      <c r="AW134" s="12" t="s">
        <v>152</v>
      </c>
      <c r="AX134" s="12" t="s">
        <v>22</v>
      </c>
      <c r="AY134" s="181" t="s">
        <v>141</v>
      </c>
    </row>
    <row r="135" spans="2:65" s="1" customFormat="1" ht="16.5" customHeight="1">
      <c r="B135" s="153"/>
      <c r="C135" s="189" t="s">
        <v>205</v>
      </c>
      <c r="D135" s="189" t="s">
        <v>239</v>
      </c>
      <c r="E135" s="190" t="s">
        <v>1210</v>
      </c>
      <c r="F135" s="191" t="s">
        <v>1211</v>
      </c>
      <c r="G135" s="192" t="s">
        <v>222</v>
      </c>
      <c r="H135" s="193">
        <v>3</v>
      </c>
      <c r="I135" s="194"/>
      <c r="J135" s="194">
        <f>ROUND(I135*H135,2)</f>
        <v>0</v>
      </c>
      <c r="K135" s="191" t="s">
        <v>147</v>
      </c>
      <c r="L135" s="195"/>
      <c r="M135" s="196" t="s">
        <v>5</v>
      </c>
      <c r="N135" s="197" t="s">
        <v>43</v>
      </c>
      <c r="O135" s="162">
        <v>0</v>
      </c>
      <c r="P135" s="162">
        <f>O135*H135</f>
        <v>0</v>
      </c>
      <c r="Q135" s="162">
        <v>0.196</v>
      </c>
      <c r="R135" s="162">
        <f>Q135*H135</f>
        <v>0.5880000000000001</v>
      </c>
      <c r="S135" s="162">
        <v>0</v>
      </c>
      <c r="T135" s="163">
        <f>S135*H135</f>
        <v>0</v>
      </c>
      <c r="AR135" s="23" t="s">
        <v>178</v>
      </c>
      <c r="AT135" s="23" t="s">
        <v>239</v>
      </c>
      <c r="AU135" s="23" t="s">
        <v>81</v>
      </c>
      <c r="AY135" s="23" t="s">
        <v>141</v>
      </c>
      <c r="BE135" s="164">
        <f>IF(N135="základní",J135,0)</f>
        <v>0</v>
      </c>
      <c r="BF135" s="164">
        <f>IF(N135="snížená",J135,0)</f>
        <v>0</v>
      </c>
      <c r="BG135" s="164">
        <f>IF(N135="zákl. přenesená",J135,0)</f>
        <v>0</v>
      </c>
      <c r="BH135" s="164">
        <f>IF(N135="sníž. přenesená",J135,0)</f>
        <v>0</v>
      </c>
      <c r="BI135" s="164">
        <f>IF(N135="nulová",J135,0)</f>
        <v>0</v>
      </c>
      <c r="BJ135" s="23" t="s">
        <v>22</v>
      </c>
      <c r="BK135" s="164">
        <f>ROUND(I135*H135,2)</f>
        <v>0</v>
      </c>
      <c r="BL135" s="23" t="s">
        <v>148</v>
      </c>
      <c r="BM135" s="23" t="s">
        <v>1212</v>
      </c>
    </row>
    <row r="136" spans="2:51" s="11" customFormat="1" ht="13.5">
      <c r="B136" s="165"/>
      <c r="D136" s="166" t="s">
        <v>150</v>
      </c>
      <c r="E136" s="167" t="s">
        <v>5</v>
      </c>
      <c r="F136" s="168" t="s">
        <v>1209</v>
      </c>
      <c r="H136" s="169">
        <v>3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150</v>
      </c>
      <c r="AU136" s="167" t="s">
        <v>81</v>
      </c>
      <c r="AV136" s="11" t="s">
        <v>81</v>
      </c>
      <c r="AW136" s="11" t="s">
        <v>152</v>
      </c>
      <c r="AX136" s="11" t="s">
        <v>72</v>
      </c>
      <c r="AY136" s="167" t="s">
        <v>141</v>
      </c>
    </row>
    <row r="137" spans="2:51" s="12" customFormat="1" ht="13.5">
      <c r="B137" s="173"/>
      <c r="D137" s="166" t="s">
        <v>150</v>
      </c>
      <c r="E137" s="198" t="s">
        <v>5</v>
      </c>
      <c r="F137" s="199" t="s">
        <v>153</v>
      </c>
      <c r="H137" s="200">
        <v>3</v>
      </c>
      <c r="L137" s="173"/>
      <c r="M137" s="178"/>
      <c r="N137" s="179"/>
      <c r="O137" s="179"/>
      <c r="P137" s="179"/>
      <c r="Q137" s="179"/>
      <c r="R137" s="179"/>
      <c r="S137" s="179"/>
      <c r="T137" s="180"/>
      <c r="AT137" s="181" t="s">
        <v>150</v>
      </c>
      <c r="AU137" s="181" t="s">
        <v>81</v>
      </c>
      <c r="AV137" s="12" t="s">
        <v>148</v>
      </c>
      <c r="AW137" s="12" t="s">
        <v>152</v>
      </c>
      <c r="AX137" s="12" t="s">
        <v>22</v>
      </c>
      <c r="AY137" s="181" t="s">
        <v>141</v>
      </c>
    </row>
    <row r="138" spans="2:63" s="10" customFormat="1" ht="29.85" customHeight="1">
      <c r="B138" s="140"/>
      <c r="D138" s="150" t="s">
        <v>71</v>
      </c>
      <c r="E138" s="151" t="s">
        <v>182</v>
      </c>
      <c r="F138" s="151" t="s">
        <v>706</v>
      </c>
      <c r="J138" s="152">
        <f>BK138</f>
        <v>0</v>
      </c>
      <c r="L138" s="140"/>
      <c r="M138" s="144"/>
      <c r="N138" s="145"/>
      <c r="O138" s="145"/>
      <c r="P138" s="146">
        <f>SUM(P139:P145)</f>
        <v>327.95119600000004</v>
      </c>
      <c r="Q138" s="145"/>
      <c r="R138" s="146">
        <f>SUM(R139:R145)</f>
        <v>0</v>
      </c>
      <c r="S138" s="145"/>
      <c r="T138" s="147">
        <f>SUM(T139:T145)</f>
        <v>54.72</v>
      </c>
      <c r="AR138" s="141" t="s">
        <v>22</v>
      </c>
      <c r="AT138" s="148" t="s">
        <v>71</v>
      </c>
      <c r="AU138" s="148" t="s">
        <v>22</v>
      </c>
      <c r="AY138" s="141" t="s">
        <v>141</v>
      </c>
      <c r="BK138" s="149">
        <f>SUM(BK139:BK145)</f>
        <v>0</v>
      </c>
    </row>
    <row r="139" spans="2:65" s="1" customFormat="1" ht="16.5" customHeight="1">
      <c r="B139" s="153"/>
      <c r="C139" s="154" t="s">
        <v>210</v>
      </c>
      <c r="D139" s="154" t="s">
        <v>143</v>
      </c>
      <c r="E139" s="155" t="s">
        <v>1213</v>
      </c>
      <c r="F139" s="156" t="s">
        <v>1214</v>
      </c>
      <c r="G139" s="157" t="s">
        <v>185</v>
      </c>
      <c r="H139" s="158">
        <v>22.8</v>
      </c>
      <c r="I139" s="159"/>
      <c r="J139" s="159">
        <f>ROUND(I139*H139,2)</f>
        <v>0</v>
      </c>
      <c r="K139" s="156" t="s">
        <v>147</v>
      </c>
      <c r="L139" s="37"/>
      <c r="M139" s="160" t="s">
        <v>5</v>
      </c>
      <c r="N139" s="161" t="s">
        <v>43</v>
      </c>
      <c r="O139" s="162">
        <v>13.301</v>
      </c>
      <c r="P139" s="162">
        <f>O139*H139</f>
        <v>303.2628</v>
      </c>
      <c r="Q139" s="162">
        <v>0</v>
      </c>
      <c r="R139" s="162">
        <f>Q139*H139</f>
        <v>0</v>
      </c>
      <c r="S139" s="162">
        <v>2.4</v>
      </c>
      <c r="T139" s="163">
        <f>S139*H139</f>
        <v>54.72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1215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1168</v>
      </c>
      <c r="H140" s="169">
        <v>22.8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2" customFormat="1" ht="13.5">
      <c r="B141" s="173"/>
      <c r="D141" s="174" t="s">
        <v>150</v>
      </c>
      <c r="E141" s="175" t="s">
        <v>5</v>
      </c>
      <c r="F141" s="176" t="s">
        <v>153</v>
      </c>
      <c r="H141" s="177">
        <v>22.8</v>
      </c>
      <c r="L141" s="173"/>
      <c r="M141" s="178"/>
      <c r="N141" s="179"/>
      <c r="O141" s="179"/>
      <c r="P141" s="179"/>
      <c r="Q141" s="179"/>
      <c r="R141" s="179"/>
      <c r="S141" s="179"/>
      <c r="T141" s="180"/>
      <c r="AT141" s="181" t="s">
        <v>150</v>
      </c>
      <c r="AU141" s="181" t="s">
        <v>81</v>
      </c>
      <c r="AV141" s="12" t="s">
        <v>148</v>
      </c>
      <c r="AW141" s="12" t="s">
        <v>152</v>
      </c>
      <c r="AX141" s="12" t="s">
        <v>22</v>
      </c>
      <c r="AY141" s="181" t="s">
        <v>141</v>
      </c>
    </row>
    <row r="142" spans="2:65" s="1" customFormat="1" ht="25.5" customHeight="1">
      <c r="B142" s="153"/>
      <c r="C142" s="154" t="s">
        <v>11</v>
      </c>
      <c r="D142" s="154" t="s">
        <v>143</v>
      </c>
      <c r="E142" s="155" t="s">
        <v>1216</v>
      </c>
      <c r="F142" s="156" t="s">
        <v>1217</v>
      </c>
      <c r="G142" s="157" t="s">
        <v>242</v>
      </c>
      <c r="H142" s="158">
        <v>54.72</v>
      </c>
      <c r="I142" s="159"/>
      <c r="J142" s="159">
        <f>ROUND(I142*H142,2)</f>
        <v>0</v>
      </c>
      <c r="K142" s="156" t="s">
        <v>5</v>
      </c>
      <c r="L142" s="37"/>
      <c r="M142" s="160" t="s">
        <v>5</v>
      </c>
      <c r="N142" s="161" t="s">
        <v>43</v>
      </c>
      <c r="O142" s="162">
        <v>0.032</v>
      </c>
      <c r="P142" s="162">
        <f>O142*H142</f>
        <v>1.75104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AR142" s="23" t="s">
        <v>148</v>
      </c>
      <c r="AT142" s="23" t="s">
        <v>143</v>
      </c>
      <c r="AU142" s="23" t="s">
        <v>81</v>
      </c>
      <c r="AY142" s="23" t="s">
        <v>141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23" t="s">
        <v>22</v>
      </c>
      <c r="BK142" s="164">
        <f>ROUND(I142*H142,2)</f>
        <v>0</v>
      </c>
      <c r="BL142" s="23" t="s">
        <v>148</v>
      </c>
      <c r="BM142" s="23" t="s">
        <v>1218</v>
      </c>
    </row>
    <row r="143" spans="2:51" s="11" customFormat="1" ht="13.5">
      <c r="B143" s="165"/>
      <c r="D143" s="166" t="s">
        <v>150</v>
      </c>
      <c r="E143" s="167" t="s">
        <v>5</v>
      </c>
      <c r="F143" s="168" t="s">
        <v>1219</v>
      </c>
      <c r="H143" s="169">
        <v>54.72</v>
      </c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150</v>
      </c>
      <c r="AU143" s="167" t="s">
        <v>81</v>
      </c>
      <c r="AV143" s="11" t="s">
        <v>81</v>
      </c>
      <c r="AW143" s="11" t="s">
        <v>152</v>
      </c>
      <c r="AX143" s="11" t="s">
        <v>72</v>
      </c>
      <c r="AY143" s="167" t="s">
        <v>141</v>
      </c>
    </row>
    <row r="144" spans="2:51" s="12" customFormat="1" ht="13.5">
      <c r="B144" s="173"/>
      <c r="D144" s="174" t="s">
        <v>150</v>
      </c>
      <c r="E144" s="175" t="s">
        <v>5</v>
      </c>
      <c r="F144" s="176" t="s">
        <v>153</v>
      </c>
      <c r="H144" s="177">
        <v>54.72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81" t="s">
        <v>150</v>
      </c>
      <c r="AU144" s="181" t="s">
        <v>81</v>
      </c>
      <c r="AV144" s="12" t="s">
        <v>148</v>
      </c>
      <c r="AW144" s="12" t="s">
        <v>152</v>
      </c>
      <c r="AX144" s="12" t="s">
        <v>22</v>
      </c>
      <c r="AY144" s="181" t="s">
        <v>141</v>
      </c>
    </row>
    <row r="145" spans="2:65" s="1" customFormat="1" ht="16.5" customHeight="1">
      <c r="B145" s="153"/>
      <c r="C145" s="154" t="s">
        <v>219</v>
      </c>
      <c r="D145" s="154" t="s">
        <v>143</v>
      </c>
      <c r="E145" s="155" t="s">
        <v>626</v>
      </c>
      <c r="F145" s="156" t="s">
        <v>627</v>
      </c>
      <c r="G145" s="157" t="s">
        <v>242</v>
      </c>
      <c r="H145" s="158">
        <v>67.862</v>
      </c>
      <c r="I145" s="159"/>
      <c r="J145" s="159">
        <f>ROUND(I145*H145,2)</f>
        <v>0</v>
      </c>
      <c r="K145" s="156" t="s">
        <v>147</v>
      </c>
      <c r="L145" s="37"/>
      <c r="M145" s="160" t="s">
        <v>5</v>
      </c>
      <c r="N145" s="201" t="s">
        <v>43</v>
      </c>
      <c r="O145" s="202">
        <v>0.338</v>
      </c>
      <c r="P145" s="202">
        <f>O145*H145</f>
        <v>22.937356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3" t="s">
        <v>148</v>
      </c>
      <c r="AT145" s="23" t="s">
        <v>143</v>
      </c>
      <c r="AU145" s="23" t="s">
        <v>81</v>
      </c>
      <c r="AY145" s="23" t="s">
        <v>141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23" t="s">
        <v>22</v>
      </c>
      <c r="BK145" s="164">
        <f>ROUND(I145*H145,2)</f>
        <v>0</v>
      </c>
      <c r="BL145" s="23" t="s">
        <v>148</v>
      </c>
      <c r="BM145" s="23" t="s">
        <v>1220</v>
      </c>
    </row>
    <row r="146" spans="2:12" s="1" customFormat="1" ht="6.95" customHeight="1"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37"/>
    </row>
  </sheetData>
  <autoFilter ref="C79:K145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77" activePane="bottomLeft" state="frozen"/>
      <selection pane="bottomLeft" activeCell="F84" sqref="F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1221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ROUND(J80,2)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ROUND(SUM(BE80:BE133),2)</f>
        <v>0</v>
      </c>
      <c r="G30" s="38"/>
      <c r="H30" s="38"/>
      <c r="I30" s="106">
        <v>0.21</v>
      </c>
      <c r="J30" s="105">
        <f>ROUND(ROUND((SUM(BE80:BE133)),2)*I30,2)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ROUND(SUM(BF80:BF133),2)</f>
        <v>0</v>
      </c>
      <c r="G31" s="38"/>
      <c r="H31" s="38"/>
      <c r="I31" s="106">
        <v>0.15</v>
      </c>
      <c r="J31" s="105">
        <f>ROUND(ROUND((SUM(BF80:BF133)),2)*I31,2)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ROUND(SUM(BG80:BG133),2)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ROUND(SUM(BH80:BH133),2)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ROUND(SUM(BI80:BI133),2)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06 - Podchycení dešťové kanalizace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J80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1222</v>
      </c>
      <c r="E57" s="121"/>
      <c r="F57" s="121"/>
      <c r="G57" s="121"/>
      <c r="H57" s="121"/>
      <c r="I57" s="121"/>
      <c r="J57" s="122">
        <f>J81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J82</f>
        <v>0</v>
      </c>
      <c r="K58" s="129"/>
    </row>
    <row r="59" spans="2:11" s="8" customFormat="1" ht="19.9" customHeight="1">
      <c r="B59" s="124"/>
      <c r="C59" s="125"/>
      <c r="D59" s="126" t="s">
        <v>123</v>
      </c>
      <c r="E59" s="127"/>
      <c r="F59" s="127"/>
      <c r="G59" s="127"/>
      <c r="H59" s="127"/>
      <c r="I59" s="127"/>
      <c r="J59" s="128">
        <f>J107</f>
        <v>0</v>
      </c>
      <c r="K59" s="129"/>
    </row>
    <row r="60" spans="2:11" s="8" customFormat="1" ht="19.9" customHeight="1">
      <c r="B60" s="124"/>
      <c r="C60" s="125"/>
      <c r="D60" s="126" t="s">
        <v>631</v>
      </c>
      <c r="E60" s="127"/>
      <c r="F60" s="127"/>
      <c r="G60" s="127"/>
      <c r="H60" s="127"/>
      <c r="I60" s="127"/>
      <c r="J60" s="128">
        <f>J132</f>
        <v>0</v>
      </c>
      <c r="K60" s="129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11" s="1" customFormat="1" ht="6.95" customHeight="1">
      <c r="B62" s="52"/>
      <c r="C62" s="53"/>
      <c r="D62" s="53"/>
      <c r="E62" s="53"/>
      <c r="F62" s="53"/>
      <c r="G62" s="53"/>
      <c r="H62" s="53"/>
      <c r="I62" s="53"/>
      <c r="J62" s="53"/>
      <c r="K62" s="54"/>
    </row>
    <row r="66" spans="2:12" s="1" customFormat="1" ht="6.9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37"/>
    </row>
    <row r="67" spans="2:12" s="1" customFormat="1" ht="36.95" customHeight="1">
      <c r="B67" s="37"/>
      <c r="C67" s="57" t="s">
        <v>125</v>
      </c>
      <c r="L67" s="37"/>
    </row>
    <row r="68" spans="2:12" s="1" customFormat="1" ht="6.95" customHeight="1">
      <c r="B68" s="37"/>
      <c r="L68" s="37"/>
    </row>
    <row r="69" spans="2:12" s="1" customFormat="1" ht="14.45" customHeight="1">
      <c r="B69" s="37"/>
      <c r="C69" s="59" t="s">
        <v>17</v>
      </c>
      <c r="L69" s="37"/>
    </row>
    <row r="70" spans="2:12" s="1" customFormat="1" ht="16.5" customHeight="1">
      <c r="B70" s="37"/>
      <c r="E70" s="323" t="str">
        <f>E7</f>
        <v>PPO města Písek I. a II. etapa</v>
      </c>
      <c r="F70" s="324"/>
      <c r="G70" s="324"/>
      <c r="H70" s="324"/>
      <c r="L70" s="37"/>
    </row>
    <row r="71" spans="2:12" s="1" customFormat="1" ht="14.45" customHeight="1">
      <c r="B71" s="37"/>
      <c r="C71" s="59" t="s">
        <v>110</v>
      </c>
      <c r="L71" s="37"/>
    </row>
    <row r="72" spans="2:12" s="1" customFormat="1" ht="17.25" customHeight="1">
      <c r="B72" s="37"/>
      <c r="E72" s="314" t="str">
        <f>E9</f>
        <v>IO 06 - Podchycení dešťové kanalizace</v>
      </c>
      <c r="F72" s="325"/>
      <c r="G72" s="325"/>
      <c r="H72" s="325"/>
      <c r="L72" s="37"/>
    </row>
    <row r="73" spans="2:12" s="1" customFormat="1" ht="6.95" customHeight="1">
      <c r="B73" s="37"/>
      <c r="L73" s="37"/>
    </row>
    <row r="74" spans="2:12" s="1" customFormat="1" ht="18" customHeight="1">
      <c r="B74" s="37"/>
      <c r="C74" s="59" t="s">
        <v>23</v>
      </c>
      <c r="F74" s="130" t="str">
        <f>F12</f>
        <v>Písek</v>
      </c>
      <c r="I74" s="59" t="s">
        <v>25</v>
      </c>
      <c r="J74" s="63">
        <f>IF(J12="","",J12)</f>
        <v>42865</v>
      </c>
      <c r="L74" s="37"/>
    </row>
    <row r="75" spans="2:12" s="1" customFormat="1" ht="6.95" customHeight="1">
      <c r="B75" s="37"/>
      <c r="L75" s="37"/>
    </row>
    <row r="76" spans="2:12" s="1" customFormat="1" ht="15">
      <c r="B76" s="37"/>
      <c r="C76" s="59" t="s">
        <v>28</v>
      </c>
      <c r="F76" s="130" t="str">
        <f>E15</f>
        <v>Povodí Vltavy, s.p., Č.Budějovice</v>
      </c>
      <c r="I76" s="59" t="s">
        <v>34</v>
      </c>
      <c r="J76" s="130" t="str">
        <f>E21</f>
        <v>VH-TRES spol.s r.o., Č. Budějovice</v>
      </c>
      <c r="L76" s="37"/>
    </row>
    <row r="77" spans="2:12" s="1" customFormat="1" ht="14.45" customHeight="1">
      <c r="B77" s="37"/>
      <c r="C77" s="59" t="s">
        <v>32</v>
      </c>
      <c r="F77" s="130" t="str">
        <f>IF(E18="","",E18)</f>
        <v xml:space="preserve"> </v>
      </c>
      <c r="L77" s="37"/>
    </row>
    <row r="78" spans="2:12" s="1" customFormat="1" ht="10.35" customHeight="1">
      <c r="B78" s="37"/>
      <c r="L78" s="37"/>
    </row>
    <row r="79" spans="2:20" s="9" customFormat="1" ht="29.25" customHeight="1">
      <c r="B79" s="131"/>
      <c r="C79" s="132" t="s">
        <v>126</v>
      </c>
      <c r="D79" s="133" t="s">
        <v>57</v>
      </c>
      <c r="E79" s="133" t="s">
        <v>53</v>
      </c>
      <c r="F79" s="133" t="s">
        <v>127</v>
      </c>
      <c r="G79" s="133" t="s">
        <v>128</v>
      </c>
      <c r="H79" s="133" t="s">
        <v>129</v>
      </c>
      <c r="I79" s="134" t="s">
        <v>130</v>
      </c>
      <c r="J79" s="133" t="s">
        <v>114</v>
      </c>
      <c r="K79" s="135" t="s">
        <v>131</v>
      </c>
      <c r="L79" s="131"/>
      <c r="M79" s="69" t="s">
        <v>132</v>
      </c>
      <c r="N79" s="70" t="s">
        <v>42</v>
      </c>
      <c r="O79" s="70" t="s">
        <v>133</v>
      </c>
      <c r="P79" s="70" t="s">
        <v>134</v>
      </c>
      <c r="Q79" s="70" t="s">
        <v>135</v>
      </c>
      <c r="R79" s="70" t="s">
        <v>136</v>
      </c>
      <c r="S79" s="70" t="s">
        <v>137</v>
      </c>
      <c r="T79" s="71" t="s">
        <v>138</v>
      </c>
    </row>
    <row r="80" spans="2:63" s="1" customFormat="1" ht="29.25" customHeight="1">
      <c r="B80" s="37"/>
      <c r="C80" s="73" t="s">
        <v>115</v>
      </c>
      <c r="J80" s="136">
        <f>BK80</f>
        <v>0</v>
      </c>
      <c r="L80" s="37"/>
      <c r="M80" s="72"/>
      <c r="N80" s="64"/>
      <c r="O80" s="64"/>
      <c r="P80" s="137">
        <f>P81</f>
        <v>298.42886599999997</v>
      </c>
      <c r="Q80" s="64"/>
      <c r="R80" s="137">
        <f>R81</f>
        <v>22.905690000000003</v>
      </c>
      <c r="S80" s="64"/>
      <c r="T80" s="138">
        <f>T81</f>
        <v>0</v>
      </c>
      <c r="AT80" s="23" t="s">
        <v>71</v>
      </c>
      <c r="AU80" s="23" t="s">
        <v>116</v>
      </c>
      <c r="BK80" s="139">
        <f>BK81</f>
        <v>0</v>
      </c>
    </row>
    <row r="81" spans="2:63" s="10" customFormat="1" ht="37.35" customHeight="1">
      <c r="B81" s="140"/>
      <c r="D81" s="141" t="s">
        <v>71</v>
      </c>
      <c r="E81" s="142" t="s">
        <v>1223</v>
      </c>
      <c r="F81" s="142" t="s">
        <v>95</v>
      </c>
      <c r="J81" s="143">
        <f>BK81</f>
        <v>0</v>
      </c>
      <c r="L81" s="140"/>
      <c r="M81" s="144"/>
      <c r="N81" s="145"/>
      <c r="O81" s="145"/>
      <c r="P81" s="146">
        <f>P82+P107+P132</f>
        <v>298.42886599999997</v>
      </c>
      <c r="Q81" s="145"/>
      <c r="R81" s="146">
        <f>R82+R107+R132</f>
        <v>22.905690000000003</v>
      </c>
      <c r="S81" s="145"/>
      <c r="T81" s="147">
        <f>T82+T107+T132</f>
        <v>0</v>
      </c>
      <c r="AR81" s="141" t="s">
        <v>22</v>
      </c>
      <c r="AT81" s="148" t="s">
        <v>71</v>
      </c>
      <c r="AU81" s="148" t="s">
        <v>72</v>
      </c>
      <c r="AY81" s="141" t="s">
        <v>141</v>
      </c>
      <c r="BK81" s="149">
        <f>BK82+BK107+BK132</f>
        <v>0</v>
      </c>
    </row>
    <row r="82" spans="2:63" s="10" customFormat="1" ht="19.9" customHeight="1">
      <c r="B82" s="140"/>
      <c r="D82" s="150" t="s">
        <v>71</v>
      </c>
      <c r="E82" s="151" t="s">
        <v>22</v>
      </c>
      <c r="F82" s="151" t="s">
        <v>142</v>
      </c>
      <c r="J82" s="152">
        <f>BK82</f>
        <v>0</v>
      </c>
      <c r="L82" s="140"/>
      <c r="M82" s="144"/>
      <c r="N82" s="145"/>
      <c r="O82" s="145"/>
      <c r="P82" s="146">
        <f>SUM(P83:P106)</f>
        <v>267.334638</v>
      </c>
      <c r="Q82" s="145"/>
      <c r="R82" s="146">
        <f>SUM(R83:R106)</f>
        <v>0.1275</v>
      </c>
      <c r="S82" s="145"/>
      <c r="T82" s="147">
        <f>SUM(T83:T106)</f>
        <v>0</v>
      </c>
      <c r="AR82" s="141" t="s">
        <v>22</v>
      </c>
      <c r="AT82" s="148" t="s">
        <v>71</v>
      </c>
      <c r="AU82" s="148" t="s">
        <v>22</v>
      </c>
      <c r="AY82" s="141" t="s">
        <v>141</v>
      </c>
      <c r="BK82" s="149">
        <f>SUM(BK83:BK106)</f>
        <v>0</v>
      </c>
    </row>
    <row r="83" spans="2:65" s="1" customFormat="1" ht="16.5" customHeight="1">
      <c r="B83" s="153"/>
      <c r="C83" s="154" t="s">
        <v>26</v>
      </c>
      <c r="D83" s="154" t="s">
        <v>143</v>
      </c>
      <c r="E83" s="155" t="s">
        <v>211</v>
      </c>
      <c r="F83" s="156" t="s">
        <v>212</v>
      </c>
      <c r="G83" s="157" t="s">
        <v>185</v>
      </c>
      <c r="H83" s="158">
        <v>117.75</v>
      </c>
      <c r="I83" s="159"/>
      <c r="J83" s="159">
        <f>ROUND(I83*H83,2)</f>
        <v>0</v>
      </c>
      <c r="K83" s="156" t="s">
        <v>147</v>
      </c>
      <c r="L83" s="37"/>
      <c r="M83" s="160" t="s">
        <v>5</v>
      </c>
      <c r="N83" s="161" t="s">
        <v>43</v>
      </c>
      <c r="O83" s="162">
        <v>0.467</v>
      </c>
      <c r="P83" s="162">
        <f>O83*H83</f>
        <v>54.989250000000006</v>
      </c>
      <c r="Q83" s="162">
        <v>0</v>
      </c>
      <c r="R83" s="162">
        <f>Q83*H83</f>
        <v>0</v>
      </c>
      <c r="S83" s="162">
        <v>0</v>
      </c>
      <c r="T83" s="163">
        <f>S83*H83</f>
        <v>0</v>
      </c>
      <c r="AR83" s="23" t="s">
        <v>148</v>
      </c>
      <c r="AT83" s="23" t="s">
        <v>143</v>
      </c>
      <c r="AU83" s="23" t="s">
        <v>81</v>
      </c>
      <c r="AY83" s="23" t="s">
        <v>141</v>
      </c>
      <c r="BE83" s="164">
        <f>IF(N83="základní",J83,0)</f>
        <v>0</v>
      </c>
      <c r="BF83" s="164">
        <f>IF(N83="snížená",J83,0)</f>
        <v>0</v>
      </c>
      <c r="BG83" s="164">
        <f>IF(N83="zákl. přenesená",J83,0)</f>
        <v>0</v>
      </c>
      <c r="BH83" s="164">
        <f>IF(N83="sníž. přenesená",J83,0)</f>
        <v>0</v>
      </c>
      <c r="BI83" s="164">
        <f>IF(N83="nulová",J83,0)</f>
        <v>0</v>
      </c>
      <c r="BJ83" s="23" t="s">
        <v>22</v>
      </c>
      <c r="BK83" s="164">
        <f>ROUND(I83*H83,2)</f>
        <v>0</v>
      </c>
      <c r="BL83" s="23" t="s">
        <v>148</v>
      </c>
      <c r="BM83" s="23" t="s">
        <v>1224</v>
      </c>
    </row>
    <row r="84" spans="2:51" s="11" customFormat="1" ht="13.5">
      <c r="B84" s="165"/>
      <c r="D84" s="166" t="s">
        <v>150</v>
      </c>
      <c r="E84" s="167" t="s">
        <v>5</v>
      </c>
      <c r="F84" s="168" t="s">
        <v>1225</v>
      </c>
      <c r="H84" s="169">
        <v>81</v>
      </c>
      <c r="L84" s="165"/>
      <c r="M84" s="170"/>
      <c r="N84" s="171"/>
      <c r="O84" s="171"/>
      <c r="P84" s="171"/>
      <c r="Q84" s="171"/>
      <c r="R84" s="171"/>
      <c r="S84" s="171"/>
      <c r="T84" s="172"/>
      <c r="AT84" s="167" t="s">
        <v>150</v>
      </c>
      <c r="AU84" s="167" t="s">
        <v>81</v>
      </c>
      <c r="AV84" s="11" t="s">
        <v>81</v>
      </c>
      <c r="AW84" s="11" t="s">
        <v>152</v>
      </c>
      <c r="AX84" s="11" t="s">
        <v>72</v>
      </c>
      <c r="AY84" s="167" t="s">
        <v>141</v>
      </c>
    </row>
    <row r="85" spans="2:51" s="11" customFormat="1" ht="13.5">
      <c r="B85" s="165"/>
      <c r="D85" s="166" t="s">
        <v>150</v>
      </c>
      <c r="E85" s="167" t="s">
        <v>5</v>
      </c>
      <c r="F85" s="168" t="s">
        <v>1226</v>
      </c>
      <c r="H85" s="169">
        <v>36.75</v>
      </c>
      <c r="L85" s="165"/>
      <c r="M85" s="170"/>
      <c r="N85" s="171"/>
      <c r="O85" s="171"/>
      <c r="P85" s="171"/>
      <c r="Q85" s="171"/>
      <c r="R85" s="171"/>
      <c r="S85" s="171"/>
      <c r="T85" s="172"/>
      <c r="AT85" s="167" t="s">
        <v>150</v>
      </c>
      <c r="AU85" s="167" t="s">
        <v>81</v>
      </c>
      <c r="AV85" s="11" t="s">
        <v>81</v>
      </c>
      <c r="AW85" s="11" t="s">
        <v>152</v>
      </c>
      <c r="AX85" s="11" t="s">
        <v>72</v>
      </c>
      <c r="AY85" s="167" t="s">
        <v>141</v>
      </c>
    </row>
    <row r="86" spans="2:51" s="12" customFormat="1" ht="13.5">
      <c r="B86" s="173"/>
      <c r="D86" s="174" t="s">
        <v>150</v>
      </c>
      <c r="E86" s="175" t="s">
        <v>5</v>
      </c>
      <c r="F86" s="176" t="s">
        <v>153</v>
      </c>
      <c r="H86" s="177">
        <v>117.75</v>
      </c>
      <c r="L86" s="173"/>
      <c r="M86" s="178"/>
      <c r="N86" s="179"/>
      <c r="O86" s="179"/>
      <c r="P86" s="179"/>
      <c r="Q86" s="179"/>
      <c r="R86" s="179"/>
      <c r="S86" s="179"/>
      <c r="T86" s="180"/>
      <c r="AT86" s="181" t="s">
        <v>150</v>
      </c>
      <c r="AU86" s="181" t="s">
        <v>81</v>
      </c>
      <c r="AV86" s="12" t="s">
        <v>148</v>
      </c>
      <c r="AW86" s="12" t="s">
        <v>152</v>
      </c>
      <c r="AX86" s="12" t="s">
        <v>22</v>
      </c>
      <c r="AY86" s="181" t="s">
        <v>141</v>
      </c>
    </row>
    <row r="87" spans="2:65" s="1" customFormat="1" ht="25.5" customHeight="1">
      <c r="B87" s="153"/>
      <c r="C87" s="154" t="s">
        <v>194</v>
      </c>
      <c r="D87" s="154" t="s">
        <v>143</v>
      </c>
      <c r="E87" s="155" t="s">
        <v>1227</v>
      </c>
      <c r="F87" s="156" t="s">
        <v>1228</v>
      </c>
      <c r="G87" s="157" t="s">
        <v>146</v>
      </c>
      <c r="H87" s="158">
        <v>150</v>
      </c>
      <c r="I87" s="159"/>
      <c r="J87" s="159">
        <f>ROUND(I87*H87,2)</f>
        <v>0</v>
      </c>
      <c r="K87" s="156" t="s">
        <v>147</v>
      </c>
      <c r="L87" s="37"/>
      <c r="M87" s="160" t="s">
        <v>5</v>
      </c>
      <c r="N87" s="161" t="s">
        <v>43</v>
      </c>
      <c r="O87" s="162">
        <v>0.479</v>
      </c>
      <c r="P87" s="162">
        <f>O87*H87</f>
        <v>71.85</v>
      </c>
      <c r="Q87" s="162">
        <v>0.00085</v>
      </c>
      <c r="R87" s="162">
        <f>Q87*H87</f>
        <v>0.1275</v>
      </c>
      <c r="S87" s="162">
        <v>0</v>
      </c>
      <c r="T87" s="163">
        <f>S87*H87</f>
        <v>0</v>
      </c>
      <c r="AR87" s="23" t="s">
        <v>148</v>
      </c>
      <c r="AT87" s="23" t="s">
        <v>143</v>
      </c>
      <c r="AU87" s="23" t="s">
        <v>81</v>
      </c>
      <c r="AY87" s="23" t="s">
        <v>141</v>
      </c>
      <c r="BE87" s="164">
        <f>IF(N87="základní",J87,0)</f>
        <v>0</v>
      </c>
      <c r="BF87" s="164">
        <f>IF(N87="snížená",J87,0)</f>
        <v>0</v>
      </c>
      <c r="BG87" s="164">
        <f>IF(N87="zákl. přenesená",J87,0)</f>
        <v>0</v>
      </c>
      <c r="BH87" s="164">
        <f>IF(N87="sníž. přenesená",J87,0)</f>
        <v>0</v>
      </c>
      <c r="BI87" s="164">
        <f>IF(N87="nulová",J87,0)</f>
        <v>0</v>
      </c>
      <c r="BJ87" s="23" t="s">
        <v>22</v>
      </c>
      <c r="BK87" s="164">
        <f>ROUND(I87*H87,2)</f>
        <v>0</v>
      </c>
      <c r="BL87" s="23" t="s">
        <v>148</v>
      </c>
      <c r="BM87" s="23" t="s">
        <v>1229</v>
      </c>
    </row>
    <row r="88" spans="2:51" s="11" customFormat="1" ht="13.5">
      <c r="B88" s="165"/>
      <c r="D88" s="166" t="s">
        <v>150</v>
      </c>
      <c r="E88" s="167" t="s">
        <v>5</v>
      </c>
      <c r="F88" s="168" t="s">
        <v>1230</v>
      </c>
      <c r="H88" s="169">
        <v>108</v>
      </c>
      <c r="L88" s="165"/>
      <c r="M88" s="170"/>
      <c r="N88" s="171"/>
      <c r="O88" s="171"/>
      <c r="P88" s="171"/>
      <c r="Q88" s="171"/>
      <c r="R88" s="171"/>
      <c r="S88" s="171"/>
      <c r="T88" s="172"/>
      <c r="AT88" s="167" t="s">
        <v>150</v>
      </c>
      <c r="AU88" s="167" t="s">
        <v>81</v>
      </c>
      <c r="AV88" s="11" t="s">
        <v>81</v>
      </c>
      <c r="AW88" s="11" t="s">
        <v>152</v>
      </c>
      <c r="AX88" s="11" t="s">
        <v>72</v>
      </c>
      <c r="AY88" s="167" t="s">
        <v>141</v>
      </c>
    </row>
    <row r="89" spans="2:51" s="11" customFormat="1" ht="13.5">
      <c r="B89" s="165"/>
      <c r="D89" s="166" t="s">
        <v>150</v>
      </c>
      <c r="E89" s="167" t="s">
        <v>5</v>
      </c>
      <c r="F89" s="168" t="s">
        <v>1231</v>
      </c>
      <c r="H89" s="169">
        <v>42</v>
      </c>
      <c r="L89" s="165"/>
      <c r="M89" s="170"/>
      <c r="N89" s="171"/>
      <c r="O89" s="171"/>
      <c r="P89" s="171"/>
      <c r="Q89" s="171"/>
      <c r="R89" s="171"/>
      <c r="S89" s="171"/>
      <c r="T89" s="172"/>
      <c r="AT89" s="167" t="s">
        <v>150</v>
      </c>
      <c r="AU89" s="167" t="s">
        <v>81</v>
      </c>
      <c r="AV89" s="11" t="s">
        <v>81</v>
      </c>
      <c r="AW89" s="11" t="s">
        <v>152</v>
      </c>
      <c r="AX89" s="11" t="s">
        <v>72</v>
      </c>
      <c r="AY89" s="167" t="s">
        <v>141</v>
      </c>
    </row>
    <row r="90" spans="2:51" s="12" customFormat="1" ht="13.5">
      <c r="B90" s="173"/>
      <c r="D90" s="174" t="s">
        <v>150</v>
      </c>
      <c r="E90" s="175" t="s">
        <v>5</v>
      </c>
      <c r="F90" s="176" t="s">
        <v>153</v>
      </c>
      <c r="H90" s="177">
        <v>150</v>
      </c>
      <c r="L90" s="173"/>
      <c r="M90" s="178"/>
      <c r="N90" s="179"/>
      <c r="O90" s="179"/>
      <c r="P90" s="179"/>
      <c r="Q90" s="179"/>
      <c r="R90" s="179"/>
      <c r="S90" s="179"/>
      <c r="T90" s="180"/>
      <c r="AT90" s="181" t="s">
        <v>150</v>
      </c>
      <c r="AU90" s="181" t="s">
        <v>81</v>
      </c>
      <c r="AV90" s="12" t="s">
        <v>148</v>
      </c>
      <c r="AW90" s="12" t="s">
        <v>152</v>
      </c>
      <c r="AX90" s="12" t="s">
        <v>22</v>
      </c>
      <c r="AY90" s="181" t="s">
        <v>141</v>
      </c>
    </row>
    <row r="91" spans="2:65" s="1" customFormat="1" ht="38.25" customHeight="1">
      <c r="B91" s="153"/>
      <c r="C91" s="154" t="s">
        <v>200</v>
      </c>
      <c r="D91" s="154" t="s">
        <v>143</v>
      </c>
      <c r="E91" s="155" t="s">
        <v>1232</v>
      </c>
      <c r="F91" s="156" t="s">
        <v>1233</v>
      </c>
      <c r="G91" s="157" t="s">
        <v>146</v>
      </c>
      <c r="H91" s="158">
        <v>150</v>
      </c>
      <c r="I91" s="159"/>
      <c r="J91" s="159">
        <f>ROUND(I91*H91,2)</f>
        <v>0</v>
      </c>
      <c r="K91" s="156" t="s">
        <v>147</v>
      </c>
      <c r="L91" s="37"/>
      <c r="M91" s="160" t="s">
        <v>5</v>
      </c>
      <c r="N91" s="161" t="s">
        <v>43</v>
      </c>
      <c r="O91" s="162">
        <v>0.327</v>
      </c>
      <c r="P91" s="162">
        <f>O91*H91</f>
        <v>49.050000000000004</v>
      </c>
      <c r="Q91" s="162">
        <v>0</v>
      </c>
      <c r="R91" s="162">
        <f>Q91*H91</f>
        <v>0</v>
      </c>
      <c r="S91" s="162">
        <v>0</v>
      </c>
      <c r="T91" s="163">
        <f>S91*H91</f>
        <v>0</v>
      </c>
      <c r="AR91" s="23" t="s">
        <v>148</v>
      </c>
      <c r="AT91" s="23" t="s">
        <v>143</v>
      </c>
      <c r="AU91" s="23" t="s">
        <v>81</v>
      </c>
      <c r="AY91" s="23" t="s">
        <v>141</v>
      </c>
      <c r="BE91" s="164">
        <f>IF(N91="základní",J91,0)</f>
        <v>0</v>
      </c>
      <c r="BF91" s="164">
        <f>IF(N91="snížená",J91,0)</f>
        <v>0</v>
      </c>
      <c r="BG91" s="164">
        <f>IF(N91="zákl. přenesená",J91,0)</f>
        <v>0</v>
      </c>
      <c r="BH91" s="164">
        <f>IF(N91="sníž. přenesená",J91,0)</f>
        <v>0</v>
      </c>
      <c r="BI91" s="164">
        <f>IF(N91="nulová",J91,0)</f>
        <v>0</v>
      </c>
      <c r="BJ91" s="23" t="s">
        <v>22</v>
      </c>
      <c r="BK91" s="164">
        <f>ROUND(I91*H91,2)</f>
        <v>0</v>
      </c>
      <c r="BL91" s="23" t="s">
        <v>148</v>
      </c>
      <c r="BM91" s="23" t="s">
        <v>1234</v>
      </c>
    </row>
    <row r="92" spans="2:51" s="11" customFormat="1" ht="13.5">
      <c r="B92" s="165"/>
      <c r="D92" s="166" t="s">
        <v>150</v>
      </c>
      <c r="E92" s="167" t="s">
        <v>5</v>
      </c>
      <c r="F92" s="168" t="s">
        <v>1230</v>
      </c>
      <c r="H92" s="169">
        <v>108</v>
      </c>
      <c r="L92" s="165"/>
      <c r="M92" s="170"/>
      <c r="N92" s="171"/>
      <c r="O92" s="171"/>
      <c r="P92" s="171"/>
      <c r="Q92" s="171"/>
      <c r="R92" s="171"/>
      <c r="S92" s="171"/>
      <c r="T92" s="172"/>
      <c r="AT92" s="167" t="s">
        <v>150</v>
      </c>
      <c r="AU92" s="167" t="s">
        <v>81</v>
      </c>
      <c r="AV92" s="11" t="s">
        <v>81</v>
      </c>
      <c r="AW92" s="11" t="s">
        <v>152</v>
      </c>
      <c r="AX92" s="11" t="s">
        <v>72</v>
      </c>
      <c r="AY92" s="167" t="s">
        <v>141</v>
      </c>
    </row>
    <row r="93" spans="2:51" s="11" customFormat="1" ht="13.5">
      <c r="B93" s="165"/>
      <c r="D93" s="166" t="s">
        <v>150</v>
      </c>
      <c r="E93" s="167" t="s">
        <v>5</v>
      </c>
      <c r="F93" s="168" t="s">
        <v>1231</v>
      </c>
      <c r="H93" s="169">
        <v>42</v>
      </c>
      <c r="L93" s="165"/>
      <c r="M93" s="170"/>
      <c r="N93" s="171"/>
      <c r="O93" s="171"/>
      <c r="P93" s="171"/>
      <c r="Q93" s="171"/>
      <c r="R93" s="171"/>
      <c r="S93" s="171"/>
      <c r="T93" s="172"/>
      <c r="AT93" s="167" t="s">
        <v>150</v>
      </c>
      <c r="AU93" s="167" t="s">
        <v>81</v>
      </c>
      <c r="AV93" s="11" t="s">
        <v>81</v>
      </c>
      <c r="AW93" s="11" t="s">
        <v>152</v>
      </c>
      <c r="AX93" s="11" t="s">
        <v>72</v>
      </c>
      <c r="AY93" s="167" t="s">
        <v>141</v>
      </c>
    </row>
    <row r="94" spans="2:51" s="12" customFormat="1" ht="13.5">
      <c r="B94" s="173"/>
      <c r="D94" s="174" t="s">
        <v>150</v>
      </c>
      <c r="E94" s="175" t="s">
        <v>5</v>
      </c>
      <c r="F94" s="176" t="s">
        <v>153</v>
      </c>
      <c r="H94" s="177">
        <v>150</v>
      </c>
      <c r="L94" s="173"/>
      <c r="M94" s="178"/>
      <c r="N94" s="179"/>
      <c r="O94" s="179"/>
      <c r="P94" s="179"/>
      <c r="Q94" s="179"/>
      <c r="R94" s="179"/>
      <c r="S94" s="179"/>
      <c r="T94" s="180"/>
      <c r="AT94" s="181" t="s">
        <v>150</v>
      </c>
      <c r="AU94" s="181" t="s">
        <v>81</v>
      </c>
      <c r="AV94" s="12" t="s">
        <v>148</v>
      </c>
      <c r="AW94" s="12" t="s">
        <v>152</v>
      </c>
      <c r="AX94" s="12" t="s">
        <v>22</v>
      </c>
      <c r="AY94" s="181" t="s">
        <v>141</v>
      </c>
    </row>
    <row r="95" spans="2:65" s="1" customFormat="1" ht="38.25" customHeight="1">
      <c r="B95" s="153"/>
      <c r="C95" s="154" t="s">
        <v>205</v>
      </c>
      <c r="D95" s="154" t="s">
        <v>143</v>
      </c>
      <c r="E95" s="155" t="s">
        <v>1235</v>
      </c>
      <c r="F95" s="156" t="s">
        <v>1236</v>
      </c>
      <c r="G95" s="157" t="s">
        <v>185</v>
      </c>
      <c r="H95" s="158">
        <v>117.75</v>
      </c>
      <c r="I95" s="159"/>
      <c r="J95" s="159">
        <f>ROUND(I95*H95,2)</f>
        <v>0</v>
      </c>
      <c r="K95" s="156" t="s">
        <v>147</v>
      </c>
      <c r="L95" s="37"/>
      <c r="M95" s="160" t="s">
        <v>5</v>
      </c>
      <c r="N95" s="161" t="s">
        <v>43</v>
      </c>
      <c r="O95" s="162">
        <v>0.519</v>
      </c>
      <c r="P95" s="162">
        <f>O95*H95</f>
        <v>61.11225</v>
      </c>
      <c r="Q95" s="162">
        <v>0</v>
      </c>
      <c r="R95" s="162">
        <f>Q95*H95</f>
        <v>0</v>
      </c>
      <c r="S95" s="162">
        <v>0</v>
      </c>
      <c r="T95" s="163">
        <f>S95*H95</f>
        <v>0</v>
      </c>
      <c r="AR95" s="23" t="s">
        <v>148</v>
      </c>
      <c r="AT95" s="23" t="s">
        <v>143</v>
      </c>
      <c r="AU95" s="23" t="s">
        <v>81</v>
      </c>
      <c r="AY95" s="23" t="s">
        <v>141</v>
      </c>
      <c r="BE95" s="164">
        <f>IF(N95="základní",J95,0)</f>
        <v>0</v>
      </c>
      <c r="BF95" s="164">
        <f>IF(N95="snížená",J95,0)</f>
        <v>0</v>
      </c>
      <c r="BG95" s="164">
        <f>IF(N95="zákl. přenesená",J95,0)</f>
        <v>0</v>
      </c>
      <c r="BH95" s="164">
        <f>IF(N95="sníž. přenesená",J95,0)</f>
        <v>0</v>
      </c>
      <c r="BI95" s="164">
        <f>IF(N95="nulová",J95,0)</f>
        <v>0</v>
      </c>
      <c r="BJ95" s="23" t="s">
        <v>22</v>
      </c>
      <c r="BK95" s="164">
        <f>ROUND(I95*H95,2)</f>
        <v>0</v>
      </c>
      <c r="BL95" s="23" t="s">
        <v>148</v>
      </c>
      <c r="BM95" s="23" t="s">
        <v>1237</v>
      </c>
    </row>
    <row r="96" spans="2:51" s="11" customFormat="1" ht="13.5">
      <c r="B96" s="165"/>
      <c r="D96" s="166" t="s">
        <v>150</v>
      </c>
      <c r="E96" s="167" t="s">
        <v>5</v>
      </c>
      <c r="F96" s="168" t="s">
        <v>1225</v>
      </c>
      <c r="H96" s="169">
        <v>81</v>
      </c>
      <c r="L96" s="165"/>
      <c r="M96" s="170"/>
      <c r="N96" s="171"/>
      <c r="O96" s="171"/>
      <c r="P96" s="171"/>
      <c r="Q96" s="171"/>
      <c r="R96" s="171"/>
      <c r="S96" s="171"/>
      <c r="T96" s="172"/>
      <c r="AT96" s="167" t="s">
        <v>150</v>
      </c>
      <c r="AU96" s="167" t="s">
        <v>81</v>
      </c>
      <c r="AV96" s="11" t="s">
        <v>81</v>
      </c>
      <c r="AW96" s="11" t="s">
        <v>152</v>
      </c>
      <c r="AX96" s="11" t="s">
        <v>72</v>
      </c>
      <c r="AY96" s="167" t="s">
        <v>141</v>
      </c>
    </row>
    <row r="97" spans="2:51" s="11" customFormat="1" ht="13.5">
      <c r="B97" s="165"/>
      <c r="D97" s="166" t="s">
        <v>150</v>
      </c>
      <c r="E97" s="167" t="s">
        <v>5</v>
      </c>
      <c r="F97" s="168" t="s">
        <v>1226</v>
      </c>
      <c r="H97" s="169">
        <v>36.75</v>
      </c>
      <c r="L97" s="165"/>
      <c r="M97" s="170"/>
      <c r="N97" s="171"/>
      <c r="O97" s="171"/>
      <c r="P97" s="171"/>
      <c r="Q97" s="171"/>
      <c r="R97" s="171"/>
      <c r="S97" s="171"/>
      <c r="T97" s="172"/>
      <c r="AT97" s="167" t="s">
        <v>150</v>
      </c>
      <c r="AU97" s="167" t="s">
        <v>81</v>
      </c>
      <c r="AV97" s="11" t="s">
        <v>81</v>
      </c>
      <c r="AW97" s="11" t="s">
        <v>152</v>
      </c>
      <c r="AX97" s="11" t="s">
        <v>72</v>
      </c>
      <c r="AY97" s="167" t="s">
        <v>141</v>
      </c>
    </row>
    <row r="98" spans="2:51" s="12" customFormat="1" ht="13.5">
      <c r="B98" s="173"/>
      <c r="D98" s="174" t="s">
        <v>150</v>
      </c>
      <c r="E98" s="175" t="s">
        <v>5</v>
      </c>
      <c r="F98" s="176" t="s">
        <v>153</v>
      </c>
      <c r="H98" s="177">
        <v>117.75</v>
      </c>
      <c r="L98" s="173"/>
      <c r="M98" s="178"/>
      <c r="N98" s="179"/>
      <c r="O98" s="179"/>
      <c r="P98" s="179"/>
      <c r="Q98" s="179"/>
      <c r="R98" s="179"/>
      <c r="S98" s="179"/>
      <c r="T98" s="180"/>
      <c r="AT98" s="181" t="s">
        <v>150</v>
      </c>
      <c r="AU98" s="181" t="s">
        <v>81</v>
      </c>
      <c r="AV98" s="12" t="s">
        <v>148</v>
      </c>
      <c r="AW98" s="12" t="s">
        <v>152</v>
      </c>
      <c r="AX98" s="12" t="s">
        <v>22</v>
      </c>
      <c r="AY98" s="181" t="s">
        <v>141</v>
      </c>
    </row>
    <row r="99" spans="2:65" s="1" customFormat="1" ht="25.5" customHeight="1">
      <c r="B99" s="153"/>
      <c r="C99" s="154" t="s">
        <v>210</v>
      </c>
      <c r="D99" s="154" t="s">
        <v>143</v>
      </c>
      <c r="E99" s="155" t="s">
        <v>245</v>
      </c>
      <c r="F99" s="156" t="s">
        <v>246</v>
      </c>
      <c r="G99" s="157" t="s">
        <v>185</v>
      </c>
      <c r="H99" s="158">
        <v>16.924</v>
      </c>
      <c r="I99" s="159"/>
      <c r="J99" s="159">
        <f>ROUND(I99*H99,2)</f>
        <v>0</v>
      </c>
      <c r="K99" s="156" t="s">
        <v>5</v>
      </c>
      <c r="L99" s="37"/>
      <c r="M99" s="160" t="s">
        <v>5</v>
      </c>
      <c r="N99" s="161" t="s">
        <v>43</v>
      </c>
      <c r="O99" s="162">
        <v>0.011</v>
      </c>
      <c r="P99" s="162">
        <f>O99*H99</f>
        <v>0.186164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AR99" s="23" t="s">
        <v>148</v>
      </c>
      <c r="AT99" s="23" t="s">
        <v>143</v>
      </c>
      <c r="AU99" s="23" t="s">
        <v>81</v>
      </c>
      <c r="AY99" s="23" t="s">
        <v>141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23" t="s">
        <v>22</v>
      </c>
      <c r="BK99" s="164">
        <f>ROUND(I99*H99,2)</f>
        <v>0</v>
      </c>
      <c r="BL99" s="23" t="s">
        <v>148</v>
      </c>
      <c r="BM99" s="23" t="s">
        <v>1238</v>
      </c>
    </row>
    <row r="100" spans="2:51" s="13" customFormat="1" ht="13.5">
      <c r="B100" s="182"/>
      <c r="D100" s="166" t="s">
        <v>150</v>
      </c>
      <c r="E100" s="183" t="s">
        <v>5</v>
      </c>
      <c r="F100" s="184" t="s">
        <v>781</v>
      </c>
      <c r="H100" s="185" t="s">
        <v>5</v>
      </c>
      <c r="L100" s="182"/>
      <c r="M100" s="186"/>
      <c r="N100" s="187"/>
      <c r="O100" s="187"/>
      <c r="P100" s="187"/>
      <c r="Q100" s="187"/>
      <c r="R100" s="187"/>
      <c r="S100" s="187"/>
      <c r="T100" s="188"/>
      <c r="AT100" s="185" t="s">
        <v>150</v>
      </c>
      <c r="AU100" s="185" t="s">
        <v>81</v>
      </c>
      <c r="AV100" s="13" t="s">
        <v>22</v>
      </c>
      <c r="AW100" s="13" t="s">
        <v>152</v>
      </c>
      <c r="AX100" s="13" t="s">
        <v>72</v>
      </c>
      <c r="AY100" s="185" t="s">
        <v>141</v>
      </c>
    </row>
    <row r="101" spans="2:51" s="11" customFormat="1" ht="13.5">
      <c r="B101" s="165"/>
      <c r="D101" s="166" t="s">
        <v>150</v>
      </c>
      <c r="E101" s="167" t="s">
        <v>5</v>
      </c>
      <c r="F101" s="168" t="s">
        <v>1239</v>
      </c>
      <c r="H101" s="169">
        <v>10.1736</v>
      </c>
      <c r="L101" s="165"/>
      <c r="M101" s="170"/>
      <c r="N101" s="171"/>
      <c r="O101" s="171"/>
      <c r="P101" s="171"/>
      <c r="Q101" s="171"/>
      <c r="R101" s="171"/>
      <c r="S101" s="171"/>
      <c r="T101" s="172"/>
      <c r="AT101" s="167" t="s">
        <v>150</v>
      </c>
      <c r="AU101" s="167" t="s">
        <v>81</v>
      </c>
      <c r="AV101" s="11" t="s">
        <v>81</v>
      </c>
      <c r="AW101" s="11" t="s">
        <v>152</v>
      </c>
      <c r="AX101" s="11" t="s">
        <v>72</v>
      </c>
      <c r="AY101" s="167" t="s">
        <v>141</v>
      </c>
    </row>
    <row r="102" spans="2:51" s="11" customFormat="1" ht="13.5">
      <c r="B102" s="165"/>
      <c r="D102" s="166" t="s">
        <v>150</v>
      </c>
      <c r="E102" s="167" t="s">
        <v>5</v>
      </c>
      <c r="F102" s="168" t="s">
        <v>1240</v>
      </c>
      <c r="H102" s="169">
        <v>6.75</v>
      </c>
      <c r="L102" s="165"/>
      <c r="M102" s="170"/>
      <c r="N102" s="171"/>
      <c r="O102" s="171"/>
      <c r="P102" s="171"/>
      <c r="Q102" s="171"/>
      <c r="R102" s="171"/>
      <c r="S102" s="171"/>
      <c r="T102" s="172"/>
      <c r="AT102" s="167" t="s">
        <v>150</v>
      </c>
      <c r="AU102" s="167" t="s">
        <v>81</v>
      </c>
      <c r="AV102" s="11" t="s">
        <v>81</v>
      </c>
      <c r="AW102" s="11" t="s">
        <v>152</v>
      </c>
      <c r="AX102" s="11" t="s">
        <v>72</v>
      </c>
      <c r="AY102" s="167" t="s">
        <v>141</v>
      </c>
    </row>
    <row r="103" spans="2:51" s="12" customFormat="1" ht="13.5">
      <c r="B103" s="173"/>
      <c r="D103" s="174" t="s">
        <v>150</v>
      </c>
      <c r="E103" s="175" t="s">
        <v>5</v>
      </c>
      <c r="F103" s="176" t="s">
        <v>153</v>
      </c>
      <c r="H103" s="177">
        <v>16.9236</v>
      </c>
      <c r="L103" s="173"/>
      <c r="M103" s="178"/>
      <c r="N103" s="179"/>
      <c r="O103" s="179"/>
      <c r="P103" s="179"/>
      <c r="Q103" s="179"/>
      <c r="R103" s="179"/>
      <c r="S103" s="179"/>
      <c r="T103" s="180"/>
      <c r="AT103" s="181" t="s">
        <v>150</v>
      </c>
      <c r="AU103" s="181" t="s">
        <v>81</v>
      </c>
      <c r="AV103" s="12" t="s">
        <v>148</v>
      </c>
      <c r="AW103" s="12" t="s">
        <v>152</v>
      </c>
      <c r="AX103" s="12" t="s">
        <v>22</v>
      </c>
      <c r="AY103" s="181" t="s">
        <v>141</v>
      </c>
    </row>
    <row r="104" spans="2:65" s="1" customFormat="1" ht="16.5" customHeight="1">
      <c r="B104" s="153"/>
      <c r="C104" s="154" t="s">
        <v>11</v>
      </c>
      <c r="D104" s="154" t="s">
        <v>143</v>
      </c>
      <c r="E104" s="155" t="s">
        <v>250</v>
      </c>
      <c r="F104" s="156" t="s">
        <v>251</v>
      </c>
      <c r="G104" s="157" t="s">
        <v>185</v>
      </c>
      <c r="H104" s="158">
        <v>100.826</v>
      </c>
      <c r="I104" s="159"/>
      <c r="J104" s="159">
        <f>ROUND(I104*H104,2)</f>
        <v>0</v>
      </c>
      <c r="K104" s="156" t="s">
        <v>147</v>
      </c>
      <c r="L104" s="37"/>
      <c r="M104" s="160" t="s">
        <v>5</v>
      </c>
      <c r="N104" s="161" t="s">
        <v>43</v>
      </c>
      <c r="O104" s="162">
        <v>0.299</v>
      </c>
      <c r="P104" s="162">
        <f>O104*H104</f>
        <v>30.146973999999997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AR104" s="23" t="s">
        <v>148</v>
      </c>
      <c r="AT104" s="23" t="s">
        <v>143</v>
      </c>
      <c r="AU104" s="23" t="s">
        <v>81</v>
      </c>
      <c r="AY104" s="23" t="s">
        <v>141</v>
      </c>
      <c r="BE104" s="164">
        <f>IF(N104="základní",J104,0)</f>
        <v>0</v>
      </c>
      <c r="BF104" s="164">
        <f>IF(N104="snížená",J104,0)</f>
        <v>0</v>
      </c>
      <c r="BG104" s="164">
        <f>IF(N104="zákl. přenesená",J104,0)</f>
        <v>0</v>
      </c>
      <c r="BH104" s="164">
        <f>IF(N104="sníž. přenesená",J104,0)</f>
        <v>0</v>
      </c>
      <c r="BI104" s="164">
        <f>IF(N104="nulová",J104,0)</f>
        <v>0</v>
      </c>
      <c r="BJ104" s="23" t="s">
        <v>22</v>
      </c>
      <c r="BK104" s="164">
        <f>ROUND(I104*H104,2)</f>
        <v>0</v>
      </c>
      <c r="BL104" s="23" t="s">
        <v>148</v>
      </c>
      <c r="BM104" s="23" t="s">
        <v>1241</v>
      </c>
    </row>
    <row r="105" spans="2:51" s="11" customFormat="1" ht="13.5">
      <c r="B105" s="165"/>
      <c r="D105" s="166" t="s">
        <v>150</v>
      </c>
      <c r="E105" s="167" t="s">
        <v>5</v>
      </c>
      <c r="F105" s="168" t="s">
        <v>1242</v>
      </c>
      <c r="H105" s="169">
        <v>100.826</v>
      </c>
      <c r="L105" s="165"/>
      <c r="M105" s="170"/>
      <c r="N105" s="171"/>
      <c r="O105" s="171"/>
      <c r="P105" s="171"/>
      <c r="Q105" s="171"/>
      <c r="R105" s="171"/>
      <c r="S105" s="171"/>
      <c r="T105" s="172"/>
      <c r="AT105" s="167" t="s">
        <v>150</v>
      </c>
      <c r="AU105" s="167" t="s">
        <v>81</v>
      </c>
      <c r="AV105" s="11" t="s">
        <v>81</v>
      </c>
      <c r="AW105" s="11" t="s">
        <v>152</v>
      </c>
      <c r="AX105" s="11" t="s">
        <v>72</v>
      </c>
      <c r="AY105" s="167" t="s">
        <v>141</v>
      </c>
    </row>
    <row r="106" spans="2:51" s="12" customFormat="1" ht="13.5">
      <c r="B106" s="173"/>
      <c r="D106" s="166" t="s">
        <v>150</v>
      </c>
      <c r="E106" s="198" t="s">
        <v>5</v>
      </c>
      <c r="F106" s="199" t="s">
        <v>153</v>
      </c>
      <c r="H106" s="200">
        <v>100.826</v>
      </c>
      <c r="L106" s="173"/>
      <c r="M106" s="178"/>
      <c r="N106" s="179"/>
      <c r="O106" s="179"/>
      <c r="P106" s="179"/>
      <c r="Q106" s="179"/>
      <c r="R106" s="179"/>
      <c r="S106" s="179"/>
      <c r="T106" s="180"/>
      <c r="AT106" s="181" t="s">
        <v>150</v>
      </c>
      <c r="AU106" s="181" t="s">
        <v>81</v>
      </c>
      <c r="AV106" s="12" t="s">
        <v>148</v>
      </c>
      <c r="AW106" s="12" t="s">
        <v>152</v>
      </c>
      <c r="AX106" s="12" t="s">
        <v>22</v>
      </c>
      <c r="AY106" s="181" t="s">
        <v>141</v>
      </c>
    </row>
    <row r="107" spans="2:63" s="10" customFormat="1" ht="29.85" customHeight="1">
      <c r="B107" s="140"/>
      <c r="D107" s="150" t="s">
        <v>71</v>
      </c>
      <c r="E107" s="151" t="s">
        <v>178</v>
      </c>
      <c r="F107" s="151" t="s">
        <v>501</v>
      </c>
      <c r="J107" s="152">
        <f>BK107</f>
        <v>0</v>
      </c>
      <c r="L107" s="140"/>
      <c r="M107" s="144"/>
      <c r="N107" s="145"/>
      <c r="O107" s="145"/>
      <c r="P107" s="146">
        <f>SUM(P108:P131)</f>
        <v>23.352</v>
      </c>
      <c r="Q107" s="145"/>
      <c r="R107" s="146">
        <f>SUM(R108:R131)</f>
        <v>22.778190000000002</v>
      </c>
      <c r="S107" s="145"/>
      <c r="T107" s="147">
        <f>SUM(T108:T131)</f>
        <v>0</v>
      </c>
      <c r="AR107" s="141" t="s">
        <v>22</v>
      </c>
      <c r="AT107" s="148" t="s">
        <v>71</v>
      </c>
      <c r="AU107" s="148" t="s">
        <v>22</v>
      </c>
      <c r="AY107" s="141" t="s">
        <v>141</v>
      </c>
      <c r="BK107" s="149">
        <f>SUM(BK108:BK131)</f>
        <v>0</v>
      </c>
    </row>
    <row r="108" spans="2:65" s="1" customFormat="1" ht="16.5" customHeight="1">
      <c r="B108" s="153"/>
      <c r="C108" s="154" t="s">
        <v>22</v>
      </c>
      <c r="D108" s="154" t="s">
        <v>143</v>
      </c>
      <c r="E108" s="155" t="s">
        <v>1243</v>
      </c>
      <c r="F108" s="156" t="s">
        <v>1244</v>
      </c>
      <c r="G108" s="157" t="s">
        <v>344</v>
      </c>
      <c r="H108" s="158">
        <v>2</v>
      </c>
      <c r="I108" s="159"/>
      <c r="J108" s="159">
        <f>ROUND(I108*H108,2)</f>
        <v>0</v>
      </c>
      <c r="K108" s="156" t="s">
        <v>5</v>
      </c>
      <c r="L108" s="37"/>
      <c r="M108" s="160" t="s">
        <v>5</v>
      </c>
      <c r="N108" s="161" t="s">
        <v>43</v>
      </c>
      <c r="O108" s="162">
        <v>0</v>
      </c>
      <c r="P108" s="162">
        <f>O108*H108</f>
        <v>0</v>
      </c>
      <c r="Q108" s="162">
        <v>1.385</v>
      </c>
      <c r="R108" s="162">
        <f>Q108*H108</f>
        <v>2.77</v>
      </c>
      <c r="S108" s="162">
        <v>0</v>
      </c>
      <c r="T108" s="163">
        <f>S108*H108</f>
        <v>0</v>
      </c>
      <c r="AR108" s="23" t="s">
        <v>148</v>
      </c>
      <c r="AT108" s="23" t="s">
        <v>143</v>
      </c>
      <c r="AU108" s="23" t="s">
        <v>81</v>
      </c>
      <c r="AY108" s="23" t="s">
        <v>141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3" t="s">
        <v>22</v>
      </c>
      <c r="BK108" s="164">
        <f>ROUND(I108*H108,2)</f>
        <v>0</v>
      </c>
      <c r="BL108" s="23" t="s">
        <v>148</v>
      </c>
      <c r="BM108" s="23" t="s">
        <v>81</v>
      </c>
    </row>
    <row r="109" spans="2:51" s="11" customFormat="1" ht="13.5">
      <c r="B109" s="165"/>
      <c r="D109" s="166" t="s">
        <v>150</v>
      </c>
      <c r="E109" s="167" t="s">
        <v>5</v>
      </c>
      <c r="F109" s="168" t="s">
        <v>1245</v>
      </c>
      <c r="H109" s="169">
        <v>2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150</v>
      </c>
      <c r="AU109" s="167" t="s">
        <v>81</v>
      </c>
      <c r="AV109" s="11" t="s">
        <v>81</v>
      </c>
      <c r="AW109" s="11" t="s">
        <v>152</v>
      </c>
      <c r="AX109" s="11" t="s">
        <v>72</v>
      </c>
      <c r="AY109" s="167" t="s">
        <v>141</v>
      </c>
    </row>
    <row r="110" spans="2:51" s="12" customFormat="1" ht="13.5">
      <c r="B110" s="173"/>
      <c r="D110" s="174" t="s">
        <v>150</v>
      </c>
      <c r="E110" s="175" t="s">
        <v>5</v>
      </c>
      <c r="F110" s="176" t="s">
        <v>153</v>
      </c>
      <c r="H110" s="177">
        <v>2</v>
      </c>
      <c r="L110" s="173"/>
      <c r="M110" s="178"/>
      <c r="N110" s="179"/>
      <c r="O110" s="179"/>
      <c r="P110" s="179"/>
      <c r="Q110" s="179"/>
      <c r="R110" s="179"/>
      <c r="S110" s="179"/>
      <c r="T110" s="180"/>
      <c r="AT110" s="181" t="s">
        <v>150</v>
      </c>
      <c r="AU110" s="181" t="s">
        <v>81</v>
      </c>
      <c r="AV110" s="12" t="s">
        <v>148</v>
      </c>
      <c r="AW110" s="12" t="s">
        <v>152</v>
      </c>
      <c r="AX110" s="12" t="s">
        <v>22</v>
      </c>
      <c r="AY110" s="181" t="s">
        <v>141</v>
      </c>
    </row>
    <row r="111" spans="2:65" s="1" customFormat="1" ht="16.5" customHeight="1">
      <c r="B111" s="153"/>
      <c r="C111" s="154" t="s">
        <v>81</v>
      </c>
      <c r="D111" s="154" t="s">
        <v>143</v>
      </c>
      <c r="E111" s="155" t="s">
        <v>1246</v>
      </c>
      <c r="F111" s="156" t="s">
        <v>1247</v>
      </c>
      <c r="G111" s="157" t="s">
        <v>344</v>
      </c>
      <c r="H111" s="158">
        <v>6</v>
      </c>
      <c r="I111" s="159"/>
      <c r="J111" s="159">
        <f>ROUND(I111*H111,2)</f>
        <v>0</v>
      </c>
      <c r="K111" s="156" t="s">
        <v>5</v>
      </c>
      <c r="L111" s="37"/>
      <c r="M111" s="160" t="s">
        <v>5</v>
      </c>
      <c r="N111" s="161" t="s">
        <v>43</v>
      </c>
      <c r="O111" s="162">
        <v>0</v>
      </c>
      <c r="P111" s="162">
        <f>O111*H111</f>
        <v>0</v>
      </c>
      <c r="Q111" s="162">
        <v>0.01</v>
      </c>
      <c r="R111" s="162">
        <f>Q111*H111</f>
        <v>0.06</v>
      </c>
      <c r="S111" s="162">
        <v>0</v>
      </c>
      <c r="T111" s="163">
        <f>S111*H111</f>
        <v>0</v>
      </c>
      <c r="AR111" s="23" t="s">
        <v>148</v>
      </c>
      <c r="AT111" s="23" t="s">
        <v>143</v>
      </c>
      <c r="AU111" s="23" t="s">
        <v>81</v>
      </c>
      <c r="AY111" s="23" t="s">
        <v>141</v>
      </c>
      <c r="BE111" s="164">
        <f>IF(N111="základní",J111,0)</f>
        <v>0</v>
      </c>
      <c r="BF111" s="164">
        <f>IF(N111="snížená",J111,0)</f>
        <v>0</v>
      </c>
      <c r="BG111" s="164">
        <f>IF(N111="zákl. přenesená",J111,0)</f>
        <v>0</v>
      </c>
      <c r="BH111" s="164">
        <f>IF(N111="sníž. přenesená",J111,0)</f>
        <v>0</v>
      </c>
      <c r="BI111" s="164">
        <f>IF(N111="nulová",J111,0)</f>
        <v>0</v>
      </c>
      <c r="BJ111" s="23" t="s">
        <v>22</v>
      </c>
      <c r="BK111" s="164">
        <f>ROUND(I111*H111,2)</f>
        <v>0</v>
      </c>
      <c r="BL111" s="23" t="s">
        <v>148</v>
      </c>
      <c r="BM111" s="23" t="s">
        <v>148</v>
      </c>
    </row>
    <row r="112" spans="2:51" s="11" customFormat="1" ht="13.5">
      <c r="B112" s="165"/>
      <c r="D112" s="166" t="s">
        <v>150</v>
      </c>
      <c r="E112" s="167" t="s">
        <v>5</v>
      </c>
      <c r="F112" s="168" t="s">
        <v>1205</v>
      </c>
      <c r="H112" s="169">
        <v>6</v>
      </c>
      <c r="L112" s="165"/>
      <c r="M112" s="170"/>
      <c r="N112" s="171"/>
      <c r="O112" s="171"/>
      <c r="P112" s="171"/>
      <c r="Q112" s="171"/>
      <c r="R112" s="171"/>
      <c r="S112" s="171"/>
      <c r="T112" s="172"/>
      <c r="AT112" s="167" t="s">
        <v>150</v>
      </c>
      <c r="AU112" s="167" t="s">
        <v>81</v>
      </c>
      <c r="AV112" s="11" t="s">
        <v>81</v>
      </c>
      <c r="AW112" s="11" t="s">
        <v>152</v>
      </c>
      <c r="AX112" s="11" t="s">
        <v>72</v>
      </c>
      <c r="AY112" s="167" t="s">
        <v>141</v>
      </c>
    </row>
    <row r="113" spans="2:51" s="12" customFormat="1" ht="13.5">
      <c r="B113" s="173"/>
      <c r="D113" s="174" t="s">
        <v>150</v>
      </c>
      <c r="E113" s="175" t="s">
        <v>5</v>
      </c>
      <c r="F113" s="176" t="s">
        <v>153</v>
      </c>
      <c r="H113" s="177">
        <v>6</v>
      </c>
      <c r="L113" s="173"/>
      <c r="M113" s="178"/>
      <c r="N113" s="179"/>
      <c r="O113" s="179"/>
      <c r="P113" s="179"/>
      <c r="Q113" s="179"/>
      <c r="R113" s="179"/>
      <c r="S113" s="179"/>
      <c r="T113" s="180"/>
      <c r="AT113" s="181" t="s">
        <v>150</v>
      </c>
      <c r="AU113" s="181" t="s">
        <v>81</v>
      </c>
      <c r="AV113" s="12" t="s">
        <v>148</v>
      </c>
      <c r="AW113" s="12" t="s">
        <v>152</v>
      </c>
      <c r="AX113" s="12" t="s">
        <v>22</v>
      </c>
      <c r="AY113" s="181" t="s">
        <v>141</v>
      </c>
    </row>
    <row r="114" spans="2:65" s="1" customFormat="1" ht="16.5" customHeight="1">
      <c r="B114" s="153"/>
      <c r="C114" s="154" t="s">
        <v>357</v>
      </c>
      <c r="D114" s="154" t="s">
        <v>143</v>
      </c>
      <c r="E114" s="155" t="s">
        <v>1248</v>
      </c>
      <c r="F114" s="156" t="s">
        <v>1249</v>
      </c>
      <c r="G114" s="157" t="s">
        <v>332</v>
      </c>
      <c r="H114" s="158">
        <v>3</v>
      </c>
      <c r="I114" s="159"/>
      <c r="J114" s="159">
        <f>ROUND(I114*H114,2)</f>
        <v>0</v>
      </c>
      <c r="K114" s="156" t="s">
        <v>5</v>
      </c>
      <c r="L114" s="37"/>
      <c r="M114" s="160" t="s">
        <v>5</v>
      </c>
      <c r="N114" s="161" t="s">
        <v>43</v>
      </c>
      <c r="O114" s="162">
        <v>0</v>
      </c>
      <c r="P114" s="162">
        <f>O114*H114</f>
        <v>0</v>
      </c>
      <c r="Q114" s="162">
        <v>3.21</v>
      </c>
      <c r="R114" s="162">
        <f>Q114*H114</f>
        <v>9.629999999999999</v>
      </c>
      <c r="S114" s="162">
        <v>0</v>
      </c>
      <c r="T114" s="163">
        <f>S114*H114</f>
        <v>0</v>
      </c>
      <c r="AR114" s="23" t="s">
        <v>148</v>
      </c>
      <c r="AT114" s="23" t="s">
        <v>143</v>
      </c>
      <c r="AU114" s="23" t="s">
        <v>81</v>
      </c>
      <c r="AY114" s="23" t="s">
        <v>141</v>
      </c>
      <c r="BE114" s="164">
        <f>IF(N114="základní",J114,0)</f>
        <v>0</v>
      </c>
      <c r="BF114" s="164">
        <f>IF(N114="snížená",J114,0)</f>
        <v>0</v>
      </c>
      <c r="BG114" s="164">
        <f>IF(N114="zákl. přenesená",J114,0)</f>
        <v>0</v>
      </c>
      <c r="BH114" s="164">
        <f>IF(N114="sníž. přenesená",J114,0)</f>
        <v>0</v>
      </c>
      <c r="BI114" s="164">
        <f>IF(N114="nulová",J114,0)</f>
        <v>0</v>
      </c>
      <c r="BJ114" s="23" t="s">
        <v>22</v>
      </c>
      <c r="BK114" s="164">
        <f>ROUND(I114*H114,2)</f>
        <v>0</v>
      </c>
      <c r="BL114" s="23" t="s">
        <v>148</v>
      </c>
      <c r="BM114" s="23" t="s">
        <v>169</v>
      </c>
    </row>
    <row r="115" spans="2:51" s="11" customFormat="1" ht="13.5">
      <c r="B115" s="165"/>
      <c r="D115" s="166" t="s">
        <v>150</v>
      </c>
      <c r="E115" s="167" t="s">
        <v>5</v>
      </c>
      <c r="F115" s="168" t="s">
        <v>1250</v>
      </c>
      <c r="H115" s="169">
        <v>3</v>
      </c>
      <c r="L115" s="165"/>
      <c r="M115" s="170"/>
      <c r="N115" s="171"/>
      <c r="O115" s="171"/>
      <c r="P115" s="171"/>
      <c r="Q115" s="171"/>
      <c r="R115" s="171"/>
      <c r="S115" s="171"/>
      <c r="T115" s="172"/>
      <c r="AT115" s="167" t="s">
        <v>150</v>
      </c>
      <c r="AU115" s="167" t="s">
        <v>81</v>
      </c>
      <c r="AV115" s="11" t="s">
        <v>81</v>
      </c>
      <c r="AW115" s="11" t="s">
        <v>152</v>
      </c>
      <c r="AX115" s="11" t="s">
        <v>72</v>
      </c>
      <c r="AY115" s="167" t="s">
        <v>141</v>
      </c>
    </row>
    <row r="116" spans="2:51" s="12" customFormat="1" ht="13.5">
      <c r="B116" s="173"/>
      <c r="D116" s="174" t="s">
        <v>150</v>
      </c>
      <c r="E116" s="175" t="s">
        <v>5</v>
      </c>
      <c r="F116" s="176" t="s">
        <v>153</v>
      </c>
      <c r="H116" s="177">
        <v>3</v>
      </c>
      <c r="L116" s="173"/>
      <c r="M116" s="178"/>
      <c r="N116" s="179"/>
      <c r="O116" s="179"/>
      <c r="P116" s="179"/>
      <c r="Q116" s="179"/>
      <c r="R116" s="179"/>
      <c r="S116" s="179"/>
      <c r="T116" s="180"/>
      <c r="AT116" s="181" t="s">
        <v>150</v>
      </c>
      <c r="AU116" s="181" t="s">
        <v>81</v>
      </c>
      <c r="AV116" s="12" t="s">
        <v>148</v>
      </c>
      <c r="AW116" s="12" t="s">
        <v>152</v>
      </c>
      <c r="AX116" s="12" t="s">
        <v>22</v>
      </c>
      <c r="AY116" s="181" t="s">
        <v>141</v>
      </c>
    </row>
    <row r="117" spans="2:65" s="1" customFormat="1" ht="25.5" customHeight="1">
      <c r="B117" s="153"/>
      <c r="C117" s="154" t="s">
        <v>148</v>
      </c>
      <c r="D117" s="154" t="s">
        <v>143</v>
      </c>
      <c r="E117" s="155" t="s">
        <v>1251</v>
      </c>
      <c r="F117" s="156" t="s">
        <v>1252</v>
      </c>
      <c r="G117" s="157" t="s">
        <v>332</v>
      </c>
      <c r="H117" s="158">
        <v>1</v>
      </c>
      <c r="I117" s="159"/>
      <c r="J117" s="159">
        <f>ROUND(I117*H117,2)</f>
        <v>0</v>
      </c>
      <c r="K117" s="156" t="s">
        <v>5</v>
      </c>
      <c r="L117" s="37"/>
      <c r="M117" s="160" t="s">
        <v>5</v>
      </c>
      <c r="N117" s="161" t="s">
        <v>43</v>
      </c>
      <c r="O117" s="162">
        <v>0</v>
      </c>
      <c r="P117" s="162">
        <f>O117*H117</f>
        <v>0</v>
      </c>
      <c r="Q117" s="162">
        <v>8.911</v>
      </c>
      <c r="R117" s="162">
        <f>Q117*H117</f>
        <v>8.911</v>
      </c>
      <c r="S117" s="162">
        <v>0</v>
      </c>
      <c r="T117" s="163">
        <f>S117*H117</f>
        <v>0</v>
      </c>
      <c r="AR117" s="23" t="s">
        <v>148</v>
      </c>
      <c r="AT117" s="23" t="s">
        <v>143</v>
      </c>
      <c r="AU117" s="23" t="s">
        <v>81</v>
      </c>
      <c r="AY117" s="23" t="s">
        <v>141</v>
      </c>
      <c r="BE117" s="164">
        <f>IF(N117="základní",J117,0)</f>
        <v>0</v>
      </c>
      <c r="BF117" s="164">
        <f>IF(N117="snížená",J117,0)</f>
        <v>0</v>
      </c>
      <c r="BG117" s="164">
        <f>IF(N117="zákl. přenesená",J117,0)</f>
        <v>0</v>
      </c>
      <c r="BH117" s="164">
        <f>IF(N117="sníž. přenesená",J117,0)</f>
        <v>0</v>
      </c>
      <c r="BI117" s="164">
        <f>IF(N117="nulová",J117,0)</f>
        <v>0</v>
      </c>
      <c r="BJ117" s="23" t="s">
        <v>22</v>
      </c>
      <c r="BK117" s="164">
        <f>ROUND(I117*H117,2)</f>
        <v>0</v>
      </c>
      <c r="BL117" s="23" t="s">
        <v>148</v>
      </c>
      <c r="BM117" s="23" t="s">
        <v>178</v>
      </c>
    </row>
    <row r="118" spans="2:51" s="11" customFormat="1" ht="13.5">
      <c r="B118" s="165"/>
      <c r="D118" s="166" t="s">
        <v>150</v>
      </c>
      <c r="E118" s="167" t="s">
        <v>5</v>
      </c>
      <c r="F118" s="168" t="s">
        <v>1253</v>
      </c>
      <c r="H118" s="169">
        <v>1</v>
      </c>
      <c r="L118" s="165"/>
      <c r="M118" s="170"/>
      <c r="N118" s="171"/>
      <c r="O118" s="171"/>
      <c r="P118" s="171"/>
      <c r="Q118" s="171"/>
      <c r="R118" s="171"/>
      <c r="S118" s="171"/>
      <c r="T118" s="172"/>
      <c r="AT118" s="167" t="s">
        <v>150</v>
      </c>
      <c r="AU118" s="167" t="s">
        <v>81</v>
      </c>
      <c r="AV118" s="11" t="s">
        <v>81</v>
      </c>
      <c r="AW118" s="11" t="s">
        <v>152</v>
      </c>
      <c r="AX118" s="11" t="s">
        <v>72</v>
      </c>
      <c r="AY118" s="167" t="s">
        <v>141</v>
      </c>
    </row>
    <row r="119" spans="2:51" s="12" customFormat="1" ht="13.5">
      <c r="B119" s="173"/>
      <c r="D119" s="174" t="s">
        <v>150</v>
      </c>
      <c r="E119" s="175" t="s">
        <v>5</v>
      </c>
      <c r="F119" s="176" t="s">
        <v>153</v>
      </c>
      <c r="H119" s="177">
        <v>1</v>
      </c>
      <c r="L119" s="173"/>
      <c r="M119" s="178"/>
      <c r="N119" s="179"/>
      <c r="O119" s="179"/>
      <c r="P119" s="179"/>
      <c r="Q119" s="179"/>
      <c r="R119" s="179"/>
      <c r="S119" s="179"/>
      <c r="T119" s="180"/>
      <c r="AT119" s="181" t="s">
        <v>150</v>
      </c>
      <c r="AU119" s="181" t="s">
        <v>81</v>
      </c>
      <c r="AV119" s="12" t="s">
        <v>148</v>
      </c>
      <c r="AW119" s="12" t="s">
        <v>152</v>
      </c>
      <c r="AX119" s="12" t="s">
        <v>22</v>
      </c>
      <c r="AY119" s="181" t="s">
        <v>141</v>
      </c>
    </row>
    <row r="120" spans="2:65" s="1" customFormat="1" ht="16.5" customHeight="1">
      <c r="B120" s="153"/>
      <c r="C120" s="154" t="s">
        <v>164</v>
      </c>
      <c r="D120" s="154" t="s">
        <v>143</v>
      </c>
      <c r="E120" s="155" t="s">
        <v>503</v>
      </c>
      <c r="F120" s="156" t="s">
        <v>504</v>
      </c>
      <c r="G120" s="157" t="s">
        <v>222</v>
      </c>
      <c r="H120" s="158">
        <v>3</v>
      </c>
      <c r="I120" s="159"/>
      <c r="J120" s="159">
        <f>ROUND(I120*H120,2)</f>
        <v>0</v>
      </c>
      <c r="K120" s="156" t="s">
        <v>147</v>
      </c>
      <c r="L120" s="37"/>
      <c r="M120" s="160" t="s">
        <v>5</v>
      </c>
      <c r="N120" s="161" t="s">
        <v>43</v>
      </c>
      <c r="O120" s="162">
        <v>1.93</v>
      </c>
      <c r="P120" s="162">
        <f>O120*H120</f>
        <v>5.79</v>
      </c>
      <c r="Q120" s="162">
        <v>0.00287</v>
      </c>
      <c r="R120" s="162">
        <f>Q120*H120</f>
        <v>0.00861</v>
      </c>
      <c r="S120" s="162">
        <v>0</v>
      </c>
      <c r="T120" s="163">
        <f>S120*H120</f>
        <v>0</v>
      </c>
      <c r="AR120" s="23" t="s">
        <v>148</v>
      </c>
      <c r="AT120" s="23" t="s">
        <v>143</v>
      </c>
      <c r="AU120" s="23" t="s">
        <v>81</v>
      </c>
      <c r="AY120" s="23" t="s">
        <v>141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3" t="s">
        <v>22</v>
      </c>
      <c r="BK120" s="164">
        <f>ROUND(I120*H120,2)</f>
        <v>0</v>
      </c>
      <c r="BL120" s="23" t="s">
        <v>148</v>
      </c>
      <c r="BM120" s="23" t="s">
        <v>1254</v>
      </c>
    </row>
    <row r="121" spans="2:51" s="11" customFormat="1" ht="13.5">
      <c r="B121" s="165"/>
      <c r="D121" s="166" t="s">
        <v>150</v>
      </c>
      <c r="E121" s="167" t="s">
        <v>5</v>
      </c>
      <c r="F121" s="168" t="s">
        <v>1255</v>
      </c>
      <c r="H121" s="169">
        <v>3</v>
      </c>
      <c r="L121" s="165"/>
      <c r="M121" s="170"/>
      <c r="N121" s="171"/>
      <c r="O121" s="171"/>
      <c r="P121" s="171"/>
      <c r="Q121" s="171"/>
      <c r="R121" s="171"/>
      <c r="S121" s="171"/>
      <c r="T121" s="172"/>
      <c r="AT121" s="167" t="s">
        <v>150</v>
      </c>
      <c r="AU121" s="167" t="s">
        <v>81</v>
      </c>
      <c r="AV121" s="11" t="s">
        <v>81</v>
      </c>
      <c r="AW121" s="11" t="s">
        <v>152</v>
      </c>
      <c r="AX121" s="11" t="s">
        <v>72</v>
      </c>
      <c r="AY121" s="167" t="s">
        <v>141</v>
      </c>
    </row>
    <row r="122" spans="2:51" s="12" customFormat="1" ht="13.5">
      <c r="B122" s="173"/>
      <c r="D122" s="174" t="s">
        <v>150</v>
      </c>
      <c r="E122" s="175" t="s">
        <v>5</v>
      </c>
      <c r="F122" s="176" t="s">
        <v>153</v>
      </c>
      <c r="H122" s="177">
        <v>3</v>
      </c>
      <c r="L122" s="173"/>
      <c r="M122" s="178"/>
      <c r="N122" s="179"/>
      <c r="O122" s="179"/>
      <c r="P122" s="179"/>
      <c r="Q122" s="179"/>
      <c r="R122" s="179"/>
      <c r="S122" s="179"/>
      <c r="T122" s="180"/>
      <c r="AT122" s="181" t="s">
        <v>150</v>
      </c>
      <c r="AU122" s="181" t="s">
        <v>81</v>
      </c>
      <c r="AV122" s="12" t="s">
        <v>148</v>
      </c>
      <c r="AW122" s="12" t="s">
        <v>152</v>
      </c>
      <c r="AX122" s="12" t="s">
        <v>22</v>
      </c>
      <c r="AY122" s="181" t="s">
        <v>141</v>
      </c>
    </row>
    <row r="123" spans="2:65" s="1" customFormat="1" ht="16.5" customHeight="1">
      <c r="B123" s="153"/>
      <c r="C123" s="189" t="s">
        <v>169</v>
      </c>
      <c r="D123" s="189" t="s">
        <v>239</v>
      </c>
      <c r="E123" s="190" t="s">
        <v>508</v>
      </c>
      <c r="F123" s="191" t="s">
        <v>509</v>
      </c>
      <c r="G123" s="192" t="s">
        <v>222</v>
      </c>
      <c r="H123" s="193">
        <v>3</v>
      </c>
      <c r="I123" s="194"/>
      <c r="J123" s="194">
        <f>ROUND(I123*H123,2)</f>
        <v>0</v>
      </c>
      <c r="K123" s="191" t="s">
        <v>5</v>
      </c>
      <c r="L123" s="195"/>
      <c r="M123" s="196" t="s">
        <v>5</v>
      </c>
      <c r="N123" s="197" t="s">
        <v>43</v>
      </c>
      <c r="O123" s="162">
        <v>0</v>
      </c>
      <c r="P123" s="162">
        <f>O123*H123</f>
        <v>0</v>
      </c>
      <c r="Q123" s="162">
        <v>0.046</v>
      </c>
      <c r="R123" s="162">
        <f>Q123*H123</f>
        <v>0.138</v>
      </c>
      <c r="S123" s="162">
        <v>0</v>
      </c>
      <c r="T123" s="163">
        <f>S123*H123</f>
        <v>0</v>
      </c>
      <c r="AR123" s="23" t="s">
        <v>178</v>
      </c>
      <c r="AT123" s="23" t="s">
        <v>239</v>
      </c>
      <c r="AU123" s="23" t="s">
        <v>81</v>
      </c>
      <c r="AY123" s="23" t="s">
        <v>141</v>
      </c>
      <c r="BE123" s="164">
        <f>IF(N123="základní",J123,0)</f>
        <v>0</v>
      </c>
      <c r="BF123" s="164">
        <f>IF(N123="snížená",J123,0)</f>
        <v>0</v>
      </c>
      <c r="BG123" s="164">
        <f>IF(N123="zákl. přenesená",J123,0)</f>
        <v>0</v>
      </c>
      <c r="BH123" s="164">
        <f>IF(N123="sníž. přenesená",J123,0)</f>
        <v>0</v>
      </c>
      <c r="BI123" s="164">
        <f>IF(N123="nulová",J123,0)</f>
        <v>0</v>
      </c>
      <c r="BJ123" s="23" t="s">
        <v>22</v>
      </c>
      <c r="BK123" s="164">
        <f>ROUND(I123*H123,2)</f>
        <v>0</v>
      </c>
      <c r="BL123" s="23" t="s">
        <v>148</v>
      </c>
      <c r="BM123" s="23" t="s">
        <v>26</v>
      </c>
    </row>
    <row r="124" spans="2:51" s="11" customFormat="1" ht="13.5">
      <c r="B124" s="165"/>
      <c r="D124" s="166" t="s">
        <v>150</v>
      </c>
      <c r="E124" s="167" t="s">
        <v>5</v>
      </c>
      <c r="F124" s="168" t="s">
        <v>1255</v>
      </c>
      <c r="H124" s="169">
        <v>3</v>
      </c>
      <c r="L124" s="165"/>
      <c r="M124" s="170"/>
      <c r="N124" s="171"/>
      <c r="O124" s="171"/>
      <c r="P124" s="171"/>
      <c r="Q124" s="171"/>
      <c r="R124" s="171"/>
      <c r="S124" s="171"/>
      <c r="T124" s="172"/>
      <c r="AT124" s="167" t="s">
        <v>150</v>
      </c>
      <c r="AU124" s="167" t="s">
        <v>81</v>
      </c>
      <c r="AV124" s="11" t="s">
        <v>81</v>
      </c>
      <c r="AW124" s="11" t="s">
        <v>152</v>
      </c>
      <c r="AX124" s="11" t="s">
        <v>72</v>
      </c>
      <c r="AY124" s="167" t="s">
        <v>141</v>
      </c>
    </row>
    <row r="125" spans="2:51" s="12" customFormat="1" ht="13.5">
      <c r="B125" s="173"/>
      <c r="D125" s="174" t="s">
        <v>150</v>
      </c>
      <c r="E125" s="175" t="s">
        <v>5</v>
      </c>
      <c r="F125" s="176" t="s">
        <v>153</v>
      </c>
      <c r="H125" s="177">
        <v>3</v>
      </c>
      <c r="L125" s="173"/>
      <c r="M125" s="178"/>
      <c r="N125" s="179"/>
      <c r="O125" s="179"/>
      <c r="P125" s="179"/>
      <c r="Q125" s="179"/>
      <c r="R125" s="179"/>
      <c r="S125" s="179"/>
      <c r="T125" s="180"/>
      <c r="AT125" s="181" t="s">
        <v>150</v>
      </c>
      <c r="AU125" s="181" t="s">
        <v>81</v>
      </c>
      <c r="AV125" s="12" t="s">
        <v>148</v>
      </c>
      <c r="AW125" s="12" t="s">
        <v>152</v>
      </c>
      <c r="AX125" s="12" t="s">
        <v>22</v>
      </c>
      <c r="AY125" s="181" t="s">
        <v>141</v>
      </c>
    </row>
    <row r="126" spans="2:65" s="1" customFormat="1" ht="16.5" customHeight="1">
      <c r="B126" s="153"/>
      <c r="C126" s="154" t="s">
        <v>174</v>
      </c>
      <c r="D126" s="154" t="s">
        <v>143</v>
      </c>
      <c r="E126" s="155" t="s">
        <v>1256</v>
      </c>
      <c r="F126" s="156" t="s">
        <v>1257</v>
      </c>
      <c r="G126" s="157" t="s">
        <v>222</v>
      </c>
      <c r="H126" s="158">
        <v>1</v>
      </c>
      <c r="I126" s="159"/>
      <c r="J126" s="159">
        <f>ROUND(I126*H126,2)</f>
        <v>0</v>
      </c>
      <c r="K126" s="156" t="s">
        <v>147</v>
      </c>
      <c r="L126" s="37"/>
      <c r="M126" s="160" t="s">
        <v>5</v>
      </c>
      <c r="N126" s="161" t="s">
        <v>43</v>
      </c>
      <c r="O126" s="162">
        <v>17.562</v>
      </c>
      <c r="P126" s="162">
        <f>O126*H126</f>
        <v>17.562</v>
      </c>
      <c r="Q126" s="162">
        <v>0.04458</v>
      </c>
      <c r="R126" s="162">
        <f>Q126*H126</f>
        <v>0.04458</v>
      </c>
      <c r="S126" s="162">
        <v>0</v>
      </c>
      <c r="T126" s="163">
        <f>S126*H126</f>
        <v>0</v>
      </c>
      <c r="AR126" s="23" t="s">
        <v>148</v>
      </c>
      <c r="AT126" s="23" t="s">
        <v>143</v>
      </c>
      <c r="AU126" s="23" t="s">
        <v>81</v>
      </c>
      <c r="AY126" s="23" t="s">
        <v>141</v>
      </c>
      <c r="BE126" s="164">
        <f>IF(N126="základní",J126,0)</f>
        <v>0</v>
      </c>
      <c r="BF126" s="164">
        <f>IF(N126="snížená",J126,0)</f>
        <v>0</v>
      </c>
      <c r="BG126" s="164">
        <f>IF(N126="zákl. přenesená",J126,0)</f>
        <v>0</v>
      </c>
      <c r="BH126" s="164">
        <f>IF(N126="sníž. přenesená",J126,0)</f>
        <v>0</v>
      </c>
      <c r="BI126" s="164">
        <f>IF(N126="nulová",J126,0)</f>
        <v>0</v>
      </c>
      <c r="BJ126" s="23" t="s">
        <v>22</v>
      </c>
      <c r="BK126" s="164">
        <f>ROUND(I126*H126,2)</f>
        <v>0</v>
      </c>
      <c r="BL126" s="23" t="s">
        <v>148</v>
      </c>
      <c r="BM126" s="23" t="s">
        <v>1258</v>
      </c>
    </row>
    <row r="127" spans="2:51" s="11" customFormat="1" ht="13.5">
      <c r="B127" s="165"/>
      <c r="D127" s="166" t="s">
        <v>150</v>
      </c>
      <c r="E127" s="167" t="s">
        <v>5</v>
      </c>
      <c r="F127" s="168" t="s">
        <v>1259</v>
      </c>
      <c r="H127" s="169">
        <v>1</v>
      </c>
      <c r="L127" s="165"/>
      <c r="M127" s="170"/>
      <c r="N127" s="171"/>
      <c r="O127" s="171"/>
      <c r="P127" s="171"/>
      <c r="Q127" s="171"/>
      <c r="R127" s="171"/>
      <c r="S127" s="171"/>
      <c r="T127" s="172"/>
      <c r="AT127" s="167" t="s">
        <v>150</v>
      </c>
      <c r="AU127" s="167" t="s">
        <v>81</v>
      </c>
      <c r="AV127" s="11" t="s">
        <v>81</v>
      </c>
      <c r="AW127" s="11" t="s">
        <v>152</v>
      </c>
      <c r="AX127" s="11" t="s">
        <v>72</v>
      </c>
      <c r="AY127" s="167" t="s">
        <v>141</v>
      </c>
    </row>
    <row r="128" spans="2:51" s="12" customFormat="1" ht="13.5">
      <c r="B128" s="173"/>
      <c r="D128" s="174" t="s">
        <v>150</v>
      </c>
      <c r="E128" s="175" t="s">
        <v>5</v>
      </c>
      <c r="F128" s="176" t="s">
        <v>153</v>
      </c>
      <c r="H128" s="177">
        <v>1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81" t="s">
        <v>150</v>
      </c>
      <c r="AU128" s="181" t="s">
        <v>81</v>
      </c>
      <c r="AV128" s="12" t="s">
        <v>148</v>
      </c>
      <c r="AW128" s="12" t="s">
        <v>152</v>
      </c>
      <c r="AX128" s="12" t="s">
        <v>22</v>
      </c>
      <c r="AY128" s="181" t="s">
        <v>141</v>
      </c>
    </row>
    <row r="129" spans="2:65" s="1" customFormat="1" ht="16.5" customHeight="1">
      <c r="B129" s="153"/>
      <c r="C129" s="189" t="s">
        <v>178</v>
      </c>
      <c r="D129" s="189" t="s">
        <v>239</v>
      </c>
      <c r="E129" s="190" t="s">
        <v>1260</v>
      </c>
      <c r="F129" s="191" t="s">
        <v>1261</v>
      </c>
      <c r="G129" s="192" t="s">
        <v>222</v>
      </c>
      <c r="H129" s="193">
        <v>1</v>
      </c>
      <c r="I129" s="194"/>
      <c r="J129" s="194">
        <f>ROUND(I129*H129,2)</f>
        <v>0</v>
      </c>
      <c r="K129" s="191" t="s">
        <v>5</v>
      </c>
      <c r="L129" s="195"/>
      <c r="M129" s="196" t="s">
        <v>5</v>
      </c>
      <c r="N129" s="197" t="s">
        <v>43</v>
      </c>
      <c r="O129" s="162">
        <v>0</v>
      </c>
      <c r="P129" s="162">
        <f>O129*H129</f>
        <v>0</v>
      </c>
      <c r="Q129" s="162">
        <v>1.216</v>
      </c>
      <c r="R129" s="162">
        <f>Q129*H129</f>
        <v>1.216</v>
      </c>
      <c r="S129" s="162">
        <v>0</v>
      </c>
      <c r="T129" s="163">
        <f>S129*H129</f>
        <v>0</v>
      </c>
      <c r="AR129" s="23" t="s">
        <v>178</v>
      </c>
      <c r="AT129" s="23" t="s">
        <v>239</v>
      </c>
      <c r="AU129" s="23" t="s">
        <v>81</v>
      </c>
      <c r="AY129" s="23" t="s">
        <v>141</v>
      </c>
      <c r="BE129" s="164">
        <f>IF(N129="základní",J129,0)</f>
        <v>0</v>
      </c>
      <c r="BF129" s="164">
        <f>IF(N129="snížená",J129,0)</f>
        <v>0</v>
      </c>
      <c r="BG129" s="164">
        <f>IF(N129="zákl. přenesená",J129,0)</f>
        <v>0</v>
      </c>
      <c r="BH129" s="164">
        <f>IF(N129="sníž. přenesená",J129,0)</f>
        <v>0</v>
      </c>
      <c r="BI129" s="164">
        <f>IF(N129="nulová",J129,0)</f>
        <v>0</v>
      </c>
      <c r="BJ129" s="23" t="s">
        <v>22</v>
      </c>
      <c r="BK129" s="164">
        <f>ROUND(I129*H129,2)</f>
        <v>0</v>
      </c>
      <c r="BL129" s="23" t="s">
        <v>148</v>
      </c>
      <c r="BM129" s="23" t="s">
        <v>200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1259</v>
      </c>
      <c r="H130" s="169">
        <v>1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2" customFormat="1" ht="13.5">
      <c r="B131" s="173"/>
      <c r="D131" s="166" t="s">
        <v>150</v>
      </c>
      <c r="E131" s="198" t="s">
        <v>5</v>
      </c>
      <c r="F131" s="199" t="s">
        <v>153</v>
      </c>
      <c r="H131" s="200">
        <v>1</v>
      </c>
      <c r="L131" s="173"/>
      <c r="M131" s="178"/>
      <c r="N131" s="179"/>
      <c r="O131" s="179"/>
      <c r="P131" s="179"/>
      <c r="Q131" s="179"/>
      <c r="R131" s="179"/>
      <c r="S131" s="179"/>
      <c r="T131" s="180"/>
      <c r="AT131" s="181" t="s">
        <v>150</v>
      </c>
      <c r="AU131" s="181" t="s">
        <v>81</v>
      </c>
      <c r="AV131" s="12" t="s">
        <v>148</v>
      </c>
      <c r="AW131" s="12" t="s">
        <v>152</v>
      </c>
      <c r="AX131" s="12" t="s">
        <v>22</v>
      </c>
      <c r="AY131" s="181" t="s">
        <v>141</v>
      </c>
    </row>
    <row r="132" spans="2:63" s="10" customFormat="1" ht="29.85" customHeight="1">
      <c r="B132" s="140"/>
      <c r="D132" s="150" t="s">
        <v>71</v>
      </c>
      <c r="E132" s="151" t="s">
        <v>182</v>
      </c>
      <c r="F132" s="151" t="s">
        <v>706</v>
      </c>
      <c r="J132" s="152">
        <f>BK132</f>
        <v>0</v>
      </c>
      <c r="L132" s="140"/>
      <c r="M132" s="144"/>
      <c r="N132" s="145"/>
      <c r="O132" s="145"/>
      <c r="P132" s="146">
        <f>P133</f>
        <v>7.742228</v>
      </c>
      <c r="Q132" s="145"/>
      <c r="R132" s="146">
        <f>R133</f>
        <v>0</v>
      </c>
      <c r="S132" s="145"/>
      <c r="T132" s="147">
        <f>T133</f>
        <v>0</v>
      </c>
      <c r="AR132" s="141" t="s">
        <v>22</v>
      </c>
      <c r="AT132" s="148" t="s">
        <v>71</v>
      </c>
      <c r="AU132" s="148" t="s">
        <v>22</v>
      </c>
      <c r="AY132" s="141" t="s">
        <v>141</v>
      </c>
      <c r="BK132" s="149">
        <f>BK133</f>
        <v>0</v>
      </c>
    </row>
    <row r="133" spans="2:65" s="1" customFormat="1" ht="16.5" customHeight="1">
      <c r="B133" s="153"/>
      <c r="C133" s="154" t="s">
        <v>182</v>
      </c>
      <c r="D133" s="154" t="s">
        <v>143</v>
      </c>
      <c r="E133" s="155" t="s">
        <v>626</v>
      </c>
      <c r="F133" s="156" t="s">
        <v>627</v>
      </c>
      <c r="G133" s="157" t="s">
        <v>242</v>
      </c>
      <c r="H133" s="158">
        <v>22.906</v>
      </c>
      <c r="I133" s="159"/>
      <c r="J133" s="159">
        <f>ROUND(I133*H133,2)</f>
        <v>0</v>
      </c>
      <c r="K133" s="156" t="s">
        <v>147</v>
      </c>
      <c r="L133" s="37"/>
      <c r="M133" s="160" t="s">
        <v>5</v>
      </c>
      <c r="N133" s="201" t="s">
        <v>43</v>
      </c>
      <c r="O133" s="202">
        <v>0.338</v>
      </c>
      <c r="P133" s="202">
        <f>O133*H133</f>
        <v>7.742228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148</v>
      </c>
      <c r="AT133" s="23" t="s">
        <v>143</v>
      </c>
      <c r="AU133" s="23" t="s">
        <v>81</v>
      </c>
      <c r="AY133" s="23" t="s">
        <v>141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3" t="s">
        <v>22</v>
      </c>
      <c r="BK133" s="164">
        <f>ROUND(I133*H133,2)</f>
        <v>0</v>
      </c>
      <c r="BL133" s="23" t="s">
        <v>148</v>
      </c>
      <c r="BM133" s="23" t="s">
        <v>1262</v>
      </c>
    </row>
    <row r="134" spans="2:12" s="1" customFormat="1" ht="6.95" customHeight="1"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37"/>
    </row>
  </sheetData>
  <autoFilter ref="C79:K13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0"/>
  <sheetViews>
    <sheetView showGridLines="0" workbookViewId="0" topLeftCell="A1">
      <pane ySplit="1" topLeftCell="A99" activePane="bottomLeft" state="frozen"/>
      <selection pane="bottomLeft" activeCell="D125" sqref="D125:F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1263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ROUND(J83,2)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ROUND(SUM(BE83:BE259),2)</f>
        <v>0</v>
      </c>
      <c r="G30" s="38"/>
      <c r="H30" s="38"/>
      <c r="I30" s="106">
        <v>0.21</v>
      </c>
      <c r="J30" s="105">
        <f>ROUND(ROUND((SUM(BE83:BE259)),2)*I30,2)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ROUND(SUM(BF83:BF259),2)</f>
        <v>0</v>
      </c>
      <c r="G31" s="38"/>
      <c r="H31" s="38"/>
      <c r="I31" s="106">
        <v>0.15</v>
      </c>
      <c r="J31" s="105">
        <f>ROUND(ROUND((SUM(BF83:BF259)),2)*I31,2)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ROUND(SUM(BG83:BG259),2)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ROUND(SUM(BH83:BH259),2)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ROUND(SUM(BI83:BI259),2)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IO 07 - Rybník Pěník - zvýšení hráze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J83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1264</v>
      </c>
      <c r="E57" s="121"/>
      <c r="F57" s="121"/>
      <c r="G57" s="121"/>
      <c r="H57" s="121"/>
      <c r="I57" s="121"/>
      <c r="J57" s="122">
        <f>J84</f>
        <v>0</v>
      </c>
      <c r="K57" s="123"/>
    </row>
    <row r="58" spans="2:11" s="8" customFormat="1" ht="19.9" customHeight="1">
      <c r="B58" s="124"/>
      <c r="C58" s="125"/>
      <c r="D58" s="126" t="s">
        <v>118</v>
      </c>
      <c r="E58" s="127"/>
      <c r="F58" s="127"/>
      <c r="G58" s="127"/>
      <c r="H58" s="127"/>
      <c r="I58" s="127"/>
      <c r="J58" s="128">
        <f>J85</f>
        <v>0</v>
      </c>
      <c r="K58" s="129"/>
    </row>
    <row r="59" spans="2:11" s="8" customFormat="1" ht="19.9" customHeight="1">
      <c r="B59" s="124"/>
      <c r="C59" s="125"/>
      <c r="D59" s="126" t="s">
        <v>120</v>
      </c>
      <c r="E59" s="127"/>
      <c r="F59" s="127"/>
      <c r="G59" s="127"/>
      <c r="H59" s="127"/>
      <c r="I59" s="127"/>
      <c r="J59" s="128">
        <f>J147</f>
        <v>0</v>
      </c>
      <c r="K59" s="129"/>
    </row>
    <row r="60" spans="2:11" s="8" customFormat="1" ht="19.9" customHeight="1">
      <c r="B60" s="124"/>
      <c r="C60" s="125"/>
      <c r="D60" s="126" t="s">
        <v>121</v>
      </c>
      <c r="E60" s="127"/>
      <c r="F60" s="127"/>
      <c r="G60" s="127"/>
      <c r="H60" s="127"/>
      <c r="I60" s="127"/>
      <c r="J60" s="128">
        <f>J177</f>
        <v>0</v>
      </c>
      <c r="K60" s="129"/>
    </row>
    <row r="61" spans="2:11" s="8" customFormat="1" ht="19.9" customHeight="1">
      <c r="B61" s="124"/>
      <c r="C61" s="125"/>
      <c r="D61" s="126" t="s">
        <v>122</v>
      </c>
      <c r="E61" s="127"/>
      <c r="F61" s="127"/>
      <c r="G61" s="127"/>
      <c r="H61" s="127"/>
      <c r="I61" s="127"/>
      <c r="J61" s="128">
        <f>J184</f>
        <v>0</v>
      </c>
      <c r="K61" s="129"/>
    </row>
    <row r="62" spans="2:11" s="8" customFormat="1" ht="19.9" customHeight="1">
      <c r="B62" s="124"/>
      <c r="C62" s="125"/>
      <c r="D62" s="126" t="s">
        <v>123</v>
      </c>
      <c r="E62" s="127"/>
      <c r="F62" s="127"/>
      <c r="G62" s="127"/>
      <c r="H62" s="127"/>
      <c r="I62" s="127"/>
      <c r="J62" s="128">
        <f>J197</f>
        <v>0</v>
      </c>
      <c r="K62" s="129"/>
    </row>
    <row r="63" spans="2:11" s="8" customFormat="1" ht="19.9" customHeight="1">
      <c r="B63" s="124"/>
      <c r="C63" s="125"/>
      <c r="D63" s="126" t="s">
        <v>124</v>
      </c>
      <c r="E63" s="127"/>
      <c r="F63" s="127"/>
      <c r="G63" s="127"/>
      <c r="H63" s="127"/>
      <c r="I63" s="127"/>
      <c r="J63" s="128">
        <f>J213</f>
        <v>0</v>
      </c>
      <c r="K63" s="129"/>
    </row>
    <row r="64" spans="2:11" s="1" customFormat="1" ht="21.75" customHeight="1">
      <c r="B64" s="37"/>
      <c r="C64" s="38"/>
      <c r="D64" s="38"/>
      <c r="E64" s="38"/>
      <c r="F64" s="38"/>
      <c r="G64" s="38"/>
      <c r="H64" s="38"/>
      <c r="I64" s="38"/>
      <c r="J64" s="38"/>
      <c r="K64" s="41"/>
    </row>
    <row r="65" spans="2:11" s="1" customFormat="1" ht="6.95" customHeight="1">
      <c r="B65" s="52"/>
      <c r="C65" s="53"/>
      <c r="D65" s="53"/>
      <c r="E65" s="53"/>
      <c r="F65" s="53"/>
      <c r="G65" s="53"/>
      <c r="H65" s="53"/>
      <c r="I65" s="53"/>
      <c r="J65" s="53"/>
      <c r="K65" s="5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37"/>
    </row>
    <row r="70" spans="2:12" s="1" customFormat="1" ht="36.95" customHeight="1">
      <c r="B70" s="37"/>
      <c r="C70" s="57" t="s">
        <v>125</v>
      </c>
      <c r="L70" s="37"/>
    </row>
    <row r="71" spans="2:12" s="1" customFormat="1" ht="6.95" customHeight="1">
      <c r="B71" s="37"/>
      <c r="L71" s="37"/>
    </row>
    <row r="72" spans="2:12" s="1" customFormat="1" ht="14.45" customHeight="1">
      <c r="B72" s="37"/>
      <c r="C72" s="59" t="s">
        <v>17</v>
      </c>
      <c r="L72" s="37"/>
    </row>
    <row r="73" spans="2:12" s="1" customFormat="1" ht="16.5" customHeight="1">
      <c r="B73" s="37"/>
      <c r="E73" s="323" t="str">
        <f>E7</f>
        <v>PPO města Písek I. a II. etapa</v>
      </c>
      <c r="F73" s="324"/>
      <c r="G73" s="324"/>
      <c r="H73" s="324"/>
      <c r="L73" s="37"/>
    </row>
    <row r="74" spans="2:12" s="1" customFormat="1" ht="14.45" customHeight="1">
      <c r="B74" s="37"/>
      <c r="C74" s="59" t="s">
        <v>110</v>
      </c>
      <c r="L74" s="37"/>
    </row>
    <row r="75" spans="2:12" s="1" customFormat="1" ht="17.25" customHeight="1">
      <c r="B75" s="37"/>
      <c r="E75" s="314" t="str">
        <f>E9</f>
        <v>IO 07 - Rybník Pěník - zvýšení hráze</v>
      </c>
      <c r="F75" s="325"/>
      <c r="G75" s="325"/>
      <c r="H75" s="325"/>
      <c r="L75" s="37"/>
    </row>
    <row r="76" spans="2:12" s="1" customFormat="1" ht="6.95" customHeight="1">
      <c r="B76" s="37"/>
      <c r="L76" s="37"/>
    </row>
    <row r="77" spans="2:12" s="1" customFormat="1" ht="18" customHeight="1">
      <c r="B77" s="37"/>
      <c r="C77" s="59" t="s">
        <v>23</v>
      </c>
      <c r="F77" s="130" t="str">
        <f>F12</f>
        <v>Písek</v>
      </c>
      <c r="I77" s="59" t="s">
        <v>25</v>
      </c>
      <c r="J77" s="63">
        <f>IF(J12="","",J12)</f>
        <v>42865</v>
      </c>
      <c r="L77" s="37"/>
    </row>
    <row r="78" spans="2:12" s="1" customFormat="1" ht="6.95" customHeight="1">
      <c r="B78" s="37"/>
      <c r="L78" s="37"/>
    </row>
    <row r="79" spans="2:12" s="1" customFormat="1" ht="15">
      <c r="B79" s="37"/>
      <c r="C79" s="59" t="s">
        <v>28</v>
      </c>
      <c r="F79" s="130" t="str">
        <f>E15</f>
        <v>Povodí Vltavy, s.p., Č.Budějovice</v>
      </c>
      <c r="I79" s="59" t="s">
        <v>34</v>
      </c>
      <c r="J79" s="130" t="str">
        <f>E21</f>
        <v>VH-TRES spol.s r.o., Č. Budějovice</v>
      </c>
      <c r="L79" s="37"/>
    </row>
    <row r="80" spans="2:12" s="1" customFormat="1" ht="14.45" customHeight="1">
      <c r="B80" s="37"/>
      <c r="C80" s="59" t="s">
        <v>32</v>
      </c>
      <c r="F80" s="130" t="str">
        <f>IF(E18="","",E18)</f>
        <v xml:space="preserve"> </v>
      </c>
      <c r="L80" s="37"/>
    </row>
    <row r="81" spans="2:12" s="1" customFormat="1" ht="10.35" customHeight="1">
      <c r="B81" s="37"/>
      <c r="L81" s="37"/>
    </row>
    <row r="82" spans="2:20" s="9" customFormat="1" ht="29.25" customHeight="1">
      <c r="B82" s="131"/>
      <c r="C82" s="132" t="s">
        <v>126</v>
      </c>
      <c r="D82" s="133" t="s">
        <v>57</v>
      </c>
      <c r="E82" s="133" t="s">
        <v>53</v>
      </c>
      <c r="F82" s="133" t="s">
        <v>127</v>
      </c>
      <c r="G82" s="133" t="s">
        <v>128</v>
      </c>
      <c r="H82" s="133" t="s">
        <v>129</v>
      </c>
      <c r="I82" s="134" t="s">
        <v>130</v>
      </c>
      <c r="J82" s="133" t="s">
        <v>114</v>
      </c>
      <c r="K82" s="135" t="s">
        <v>131</v>
      </c>
      <c r="L82" s="131"/>
      <c r="M82" s="69" t="s">
        <v>132</v>
      </c>
      <c r="N82" s="70" t="s">
        <v>42</v>
      </c>
      <c r="O82" s="70" t="s">
        <v>133</v>
      </c>
      <c r="P82" s="70" t="s">
        <v>134</v>
      </c>
      <c r="Q82" s="70" t="s">
        <v>135</v>
      </c>
      <c r="R82" s="70" t="s">
        <v>136</v>
      </c>
      <c r="S82" s="70" t="s">
        <v>137</v>
      </c>
      <c r="T82" s="71" t="s">
        <v>138</v>
      </c>
    </row>
    <row r="83" spans="2:63" s="1" customFormat="1" ht="29.25" customHeight="1">
      <c r="B83" s="37"/>
      <c r="C83" s="73" t="s">
        <v>115</v>
      </c>
      <c r="J83" s="136">
        <f>BK83</f>
        <v>0</v>
      </c>
      <c r="L83" s="37"/>
      <c r="M83" s="72"/>
      <c r="N83" s="64"/>
      <c r="O83" s="64"/>
      <c r="P83" s="137">
        <f>P84</f>
        <v>4768.210021</v>
      </c>
      <c r="Q83" s="64"/>
      <c r="R83" s="137">
        <f>R84</f>
        <v>756.1344414600001</v>
      </c>
      <c r="S83" s="64"/>
      <c r="T83" s="138">
        <f>T84</f>
        <v>202.66687499999998</v>
      </c>
      <c r="AT83" s="23" t="s">
        <v>71</v>
      </c>
      <c r="AU83" s="23" t="s">
        <v>116</v>
      </c>
      <c r="BK83" s="139">
        <f>BK84</f>
        <v>0</v>
      </c>
    </row>
    <row r="84" spans="2:63" s="10" customFormat="1" ht="37.35" customHeight="1">
      <c r="B84" s="140"/>
      <c r="D84" s="141" t="s">
        <v>71</v>
      </c>
      <c r="E84" s="142" t="s">
        <v>1265</v>
      </c>
      <c r="F84" s="142" t="s">
        <v>98</v>
      </c>
      <c r="J84" s="143">
        <f>BK84</f>
        <v>0</v>
      </c>
      <c r="L84" s="140"/>
      <c r="M84" s="144"/>
      <c r="N84" s="145"/>
      <c r="O84" s="145"/>
      <c r="P84" s="146">
        <f>P85+P147+P177+P184+P197+P213</f>
        <v>4768.210021</v>
      </c>
      <c r="Q84" s="145"/>
      <c r="R84" s="146">
        <f>R85+R147+R177+R184+R197+R213</f>
        <v>756.1344414600001</v>
      </c>
      <c r="S84" s="145"/>
      <c r="T84" s="147">
        <f>T85+T147+T177+T184+T197+T213</f>
        <v>202.66687499999998</v>
      </c>
      <c r="AR84" s="141" t="s">
        <v>22</v>
      </c>
      <c r="AT84" s="148" t="s">
        <v>71</v>
      </c>
      <c r="AU84" s="148" t="s">
        <v>72</v>
      </c>
      <c r="AY84" s="141" t="s">
        <v>141</v>
      </c>
      <c r="BK84" s="149">
        <f>BK85+BK147+BK177+BK184+BK197+BK213</f>
        <v>0</v>
      </c>
    </row>
    <row r="85" spans="2:63" s="10" customFormat="1" ht="19.9" customHeight="1">
      <c r="B85" s="140"/>
      <c r="D85" s="150" t="s">
        <v>71</v>
      </c>
      <c r="E85" s="151" t="s">
        <v>22</v>
      </c>
      <c r="F85" s="151" t="s">
        <v>142</v>
      </c>
      <c r="J85" s="152">
        <f>BK85</f>
        <v>0</v>
      </c>
      <c r="L85" s="140"/>
      <c r="M85" s="144"/>
      <c r="N85" s="145"/>
      <c r="O85" s="145"/>
      <c r="P85" s="146">
        <f>SUM(P86:P146)</f>
        <v>1496.455537</v>
      </c>
      <c r="Q85" s="145"/>
      <c r="R85" s="146">
        <f>SUM(R86:R146)</f>
        <v>39.2958</v>
      </c>
      <c r="S85" s="145"/>
      <c r="T85" s="147">
        <f>SUM(T86:T146)</f>
        <v>186.41887499999999</v>
      </c>
      <c r="AR85" s="141" t="s">
        <v>22</v>
      </c>
      <c r="AT85" s="148" t="s">
        <v>71</v>
      </c>
      <c r="AU85" s="148" t="s">
        <v>22</v>
      </c>
      <c r="AY85" s="141" t="s">
        <v>141</v>
      </c>
      <c r="BK85" s="149">
        <f>SUM(BK86:BK146)</f>
        <v>0</v>
      </c>
    </row>
    <row r="86" spans="2:65" s="1" customFormat="1" ht="25.5" customHeight="1">
      <c r="B86" s="153"/>
      <c r="C86" s="154" t="s">
        <v>22</v>
      </c>
      <c r="D86" s="154" t="s">
        <v>143</v>
      </c>
      <c r="E86" s="155" t="s">
        <v>1266</v>
      </c>
      <c r="F86" s="156" t="s">
        <v>1267</v>
      </c>
      <c r="G86" s="157" t="s">
        <v>146</v>
      </c>
      <c r="H86" s="158">
        <v>166.225</v>
      </c>
      <c r="I86" s="159"/>
      <c r="J86" s="159">
        <f>ROUND(I86*H86,2)</f>
        <v>0</v>
      </c>
      <c r="K86" s="156" t="s">
        <v>147</v>
      </c>
      <c r="L86" s="37"/>
      <c r="M86" s="160" t="s">
        <v>5</v>
      </c>
      <c r="N86" s="161" t="s">
        <v>43</v>
      </c>
      <c r="O86" s="162">
        <v>0.017</v>
      </c>
      <c r="P86" s="162">
        <f>O86*H86</f>
        <v>2.825825</v>
      </c>
      <c r="Q86" s="162">
        <v>0</v>
      </c>
      <c r="R86" s="162">
        <f>Q86*H86</f>
        <v>0</v>
      </c>
      <c r="S86" s="162">
        <v>0.32</v>
      </c>
      <c r="T86" s="163">
        <f>S86*H86</f>
        <v>53.192</v>
      </c>
      <c r="AR86" s="23" t="s">
        <v>148</v>
      </c>
      <c r="AT86" s="23" t="s">
        <v>143</v>
      </c>
      <c r="AU86" s="23" t="s">
        <v>81</v>
      </c>
      <c r="AY86" s="23" t="s">
        <v>141</v>
      </c>
      <c r="BE86" s="164">
        <f>IF(N86="základní",J86,0)</f>
        <v>0</v>
      </c>
      <c r="BF86" s="164">
        <f>IF(N86="snížená",J86,0)</f>
        <v>0</v>
      </c>
      <c r="BG86" s="164">
        <f>IF(N86="zákl. přenesená",J86,0)</f>
        <v>0</v>
      </c>
      <c r="BH86" s="164">
        <f>IF(N86="sníž. přenesená",J86,0)</f>
        <v>0</v>
      </c>
      <c r="BI86" s="164">
        <f>IF(N86="nulová",J86,0)</f>
        <v>0</v>
      </c>
      <c r="BJ86" s="23" t="s">
        <v>22</v>
      </c>
      <c r="BK86" s="164">
        <f>ROUND(I86*H86,2)</f>
        <v>0</v>
      </c>
      <c r="BL86" s="23" t="s">
        <v>148</v>
      </c>
      <c r="BM86" s="23" t="s">
        <v>1268</v>
      </c>
    </row>
    <row r="87" spans="2:51" s="11" customFormat="1" ht="13.5">
      <c r="B87" s="165"/>
      <c r="D87" s="166" t="s">
        <v>150</v>
      </c>
      <c r="E87" s="167" t="s">
        <v>5</v>
      </c>
      <c r="F87" s="168" t="s">
        <v>1269</v>
      </c>
      <c r="H87" s="169">
        <v>166.225</v>
      </c>
      <c r="L87" s="165"/>
      <c r="M87" s="170"/>
      <c r="N87" s="171"/>
      <c r="O87" s="171"/>
      <c r="P87" s="171"/>
      <c r="Q87" s="171"/>
      <c r="R87" s="171"/>
      <c r="S87" s="171"/>
      <c r="T87" s="172"/>
      <c r="AT87" s="167" t="s">
        <v>150</v>
      </c>
      <c r="AU87" s="167" t="s">
        <v>81</v>
      </c>
      <c r="AV87" s="11" t="s">
        <v>81</v>
      </c>
      <c r="AW87" s="11" t="s">
        <v>152</v>
      </c>
      <c r="AX87" s="11" t="s">
        <v>72</v>
      </c>
      <c r="AY87" s="167" t="s">
        <v>141</v>
      </c>
    </row>
    <row r="88" spans="2:51" s="12" customFormat="1" ht="13.5">
      <c r="B88" s="173"/>
      <c r="D88" s="174" t="s">
        <v>150</v>
      </c>
      <c r="E88" s="175" t="s">
        <v>5</v>
      </c>
      <c r="F88" s="176" t="s">
        <v>153</v>
      </c>
      <c r="H88" s="177">
        <v>166.225</v>
      </c>
      <c r="L88" s="173"/>
      <c r="M88" s="178"/>
      <c r="N88" s="179"/>
      <c r="O88" s="179"/>
      <c r="P88" s="179"/>
      <c r="Q88" s="179"/>
      <c r="R88" s="179"/>
      <c r="S88" s="179"/>
      <c r="T88" s="180"/>
      <c r="AT88" s="181" t="s">
        <v>150</v>
      </c>
      <c r="AU88" s="181" t="s">
        <v>81</v>
      </c>
      <c r="AV88" s="12" t="s">
        <v>148</v>
      </c>
      <c r="AW88" s="12" t="s">
        <v>152</v>
      </c>
      <c r="AX88" s="12" t="s">
        <v>22</v>
      </c>
      <c r="AY88" s="181" t="s">
        <v>141</v>
      </c>
    </row>
    <row r="89" spans="2:65" s="1" customFormat="1" ht="16.5" customHeight="1">
      <c r="B89" s="153"/>
      <c r="C89" s="154" t="s">
        <v>81</v>
      </c>
      <c r="D89" s="154" t="s">
        <v>143</v>
      </c>
      <c r="E89" s="155" t="s">
        <v>158</v>
      </c>
      <c r="F89" s="156" t="s">
        <v>159</v>
      </c>
      <c r="G89" s="157" t="s">
        <v>146</v>
      </c>
      <c r="H89" s="158">
        <v>199.5</v>
      </c>
      <c r="I89" s="159"/>
      <c r="J89" s="159">
        <f>ROUND(I89*H89,2)</f>
        <v>0</v>
      </c>
      <c r="K89" s="156" t="s">
        <v>147</v>
      </c>
      <c r="L89" s="37"/>
      <c r="M89" s="160" t="s">
        <v>5</v>
      </c>
      <c r="N89" s="161" t="s">
        <v>43</v>
      </c>
      <c r="O89" s="162">
        <v>0.062</v>
      </c>
      <c r="P89" s="162">
        <f>O89*H89</f>
        <v>12.369</v>
      </c>
      <c r="Q89" s="162">
        <v>0</v>
      </c>
      <c r="R89" s="162">
        <f>Q89*H89</f>
        <v>0</v>
      </c>
      <c r="S89" s="162">
        <v>0.408</v>
      </c>
      <c r="T89" s="163">
        <f>S89*H89</f>
        <v>81.396</v>
      </c>
      <c r="AR89" s="23" t="s">
        <v>148</v>
      </c>
      <c r="AT89" s="23" t="s">
        <v>143</v>
      </c>
      <c r="AU89" s="23" t="s">
        <v>81</v>
      </c>
      <c r="AY89" s="23" t="s">
        <v>141</v>
      </c>
      <c r="BE89" s="164">
        <f>IF(N89="základní",J89,0)</f>
        <v>0</v>
      </c>
      <c r="BF89" s="164">
        <f>IF(N89="snížená",J89,0)</f>
        <v>0</v>
      </c>
      <c r="BG89" s="164">
        <f>IF(N89="zákl. přenesená",J89,0)</f>
        <v>0</v>
      </c>
      <c r="BH89" s="164">
        <f>IF(N89="sníž. přenesená",J89,0)</f>
        <v>0</v>
      </c>
      <c r="BI89" s="164">
        <f>IF(N89="nulová",J89,0)</f>
        <v>0</v>
      </c>
      <c r="BJ89" s="23" t="s">
        <v>22</v>
      </c>
      <c r="BK89" s="164">
        <f>ROUND(I89*H89,2)</f>
        <v>0</v>
      </c>
      <c r="BL89" s="23" t="s">
        <v>148</v>
      </c>
      <c r="BM89" s="23" t="s">
        <v>1270</v>
      </c>
    </row>
    <row r="90" spans="2:51" s="13" customFormat="1" ht="13.5">
      <c r="B90" s="182"/>
      <c r="D90" s="166" t="s">
        <v>150</v>
      </c>
      <c r="E90" s="183" t="s">
        <v>5</v>
      </c>
      <c r="F90" s="184" t="s">
        <v>161</v>
      </c>
      <c r="H90" s="185" t="s">
        <v>5</v>
      </c>
      <c r="L90" s="182"/>
      <c r="M90" s="186"/>
      <c r="N90" s="187"/>
      <c r="O90" s="187"/>
      <c r="P90" s="187"/>
      <c r="Q90" s="187"/>
      <c r="R90" s="187"/>
      <c r="S90" s="187"/>
      <c r="T90" s="188"/>
      <c r="AT90" s="185" t="s">
        <v>150</v>
      </c>
      <c r="AU90" s="185" t="s">
        <v>81</v>
      </c>
      <c r="AV90" s="13" t="s">
        <v>22</v>
      </c>
      <c r="AW90" s="13" t="s">
        <v>152</v>
      </c>
      <c r="AX90" s="13" t="s">
        <v>72</v>
      </c>
      <c r="AY90" s="185" t="s">
        <v>141</v>
      </c>
    </row>
    <row r="91" spans="2:51" s="11" customFormat="1" ht="13.5">
      <c r="B91" s="165"/>
      <c r="D91" s="166" t="s">
        <v>150</v>
      </c>
      <c r="E91" s="167" t="s">
        <v>5</v>
      </c>
      <c r="F91" s="168" t="s">
        <v>1271</v>
      </c>
      <c r="H91" s="169">
        <v>199.5</v>
      </c>
      <c r="L91" s="165"/>
      <c r="M91" s="170"/>
      <c r="N91" s="171"/>
      <c r="O91" s="171"/>
      <c r="P91" s="171"/>
      <c r="Q91" s="171"/>
      <c r="R91" s="171"/>
      <c r="S91" s="171"/>
      <c r="T91" s="172"/>
      <c r="AT91" s="167" t="s">
        <v>150</v>
      </c>
      <c r="AU91" s="167" t="s">
        <v>81</v>
      </c>
      <c r="AV91" s="11" t="s">
        <v>81</v>
      </c>
      <c r="AW91" s="11" t="s">
        <v>152</v>
      </c>
      <c r="AX91" s="11" t="s">
        <v>72</v>
      </c>
      <c r="AY91" s="167" t="s">
        <v>141</v>
      </c>
    </row>
    <row r="92" spans="2:51" s="12" customFormat="1" ht="13.5">
      <c r="B92" s="173"/>
      <c r="D92" s="174" t="s">
        <v>150</v>
      </c>
      <c r="E92" s="175" t="s">
        <v>5</v>
      </c>
      <c r="F92" s="176" t="s">
        <v>153</v>
      </c>
      <c r="H92" s="177">
        <v>199.5</v>
      </c>
      <c r="L92" s="173"/>
      <c r="M92" s="178"/>
      <c r="N92" s="179"/>
      <c r="O92" s="179"/>
      <c r="P92" s="179"/>
      <c r="Q92" s="179"/>
      <c r="R92" s="179"/>
      <c r="S92" s="179"/>
      <c r="T92" s="180"/>
      <c r="AT92" s="181" t="s">
        <v>150</v>
      </c>
      <c r="AU92" s="181" t="s">
        <v>81</v>
      </c>
      <c r="AV92" s="12" t="s">
        <v>148</v>
      </c>
      <c r="AW92" s="12" t="s">
        <v>152</v>
      </c>
      <c r="AX92" s="12" t="s">
        <v>22</v>
      </c>
      <c r="AY92" s="181" t="s">
        <v>141</v>
      </c>
    </row>
    <row r="93" spans="2:65" s="1" customFormat="1" ht="16.5" customHeight="1">
      <c r="B93" s="153"/>
      <c r="C93" s="154" t="s">
        <v>357</v>
      </c>
      <c r="D93" s="154" t="s">
        <v>143</v>
      </c>
      <c r="E93" s="155" t="s">
        <v>1272</v>
      </c>
      <c r="F93" s="156" t="s">
        <v>1273</v>
      </c>
      <c r="G93" s="157" t="s">
        <v>146</v>
      </c>
      <c r="H93" s="158">
        <v>166.225</v>
      </c>
      <c r="I93" s="159"/>
      <c r="J93" s="159">
        <f>ROUND(I93*H93,2)</f>
        <v>0</v>
      </c>
      <c r="K93" s="156" t="s">
        <v>147</v>
      </c>
      <c r="L93" s="37"/>
      <c r="M93" s="160" t="s">
        <v>5</v>
      </c>
      <c r="N93" s="161" t="s">
        <v>43</v>
      </c>
      <c r="O93" s="162">
        <v>0.102</v>
      </c>
      <c r="P93" s="162">
        <f>O93*H93</f>
        <v>16.954949999999997</v>
      </c>
      <c r="Q93" s="162">
        <v>0</v>
      </c>
      <c r="R93" s="162">
        <f>Q93*H93</f>
        <v>0</v>
      </c>
      <c r="S93" s="162">
        <v>0.235</v>
      </c>
      <c r="T93" s="163">
        <f>S93*H93</f>
        <v>39.062875</v>
      </c>
      <c r="AR93" s="23" t="s">
        <v>148</v>
      </c>
      <c r="AT93" s="23" t="s">
        <v>143</v>
      </c>
      <c r="AU93" s="23" t="s">
        <v>81</v>
      </c>
      <c r="AY93" s="23" t="s">
        <v>141</v>
      </c>
      <c r="BE93" s="164">
        <f>IF(N93="základní",J93,0)</f>
        <v>0</v>
      </c>
      <c r="BF93" s="164">
        <f>IF(N93="snížená",J93,0)</f>
        <v>0</v>
      </c>
      <c r="BG93" s="164">
        <f>IF(N93="zákl. přenesená",J93,0)</f>
        <v>0</v>
      </c>
      <c r="BH93" s="164">
        <f>IF(N93="sníž. přenesená",J93,0)</f>
        <v>0</v>
      </c>
      <c r="BI93" s="164">
        <f>IF(N93="nulová",J93,0)</f>
        <v>0</v>
      </c>
      <c r="BJ93" s="23" t="s">
        <v>22</v>
      </c>
      <c r="BK93" s="164">
        <f>ROUND(I93*H93,2)</f>
        <v>0</v>
      </c>
      <c r="BL93" s="23" t="s">
        <v>148</v>
      </c>
      <c r="BM93" s="23" t="s">
        <v>1274</v>
      </c>
    </row>
    <row r="94" spans="2:51" s="11" customFormat="1" ht="13.5">
      <c r="B94" s="165"/>
      <c r="D94" s="166" t="s">
        <v>150</v>
      </c>
      <c r="E94" s="167" t="s">
        <v>5</v>
      </c>
      <c r="F94" s="168" t="s">
        <v>1269</v>
      </c>
      <c r="H94" s="169">
        <v>166.225</v>
      </c>
      <c r="L94" s="165"/>
      <c r="M94" s="170"/>
      <c r="N94" s="171"/>
      <c r="O94" s="171"/>
      <c r="P94" s="171"/>
      <c r="Q94" s="171"/>
      <c r="R94" s="171"/>
      <c r="S94" s="171"/>
      <c r="T94" s="172"/>
      <c r="AT94" s="167" t="s">
        <v>150</v>
      </c>
      <c r="AU94" s="167" t="s">
        <v>81</v>
      </c>
      <c r="AV94" s="11" t="s">
        <v>81</v>
      </c>
      <c r="AW94" s="11" t="s">
        <v>152</v>
      </c>
      <c r="AX94" s="11" t="s">
        <v>72</v>
      </c>
      <c r="AY94" s="167" t="s">
        <v>141</v>
      </c>
    </row>
    <row r="95" spans="2:51" s="12" customFormat="1" ht="13.5">
      <c r="B95" s="173"/>
      <c r="D95" s="174" t="s">
        <v>150</v>
      </c>
      <c r="E95" s="175" t="s">
        <v>5</v>
      </c>
      <c r="F95" s="176" t="s">
        <v>153</v>
      </c>
      <c r="H95" s="177">
        <v>166.225</v>
      </c>
      <c r="L95" s="173"/>
      <c r="M95" s="178"/>
      <c r="N95" s="179"/>
      <c r="O95" s="179"/>
      <c r="P95" s="179"/>
      <c r="Q95" s="179"/>
      <c r="R95" s="179"/>
      <c r="S95" s="179"/>
      <c r="T95" s="180"/>
      <c r="AT95" s="181" t="s">
        <v>150</v>
      </c>
      <c r="AU95" s="181" t="s">
        <v>81</v>
      </c>
      <c r="AV95" s="12" t="s">
        <v>148</v>
      </c>
      <c r="AW95" s="12" t="s">
        <v>152</v>
      </c>
      <c r="AX95" s="12" t="s">
        <v>22</v>
      </c>
      <c r="AY95" s="181" t="s">
        <v>141</v>
      </c>
    </row>
    <row r="96" spans="2:65" s="1" customFormat="1" ht="16.5" customHeight="1">
      <c r="B96" s="153"/>
      <c r="C96" s="154" t="s">
        <v>148</v>
      </c>
      <c r="D96" s="154" t="s">
        <v>143</v>
      </c>
      <c r="E96" s="155" t="s">
        <v>183</v>
      </c>
      <c r="F96" s="156" t="s">
        <v>184</v>
      </c>
      <c r="G96" s="157" t="s">
        <v>185</v>
      </c>
      <c r="H96" s="158">
        <v>7.98</v>
      </c>
      <c r="I96" s="159"/>
      <c r="J96" s="159">
        <f>ROUND(I96*H96,2)</f>
        <v>0</v>
      </c>
      <c r="K96" s="156" t="s">
        <v>147</v>
      </c>
      <c r="L96" s="37"/>
      <c r="M96" s="160" t="s">
        <v>5</v>
      </c>
      <c r="N96" s="161" t="s">
        <v>43</v>
      </c>
      <c r="O96" s="162">
        <v>0.38</v>
      </c>
      <c r="P96" s="162">
        <f>O96*H96</f>
        <v>3.0324</v>
      </c>
      <c r="Q96" s="162">
        <v>0</v>
      </c>
      <c r="R96" s="162">
        <f>Q96*H96</f>
        <v>0</v>
      </c>
      <c r="S96" s="162">
        <v>1.6</v>
      </c>
      <c r="T96" s="163">
        <f>S96*H96</f>
        <v>12.768</v>
      </c>
      <c r="AR96" s="23" t="s">
        <v>148</v>
      </c>
      <c r="AT96" s="23" t="s">
        <v>143</v>
      </c>
      <c r="AU96" s="23" t="s">
        <v>81</v>
      </c>
      <c r="AY96" s="23" t="s">
        <v>141</v>
      </c>
      <c r="BE96" s="164">
        <f>IF(N96="základní",J96,0)</f>
        <v>0</v>
      </c>
      <c r="BF96" s="164">
        <f>IF(N96="snížená",J96,0)</f>
        <v>0</v>
      </c>
      <c r="BG96" s="164">
        <f>IF(N96="zákl. přenesená",J96,0)</f>
        <v>0</v>
      </c>
      <c r="BH96" s="164">
        <f>IF(N96="sníž. přenesená",J96,0)</f>
        <v>0</v>
      </c>
      <c r="BI96" s="164">
        <f>IF(N96="nulová",J96,0)</f>
        <v>0</v>
      </c>
      <c r="BJ96" s="23" t="s">
        <v>22</v>
      </c>
      <c r="BK96" s="164">
        <f>ROUND(I96*H96,2)</f>
        <v>0</v>
      </c>
      <c r="BL96" s="23" t="s">
        <v>148</v>
      </c>
      <c r="BM96" s="23" t="s">
        <v>1275</v>
      </c>
    </row>
    <row r="97" spans="2:51" s="11" customFormat="1" ht="13.5">
      <c r="B97" s="165"/>
      <c r="D97" s="166" t="s">
        <v>150</v>
      </c>
      <c r="E97" s="167" t="s">
        <v>5</v>
      </c>
      <c r="F97" s="168" t="s">
        <v>1276</v>
      </c>
      <c r="H97" s="169">
        <v>7.98</v>
      </c>
      <c r="L97" s="165"/>
      <c r="M97" s="170"/>
      <c r="N97" s="171"/>
      <c r="O97" s="171"/>
      <c r="P97" s="171"/>
      <c r="Q97" s="171"/>
      <c r="R97" s="171"/>
      <c r="S97" s="171"/>
      <c r="T97" s="172"/>
      <c r="AT97" s="167" t="s">
        <v>150</v>
      </c>
      <c r="AU97" s="167" t="s">
        <v>81</v>
      </c>
      <c r="AV97" s="11" t="s">
        <v>81</v>
      </c>
      <c r="AW97" s="11" t="s">
        <v>152</v>
      </c>
      <c r="AX97" s="11" t="s">
        <v>72</v>
      </c>
      <c r="AY97" s="167" t="s">
        <v>141</v>
      </c>
    </row>
    <row r="98" spans="2:51" s="12" customFormat="1" ht="13.5">
      <c r="B98" s="173"/>
      <c r="D98" s="174" t="s">
        <v>150</v>
      </c>
      <c r="E98" s="175" t="s">
        <v>5</v>
      </c>
      <c r="F98" s="176" t="s">
        <v>153</v>
      </c>
      <c r="H98" s="177">
        <v>7.98</v>
      </c>
      <c r="L98" s="173"/>
      <c r="M98" s="178"/>
      <c r="N98" s="179"/>
      <c r="O98" s="179"/>
      <c r="P98" s="179"/>
      <c r="Q98" s="179"/>
      <c r="R98" s="179"/>
      <c r="S98" s="179"/>
      <c r="T98" s="180"/>
      <c r="AT98" s="181" t="s">
        <v>150</v>
      </c>
      <c r="AU98" s="181" t="s">
        <v>81</v>
      </c>
      <c r="AV98" s="12" t="s">
        <v>148</v>
      </c>
      <c r="AW98" s="12" t="s">
        <v>152</v>
      </c>
      <c r="AX98" s="12" t="s">
        <v>22</v>
      </c>
      <c r="AY98" s="181" t="s">
        <v>141</v>
      </c>
    </row>
    <row r="99" spans="2:65" s="1" customFormat="1" ht="16.5" customHeight="1">
      <c r="B99" s="153"/>
      <c r="C99" s="154" t="s">
        <v>164</v>
      </c>
      <c r="D99" s="154" t="s">
        <v>143</v>
      </c>
      <c r="E99" s="155" t="s">
        <v>189</v>
      </c>
      <c r="F99" s="156" t="s">
        <v>190</v>
      </c>
      <c r="G99" s="157" t="s">
        <v>727</v>
      </c>
      <c r="H99" s="158">
        <v>80</v>
      </c>
      <c r="I99" s="159"/>
      <c r="J99" s="159">
        <f>ROUND(I99*H99,2)</f>
        <v>0</v>
      </c>
      <c r="K99" s="156" t="s">
        <v>147</v>
      </c>
      <c r="L99" s="37"/>
      <c r="M99" s="160" t="s">
        <v>5</v>
      </c>
      <c r="N99" s="161" t="s">
        <v>43</v>
      </c>
      <c r="O99" s="162">
        <v>0</v>
      </c>
      <c r="P99" s="162">
        <f>O99*H99</f>
        <v>0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AR99" s="23" t="s">
        <v>148</v>
      </c>
      <c r="AT99" s="23" t="s">
        <v>143</v>
      </c>
      <c r="AU99" s="23" t="s">
        <v>81</v>
      </c>
      <c r="AY99" s="23" t="s">
        <v>141</v>
      </c>
      <c r="BE99" s="164">
        <f>IF(N99="základní",J99,0)</f>
        <v>0</v>
      </c>
      <c r="BF99" s="164">
        <f>IF(N99="snížená",J99,0)</f>
        <v>0</v>
      </c>
      <c r="BG99" s="164">
        <f>IF(N99="zákl. přenesená",J99,0)</f>
        <v>0</v>
      </c>
      <c r="BH99" s="164">
        <f>IF(N99="sníž. přenesená",J99,0)</f>
        <v>0</v>
      </c>
      <c r="BI99" s="164">
        <f>IF(N99="nulová",J99,0)</f>
        <v>0</v>
      </c>
      <c r="BJ99" s="23" t="s">
        <v>22</v>
      </c>
      <c r="BK99" s="164">
        <f>ROUND(I99*H99,2)</f>
        <v>0</v>
      </c>
      <c r="BL99" s="23" t="s">
        <v>148</v>
      </c>
      <c r="BM99" s="23" t="s">
        <v>1277</v>
      </c>
    </row>
    <row r="100" spans="2:51" s="11" customFormat="1" ht="13.5">
      <c r="B100" s="165"/>
      <c r="D100" s="166" t="s">
        <v>150</v>
      </c>
      <c r="E100" s="167" t="s">
        <v>5</v>
      </c>
      <c r="F100" s="168" t="s">
        <v>1278</v>
      </c>
      <c r="H100" s="169">
        <v>80</v>
      </c>
      <c r="L100" s="165"/>
      <c r="M100" s="170"/>
      <c r="N100" s="171"/>
      <c r="O100" s="171"/>
      <c r="P100" s="171"/>
      <c r="Q100" s="171"/>
      <c r="R100" s="171"/>
      <c r="S100" s="171"/>
      <c r="T100" s="172"/>
      <c r="AT100" s="167" t="s">
        <v>150</v>
      </c>
      <c r="AU100" s="167" t="s">
        <v>81</v>
      </c>
      <c r="AV100" s="11" t="s">
        <v>81</v>
      </c>
      <c r="AW100" s="11" t="s">
        <v>152</v>
      </c>
      <c r="AX100" s="11" t="s">
        <v>72</v>
      </c>
      <c r="AY100" s="167" t="s">
        <v>141</v>
      </c>
    </row>
    <row r="101" spans="2:51" s="12" customFormat="1" ht="13.5">
      <c r="B101" s="173"/>
      <c r="D101" s="174" t="s">
        <v>150</v>
      </c>
      <c r="E101" s="175" t="s">
        <v>5</v>
      </c>
      <c r="F101" s="176" t="s">
        <v>153</v>
      </c>
      <c r="H101" s="177">
        <v>80</v>
      </c>
      <c r="L101" s="173"/>
      <c r="M101" s="178"/>
      <c r="N101" s="179"/>
      <c r="O101" s="179"/>
      <c r="P101" s="179"/>
      <c r="Q101" s="179"/>
      <c r="R101" s="179"/>
      <c r="S101" s="179"/>
      <c r="T101" s="180"/>
      <c r="AT101" s="181" t="s">
        <v>150</v>
      </c>
      <c r="AU101" s="181" t="s">
        <v>81</v>
      </c>
      <c r="AV101" s="12" t="s">
        <v>148</v>
      </c>
      <c r="AW101" s="12" t="s">
        <v>152</v>
      </c>
      <c r="AX101" s="12" t="s">
        <v>22</v>
      </c>
      <c r="AY101" s="181" t="s">
        <v>141</v>
      </c>
    </row>
    <row r="102" spans="2:65" s="1" customFormat="1" ht="25.5" customHeight="1">
      <c r="B102" s="153"/>
      <c r="C102" s="154" t="s">
        <v>169</v>
      </c>
      <c r="D102" s="154" t="s">
        <v>143</v>
      </c>
      <c r="E102" s="155" t="s">
        <v>195</v>
      </c>
      <c r="F102" s="156" t="s">
        <v>196</v>
      </c>
      <c r="G102" s="157" t="s">
        <v>197</v>
      </c>
      <c r="H102" s="158">
        <v>20</v>
      </c>
      <c r="I102" s="159"/>
      <c r="J102" s="159">
        <f>ROUND(I102*H102,2)</f>
        <v>0</v>
      </c>
      <c r="K102" s="156" t="s">
        <v>147</v>
      </c>
      <c r="L102" s="37"/>
      <c r="M102" s="160" t="s">
        <v>5</v>
      </c>
      <c r="N102" s="161" t="s">
        <v>43</v>
      </c>
      <c r="O102" s="162">
        <v>0</v>
      </c>
      <c r="P102" s="162">
        <f>O102*H102</f>
        <v>0</v>
      </c>
      <c r="Q102" s="162">
        <v>0</v>
      </c>
      <c r="R102" s="162">
        <f>Q102*H102</f>
        <v>0</v>
      </c>
      <c r="S102" s="162">
        <v>0</v>
      </c>
      <c r="T102" s="163">
        <f>S102*H102</f>
        <v>0</v>
      </c>
      <c r="AR102" s="23" t="s">
        <v>148</v>
      </c>
      <c r="AT102" s="23" t="s">
        <v>143</v>
      </c>
      <c r="AU102" s="23" t="s">
        <v>81</v>
      </c>
      <c r="AY102" s="23" t="s">
        <v>141</v>
      </c>
      <c r="BE102" s="164">
        <f>IF(N102="základní",J102,0)</f>
        <v>0</v>
      </c>
      <c r="BF102" s="164">
        <f>IF(N102="snížená",J102,0)</f>
        <v>0</v>
      </c>
      <c r="BG102" s="164">
        <f>IF(N102="zákl. přenesená",J102,0)</f>
        <v>0</v>
      </c>
      <c r="BH102" s="164">
        <f>IF(N102="sníž. přenesená",J102,0)</f>
        <v>0</v>
      </c>
      <c r="BI102" s="164">
        <f>IF(N102="nulová",J102,0)</f>
        <v>0</v>
      </c>
      <c r="BJ102" s="23" t="s">
        <v>22</v>
      </c>
      <c r="BK102" s="164">
        <f>ROUND(I102*H102,2)</f>
        <v>0</v>
      </c>
      <c r="BL102" s="23" t="s">
        <v>148</v>
      </c>
      <c r="BM102" s="23" t="s">
        <v>1279</v>
      </c>
    </row>
    <row r="103" spans="2:51" s="11" customFormat="1" ht="13.5">
      <c r="B103" s="165"/>
      <c r="D103" s="166" t="s">
        <v>150</v>
      </c>
      <c r="E103" s="167" t="s">
        <v>5</v>
      </c>
      <c r="F103" s="168" t="s">
        <v>1280</v>
      </c>
      <c r="H103" s="169">
        <v>20</v>
      </c>
      <c r="L103" s="165"/>
      <c r="M103" s="170"/>
      <c r="N103" s="171"/>
      <c r="O103" s="171"/>
      <c r="P103" s="171"/>
      <c r="Q103" s="171"/>
      <c r="R103" s="171"/>
      <c r="S103" s="171"/>
      <c r="T103" s="172"/>
      <c r="AT103" s="167" t="s">
        <v>150</v>
      </c>
      <c r="AU103" s="167" t="s">
        <v>81</v>
      </c>
      <c r="AV103" s="11" t="s">
        <v>81</v>
      </c>
      <c r="AW103" s="11" t="s">
        <v>152</v>
      </c>
      <c r="AX103" s="11" t="s">
        <v>72</v>
      </c>
      <c r="AY103" s="167" t="s">
        <v>141</v>
      </c>
    </row>
    <row r="104" spans="2:51" s="12" customFormat="1" ht="13.5">
      <c r="B104" s="173"/>
      <c r="D104" s="174" t="s">
        <v>150</v>
      </c>
      <c r="E104" s="175" t="s">
        <v>5</v>
      </c>
      <c r="F104" s="176" t="s">
        <v>153</v>
      </c>
      <c r="H104" s="177">
        <v>20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81" t="s">
        <v>150</v>
      </c>
      <c r="AU104" s="181" t="s">
        <v>81</v>
      </c>
      <c r="AV104" s="12" t="s">
        <v>148</v>
      </c>
      <c r="AW104" s="12" t="s">
        <v>152</v>
      </c>
      <c r="AX104" s="12" t="s">
        <v>22</v>
      </c>
      <c r="AY104" s="181" t="s">
        <v>141</v>
      </c>
    </row>
    <row r="105" spans="2:65" s="1" customFormat="1" ht="16.5" customHeight="1">
      <c r="B105" s="153"/>
      <c r="C105" s="154" t="s">
        <v>174</v>
      </c>
      <c r="D105" s="154" t="s">
        <v>143</v>
      </c>
      <c r="E105" s="155" t="s">
        <v>206</v>
      </c>
      <c r="F105" s="156" t="s">
        <v>745</v>
      </c>
      <c r="G105" s="157" t="s">
        <v>185</v>
      </c>
      <c r="H105" s="158">
        <v>43.693</v>
      </c>
      <c r="I105" s="159"/>
      <c r="J105" s="159">
        <f>ROUND(I105*H105,2)</f>
        <v>0</v>
      </c>
      <c r="K105" s="156" t="s">
        <v>147</v>
      </c>
      <c r="L105" s="37"/>
      <c r="M105" s="160" t="s">
        <v>5</v>
      </c>
      <c r="N105" s="161" t="s">
        <v>43</v>
      </c>
      <c r="O105" s="162">
        <v>1.763</v>
      </c>
      <c r="P105" s="162">
        <f>O105*H105</f>
        <v>77.03075899999999</v>
      </c>
      <c r="Q105" s="162">
        <v>0</v>
      </c>
      <c r="R105" s="162">
        <f>Q105*H105</f>
        <v>0</v>
      </c>
      <c r="S105" s="162">
        <v>0</v>
      </c>
      <c r="T105" s="163">
        <f>S105*H105</f>
        <v>0</v>
      </c>
      <c r="AR105" s="23" t="s">
        <v>148</v>
      </c>
      <c r="AT105" s="23" t="s">
        <v>143</v>
      </c>
      <c r="AU105" s="23" t="s">
        <v>81</v>
      </c>
      <c r="AY105" s="23" t="s">
        <v>141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3" t="s">
        <v>22</v>
      </c>
      <c r="BK105" s="164">
        <f>ROUND(I105*H105,2)</f>
        <v>0</v>
      </c>
      <c r="BL105" s="23" t="s">
        <v>148</v>
      </c>
      <c r="BM105" s="23" t="s">
        <v>1281</v>
      </c>
    </row>
    <row r="106" spans="2:51" s="11" customFormat="1" ht="13.5">
      <c r="B106" s="165"/>
      <c r="D106" s="166" t="s">
        <v>150</v>
      </c>
      <c r="E106" s="167" t="s">
        <v>5</v>
      </c>
      <c r="F106" s="168" t="s">
        <v>1282</v>
      </c>
      <c r="H106" s="169">
        <v>43.6931</v>
      </c>
      <c r="L106" s="165"/>
      <c r="M106" s="170"/>
      <c r="N106" s="171"/>
      <c r="O106" s="171"/>
      <c r="P106" s="171"/>
      <c r="Q106" s="171"/>
      <c r="R106" s="171"/>
      <c r="S106" s="171"/>
      <c r="T106" s="172"/>
      <c r="AT106" s="167" t="s">
        <v>150</v>
      </c>
      <c r="AU106" s="167" t="s">
        <v>81</v>
      </c>
      <c r="AV106" s="11" t="s">
        <v>81</v>
      </c>
      <c r="AW106" s="11" t="s">
        <v>152</v>
      </c>
      <c r="AX106" s="11" t="s">
        <v>72</v>
      </c>
      <c r="AY106" s="167" t="s">
        <v>141</v>
      </c>
    </row>
    <row r="107" spans="2:51" s="12" customFormat="1" ht="13.5">
      <c r="B107" s="173"/>
      <c r="D107" s="174" t="s">
        <v>150</v>
      </c>
      <c r="E107" s="175" t="s">
        <v>5</v>
      </c>
      <c r="F107" s="176" t="s">
        <v>153</v>
      </c>
      <c r="H107" s="177">
        <v>43.6931</v>
      </c>
      <c r="L107" s="173"/>
      <c r="M107" s="178"/>
      <c r="N107" s="179"/>
      <c r="O107" s="179"/>
      <c r="P107" s="179"/>
      <c r="Q107" s="179"/>
      <c r="R107" s="179"/>
      <c r="S107" s="179"/>
      <c r="T107" s="180"/>
      <c r="AT107" s="181" t="s">
        <v>150</v>
      </c>
      <c r="AU107" s="181" t="s">
        <v>81</v>
      </c>
      <c r="AV107" s="12" t="s">
        <v>148</v>
      </c>
      <c r="AW107" s="12" t="s">
        <v>152</v>
      </c>
      <c r="AX107" s="12" t="s">
        <v>22</v>
      </c>
      <c r="AY107" s="181" t="s">
        <v>141</v>
      </c>
    </row>
    <row r="108" spans="2:65" s="1" customFormat="1" ht="16.5" customHeight="1">
      <c r="B108" s="153"/>
      <c r="C108" s="154" t="s">
        <v>178</v>
      </c>
      <c r="D108" s="154" t="s">
        <v>143</v>
      </c>
      <c r="E108" s="155" t="s">
        <v>747</v>
      </c>
      <c r="F108" s="156" t="s">
        <v>748</v>
      </c>
      <c r="G108" s="157" t="s">
        <v>185</v>
      </c>
      <c r="H108" s="158">
        <v>436.931</v>
      </c>
      <c r="I108" s="159"/>
      <c r="J108" s="159">
        <f>ROUND(I108*H108,2)</f>
        <v>0</v>
      </c>
      <c r="K108" s="156" t="s">
        <v>147</v>
      </c>
      <c r="L108" s="37"/>
      <c r="M108" s="160" t="s">
        <v>5</v>
      </c>
      <c r="N108" s="161" t="s">
        <v>43</v>
      </c>
      <c r="O108" s="162">
        <v>1.556</v>
      </c>
      <c r="P108" s="162">
        <f>O108*H108</f>
        <v>679.864636</v>
      </c>
      <c r="Q108" s="162">
        <v>0</v>
      </c>
      <c r="R108" s="162">
        <f>Q108*H108</f>
        <v>0</v>
      </c>
      <c r="S108" s="162">
        <v>0</v>
      </c>
      <c r="T108" s="163">
        <f>S108*H108</f>
        <v>0</v>
      </c>
      <c r="AR108" s="23" t="s">
        <v>148</v>
      </c>
      <c r="AT108" s="23" t="s">
        <v>143</v>
      </c>
      <c r="AU108" s="23" t="s">
        <v>81</v>
      </c>
      <c r="AY108" s="23" t="s">
        <v>141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3" t="s">
        <v>22</v>
      </c>
      <c r="BK108" s="164">
        <f>ROUND(I108*H108,2)</f>
        <v>0</v>
      </c>
      <c r="BL108" s="23" t="s">
        <v>148</v>
      </c>
      <c r="BM108" s="23" t="s">
        <v>1283</v>
      </c>
    </row>
    <row r="109" spans="2:51" s="11" customFormat="1" ht="13.5">
      <c r="B109" s="165"/>
      <c r="D109" s="166" t="s">
        <v>150</v>
      </c>
      <c r="E109" s="167" t="s">
        <v>5</v>
      </c>
      <c r="F109" s="168" t="s">
        <v>1284</v>
      </c>
      <c r="H109" s="169">
        <v>158.774</v>
      </c>
      <c r="L109" s="165"/>
      <c r="M109" s="170"/>
      <c r="N109" s="171"/>
      <c r="O109" s="171"/>
      <c r="P109" s="171"/>
      <c r="Q109" s="171"/>
      <c r="R109" s="171"/>
      <c r="S109" s="171"/>
      <c r="T109" s="172"/>
      <c r="AT109" s="167" t="s">
        <v>150</v>
      </c>
      <c r="AU109" s="167" t="s">
        <v>81</v>
      </c>
      <c r="AV109" s="11" t="s">
        <v>81</v>
      </c>
      <c r="AW109" s="11" t="s">
        <v>152</v>
      </c>
      <c r="AX109" s="11" t="s">
        <v>72</v>
      </c>
      <c r="AY109" s="167" t="s">
        <v>141</v>
      </c>
    </row>
    <row r="110" spans="2:51" s="11" customFormat="1" ht="13.5">
      <c r="B110" s="165"/>
      <c r="D110" s="166" t="s">
        <v>150</v>
      </c>
      <c r="E110" s="167" t="s">
        <v>5</v>
      </c>
      <c r="F110" s="168" t="s">
        <v>1285</v>
      </c>
      <c r="H110" s="169">
        <v>56.848</v>
      </c>
      <c r="L110" s="165"/>
      <c r="M110" s="170"/>
      <c r="N110" s="171"/>
      <c r="O110" s="171"/>
      <c r="P110" s="171"/>
      <c r="Q110" s="171"/>
      <c r="R110" s="171"/>
      <c r="S110" s="171"/>
      <c r="T110" s="172"/>
      <c r="AT110" s="167" t="s">
        <v>150</v>
      </c>
      <c r="AU110" s="167" t="s">
        <v>81</v>
      </c>
      <c r="AV110" s="11" t="s">
        <v>81</v>
      </c>
      <c r="AW110" s="11" t="s">
        <v>152</v>
      </c>
      <c r="AX110" s="11" t="s">
        <v>72</v>
      </c>
      <c r="AY110" s="167" t="s">
        <v>141</v>
      </c>
    </row>
    <row r="111" spans="2:51" s="11" customFormat="1" ht="13.5">
      <c r="B111" s="165"/>
      <c r="D111" s="166" t="s">
        <v>150</v>
      </c>
      <c r="E111" s="167" t="s">
        <v>5</v>
      </c>
      <c r="F111" s="168" t="s">
        <v>1286</v>
      </c>
      <c r="H111" s="169">
        <v>221.309</v>
      </c>
      <c r="L111" s="165"/>
      <c r="M111" s="170"/>
      <c r="N111" s="171"/>
      <c r="O111" s="171"/>
      <c r="P111" s="171"/>
      <c r="Q111" s="171"/>
      <c r="R111" s="171"/>
      <c r="S111" s="171"/>
      <c r="T111" s="172"/>
      <c r="AT111" s="167" t="s">
        <v>150</v>
      </c>
      <c r="AU111" s="167" t="s">
        <v>81</v>
      </c>
      <c r="AV111" s="11" t="s">
        <v>81</v>
      </c>
      <c r="AW111" s="11" t="s">
        <v>152</v>
      </c>
      <c r="AX111" s="11" t="s">
        <v>72</v>
      </c>
      <c r="AY111" s="167" t="s">
        <v>141</v>
      </c>
    </row>
    <row r="112" spans="2:51" s="12" customFormat="1" ht="13.5">
      <c r="B112" s="173"/>
      <c r="D112" s="174" t="s">
        <v>150</v>
      </c>
      <c r="E112" s="175" t="s">
        <v>5</v>
      </c>
      <c r="F112" s="176" t="s">
        <v>153</v>
      </c>
      <c r="H112" s="177">
        <v>436.931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81" t="s">
        <v>150</v>
      </c>
      <c r="AU112" s="181" t="s">
        <v>81</v>
      </c>
      <c r="AV112" s="12" t="s">
        <v>148</v>
      </c>
      <c r="AW112" s="12" t="s">
        <v>152</v>
      </c>
      <c r="AX112" s="12" t="s">
        <v>22</v>
      </c>
      <c r="AY112" s="181" t="s">
        <v>141</v>
      </c>
    </row>
    <row r="113" spans="2:65" s="1" customFormat="1" ht="16.5" customHeight="1">
      <c r="B113" s="153"/>
      <c r="C113" s="154" t="s">
        <v>182</v>
      </c>
      <c r="D113" s="154" t="s">
        <v>143</v>
      </c>
      <c r="E113" s="155" t="s">
        <v>220</v>
      </c>
      <c r="F113" s="156" t="s">
        <v>221</v>
      </c>
      <c r="G113" s="157" t="s">
        <v>222</v>
      </c>
      <c r="H113" s="158">
        <v>180</v>
      </c>
      <c r="I113" s="159"/>
      <c r="J113" s="159">
        <f>ROUND(I113*H113,2)</f>
        <v>0</v>
      </c>
      <c r="K113" s="156" t="s">
        <v>147</v>
      </c>
      <c r="L113" s="37"/>
      <c r="M113" s="160" t="s">
        <v>5</v>
      </c>
      <c r="N113" s="161" t="s">
        <v>43</v>
      </c>
      <c r="O113" s="162">
        <v>0.468</v>
      </c>
      <c r="P113" s="162">
        <f>O113*H113</f>
        <v>84.24000000000001</v>
      </c>
      <c r="Q113" s="162">
        <v>0.0002</v>
      </c>
      <c r="R113" s="162">
        <f>Q113*H113</f>
        <v>0.036000000000000004</v>
      </c>
      <c r="S113" s="162">
        <v>0</v>
      </c>
      <c r="T113" s="163">
        <f>S113*H113</f>
        <v>0</v>
      </c>
      <c r="AR113" s="23" t="s">
        <v>148</v>
      </c>
      <c r="AT113" s="23" t="s">
        <v>143</v>
      </c>
      <c r="AU113" s="23" t="s">
        <v>81</v>
      </c>
      <c r="AY113" s="23" t="s">
        <v>141</v>
      </c>
      <c r="BE113" s="164">
        <f>IF(N113="základní",J113,0)</f>
        <v>0</v>
      </c>
      <c r="BF113" s="164">
        <f>IF(N113="snížená",J113,0)</f>
        <v>0</v>
      </c>
      <c r="BG113" s="164">
        <f>IF(N113="zákl. přenesená",J113,0)</f>
        <v>0</v>
      </c>
      <c r="BH113" s="164">
        <f>IF(N113="sníž. přenesená",J113,0)</f>
        <v>0</v>
      </c>
      <c r="BI113" s="164">
        <f>IF(N113="nulová",J113,0)</f>
        <v>0</v>
      </c>
      <c r="BJ113" s="23" t="s">
        <v>22</v>
      </c>
      <c r="BK113" s="164">
        <f>ROUND(I113*H113,2)</f>
        <v>0</v>
      </c>
      <c r="BL113" s="23" t="s">
        <v>148</v>
      </c>
      <c r="BM113" s="23" t="s">
        <v>1287</v>
      </c>
    </row>
    <row r="114" spans="2:51" s="11" customFormat="1" ht="13.5">
      <c r="B114" s="165"/>
      <c r="D114" s="166" t="s">
        <v>150</v>
      </c>
      <c r="E114" s="167" t="s">
        <v>5</v>
      </c>
      <c r="F114" s="168" t="s">
        <v>1288</v>
      </c>
      <c r="H114" s="169">
        <v>180</v>
      </c>
      <c r="L114" s="165"/>
      <c r="M114" s="170"/>
      <c r="N114" s="171"/>
      <c r="O114" s="171"/>
      <c r="P114" s="171"/>
      <c r="Q114" s="171"/>
      <c r="R114" s="171"/>
      <c r="S114" s="171"/>
      <c r="T114" s="172"/>
      <c r="AT114" s="167" t="s">
        <v>150</v>
      </c>
      <c r="AU114" s="167" t="s">
        <v>81</v>
      </c>
      <c r="AV114" s="11" t="s">
        <v>81</v>
      </c>
      <c r="AW114" s="11" t="s">
        <v>152</v>
      </c>
      <c r="AX114" s="11" t="s">
        <v>72</v>
      </c>
      <c r="AY114" s="167" t="s">
        <v>141</v>
      </c>
    </row>
    <row r="115" spans="2:51" s="12" customFormat="1" ht="13.5">
      <c r="B115" s="173"/>
      <c r="D115" s="174" t="s">
        <v>150</v>
      </c>
      <c r="E115" s="175" t="s">
        <v>5</v>
      </c>
      <c r="F115" s="176" t="s">
        <v>153</v>
      </c>
      <c r="H115" s="177">
        <v>180</v>
      </c>
      <c r="L115" s="173"/>
      <c r="M115" s="178"/>
      <c r="N115" s="179"/>
      <c r="O115" s="179"/>
      <c r="P115" s="179"/>
      <c r="Q115" s="179"/>
      <c r="R115" s="179"/>
      <c r="S115" s="179"/>
      <c r="T115" s="180"/>
      <c r="AT115" s="181" t="s">
        <v>150</v>
      </c>
      <c r="AU115" s="181" t="s">
        <v>81</v>
      </c>
      <c r="AV115" s="12" t="s">
        <v>148</v>
      </c>
      <c r="AW115" s="12" t="s">
        <v>152</v>
      </c>
      <c r="AX115" s="12" t="s">
        <v>22</v>
      </c>
      <c r="AY115" s="181" t="s">
        <v>141</v>
      </c>
    </row>
    <row r="116" spans="2:65" s="1" customFormat="1" ht="16.5" customHeight="1">
      <c r="B116" s="153"/>
      <c r="C116" s="154" t="s">
        <v>26</v>
      </c>
      <c r="D116" s="154" t="s">
        <v>143</v>
      </c>
      <c r="E116" s="155" t="s">
        <v>226</v>
      </c>
      <c r="F116" s="156" t="s">
        <v>227</v>
      </c>
      <c r="G116" s="157" t="s">
        <v>222</v>
      </c>
      <c r="H116" s="158">
        <v>180</v>
      </c>
      <c r="I116" s="159"/>
      <c r="J116" s="159">
        <f>ROUND(I116*H116,2)</f>
        <v>0</v>
      </c>
      <c r="K116" s="156" t="s">
        <v>147</v>
      </c>
      <c r="L116" s="37"/>
      <c r="M116" s="160" t="s">
        <v>5</v>
      </c>
      <c r="N116" s="161" t="s">
        <v>43</v>
      </c>
      <c r="O116" s="162">
        <v>0.255</v>
      </c>
      <c r="P116" s="162">
        <f>O116*H116</f>
        <v>45.9</v>
      </c>
      <c r="Q116" s="162">
        <v>0.0002</v>
      </c>
      <c r="R116" s="162">
        <f>Q116*H116</f>
        <v>0.036000000000000004</v>
      </c>
      <c r="S116" s="162">
        <v>0</v>
      </c>
      <c r="T116" s="163">
        <f>S116*H116</f>
        <v>0</v>
      </c>
      <c r="AR116" s="23" t="s">
        <v>148</v>
      </c>
      <c r="AT116" s="23" t="s">
        <v>143</v>
      </c>
      <c r="AU116" s="23" t="s">
        <v>81</v>
      </c>
      <c r="AY116" s="23" t="s">
        <v>141</v>
      </c>
      <c r="BE116" s="164">
        <f>IF(N116="základní",J116,0)</f>
        <v>0</v>
      </c>
      <c r="BF116" s="164">
        <f>IF(N116="snížená",J116,0)</f>
        <v>0</v>
      </c>
      <c r="BG116" s="164">
        <f>IF(N116="zákl. přenesená",J116,0)</f>
        <v>0</v>
      </c>
      <c r="BH116" s="164">
        <f>IF(N116="sníž. přenesená",J116,0)</f>
        <v>0</v>
      </c>
      <c r="BI116" s="164">
        <f>IF(N116="nulová",J116,0)</f>
        <v>0</v>
      </c>
      <c r="BJ116" s="23" t="s">
        <v>22</v>
      </c>
      <c r="BK116" s="164">
        <f>ROUND(I116*H116,2)</f>
        <v>0</v>
      </c>
      <c r="BL116" s="23" t="s">
        <v>148</v>
      </c>
      <c r="BM116" s="23" t="s">
        <v>1289</v>
      </c>
    </row>
    <row r="117" spans="2:51" s="11" customFormat="1" ht="13.5">
      <c r="B117" s="165"/>
      <c r="D117" s="166" t="s">
        <v>150</v>
      </c>
      <c r="E117" s="167" t="s">
        <v>5</v>
      </c>
      <c r="F117" s="168" t="s">
        <v>1288</v>
      </c>
      <c r="H117" s="169">
        <v>180</v>
      </c>
      <c r="L117" s="165"/>
      <c r="M117" s="170"/>
      <c r="N117" s="171"/>
      <c r="O117" s="171"/>
      <c r="P117" s="171"/>
      <c r="Q117" s="171"/>
      <c r="R117" s="171"/>
      <c r="S117" s="171"/>
      <c r="T117" s="172"/>
      <c r="AT117" s="167" t="s">
        <v>150</v>
      </c>
      <c r="AU117" s="167" t="s">
        <v>81</v>
      </c>
      <c r="AV117" s="11" t="s">
        <v>81</v>
      </c>
      <c r="AW117" s="11" t="s">
        <v>152</v>
      </c>
      <c r="AX117" s="11" t="s">
        <v>72</v>
      </c>
      <c r="AY117" s="167" t="s">
        <v>141</v>
      </c>
    </row>
    <row r="118" spans="2:51" s="12" customFormat="1" ht="13.5">
      <c r="B118" s="173"/>
      <c r="D118" s="174" t="s">
        <v>150</v>
      </c>
      <c r="E118" s="175" t="s">
        <v>5</v>
      </c>
      <c r="F118" s="176" t="s">
        <v>153</v>
      </c>
      <c r="H118" s="177">
        <v>180</v>
      </c>
      <c r="L118" s="173"/>
      <c r="M118" s="178"/>
      <c r="N118" s="179"/>
      <c r="O118" s="179"/>
      <c r="P118" s="179"/>
      <c r="Q118" s="179"/>
      <c r="R118" s="179"/>
      <c r="S118" s="179"/>
      <c r="T118" s="180"/>
      <c r="AT118" s="181" t="s">
        <v>150</v>
      </c>
      <c r="AU118" s="181" t="s">
        <v>81</v>
      </c>
      <c r="AV118" s="12" t="s">
        <v>148</v>
      </c>
      <c r="AW118" s="12" t="s">
        <v>152</v>
      </c>
      <c r="AX118" s="12" t="s">
        <v>22</v>
      </c>
      <c r="AY118" s="181" t="s">
        <v>141</v>
      </c>
    </row>
    <row r="119" spans="2:65" s="1" customFormat="1" ht="25.5" customHeight="1">
      <c r="B119" s="153"/>
      <c r="C119" s="154" t="s">
        <v>194</v>
      </c>
      <c r="D119" s="154" t="s">
        <v>143</v>
      </c>
      <c r="E119" s="155" t="s">
        <v>230</v>
      </c>
      <c r="F119" s="156" t="s">
        <v>231</v>
      </c>
      <c r="G119" s="157" t="s">
        <v>146</v>
      </c>
      <c r="H119" s="158">
        <v>252</v>
      </c>
      <c r="I119" s="159"/>
      <c r="J119" s="159">
        <f>ROUND(I119*H119,2)</f>
        <v>0</v>
      </c>
      <c r="K119" s="156" t="s">
        <v>147</v>
      </c>
      <c r="L119" s="37"/>
      <c r="M119" s="160" t="s">
        <v>5</v>
      </c>
      <c r="N119" s="161" t="s">
        <v>43</v>
      </c>
      <c r="O119" s="162">
        <v>0.542</v>
      </c>
      <c r="P119" s="162">
        <f>O119*H119</f>
        <v>136.584</v>
      </c>
      <c r="Q119" s="162">
        <v>0.00015</v>
      </c>
      <c r="R119" s="162">
        <f>Q119*H119</f>
        <v>0.03779999999999999</v>
      </c>
      <c r="S119" s="162">
        <v>0</v>
      </c>
      <c r="T119" s="163">
        <f>S119*H119</f>
        <v>0</v>
      </c>
      <c r="AR119" s="23" t="s">
        <v>148</v>
      </c>
      <c r="AT119" s="23" t="s">
        <v>143</v>
      </c>
      <c r="AU119" s="23" t="s">
        <v>81</v>
      </c>
      <c r="AY119" s="23" t="s">
        <v>141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23" t="s">
        <v>22</v>
      </c>
      <c r="BK119" s="164">
        <f>ROUND(I119*H119,2)</f>
        <v>0</v>
      </c>
      <c r="BL119" s="23" t="s">
        <v>148</v>
      </c>
      <c r="BM119" s="23" t="s">
        <v>1290</v>
      </c>
    </row>
    <row r="120" spans="2:51" s="11" customFormat="1" ht="13.5">
      <c r="B120" s="165"/>
      <c r="D120" s="166" t="s">
        <v>150</v>
      </c>
      <c r="E120" s="167" t="s">
        <v>5</v>
      </c>
      <c r="F120" s="168" t="s">
        <v>1291</v>
      </c>
      <c r="H120" s="169">
        <v>252</v>
      </c>
      <c r="L120" s="165"/>
      <c r="M120" s="170"/>
      <c r="N120" s="171"/>
      <c r="O120" s="171"/>
      <c r="P120" s="171"/>
      <c r="Q120" s="171"/>
      <c r="R120" s="171"/>
      <c r="S120" s="171"/>
      <c r="T120" s="172"/>
      <c r="AT120" s="167" t="s">
        <v>150</v>
      </c>
      <c r="AU120" s="167" t="s">
        <v>81</v>
      </c>
      <c r="AV120" s="11" t="s">
        <v>81</v>
      </c>
      <c r="AW120" s="11" t="s">
        <v>152</v>
      </c>
      <c r="AX120" s="11" t="s">
        <v>72</v>
      </c>
      <c r="AY120" s="167" t="s">
        <v>141</v>
      </c>
    </row>
    <row r="121" spans="2:51" s="12" customFormat="1" ht="13.5">
      <c r="B121" s="173"/>
      <c r="D121" s="174" t="s">
        <v>150</v>
      </c>
      <c r="E121" s="175" t="s">
        <v>5</v>
      </c>
      <c r="F121" s="176" t="s">
        <v>153</v>
      </c>
      <c r="H121" s="177">
        <v>252</v>
      </c>
      <c r="L121" s="173"/>
      <c r="M121" s="178"/>
      <c r="N121" s="179"/>
      <c r="O121" s="179"/>
      <c r="P121" s="179"/>
      <c r="Q121" s="179"/>
      <c r="R121" s="179"/>
      <c r="S121" s="179"/>
      <c r="T121" s="180"/>
      <c r="AT121" s="181" t="s">
        <v>150</v>
      </c>
      <c r="AU121" s="181" t="s">
        <v>81</v>
      </c>
      <c r="AV121" s="12" t="s">
        <v>148</v>
      </c>
      <c r="AW121" s="12" t="s">
        <v>152</v>
      </c>
      <c r="AX121" s="12" t="s">
        <v>22</v>
      </c>
      <c r="AY121" s="181" t="s">
        <v>141</v>
      </c>
    </row>
    <row r="122" spans="2:65" s="1" customFormat="1" ht="25.5" customHeight="1">
      <c r="B122" s="153"/>
      <c r="C122" s="154" t="s">
        <v>200</v>
      </c>
      <c r="D122" s="154" t="s">
        <v>143</v>
      </c>
      <c r="E122" s="155" t="s">
        <v>776</v>
      </c>
      <c r="F122" s="156" t="s">
        <v>777</v>
      </c>
      <c r="G122" s="157" t="s">
        <v>146</v>
      </c>
      <c r="H122" s="158">
        <v>252</v>
      </c>
      <c r="I122" s="159"/>
      <c r="J122" s="159">
        <f>ROUND(I122*H122,2)</f>
        <v>0</v>
      </c>
      <c r="K122" s="156" t="s">
        <v>147</v>
      </c>
      <c r="L122" s="37"/>
      <c r="M122" s="160" t="s">
        <v>5</v>
      </c>
      <c r="N122" s="161" t="s">
        <v>43</v>
      </c>
      <c r="O122" s="162">
        <v>1.299</v>
      </c>
      <c r="P122" s="162">
        <f>O122*H122</f>
        <v>327.34799999999996</v>
      </c>
      <c r="Q122" s="162">
        <v>0</v>
      </c>
      <c r="R122" s="162">
        <f>Q122*H122</f>
        <v>0</v>
      </c>
      <c r="S122" s="162">
        <v>0</v>
      </c>
      <c r="T122" s="163">
        <f>S122*H122</f>
        <v>0</v>
      </c>
      <c r="AR122" s="23" t="s">
        <v>148</v>
      </c>
      <c r="AT122" s="23" t="s">
        <v>143</v>
      </c>
      <c r="AU122" s="23" t="s">
        <v>81</v>
      </c>
      <c r="AY122" s="23" t="s">
        <v>141</v>
      </c>
      <c r="BE122" s="164">
        <f>IF(N122="základní",J122,0)</f>
        <v>0</v>
      </c>
      <c r="BF122" s="164">
        <f>IF(N122="snížená",J122,0)</f>
        <v>0</v>
      </c>
      <c r="BG122" s="164">
        <f>IF(N122="zákl. přenesená",J122,0)</f>
        <v>0</v>
      </c>
      <c r="BH122" s="164">
        <f>IF(N122="sníž. přenesená",J122,0)</f>
        <v>0</v>
      </c>
      <c r="BI122" s="164">
        <f>IF(N122="nulová",J122,0)</f>
        <v>0</v>
      </c>
      <c r="BJ122" s="23" t="s">
        <v>22</v>
      </c>
      <c r="BK122" s="164">
        <f>ROUND(I122*H122,2)</f>
        <v>0</v>
      </c>
      <c r="BL122" s="23" t="s">
        <v>148</v>
      </c>
      <c r="BM122" s="23" t="s">
        <v>1292</v>
      </c>
    </row>
    <row r="123" spans="2:51" s="11" customFormat="1" ht="13.5">
      <c r="B123" s="165"/>
      <c r="D123" s="166" t="s">
        <v>150</v>
      </c>
      <c r="E123" s="167" t="s">
        <v>5</v>
      </c>
      <c r="F123" s="168" t="s">
        <v>1291</v>
      </c>
      <c r="H123" s="169">
        <v>252</v>
      </c>
      <c r="L123" s="165"/>
      <c r="M123" s="170"/>
      <c r="N123" s="171"/>
      <c r="O123" s="171"/>
      <c r="P123" s="171"/>
      <c r="Q123" s="171"/>
      <c r="R123" s="171"/>
      <c r="S123" s="171"/>
      <c r="T123" s="172"/>
      <c r="AT123" s="167" t="s">
        <v>150</v>
      </c>
      <c r="AU123" s="167" t="s">
        <v>81</v>
      </c>
      <c r="AV123" s="11" t="s">
        <v>81</v>
      </c>
      <c r="AW123" s="11" t="s">
        <v>152</v>
      </c>
      <c r="AX123" s="11" t="s">
        <v>72</v>
      </c>
      <c r="AY123" s="167" t="s">
        <v>141</v>
      </c>
    </row>
    <row r="124" spans="2:51" s="12" customFormat="1" ht="13.5">
      <c r="B124" s="173"/>
      <c r="D124" s="174" t="s">
        <v>150</v>
      </c>
      <c r="E124" s="175" t="s">
        <v>5</v>
      </c>
      <c r="F124" s="176" t="s">
        <v>153</v>
      </c>
      <c r="H124" s="177">
        <v>252</v>
      </c>
      <c r="L124" s="173"/>
      <c r="M124" s="178"/>
      <c r="N124" s="179"/>
      <c r="O124" s="179"/>
      <c r="P124" s="179"/>
      <c r="Q124" s="179"/>
      <c r="R124" s="179"/>
      <c r="S124" s="179"/>
      <c r="T124" s="180"/>
      <c r="AT124" s="181" t="s">
        <v>150</v>
      </c>
      <c r="AU124" s="181" t="s">
        <v>81</v>
      </c>
      <c r="AV124" s="12" t="s">
        <v>148</v>
      </c>
      <c r="AW124" s="12" t="s">
        <v>152</v>
      </c>
      <c r="AX124" s="12" t="s">
        <v>22</v>
      </c>
      <c r="AY124" s="181" t="s">
        <v>141</v>
      </c>
    </row>
    <row r="125" spans="2:65" s="1" customFormat="1" ht="16.5" customHeight="1">
      <c r="B125" s="153"/>
      <c r="C125" s="189" t="s">
        <v>205</v>
      </c>
      <c r="D125" s="189" t="s">
        <v>239</v>
      </c>
      <c r="E125" s="190" t="s">
        <v>240</v>
      </c>
      <c r="F125" s="191" t="s">
        <v>241</v>
      </c>
      <c r="G125" s="192" t="s">
        <v>242</v>
      </c>
      <c r="H125" s="193">
        <v>39.186</v>
      </c>
      <c r="I125" s="194"/>
      <c r="J125" s="194">
        <f>ROUND(I125*H125,2)</f>
        <v>0</v>
      </c>
      <c r="K125" s="191" t="s">
        <v>147</v>
      </c>
      <c r="L125" s="195"/>
      <c r="M125" s="196" t="s">
        <v>5</v>
      </c>
      <c r="N125" s="197" t="s">
        <v>43</v>
      </c>
      <c r="O125" s="162">
        <v>0</v>
      </c>
      <c r="P125" s="162">
        <f>O125*H125</f>
        <v>0</v>
      </c>
      <c r="Q125" s="162">
        <v>1</v>
      </c>
      <c r="R125" s="162">
        <f>Q125*H125</f>
        <v>39.186</v>
      </c>
      <c r="S125" s="162">
        <v>0</v>
      </c>
      <c r="T125" s="163">
        <f>S125*H125</f>
        <v>0</v>
      </c>
      <c r="AR125" s="23" t="s">
        <v>178</v>
      </c>
      <c r="AT125" s="23" t="s">
        <v>239</v>
      </c>
      <c r="AU125" s="23" t="s">
        <v>81</v>
      </c>
      <c r="AY125" s="23" t="s">
        <v>141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3" t="s">
        <v>22</v>
      </c>
      <c r="BK125" s="164">
        <f>ROUND(I125*H125,2)</f>
        <v>0</v>
      </c>
      <c r="BL125" s="23" t="s">
        <v>148</v>
      </c>
      <c r="BM125" s="23" t="s">
        <v>1293</v>
      </c>
    </row>
    <row r="126" spans="2:51" s="11" customFormat="1" ht="13.5">
      <c r="B126" s="165"/>
      <c r="D126" s="166" t="s">
        <v>150</v>
      </c>
      <c r="E126" s="167" t="s">
        <v>5</v>
      </c>
      <c r="F126" s="168" t="s">
        <v>1294</v>
      </c>
      <c r="H126" s="169">
        <v>39.186</v>
      </c>
      <c r="L126" s="165"/>
      <c r="M126" s="170"/>
      <c r="N126" s="171"/>
      <c r="O126" s="171"/>
      <c r="P126" s="171"/>
      <c r="Q126" s="171"/>
      <c r="R126" s="171"/>
      <c r="S126" s="171"/>
      <c r="T126" s="172"/>
      <c r="AT126" s="167" t="s">
        <v>150</v>
      </c>
      <c r="AU126" s="167" t="s">
        <v>81</v>
      </c>
      <c r="AV126" s="11" t="s">
        <v>81</v>
      </c>
      <c r="AW126" s="11" t="s">
        <v>152</v>
      </c>
      <c r="AX126" s="11" t="s">
        <v>72</v>
      </c>
      <c r="AY126" s="167" t="s">
        <v>141</v>
      </c>
    </row>
    <row r="127" spans="2:51" s="12" customFormat="1" ht="13.5">
      <c r="B127" s="173"/>
      <c r="D127" s="174" t="s">
        <v>150</v>
      </c>
      <c r="E127" s="175" t="s">
        <v>5</v>
      </c>
      <c r="F127" s="176" t="s">
        <v>153</v>
      </c>
      <c r="H127" s="177">
        <v>39.186</v>
      </c>
      <c r="L127" s="173"/>
      <c r="M127" s="178"/>
      <c r="N127" s="179"/>
      <c r="O127" s="179"/>
      <c r="P127" s="179"/>
      <c r="Q127" s="179"/>
      <c r="R127" s="179"/>
      <c r="S127" s="179"/>
      <c r="T127" s="180"/>
      <c r="AT127" s="181" t="s">
        <v>150</v>
      </c>
      <c r="AU127" s="181" t="s">
        <v>81</v>
      </c>
      <c r="AV127" s="12" t="s">
        <v>148</v>
      </c>
      <c r="AW127" s="12" t="s">
        <v>152</v>
      </c>
      <c r="AX127" s="12" t="s">
        <v>22</v>
      </c>
      <c r="AY127" s="181" t="s">
        <v>141</v>
      </c>
    </row>
    <row r="128" spans="2:65" s="1" customFormat="1" ht="25.5" customHeight="1">
      <c r="B128" s="153"/>
      <c r="C128" s="154" t="s">
        <v>210</v>
      </c>
      <c r="D128" s="154" t="s">
        <v>143</v>
      </c>
      <c r="E128" s="155" t="s">
        <v>245</v>
      </c>
      <c r="F128" s="156" t="s">
        <v>246</v>
      </c>
      <c r="G128" s="157" t="s">
        <v>185</v>
      </c>
      <c r="H128" s="158">
        <v>122.162</v>
      </c>
      <c r="I128" s="159"/>
      <c r="J128" s="159">
        <f>ROUND(I128*H128,2)</f>
        <v>0</v>
      </c>
      <c r="K128" s="156" t="s">
        <v>5</v>
      </c>
      <c r="L128" s="37"/>
      <c r="M128" s="160" t="s">
        <v>5</v>
      </c>
      <c r="N128" s="161" t="s">
        <v>43</v>
      </c>
      <c r="O128" s="162">
        <v>0.083</v>
      </c>
      <c r="P128" s="162">
        <f>O128*H128</f>
        <v>10.139446000000001</v>
      </c>
      <c r="Q128" s="162">
        <v>0</v>
      </c>
      <c r="R128" s="162">
        <f>Q128*H128</f>
        <v>0</v>
      </c>
      <c r="S128" s="162">
        <v>0</v>
      </c>
      <c r="T128" s="163">
        <f>S128*H128</f>
        <v>0</v>
      </c>
      <c r="AR128" s="23" t="s">
        <v>148</v>
      </c>
      <c r="AT128" s="23" t="s">
        <v>143</v>
      </c>
      <c r="AU128" s="23" t="s">
        <v>81</v>
      </c>
      <c r="AY128" s="23" t="s">
        <v>141</v>
      </c>
      <c r="BE128" s="164">
        <f>IF(N128="základní",J128,0)</f>
        <v>0</v>
      </c>
      <c r="BF128" s="164">
        <f>IF(N128="snížená",J128,0)</f>
        <v>0</v>
      </c>
      <c r="BG128" s="164">
        <f>IF(N128="zákl. přenesená",J128,0)</f>
        <v>0</v>
      </c>
      <c r="BH128" s="164">
        <f>IF(N128="sníž. přenesená",J128,0)</f>
        <v>0</v>
      </c>
      <c r="BI128" s="164">
        <f>IF(N128="nulová",J128,0)</f>
        <v>0</v>
      </c>
      <c r="BJ128" s="23" t="s">
        <v>22</v>
      </c>
      <c r="BK128" s="164">
        <f>ROUND(I128*H128,2)</f>
        <v>0</v>
      </c>
      <c r="BL128" s="23" t="s">
        <v>148</v>
      </c>
      <c r="BM128" s="23" t="s">
        <v>1295</v>
      </c>
    </row>
    <row r="129" spans="2:51" s="13" customFormat="1" ht="13.5">
      <c r="B129" s="182"/>
      <c r="D129" s="166" t="s">
        <v>150</v>
      </c>
      <c r="E129" s="183" t="s">
        <v>5</v>
      </c>
      <c r="F129" s="184" t="s">
        <v>781</v>
      </c>
      <c r="H129" s="185" t="s">
        <v>5</v>
      </c>
      <c r="L129" s="182"/>
      <c r="M129" s="186"/>
      <c r="N129" s="187"/>
      <c r="O129" s="187"/>
      <c r="P129" s="187"/>
      <c r="Q129" s="187"/>
      <c r="R129" s="187"/>
      <c r="S129" s="187"/>
      <c r="T129" s="188"/>
      <c r="AT129" s="185" t="s">
        <v>150</v>
      </c>
      <c r="AU129" s="185" t="s">
        <v>81</v>
      </c>
      <c r="AV129" s="13" t="s">
        <v>22</v>
      </c>
      <c r="AW129" s="13" t="s">
        <v>152</v>
      </c>
      <c r="AX129" s="13" t="s">
        <v>72</v>
      </c>
      <c r="AY129" s="185" t="s">
        <v>141</v>
      </c>
    </row>
    <row r="130" spans="2:51" s="11" customFormat="1" ht="13.5">
      <c r="B130" s="165"/>
      <c r="D130" s="166" t="s">
        <v>150</v>
      </c>
      <c r="E130" s="167" t="s">
        <v>5</v>
      </c>
      <c r="F130" s="168" t="s">
        <v>1296</v>
      </c>
      <c r="H130" s="169">
        <v>39.178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150</v>
      </c>
      <c r="AU130" s="167" t="s">
        <v>81</v>
      </c>
      <c r="AV130" s="11" t="s">
        <v>81</v>
      </c>
      <c r="AW130" s="11" t="s">
        <v>152</v>
      </c>
      <c r="AX130" s="11" t="s">
        <v>72</v>
      </c>
      <c r="AY130" s="167" t="s">
        <v>141</v>
      </c>
    </row>
    <row r="131" spans="2:51" s="11" customFormat="1" ht="13.5">
      <c r="B131" s="165"/>
      <c r="D131" s="166" t="s">
        <v>150</v>
      </c>
      <c r="E131" s="167" t="s">
        <v>5</v>
      </c>
      <c r="F131" s="168" t="s">
        <v>1297</v>
      </c>
      <c r="H131" s="169">
        <v>15.466</v>
      </c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150</v>
      </c>
      <c r="AU131" s="167" t="s">
        <v>81</v>
      </c>
      <c r="AV131" s="11" t="s">
        <v>81</v>
      </c>
      <c r="AW131" s="11" t="s">
        <v>152</v>
      </c>
      <c r="AX131" s="11" t="s">
        <v>72</v>
      </c>
      <c r="AY131" s="167" t="s">
        <v>141</v>
      </c>
    </row>
    <row r="132" spans="2:51" s="11" customFormat="1" ht="13.5">
      <c r="B132" s="165"/>
      <c r="D132" s="166" t="s">
        <v>150</v>
      </c>
      <c r="E132" s="167" t="s">
        <v>5</v>
      </c>
      <c r="F132" s="168" t="s">
        <v>1298</v>
      </c>
      <c r="H132" s="169">
        <v>67.518</v>
      </c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150</v>
      </c>
      <c r="AU132" s="167" t="s">
        <v>81</v>
      </c>
      <c r="AV132" s="11" t="s">
        <v>81</v>
      </c>
      <c r="AW132" s="11" t="s">
        <v>152</v>
      </c>
      <c r="AX132" s="11" t="s">
        <v>72</v>
      </c>
      <c r="AY132" s="167" t="s">
        <v>141</v>
      </c>
    </row>
    <row r="133" spans="2:51" s="12" customFormat="1" ht="13.5">
      <c r="B133" s="173"/>
      <c r="D133" s="174" t="s">
        <v>150</v>
      </c>
      <c r="E133" s="175" t="s">
        <v>5</v>
      </c>
      <c r="F133" s="176" t="s">
        <v>153</v>
      </c>
      <c r="H133" s="177">
        <v>122.162</v>
      </c>
      <c r="L133" s="173"/>
      <c r="M133" s="178"/>
      <c r="N133" s="179"/>
      <c r="O133" s="179"/>
      <c r="P133" s="179"/>
      <c r="Q133" s="179"/>
      <c r="R133" s="179"/>
      <c r="S133" s="179"/>
      <c r="T133" s="180"/>
      <c r="AT133" s="181" t="s">
        <v>150</v>
      </c>
      <c r="AU133" s="181" t="s">
        <v>81</v>
      </c>
      <c r="AV133" s="12" t="s">
        <v>148</v>
      </c>
      <c r="AW133" s="12" t="s">
        <v>152</v>
      </c>
      <c r="AX133" s="12" t="s">
        <v>22</v>
      </c>
      <c r="AY133" s="181" t="s">
        <v>141</v>
      </c>
    </row>
    <row r="134" spans="2:65" s="1" customFormat="1" ht="16.5" customHeight="1">
      <c r="B134" s="153"/>
      <c r="C134" s="154" t="s">
        <v>11</v>
      </c>
      <c r="D134" s="154" t="s">
        <v>143</v>
      </c>
      <c r="E134" s="155" t="s">
        <v>250</v>
      </c>
      <c r="F134" s="156" t="s">
        <v>251</v>
      </c>
      <c r="G134" s="157" t="s">
        <v>185</v>
      </c>
      <c r="H134" s="158">
        <v>314.769</v>
      </c>
      <c r="I134" s="159"/>
      <c r="J134" s="159">
        <f>ROUND(I134*H134,2)</f>
        <v>0</v>
      </c>
      <c r="K134" s="156" t="s">
        <v>147</v>
      </c>
      <c r="L134" s="37"/>
      <c r="M134" s="160" t="s">
        <v>5</v>
      </c>
      <c r="N134" s="161" t="s">
        <v>43</v>
      </c>
      <c r="O134" s="162">
        <v>0.299</v>
      </c>
      <c r="P134" s="162">
        <f>O134*H134</f>
        <v>94.115931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AR134" s="23" t="s">
        <v>148</v>
      </c>
      <c r="AT134" s="23" t="s">
        <v>143</v>
      </c>
      <c r="AU134" s="23" t="s">
        <v>81</v>
      </c>
      <c r="AY134" s="23" t="s">
        <v>141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23" t="s">
        <v>22</v>
      </c>
      <c r="BK134" s="164">
        <f>ROUND(I134*H134,2)</f>
        <v>0</v>
      </c>
      <c r="BL134" s="23" t="s">
        <v>148</v>
      </c>
      <c r="BM134" s="23" t="s">
        <v>1299</v>
      </c>
    </row>
    <row r="135" spans="2:51" s="11" customFormat="1" ht="13.5">
      <c r="B135" s="165"/>
      <c r="D135" s="166" t="s">
        <v>150</v>
      </c>
      <c r="E135" s="167" t="s">
        <v>5</v>
      </c>
      <c r="F135" s="168" t="s">
        <v>1300</v>
      </c>
      <c r="H135" s="169">
        <v>119.596</v>
      </c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150</v>
      </c>
      <c r="AU135" s="167" t="s">
        <v>81</v>
      </c>
      <c r="AV135" s="11" t="s">
        <v>81</v>
      </c>
      <c r="AW135" s="11" t="s">
        <v>152</v>
      </c>
      <c r="AX135" s="11" t="s">
        <v>72</v>
      </c>
      <c r="AY135" s="167" t="s">
        <v>141</v>
      </c>
    </row>
    <row r="136" spans="2:51" s="11" customFormat="1" ht="13.5">
      <c r="B136" s="165"/>
      <c r="D136" s="166" t="s">
        <v>150</v>
      </c>
      <c r="E136" s="167" t="s">
        <v>5</v>
      </c>
      <c r="F136" s="168" t="s">
        <v>1301</v>
      </c>
      <c r="H136" s="169">
        <v>41.382</v>
      </c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150</v>
      </c>
      <c r="AU136" s="167" t="s">
        <v>81</v>
      </c>
      <c r="AV136" s="11" t="s">
        <v>81</v>
      </c>
      <c r="AW136" s="11" t="s">
        <v>152</v>
      </c>
      <c r="AX136" s="11" t="s">
        <v>72</v>
      </c>
      <c r="AY136" s="167" t="s">
        <v>141</v>
      </c>
    </row>
    <row r="137" spans="2:51" s="11" customFormat="1" ht="13.5">
      <c r="B137" s="165"/>
      <c r="D137" s="166" t="s">
        <v>150</v>
      </c>
      <c r="E137" s="167" t="s">
        <v>5</v>
      </c>
      <c r="F137" s="168" t="s">
        <v>1302</v>
      </c>
      <c r="H137" s="169">
        <v>153.791</v>
      </c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150</v>
      </c>
      <c r="AU137" s="167" t="s">
        <v>81</v>
      </c>
      <c r="AV137" s="11" t="s">
        <v>81</v>
      </c>
      <c r="AW137" s="11" t="s">
        <v>152</v>
      </c>
      <c r="AX137" s="11" t="s">
        <v>72</v>
      </c>
      <c r="AY137" s="167" t="s">
        <v>141</v>
      </c>
    </row>
    <row r="138" spans="2:51" s="12" customFormat="1" ht="13.5">
      <c r="B138" s="173"/>
      <c r="D138" s="174" t="s">
        <v>150</v>
      </c>
      <c r="E138" s="175" t="s">
        <v>5</v>
      </c>
      <c r="F138" s="176" t="s">
        <v>153</v>
      </c>
      <c r="H138" s="177">
        <v>314.769</v>
      </c>
      <c r="L138" s="173"/>
      <c r="M138" s="178"/>
      <c r="N138" s="179"/>
      <c r="O138" s="179"/>
      <c r="P138" s="179"/>
      <c r="Q138" s="179"/>
      <c r="R138" s="179"/>
      <c r="S138" s="179"/>
      <c r="T138" s="180"/>
      <c r="AT138" s="181" t="s">
        <v>150</v>
      </c>
      <c r="AU138" s="181" t="s">
        <v>81</v>
      </c>
      <c r="AV138" s="12" t="s">
        <v>148</v>
      </c>
      <c r="AW138" s="12" t="s">
        <v>152</v>
      </c>
      <c r="AX138" s="12" t="s">
        <v>22</v>
      </c>
      <c r="AY138" s="181" t="s">
        <v>141</v>
      </c>
    </row>
    <row r="139" spans="2:65" s="1" customFormat="1" ht="16.5" customHeight="1">
      <c r="B139" s="153"/>
      <c r="C139" s="154" t="s">
        <v>219</v>
      </c>
      <c r="D139" s="154" t="s">
        <v>143</v>
      </c>
      <c r="E139" s="155" t="s">
        <v>303</v>
      </c>
      <c r="F139" s="156" t="s">
        <v>304</v>
      </c>
      <c r="G139" s="157" t="s">
        <v>146</v>
      </c>
      <c r="H139" s="158">
        <v>172.874</v>
      </c>
      <c r="I139" s="159"/>
      <c r="J139" s="159">
        <f>ROUND(I139*H139,2)</f>
        <v>0</v>
      </c>
      <c r="K139" s="156" t="s">
        <v>147</v>
      </c>
      <c r="L139" s="37"/>
      <c r="M139" s="160" t="s">
        <v>5</v>
      </c>
      <c r="N139" s="161" t="s">
        <v>43</v>
      </c>
      <c r="O139" s="162">
        <v>0.035</v>
      </c>
      <c r="P139" s="162">
        <f>O139*H139</f>
        <v>6.050590000000001</v>
      </c>
      <c r="Q139" s="162">
        <v>0</v>
      </c>
      <c r="R139" s="162">
        <f>Q139*H139</f>
        <v>0</v>
      </c>
      <c r="S139" s="162">
        <v>0</v>
      </c>
      <c r="T139" s="163">
        <f>S139*H139</f>
        <v>0</v>
      </c>
      <c r="AR139" s="23" t="s">
        <v>148</v>
      </c>
      <c r="AT139" s="23" t="s">
        <v>143</v>
      </c>
      <c r="AU139" s="23" t="s">
        <v>81</v>
      </c>
      <c r="AY139" s="23" t="s">
        <v>141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3" t="s">
        <v>22</v>
      </c>
      <c r="BK139" s="164">
        <f>ROUND(I139*H139,2)</f>
        <v>0</v>
      </c>
      <c r="BL139" s="23" t="s">
        <v>148</v>
      </c>
      <c r="BM139" s="23" t="s">
        <v>1303</v>
      </c>
    </row>
    <row r="140" spans="2:51" s="11" customFormat="1" ht="13.5">
      <c r="B140" s="165"/>
      <c r="D140" s="166" t="s">
        <v>150</v>
      </c>
      <c r="E140" s="167" t="s">
        <v>5</v>
      </c>
      <c r="F140" s="168" t="s">
        <v>1304</v>
      </c>
      <c r="H140" s="169">
        <v>53.612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150</v>
      </c>
      <c r="AU140" s="167" t="s">
        <v>81</v>
      </c>
      <c r="AV140" s="11" t="s">
        <v>81</v>
      </c>
      <c r="AW140" s="11" t="s">
        <v>152</v>
      </c>
      <c r="AX140" s="11" t="s">
        <v>72</v>
      </c>
      <c r="AY140" s="167" t="s">
        <v>141</v>
      </c>
    </row>
    <row r="141" spans="2:51" s="11" customFormat="1" ht="13.5">
      <c r="B141" s="165"/>
      <c r="D141" s="166" t="s">
        <v>150</v>
      </c>
      <c r="E141" s="167" t="s">
        <v>5</v>
      </c>
      <c r="F141" s="168" t="s">
        <v>1305</v>
      </c>
      <c r="H141" s="169">
        <v>21.736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150</v>
      </c>
      <c r="AU141" s="167" t="s">
        <v>81</v>
      </c>
      <c r="AV141" s="11" t="s">
        <v>81</v>
      </c>
      <c r="AW141" s="11" t="s">
        <v>152</v>
      </c>
      <c r="AX141" s="11" t="s">
        <v>72</v>
      </c>
      <c r="AY141" s="167" t="s">
        <v>141</v>
      </c>
    </row>
    <row r="142" spans="2:51" s="11" customFormat="1" ht="13.5">
      <c r="B142" s="165"/>
      <c r="D142" s="166" t="s">
        <v>150</v>
      </c>
      <c r="E142" s="167" t="s">
        <v>5</v>
      </c>
      <c r="F142" s="168" t="s">
        <v>1306</v>
      </c>
      <c r="H142" s="169">
        <v>97.526</v>
      </c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150</v>
      </c>
      <c r="AU142" s="167" t="s">
        <v>81</v>
      </c>
      <c r="AV142" s="11" t="s">
        <v>81</v>
      </c>
      <c r="AW142" s="11" t="s">
        <v>152</v>
      </c>
      <c r="AX142" s="11" t="s">
        <v>72</v>
      </c>
      <c r="AY142" s="167" t="s">
        <v>141</v>
      </c>
    </row>
    <row r="143" spans="2:51" s="12" customFormat="1" ht="13.5">
      <c r="B143" s="173"/>
      <c r="D143" s="174" t="s">
        <v>150</v>
      </c>
      <c r="E143" s="175" t="s">
        <v>5</v>
      </c>
      <c r="F143" s="176" t="s">
        <v>153</v>
      </c>
      <c r="H143" s="177">
        <v>172.874</v>
      </c>
      <c r="L143" s="173"/>
      <c r="M143" s="178"/>
      <c r="N143" s="179"/>
      <c r="O143" s="179"/>
      <c r="P143" s="179"/>
      <c r="Q143" s="179"/>
      <c r="R143" s="179"/>
      <c r="S143" s="179"/>
      <c r="T143" s="180"/>
      <c r="AT143" s="181" t="s">
        <v>150</v>
      </c>
      <c r="AU143" s="181" t="s">
        <v>81</v>
      </c>
      <c r="AV143" s="12" t="s">
        <v>148</v>
      </c>
      <c r="AW143" s="12" t="s">
        <v>152</v>
      </c>
      <c r="AX143" s="12" t="s">
        <v>22</v>
      </c>
      <c r="AY143" s="181" t="s">
        <v>141</v>
      </c>
    </row>
    <row r="144" spans="2:65" s="1" customFormat="1" ht="16.5" customHeight="1">
      <c r="B144" s="153"/>
      <c r="C144" s="154" t="s">
        <v>225</v>
      </c>
      <c r="D144" s="154" t="s">
        <v>143</v>
      </c>
      <c r="E144" s="155" t="s">
        <v>330</v>
      </c>
      <c r="F144" s="156" t="s">
        <v>331</v>
      </c>
      <c r="G144" s="157" t="s">
        <v>332</v>
      </c>
      <c r="H144" s="158">
        <v>1</v>
      </c>
      <c r="I144" s="159"/>
      <c r="J144" s="159">
        <f>ROUND(I144*H144,2)</f>
        <v>0</v>
      </c>
      <c r="K144" s="156" t="s">
        <v>5</v>
      </c>
      <c r="L144" s="37"/>
      <c r="M144" s="160" t="s">
        <v>5</v>
      </c>
      <c r="N144" s="161" t="s">
        <v>43</v>
      </c>
      <c r="O144" s="162">
        <v>0</v>
      </c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AR144" s="23" t="s">
        <v>148</v>
      </c>
      <c r="AT144" s="23" t="s">
        <v>143</v>
      </c>
      <c r="AU144" s="23" t="s">
        <v>81</v>
      </c>
      <c r="AY144" s="23" t="s">
        <v>141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3" t="s">
        <v>22</v>
      </c>
      <c r="BK144" s="164">
        <f>ROUND(I144*H144,2)</f>
        <v>0</v>
      </c>
      <c r="BL144" s="23" t="s">
        <v>148</v>
      </c>
      <c r="BM144" s="23" t="s">
        <v>1307</v>
      </c>
    </row>
    <row r="145" spans="2:51" s="11" customFormat="1" ht="13.5">
      <c r="B145" s="165"/>
      <c r="D145" s="166" t="s">
        <v>150</v>
      </c>
      <c r="E145" s="167" t="s">
        <v>5</v>
      </c>
      <c r="F145" s="168" t="s">
        <v>334</v>
      </c>
      <c r="H145" s="169">
        <v>1</v>
      </c>
      <c r="L145" s="165"/>
      <c r="M145" s="170"/>
      <c r="N145" s="171"/>
      <c r="O145" s="171"/>
      <c r="P145" s="171"/>
      <c r="Q145" s="171"/>
      <c r="R145" s="171"/>
      <c r="S145" s="171"/>
      <c r="T145" s="172"/>
      <c r="AT145" s="167" t="s">
        <v>150</v>
      </c>
      <c r="AU145" s="167" t="s">
        <v>81</v>
      </c>
      <c r="AV145" s="11" t="s">
        <v>81</v>
      </c>
      <c r="AW145" s="11" t="s">
        <v>152</v>
      </c>
      <c r="AX145" s="11" t="s">
        <v>72</v>
      </c>
      <c r="AY145" s="167" t="s">
        <v>141</v>
      </c>
    </row>
    <row r="146" spans="2:51" s="12" customFormat="1" ht="13.5">
      <c r="B146" s="173"/>
      <c r="D146" s="166" t="s">
        <v>150</v>
      </c>
      <c r="E146" s="198" t="s">
        <v>5</v>
      </c>
      <c r="F146" s="199" t="s">
        <v>153</v>
      </c>
      <c r="H146" s="200">
        <v>1</v>
      </c>
      <c r="L146" s="173"/>
      <c r="M146" s="178"/>
      <c r="N146" s="179"/>
      <c r="O146" s="179"/>
      <c r="P146" s="179"/>
      <c r="Q146" s="179"/>
      <c r="R146" s="179"/>
      <c r="S146" s="179"/>
      <c r="T146" s="180"/>
      <c r="AT146" s="181" t="s">
        <v>150</v>
      </c>
      <c r="AU146" s="181" t="s">
        <v>81</v>
      </c>
      <c r="AV146" s="12" t="s">
        <v>148</v>
      </c>
      <c r="AW146" s="12" t="s">
        <v>152</v>
      </c>
      <c r="AX146" s="12" t="s">
        <v>22</v>
      </c>
      <c r="AY146" s="181" t="s">
        <v>141</v>
      </c>
    </row>
    <row r="147" spans="2:63" s="10" customFormat="1" ht="29.85" customHeight="1">
      <c r="B147" s="140"/>
      <c r="D147" s="150" t="s">
        <v>71</v>
      </c>
      <c r="E147" s="151" t="s">
        <v>357</v>
      </c>
      <c r="F147" s="151" t="s">
        <v>358</v>
      </c>
      <c r="J147" s="152">
        <f>BK147</f>
        <v>0</v>
      </c>
      <c r="L147" s="140"/>
      <c r="M147" s="144"/>
      <c r="N147" s="145"/>
      <c r="O147" s="145"/>
      <c r="P147" s="146">
        <f>SUM(P148:P176)</f>
        <v>2516.201234</v>
      </c>
      <c r="Q147" s="145"/>
      <c r="R147" s="146">
        <f>SUM(R148:R176)</f>
        <v>490.35664736000007</v>
      </c>
      <c r="S147" s="145"/>
      <c r="T147" s="147">
        <f>SUM(T148:T176)</f>
        <v>0</v>
      </c>
      <c r="AR147" s="141" t="s">
        <v>22</v>
      </c>
      <c r="AT147" s="148" t="s">
        <v>71</v>
      </c>
      <c r="AU147" s="148" t="s">
        <v>22</v>
      </c>
      <c r="AY147" s="141" t="s">
        <v>141</v>
      </c>
      <c r="BK147" s="149">
        <f>SUM(BK148:BK176)</f>
        <v>0</v>
      </c>
    </row>
    <row r="148" spans="2:65" s="1" customFormat="1" ht="16.5" customHeight="1">
      <c r="B148" s="153"/>
      <c r="C148" s="154" t="s">
        <v>229</v>
      </c>
      <c r="D148" s="154" t="s">
        <v>143</v>
      </c>
      <c r="E148" s="155" t="s">
        <v>360</v>
      </c>
      <c r="F148" s="156" t="s">
        <v>361</v>
      </c>
      <c r="G148" s="157" t="s">
        <v>185</v>
      </c>
      <c r="H148" s="158">
        <v>166.642</v>
      </c>
      <c r="I148" s="159"/>
      <c r="J148" s="159">
        <f>ROUND(I148*H148,2)</f>
        <v>0</v>
      </c>
      <c r="K148" s="156" t="s">
        <v>147</v>
      </c>
      <c r="L148" s="37"/>
      <c r="M148" s="160" t="s">
        <v>5</v>
      </c>
      <c r="N148" s="161" t="s">
        <v>43</v>
      </c>
      <c r="O148" s="162">
        <v>4.591</v>
      </c>
      <c r="P148" s="162">
        <f>O148*H148</f>
        <v>765.0534220000001</v>
      </c>
      <c r="Q148" s="162">
        <v>2.80894</v>
      </c>
      <c r="R148" s="162">
        <f>Q148*H148</f>
        <v>468.08737948000004</v>
      </c>
      <c r="S148" s="162">
        <v>0</v>
      </c>
      <c r="T148" s="163">
        <f>S148*H148</f>
        <v>0</v>
      </c>
      <c r="AR148" s="23" t="s">
        <v>148</v>
      </c>
      <c r="AT148" s="23" t="s">
        <v>143</v>
      </c>
      <c r="AU148" s="23" t="s">
        <v>81</v>
      </c>
      <c r="AY148" s="23" t="s">
        <v>141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23" t="s">
        <v>22</v>
      </c>
      <c r="BK148" s="164">
        <f>ROUND(I148*H148,2)</f>
        <v>0</v>
      </c>
      <c r="BL148" s="23" t="s">
        <v>148</v>
      </c>
      <c r="BM148" s="23" t="s">
        <v>1308</v>
      </c>
    </row>
    <row r="149" spans="2:51" s="13" customFormat="1" ht="13.5">
      <c r="B149" s="182"/>
      <c r="D149" s="166" t="s">
        <v>150</v>
      </c>
      <c r="E149" s="183" t="s">
        <v>5</v>
      </c>
      <c r="F149" s="184" t="s">
        <v>363</v>
      </c>
      <c r="H149" s="185" t="s">
        <v>5</v>
      </c>
      <c r="L149" s="182"/>
      <c r="M149" s="186"/>
      <c r="N149" s="187"/>
      <c r="O149" s="187"/>
      <c r="P149" s="187"/>
      <c r="Q149" s="187"/>
      <c r="R149" s="187"/>
      <c r="S149" s="187"/>
      <c r="T149" s="188"/>
      <c r="AT149" s="185" t="s">
        <v>150</v>
      </c>
      <c r="AU149" s="185" t="s">
        <v>81</v>
      </c>
      <c r="AV149" s="13" t="s">
        <v>22</v>
      </c>
      <c r="AW149" s="13" t="s">
        <v>152</v>
      </c>
      <c r="AX149" s="13" t="s">
        <v>72</v>
      </c>
      <c r="AY149" s="185" t="s">
        <v>141</v>
      </c>
    </row>
    <row r="150" spans="2:51" s="11" customFormat="1" ht="13.5">
      <c r="B150" s="165"/>
      <c r="D150" s="166" t="s">
        <v>150</v>
      </c>
      <c r="E150" s="167" t="s">
        <v>5</v>
      </c>
      <c r="F150" s="168" t="s">
        <v>1309</v>
      </c>
      <c r="H150" s="169">
        <v>51.1376</v>
      </c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150</v>
      </c>
      <c r="AU150" s="167" t="s">
        <v>81</v>
      </c>
      <c r="AV150" s="11" t="s">
        <v>81</v>
      </c>
      <c r="AW150" s="11" t="s">
        <v>152</v>
      </c>
      <c r="AX150" s="11" t="s">
        <v>72</v>
      </c>
      <c r="AY150" s="167" t="s">
        <v>141</v>
      </c>
    </row>
    <row r="151" spans="2:51" s="11" customFormat="1" ht="13.5">
      <c r="B151" s="165"/>
      <c r="D151" s="166" t="s">
        <v>150</v>
      </c>
      <c r="E151" s="167" t="s">
        <v>5</v>
      </c>
      <c r="F151" s="168" t="s">
        <v>1310</v>
      </c>
      <c r="H151" s="169">
        <v>20.2312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150</v>
      </c>
      <c r="AU151" s="167" t="s">
        <v>81</v>
      </c>
      <c r="AV151" s="11" t="s">
        <v>81</v>
      </c>
      <c r="AW151" s="11" t="s">
        <v>152</v>
      </c>
      <c r="AX151" s="11" t="s">
        <v>72</v>
      </c>
      <c r="AY151" s="167" t="s">
        <v>141</v>
      </c>
    </row>
    <row r="152" spans="2:51" s="11" customFormat="1" ht="13.5">
      <c r="B152" s="165"/>
      <c r="D152" s="166" t="s">
        <v>150</v>
      </c>
      <c r="E152" s="167" t="s">
        <v>5</v>
      </c>
      <c r="F152" s="168" t="s">
        <v>1311</v>
      </c>
      <c r="H152" s="169">
        <v>88.5236</v>
      </c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150</v>
      </c>
      <c r="AU152" s="167" t="s">
        <v>81</v>
      </c>
      <c r="AV152" s="11" t="s">
        <v>81</v>
      </c>
      <c r="AW152" s="11" t="s">
        <v>152</v>
      </c>
      <c r="AX152" s="11" t="s">
        <v>72</v>
      </c>
      <c r="AY152" s="167" t="s">
        <v>141</v>
      </c>
    </row>
    <row r="153" spans="2:51" s="11" customFormat="1" ht="13.5">
      <c r="B153" s="165"/>
      <c r="D153" s="166" t="s">
        <v>150</v>
      </c>
      <c r="E153" s="167" t="s">
        <v>5</v>
      </c>
      <c r="F153" s="168" t="s">
        <v>1312</v>
      </c>
      <c r="H153" s="169">
        <v>6.75</v>
      </c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150</v>
      </c>
      <c r="AU153" s="167" t="s">
        <v>81</v>
      </c>
      <c r="AV153" s="11" t="s">
        <v>81</v>
      </c>
      <c r="AW153" s="11" t="s">
        <v>152</v>
      </c>
      <c r="AX153" s="11" t="s">
        <v>72</v>
      </c>
      <c r="AY153" s="167" t="s">
        <v>141</v>
      </c>
    </row>
    <row r="154" spans="2:51" s="12" customFormat="1" ht="13.5">
      <c r="B154" s="173"/>
      <c r="D154" s="174" t="s">
        <v>150</v>
      </c>
      <c r="E154" s="175" t="s">
        <v>5</v>
      </c>
      <c r="F154" s="176" t="s">
        <v>153</v>
      </c>
      <c r="H154" s="177">
        <v>166.6424</v>
      </c>
      <c r="L154" s="173"/>
      <c r="M154" s="178"/>
      <c r="N154" s="179"/>
      <c r="O154" s="179"/>
      <c r="P154" s="179"/>
      <c r="Q154" s="179"/>
      <c r="R154" s="179"/>
      <c r="S154" s="179"/>
      <c r="T154" s="180"/>
      <c r="AT154" s="181" t="s">
        <v>150</v>
      </c>
      <c r="AU154" s="181" t="s">
        <v>81</v>
      </c>
      <c r="AV154" s="12" t="s">
        <v>148</v>
      </c>
      <c r="AW154" s="12" t="s">
        <v>152</v>
      </c>
      <c r="AX154" s="12" t="s">
        <v>22</v>
      </c>
      <c r="AY154" s="181" t="s">
        <v>141</v>
      </c>
    </row>
    <row r="155" spans="2:65" s="1" customFormat="1" ht="16.5" customHeight="1">
      <c r="B155" s="153"/>
      <c r="C155" s="154" t="s">
        <v>234</v>
      </c>
      <c r="D155" s="154" t="s">
        <v>143</v>
      </c>
      <c r="E155" s="155" t="s">
        <v>393</v>
      </c>
      <c r="F155" s="156" t="s">
        <v>394</v>
      </c>
      <c r="G155" s="157" t="s">
        <v>146</v>
      </c>
      <c r="H155" s="158">
        <v>548.404</v>
      </c>
      <c r="I155" s="159"/>
      <c r="J155" s="159">
        <f>ROUND(I155*H155,2)</f>
        <v>0</v>
      </c>
      <c r="K155" s="156" t="s">
        <v>147</v>
      </c>
      <c r="L155" s="37"/>
      <c r="M155" s="160" t="s">
        <v>5</v>
      </c>
      <c r="N155" s="161" t="s">
        <v>43</v>
      </c>
      <c r="O155" s="162">
        <v>1.895</v>
      </c>
      <c r="P155" s="162">
        <f>O155*H155</f>
        <v>1039.22558</v>
      </c>
      <c r="Q155" s="162">
        <v>0.00765</v>
      </c>
      <c r="R155" s="162">
        <f>Q155*H155</f>
        <v>4.1952906</v>
      </c>
      <c r="S155" s="162">
        <v>0</v>
      </c>
      <c r="T155" s="163">
        <f>S155*H155</f>
        <v>0</v>
      </c>
      <c r="AR155" s="23" t="s">
        <v>148</v>
      </c>
      <c r="AT155" s="23" t="s">
        <v>143</v>
      </c>
      <c r="AU155" s="23" t="s">
        <v>81</v>
      </c>
      <c r="AY155" s="23" t="s">
        <v>141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3" t="s">
        <v>22</v>
      </c>
      <c r="BK155" s="164">
        <f>ROUND(I155*H155,2)</f>
        <v>0</v>
      </c>
      <c r="BL155" s="23" t="s">
        <v>148</v>
      </c>
      <c r="BM155" s="23" t="s">
        <v>1313</v>
      </c>
    </row>
    <row r="156" spans="2:51" s="11" customFormat="1" ht="13.5">
      <c r="B156" s="165"/>
      <c r="D156" s="166" t="s">
        <v>150</v>
      </c>
      <c r="E156" s="167" t="s">
        <v>5</v>
      </c>
      <c r="F156" s="168" t="s">
        <v>1314</v>
      </c>
      <c r="H156" s="169">
        <v>169.084</v>
      </c>
      <c r="L156" s="165"/>
      <c r="M156" s="170"/>
      <c r="N156" s="171"/>
      <c r="O156" s="171"/>
      <c r="P156" s="171"/>
      <c r="Q156" s="171"/>
      <c r="R156" s="171"/>
      <c r="S156" s="171"/>
      <c r="T156" s="172"/>
      <c r="AT156" s="167" t="s">
        <v>150</v>
      </c>
      <c r="AU156" s="167" t="s">
        <v>81</v>
      </c>
      <c r="AV156" s="11" t="s">
        <v>81</v>
      </c>
      <c r="AW156" s="11" t="s">
        <v>152</v>
      </c>
      <c r="AX156" s="11" t="s">
        <v>72</v>
      </c>
      <c r="AY156" s="167" t="s">
        <v>141</v>
      </c>
    </row>
    <row r="157" spans="2:51" s="11" customFormat="1" ht="13.5">
      <c r="B157" s="165"/>
      <c r="D157" s="166" t="s">
        <v>150</v>
      </c>
      <c r="E157" s="167" t="s">
        <v>5</v>
      </c>
      <c r="F157" s="168" t="s">
        <v>1315</v>
      </c>
      <c r="H157" s="169">
        <v>66.044</v>
      </c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150</v>
      </c>
      <c r="AU157" s="167" t="s">
        <v>81</v>
      </c>
      <c r="AV157" s="11" t="s">
        <v>81</v>
      </c>
      <c r="AW157" s="11" t="s">
        <v>152</v>
      </c>
      <c r="AX157" s="11" t="s">
        <v>72</v>
      </c>
      <c r="AY157" s="167" t="s">
        <v>141</v>
      </c>
    </row>
    <row r="158" spans="2:51" s="11" customFormat="1" ht="13.5">
      <c r="B158" s="165"/>
      <c r="D158" s="166" t="s">
        <v>150</v>
      </c>
      <c r="E158" s="167" t="s">
        <v>5</v>
      </c>
      <c r="F158" s="168" t="s">
        <v>1316</v>
      </c>
      <c r="H158" s="169">
        <v>285.076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150</v>
      </c>
      <c r="AU158" s="167" t="s">
        <v>81</v>
      </c>
      <c r="AV158" s="11" t="s">
        <v>81</v>
      </c>
      <c r="AW158" s="11" t="s">
        <v>152</v>
      </c>
      <c r="AX158" s="11" t="s">
        <v>72</v>
      </c>
      <c r="AY158" s="167" t="s">
        <v>141</v>
      </c>
    </row>
    <row r="159" spans="2:51" s="11" customFormat="1" ht="13.5">
      <c r="B159" s="165"/>
      <c r="D159" s="166" t="s">
        <v>150</v>
      </c>
      <c r="E159" s="167" t="s">
        <v>5</v>
      </c>
      <c r="F159" s="168" t="s">
        <v>1317</v>
      </c>
      <c r="H159" s="169">
        <v>28.2</v>
      </c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150</v>
      </c>
      <c r="AU159" s="167" t="s">
        <v>81</v>
      </c>
      <c r="AV159" s="11" t="s">
        <v>81</v>
      </c>
      <c r="AW159" s="11" t="s">
        <v>152</v>
      </c>
      <c r="AX159" s="11" t="s">
        <v>72</v>
      </c>
      <c r="AY159" s="167" t="s">
        <v>141</v>
      </c>
    </row>
    <row r="160" spans="2:51" s="12" customFormat="1" ht="13.5">
      <c r="B160" s="173"/>
      <c r="D160" s="174" t="s">
        <v>150</v>
      </c>
      <c r="E160" s="175" t="s">
        <v>5</v>
      </c>
      <c r="F160" s="176" t="s">
        <v>153</v>
      </c>
      <c r="H160" s="177">
        <v>548.404</v>
      </c>
      <c r="L160" s="173"/>
      <c r="M160" s="178"/>
      <c r="N160" s="179"/>
      <c r="O160" s="179"/>
      <c r="P160" s="179"/>
      <c r="Q160" s="179"/>
      <c r="R160" s="179"/>
      <c r="S160" s="179"/>
      <c r="T160" s="180"/>
      <c r="AT160" s="181" t="s">
        <v>150</v>
      </c>
      <c r="AU160" s="181" t="s">
        <v>81</v>
      </c>
      <c r="AV160" s="12" t="s">
        <v>148</v>
      </c>
      <c r="AW160" s="12" t="s">
        <v>152</v>
      </c>
      <c r="AX160" s="12" t="s">
        <v>22</v>
      </c>
      <c r="AY160" s="181" t="s">
        <v>141</v>
      </c>
    </row>
    <row r="161" spans="2:65" s="1" customFormat="1" ht="16.5" customHeight="1">
      <c r="B161" s="153"/>
      <c r="C161" s="154" t="s">
        <v>238</v>
      </c>
      <c r="D161" s="154" t="s">
        <v>143</v>
      </c>
      <c r="E161" s="155" t="s">
        <v>424</v>
      </c>
      <c r="F161" s="156" t="s">
        <v>425</v>
      </c>
      <c r="G161" s="157" t="s">
        <v>146</v>
      </c>
      <c r="H161" s="158">
        <v>548.404</v>
      </c>
      <c r="I161" s="159"/>
      <c r="J161" s="159">
        <f>ROUND(I161*H161,2)</f>
        <v>0</v>
      </c>
      <c r="K161" s="156" t="s">
        <v>147</v>
      </c>
      <c r="L161" s="37"/>
      <c r="M161" s="160" t="s">
        <v>5</v>
      </c>
      <c r="N161" s="161" t="s">
        <v>43</v>
      </c>
      <c r="O161" s="162">
        <v>0.628</v>
      </c>
      <c r="P161" s="162">
        <f>O161*H161</f>
        <v>344.397712</v>
      </c>
      <c r="Q161" s="162">
        <v>0.00086</v>
      </c>
      <c r="R161" s="162">
        <f>Q161*H161</f>
        <v>0.47162744</v>
      </c>
      <c r="S161" s="162">
        <v>0</v>
      </c>
      <c r="T161" s="163">
        <f>S161*H161</f>
        <v>0</v>
      </c>
      <c r="AR161" s="23" t="s">
        <v>148</v>
      </c>
      <c r="AT161" s="23" t="s">
        <v>143</v>
      </c>
      <c r="AU161" s="23" t="s">
        <v>81</v>
      </c>
      <c r="AY161" s="23" t="s">
        <v>141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3" t="s">
        <v>22</v>
      </c>
      <c r="BK161" s="164">
        <f>ROUND(I161*H161,2)</f>
        <v>0</v>
      </c>
      <c r="BL161" s="23" t="s">
        <v>148</v>
      </c>
      <c r="BM161" s="23" t="s">
        <v>1318</v>
      </c>
    </row>
    <row r="162" spans="2:51" s="11" customFormat="1" ht="13.5">
      <c r="B162" s="165"/>
      <c r="D162" s="166" t="s">
        <v>150</v>
      </c>
      <c r="E162" s="167" t="s">
        <v>5</v>
      </c>
      <c r="F162" s="168" t="s">
        <v>1314</v>
      </c>
      <c r="H162" s="169">
        <v>169.084</v>
      </c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150</v>
      </c>
      <c r="AU162" s="167" t="s">
        <v>81</v>
      </c>
      <c r="AV162" s="11" t="s">
        <v>81</v>
      </c>
      <c r="AW162" s="11" t="s">
        <v>152</v>
      </c>
      <c r="AX162" s="11" t="s">
        <v>72</v>
      </c>
      <c r="AY162" s="167" t="s">
        <v>141</v>
      </c>
    </row>
    <row r="163" spans="2:51" s="11" customFormat="1" ht="13.5">
      <c r="B163" s="165"/>
      <c r="D163" s="166" t="s">
        <v>150</v>
      </c>
      <c r="E163" s="167" t="s">
        <v>5</v>
      </c>
      <c r="F163" s="168" t="s">
        <v>1315</v>
      </c>
      <c r="H163" s="169">
        <v>66.044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150</v>
      </c>
      <c r="AU163" s="167" t="s">
        <v>81</v>
      </c>
      <c r="AV163" s="11" t="s">
        <v>81</v>
      </c>
      <c r="AW163" s="11" t="s">
        <v>152</v>
      </c>
      <c r="AX163" s="11" t="s">
        <v>72</v>
      </c>
      <c r="AY163" s="167" t="s">
        <v>141</v>
      </c>
    </row>
    <row r="164" spans="2:51" s="11" customFormat="1" ht="13.5">
      <c r="B164" s="165"/>
      <c r="D164" s="166" t="s">
        <v>150</v>
      </c>
      <c r="E164" s="167" t="s">
        <v>5</v>
      </c>
      <c r="F164" s="168" t="s">
        <v>1316</v>
      </c>
      <c r="H164" s="169">
        <v>285.076</v>
      </c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150</v>
      </c>
      <c r="AU164" s="167" t="s">
        <v>81</v>
      </c>
      <c r="AV164" s="11" t="s">
        <v>81</v>
      </c>
      <c r="AW164" s="11" t="s">
        <v>152</v>
      </c>
      <c r="AX164" s="11" t="s">
        <v>72</v>
      </c>
      <c r="AY164" s="167" t="s">
        <v>141</v>
      </c>
    </row>
    <row r="165" spans="2:51" s="11" customFormat="1" ht="13.5">
      <c r="B165" s="165"/>
      <c r="D165" s="166" t="s">
        <v>150</v>
      </c>
      <c r="E165" s="167" t="s">
        <v>5</v>
      </c>
      <c r="F165" s="168" t="s">
        <v>1317</v>
      </c>
      <c r="H165" s="169">
        <v>28.2</v>
      </c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150</v>
      </c>
      <c r="AU165" s="167" t="s">
        <v>81</v>
      </c>
      <c r="AV165" s="11" t="s">
        <v>81</v>
      </c>
      <c r="AW165" s="11" t="s">
        <v>152</v>
      </c>
      <c r="AX165" s="11" t="s">
        <v>72</v>
      </c>
      <c r="AY165" s="167" t="s">
        <v>141</v>
      </c>
    </row>
    <row r="166" spans="2:51" s="12" customFormat="1" ht="13.5">
      <c r="B166" s="173"/>
      <c r="D166" s="174" t="s">
        <v>150</v>
      </c>
      <c r="E166" s="175" t="s">
        <v>5</v>
      </c>
      <c r="F166" s="176" t="s">
        <v>153</v>
      </c>
      <c r="H166" s="177">
        <v>548.404</v>
      </c>
      <c r="L166" s="173"/>
      <c r="M166" s="178"/>
      <c r="N166" s="179"/>
      <c r="O166" s="179"/>
      <c r="P166" s="179"/>
      <c r="Q166" s="179"/>
      <c r="R166" s="179"/>
      <c r="S166" s="179"/>
      <c r="T166" s="180"/>
      <c r="AT166" s="181" t="s">
        <v>150</v>
      </c>
      <c r="AU166" s="181" t="s">
        <v>81</v>
      </c>
      <c r="AV166" s="12" t="s">
        <v>148</v>
      </c>
      <c r="AW166" s="12" t="s">
        <v>152</v>
      </c>
      <c r="AX166" s="12" t="s">
        <v>22</v>
      </c>
      <c r="AY166" s="181" t="s">
        <v>141</v>
      </c>
    </row>
    <row r="167" spans="2:65" s="1" customFormat="1" ht="16.5" customHeight="1">
      <c r="B167" s="153"/>
      <c r="C167" s="154" t="s">
        <v>10</v>
      </c>
      <c r="D167" s="154" t="s">
        <v>143</v>
      </c>
      <c r="E167" s="155" t="s">
        <v>428</v>
      </c>
      <c r="F167" s="156" t="s">
        <v>429</v>
      </c>
      <c r="G167" s="157" t="s">
        <v>242</v>
      </c>
      <c r="H167" s="158">
        <v>16.664</v>
      </c>
      <c r="I167" s="159"/>
      <c r="J167" s="159">
        <f>ROUND(I167*H167,2)</f>
        <v>0</v>
      </c>
      <c r="K167" s="156" t="s">
        <v>147</v>
      </c>
      <c r="L167" s="37"/>
      <c r="M167" s="160" t="s">
        <v>5</v>
      </c>
      <c r="N167" s="161" t="s">
        <v>43</v>
      </c>
      <c r="O167" s="162">
        <v>22.055</v>
      </c>
      <c r="P167" s="162">
        <f>O167*H167</f>
        <v>367.52452000000005</v>
      </c>
      <c r="Q167" s="162">
        <v>1.05631</v>
      </c>
      <c r="R167" s="162">
        <f>Q167*H167</f>
        <v>17.602349840000002</v>
      </c>
      <c r="S167" s="162">
        <v>0</v>
      </c>
      <c r="T167" s="163">
        <f>S167*H167</f>
        <v>0</v>
      </c>
      <c r="AR167" s="23" t="s">
        <v>148</v>
      </c>
      <c r="AT167" s="23" t="s">
        <v>143</v>
      </c>
      <c r="AU167" s="23" t="s">
        <v>81</v>
      </c>
      <c r="AY167" s="23" t="s">
        <v>141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23" t="s">
        <v>22</v>
      </c>
      <c r="BK167" s="164">
        <f>ROUND(I167*H167,2)</f>
        <v>0</v>
      </c>
      <c r="BL167" s="23" t="s">
        <v>148</v>
      </c>
      <c r="BM167" s="23" t="s">
        <v>1319</v>
      </c>
    </row>
    <row r="168" spans="2:51" s="13" customFormat="1" ht="13.5">
      <c r="B168" s="182"/>
      <c r="D168" s="166" t="s">
        <v>150</v>
      </c>
      <c r="E168" s="183" t="s">
        <v>5</v>
      </c>
      <c r="F168" s="184" t="s">
        <v>1320</v>
      </c>
      <c r="H168" s="185" t="s">
        <v>5</v>
      </c>
      <c r="L168" s="182"/>
      <c r="M168" s="186"/>
      <c r="N168" s="187"/>
      <c r="O168" s="187"/>
      <c r="P168" s="187"/>
      <c r="Q168" s="187"/>
      <c r="R168" s="187"/>
      <c r="S168" s="187"/>
      <c r="T168" s="188"/>
      <c r="AT168" s="185" t="s">
        <v>150</v>
      </c>
      <c r="AU168" s="185" t="s">
        <v>81</v>
      </c>
      <c r="AV168" s="13" t="s">
        <v>22</v>
      </c>
      <c r="AW168" s="13" t="s">
        <v>152</v>
      </c>
      <c r="AX168" s="13" t="s">
        <v>72</v>
      </c>
      <c r="AY168" s="185" t="s">
        <v>141</v>
      </c>
    </row>
    <row r="169" spans="2:51" s="11" customFormat="1" ht="13.5">
      <c r="B169" s="165"/>
      <c r="D169" s="166" t="s">
        <v>150</v>
      </c>
      <c r="E169" s="167" t="s">
        <v>5</v>
      </c>
      <c r="F169" s="168" t="s">
        <v>1321</v>
      </c>
      <c r="H169" s="169">
        <v>5.11376</v>
      </c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150</v>
      </c>
      <c r="AU169" s="167" t="s">
        <v>81</v>
      </c>
      <c r="AV169" s="11" t="s">
        <v>81</v>
      </c>
      <c r="AW169" s="11" t="s">
        <v>152</v>
      </c>
      <c r="AX169" s="11" t="s">
        <v>72</v>
      </c>
      <c r="AY169" s="167" t="s">
        <v>141</v>
      </c>
    </row>
    <row r="170" spans="2:51" s="11" customFormat="1" ht="13.5">
      <c r="B170" s="165"/>
      <c r="D170" s="166" t="s">
        <v>150</v>
      </c>
      <c r="E170" s="167" t="s">
        <v>5</v>
      </c>
      <c r="F170" s="168" t="s">
        <v>1322</v>
      </c>
      <c r="H170" s="169">
        <v>2.02312</v>
      </c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150</v>
      </c>
      <c r="AU170" s="167" t="s">
        <v>81</v>
      </c>
      <c r="AV170" s="11" t="s">
        <v>81</v>
      </c>
      <c r="AW170" s="11" t="s">
        <v>152</v>
      </c>
      <c r="AX170" s="11" t="s">
        <v>72</v>
      </c>
      <c r="AY170" s="167" t="s">
        <v>141</v>
      </c>
    </row>
    <row r="171" spans="2:51" s="11" customFormat="1" ht="13.5">
      <c r="B171" s="165"/>
      <c r="D171" s="166" t="s">
        <v>150</v>
      </c>
      <c r="E171" s="167" t="s">
        <v>5</v>
      </c>
      <c r="F171" s="168" t="s">
        <v>1323</v>
      </c>
      <c r="H171" s="169">
        <v>8.85236</v>
      </c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150</v>
      </c>
      <c r="AU171" s="167" t="s">
        <v>81</v>
      </c>
      <c r="AV171" s="11" t="s">
        <v>81</v>
      </c>
      <c r="AW171" s="11" t="s">
        <v>152</v>
      </c>
      <c r="AX171" s="11" t="s">
        <v>72</v>
      </c>
      <c r="AY171" s="167" t="s">
        <v>141</v>
      </c>
    </row>
    <row r="172" spans="2:51" s="11" customFormat="1" ht="13.5">
      <c r="B172" s="165"/>
      <c r="D172" s="166" t="s">
        <v>150</v>
      </c>
      <c r="E172" s="167" t="s">
        <v>5</v>
      </c>
      <c r="F172" s="168" t="s">
        <v>1324</v>
      </c>
      <c r="H172" s="169">
        <v>0.675</v>
      </c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150</v>
      </c>
      <c r="AU172" s="167" t="s">
        <v>81</v>
      </c>
      <c r="AV172" s="11" t="s">
        <v>81</v>
      </c>
      <c r="AW172" s="11" t="s">
        <v>152</v>
      </c>
      <c r="AX172" s="11" t="s">
        <v>72</v>
      </c>
      <c r="AY172" s="167" t="s">
        <v>141</v>
      </c>
    </row>
    <row r="173" spans="2:51" s="12" customFormat="1" ht="13.5">
      <c r="B173" s="173"/>
      <c r="D173" s="174" t="s">
        <v>150</v>
      </c>
      <c r="E173" s="175" t="s">
        <v>5</v>
      </c>
      <c r="F173" s="176" t="s">
        <v>153</v>
      </c>
      <c r="H173" s="177">
        <v>16.66424</v>
      </c>
      <c r="L173" s="173"/>
      <c r="M173" s="178"/>
      <c r="N173" s="179"/>
      <c r="O173" s="179"/>
      <c r="P173" s="179"/>
      <c r="Q173" s="179"/>
      <c r="R173" s="179"/>
      <c r="S173" s="179"/>
      <c r="T173" s="180"/>
      <c r="AT173" s="181" t="s">
        <v>150</v>
      </c>
      <c r="AU173" s="181" t="s">
        <v>81</v>
      </c>
      <c r="AV173" s="12" t="s">
        <v>148</v>
      </c>
      <c r="AW173" s="12" t="s">
        <v>152</v>
      </c>
      <c r="AX173" s="12" t="s">
        <v>22</v>
      </c>
      <c r="AY173" s="181" t="s">
        <v>141</v>
      </c>
    </row>
    <row r="174" spans="2:65" s="1" customFormat="1" ht="16.5" customHeight="1">
      <c r="B174" s="153"/>
      <c r="C174" s="154" t="s">
        <v>249</v>
      </c>
      <c r="D174" s="154" t="s">
        <v>143</v>
      </c>
      <c r="E174" s="155" t="s">
        <v>1325</v>
      </c>
      <c r="F174" s="156" t="s">
        <v>1326</v>
      </c>
      <c r="G174" s="157" t="s">
        <v>146</v>
      </c>
      <c r="H174" s="158">
        <v>15</v>
      </c>
      <c r="I174" s="159"/>
      <c r="J174" s="159">
        <f>ROUND(I174*H174,2)</f>
        <v>0</v>
      </c>
      <c r="K174" s="156" t="s">
        <v>5</v>
      </c>
      <c r="L174" s="37"/>
      <c r="M174" s="160" t="s">
        <v>5</v>
      </c>
      <c r="N174" s="161" t="s">
        <v>43</v>
      </c>
      <c r="O174" s="162">
        <v>0</v>
      </c>
      <c r="P174" s="162">
        <f>O174*H174</f>
        <v>0</v>
      </c>
      <c r="Q174" s="162">
        <v>0</v>
      </c>
      <c r="R174" s="162">
        <f>Q174*H174</f>
        <v>0</v>
      </c>
      <c r="S174" s="162">
        <v>0</v>
      </c>
      <c r="T174" s="163">
        <f>S174*H174</f>
        <v>0</v>
      </c>
      <c r="AR174" s="23" t="s">
        <v>148</v>
      </c>
      <c r="AT174" s="23" t="s">
        <v>143</v>
      </c>
      <c r="AU174" s="23" t="s">
        <v>81</v>
      </c>
      <c r="AY174" s="23" t="s">
        <v>141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23" t="s">
        <v>22</v>
      </c>
      <c r="BK174" s="164">
        <f>ROUND(I174*H174,2)</f>
        <v>0</v>
      </c>
      <c r="BL174" s="23" t="s">
        <v>148</v>
      </c>
      <c r="BM174" s="23" t="s">
        <v>484</v>
      </c>
    </row>
    <row r="175" spans="2:51" s="11" customFormat="1" ht="13.5">
      <c r="B175" s="165"/>
      <c r="D175" s="166" t="s">
        <v>150</v>
      </c>
      <c r="E175" s="167" t="s">
        <v>5</v>
      </c>
      <c r="F175" s="168" t="s">
        <v>583</v>
      </c>
      <c r="H175" s="169">
        <v>15</v>
      </c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150</v>
      </c>
      <c r="AU175" s="167" t="s">
        <v>81</v>
      </c>
      <c r="AV175" s="11" t="s">
        <v>81</v>
      </c>
      <c r="AW175" s="11" t="s">
        <v>152</v>
      </c>
      <c r="AX175" s="11" t="s">
        <v>72</v>
      </c>
      <c r="AY175" s="167" t="s">
        <v>141</v>
      </c>
    </row>
    <row r="176" spans="2:51" s="12" customFormat="1" ht="13.5">
      <c r="B176" s="173"/>
      <c r="D176" s="166" t="s">
        <v>150</v>
      </c>
      <c r="E176" s="198" t="s">
        <v>5</v>
      </c>
      <c r="F176" s="199" t="s">
        <v>153</v>
      </c>
      <c r="H176" s="200">
        <v>15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81" t="s">
        <v>150</v>
      </c>
      <c r="AU176" s="181" t="s">
        <v>81</v>
      </c>
      <c r="AV176" s="12" t="s">
        <v>148</v>
      </c>
      <c r="AW176" s="12" t="s">
        <v>152</v>
      </c>
      <c r="AX176" s="12" t="s">
        <v>22</v>
      </c>
      <c r="AY176" s="181" t="s">
        <v>141</v>
      </c>
    </row>
    <row r="177" spans="2:63" s="10" customFormat="1" ht="29.85" customHeight="1">
      <c r="B177" s="140"/>
      <c r="D177" s="150" t="s">
        <v>71</v>
      </c>
      <c r="E177" s="151" t="s">
        <v>148</v>
      </c>
      <c r="F177" s="151" t="s">
        <v>445</v>
      </c>
      <c r="J177" s="152">
        <f>BK177</f>
        <v>0</v>
      </c>
      <c r="L177" s="140"/>
      <c r="M177" s="144"/>
      <c r="N177" s="145"/>
      <c r="O177" s="145"/>
      <c r="P177" s="146">
        <f>SUM(P178:P183)</f>
        <v>45.585837999999995</v>
      </c>
      <c r="Q177" s="145"/>
      <c r="R177" s="146">
        <f>SUM(R178:R183)</f>
        <v>52.07811536</v>
      </c>
      <c r="S177" s="145"/>
      <c r="T177" s="147">
        <f>SUM(T178:T183)</f>
        <v>0</v>
      </c>
      <c r="AR177" s="141" t="s">
        <v>22</v>
      </c>
      <c r="AT177" s="148" t="s">
        <v>71</v>
      </c>
      <c r="AU177" s="148" t="s">
        <v>22</v>
      </c>
      <c r="AY177" s="141" t="s">
        <v>141</v>
      </c>
      <c r="BK177" s="149">
        <f>SUM(BK178:BK183)</f>
        <v>0</v>
      </c>
    </row>
    <row r="178" spans="2:65" s="1" customFormat="1" ht="16.5" customHeight="1">
      <c r="B178" s="153"/>
      <c r="C178" s="154" t="s">
        <v>255</v>
      </c>
      <c r="D178" s="154" t="s">
        <v>143</v>
      </c>
      <c r="E178" s="155" t="s">
        <v>447</v>
      </c>
      <c r="F178" s="156" t="s">
        <v>448</v>
      </c>
      <c r="G178" s="157" t="s">
        <v>185</v>
      </c>
      <c r="H178" s="158">
        <v>23.272</v>
      </c>
      <c r="I178" s="159"/>
      <c r="J178" s="159">
        <f>ROUND(I178*H178,2)</f>
        <v>0</v>
      </c>
      <c r="K178" s="156" t="s">
        <v>147</v>
      </c>
      <c r="L178" s="37"/>
      <c r="M178" s="160" t="s">
        <v>5</v>
      </c>
      <c r="N178" s="161" t="s">
        <v>43</v>
      </c>
      <c r="O178" s="162">
        <v>1.465</v>
      </c>
      <c r="P178" s="162">
        <f>O178*H178</f>
        <v>34.09348</v>
      </c>
      <c r="Q178" s="162">
        <v>2.234</v>
      </c>
      <c r="R178" s="162">
        <f>Q178*H178</f>
        <v>51.989647999999995</v>
      </c>
      <c r="S178" s="162">
        <v>0</v>
      </c>
      <c r="T178" s="163">
        <f>S178*H178</f>
        <v>0</v>
      </c>
      <c r="AR178" s="23" t="s">
        <v>148</v>
      </c>
      <c r="AT178" s="23" t="s">
        <v>143</v>
      </c>
      <c r="AU178" s="23" t="s">
        <v>81</v>
      </c>
      <c r="AY178" s="23" t="s">
        <v>141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3" t="s">
        <v>22</v>
      </c>
      <c r="BK178" s="164">
        <f>ROUND(I178*H178,2)</f>
        <v>0</v>
      </c>
      <c r="BL178" s="23" t="s">
        <v>148</v>
      </c>
      <c r="BM178" s="23" t="s">
        <v>1327</v>
      </c>
    </row>
    <row r="179" spans="2:51" s="11" customFormat="1" ht="13.5">
      <c r="B179" s="165"/>
      <c r="D179" s="166" t="s">
        <v>150</v>
      </c>
      <c r="E179" s="167" t="s">
        <v>5</v>
      </c>
      <c r="F179" s="168" t="s">
        <v>1328</v>
      </c>
      <c r="H179" s="169">
        <v>23.2715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150</v>
      </c>
      <c r="AU179" s="167" t="s">
        <v>81</v>
      </c>
      <c r="AV179" s="11" t="s">
        <v>81</v>
      </c>
      <c r="AW179" s="11" t="s">
        <v>152</v>
      </c>
      <c r="AX179" s="11" t="s">
        <v>72</v>
      </c>
      <c r="AY179" s="167" t="s">
        <v>141</v>
      </c>
    </row>
    <row r="180" spans="2:51" s="12" customFormat="1" ht="13.5">
      <c r="B180" s="173"/>
      <c r="D180" s="174" t="s">
        <v>150</v>
      </c>
      <c r="E180" s="175" t="s">
        <v>5</v>
      </c>
      <c r="F180" s="176" t="s">
        <v>153</v>
      </c>
      <c r="H180" s="177">
        <v>23.2715</v>
      </c>
      <c r="L180" s="173"/>
      <c r="M180" s="178"/>
      <c r="N180" s="179"/>
      <c r="O180" s="179"/>
      <c r="P180" s="179"/>
      <c r="Q180" s="179"/>
      <c r="R180" s="179"/>
      <c r="S180" s="179"/>
      <c r="T180" s="180"/>
      <c r="AT180" s="181" t="s">
        <v>150</v>
      </c>
      <c r="AU180" s="181" t="s">
        <v>81</v>
      </c>
      <c r="AV180" s="12" t="s">
        <v>148</v>
      </c>
      <c r="AW180" s="12" t="s">
        <v>152</v>
      </c>
      <c r="AX180" s="12" t="s">
        <v>22</v>
      </c>
      <c r="AY180" s="181" t="s">
        <v>141</v>
      </c>
    </row>
    <row r="181" spans="2:65" s="1" customFormat="1" ht="16.5" customHeight="1">
      <c r="B181" s="153"/>
      <c r="C181" s="154" t="s">
        <v>292</v>
      </c>
      <c r="D181" s="154" t="s">
        <v>143</v>
      </c>
      <c r="E181" s="155" t="s">
        <v>452</v>
      </c>
      <c r="F181" s="156" t="s">
        <v>453</v>
      </c>
      <c r="G181" s="157" t="s">
        <v>146</v>
      </c>
      <c r="H181" s="158">
        <v>13.998</v>
      </c>
      <c r="I181" s="159"/>
      <c r="J181" s="159">
        <f>ROUND(I181*H181,2)</f>
        <v>0</v>
      </c>
      <c r="K181" s="156" t="s">
        <v>147</v>
      </c>
      <c r="L181" s="37"/>
      <c r="M181" s="160" t="s">
        <v>5</v>
      </c>
      <c r="N181" s="161" t="s">
        <v>43</v>
      </c>
      <c r="O181" s="162">
        <v>0.821</v>
      </c>
      <c r="P181" s="162">
        <f>O181*H181</f>
        <v>11.492358</v>
      </c>
      <c r="Q181" s="162">
        <v>0.00632</v>
      </c>
      <c r="R181" s="162">
        <f>Q181*H181</f>
        <v>0.08846736</v>
      </c>
      <c r="S181" s="162">
        <v>0</v>
      </c>
      <c r="T181" s="163">
        <f>S181*H181</f>
        <v>0</v>
      </c>
      <c r="AR181" s="23" t="s">
        <v>148</v>
      </c>
      <c r="AT181" s="23" t="s">
        <v>143</v>
      </c>
      <c r="AU181" s="23" t="s">
        <v>81</v>
      </c>
      <c r="AY181" s="23" t="s">
        <v>141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23" t="s">
        <v>22</v>
      </c>
      <c r="BK181" s="164">
        <f>ROUND(I181*H181,2)</f>
        <v>0</v>
      </c>
      <c r="BL181" s="23" t="s">
        <v>148</v>
      </c>
      <c r="BM181" s="23" t="s">
        <v>1329</v>
      </c>
    </row>
    <row r="182" spans="2:51" s="11" customFormat="1" ht="13.5">
      <c r="B182" s="165"/>
      <c r="D182" s="166" t="s">
        <v>150</v>
      </c>
      <c r="E182" s="167" t="s">
        <v>5</v>
      </c>
      <c r="F182" s="168" t="s">
        <v>1330</v>
      </c>
      <c r="H182" s="169">
        <v>13.998</v>
      </c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150</v>
      </c>
      <c r="AU182" s="167" t="s">
        <v>81</v>
      </c>
      <c r="AV182" s="11" t="s">
        <v>81</v>
      </c>
      <c r="AW182" s="11" t="s">
        <v>152</v>
      </c>
      <c r="AX182" s="11" t="s">
        <v>72</v>
      </c>
      <c r="AY182" s="167" t="s">
        <v>141</v>
      </c>
    </row>
    <row r="183" spans="2:51" s="12" customFormat="1" ht="13.5">
      <c r="B183" s="173"/>
      <c r="D183" s="166" t="s">
        <v>150</v>
      </c>
      <c r="E183" s="198" t="s">
        <v>5</v>
      </c>
      <c r="F183" s="199" t="s">
        <v>153</v>
      </c>
      <c r="H183" s="200">
        <v>13.998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81" t="s">
        <v>150</v>
      </c>
      <c r="AU183" s="181" t="s">
        <v>81</v>
      </c>
      <c r="AV183" s="12" t="s">
        <v>148</v>
      </c>
      <c r="AW183" s="12" t="s">
        <v>152</v>
      </c>
      <c r="AX183" s="12" t="s">
        <v>22</v>
      </c>
      <c r="AY183" s="181" t="s">
        <v>141</v>
      </c>
    </row>
    <row r="184" spans="2:63" s="10" customFormat="1" ht="29.85" customHeight="1">
      <c r="B184" s="140"/>
      <c r="D184" s="150" t="s">
        <v>71</v>
      </c>
      <c r="E184" s="151" t="s">
        <v>164</v>
      </c>
      <c r="F184" s="151" t="s">
        <v>456</v>
      </c>
      <c r="J184" s="152">
        <f>BK184</f>
        <v>0</v>
      </c>
      <c r="L184" s="140"/>
      <c r="M184" s="144"/>
      <c r="N184" s="145"/>
      <c r="O184" s="145"/>
      <c r="P184" s="146">
        <f>SUM(P185:P196)</f>
        <v>221.91787499999998</v>
      </c>
      <c r="Q184" s="145"/>
      <c r="R184" s="146">
        <f>SUM(R185:R196)</f>
        <v>166.6930375</v>
      </c>
      <c r="S184" s="145"/>
      <c r="T184" s="147">
        <f>SUM(T185:T196)</f>
        <v>0</v>
      </c>
      <c r="AR184" s="141" t="s">
        <v>22</v>
      </c>
      <c r="AT184" s="148" t="s">
        <v>71</v>
      </c>
      <c r="AU184" s="148" t="s">
        <v>22</v>
      </c>
      <c r="AY184" s="141" t="s">
        <v>141</v>
      </c>
      <c r="BK184" s="149">
        <f>SUM(BK185:BK196)</f>
        <v>0</v>
      </c>
    </row>
    <row r="185" spans="2:65" s="1" customFormat="1" ht="16.5" customHeight="1">
      <c r="B185" s="153"/>
      <c r="C185" s="154" t="s">
        <v>297</v>
      </c>
      <c r="D185" s="154" t="s">
        <v>143</v>
      </c>
      <c r="E185" s="155" t="s">
        <v>1331</v>
      </c>
      <c r="F185" s="156" t="s">
        <v>1332</v>
      </c>
      <c r="G185" s="157" t="s">
        <v>146</v>
      </c>
      <c r="H185" s="158">
        <v>166.225</v>
      </c>
      <c r="I185" s="159"/>
      <c r="J185" s="159">
        <f>ROUND(I185*H185,2)</f>
        <v>0</v>
      </c>
      <c r="K185" s="156" t="s">
        <v>147</v>
      </c>
      <c r="L185" s="37"/>
      <c r="M185" s="160" t="s">
        <v>5</v>
      </c>
      <c r="N185" s="161" t="s">
        <v>43</v>
      </c>
      <c r="O185" s="162">
        <v>0.026</v>
      </c>
      <c r="P185" s="162">
        <f>O185*H185</f>
        <v>4.3218499999999995</v>
      </c>
      <c r="Q185" s="162">
        <v>0.2916</v>
      </c>
      <c r="R185" s="162">
        <f>Q185*H185</f>
        <v>48.47121</v>
      </c>
      <c r="S185" s="162">
        <v>0</v>
      </c>
      <c r="T185" s="163">
        <f>S185*H185</f>
        <v>0</v>
      </c>
      <c r="AR185" s="23" t="s">
        <v>148</v>
      </c>
      <c r="AT185" s="23" t="s">
        <v>143</v>
      </c>
      <c r="AU185" s="23" t="s">
        <v>81</v>
      </c>
      <c r="AY185" s="23" t="s">
        <v>141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3" t="s">
        <v>22</v>
      </c>
      <c r="BK185" s="164">
        <f>ROUND(I185*H185,2)</f>
        <v>0</v>
      </c>
      <c r="BL185" s="23" t="s">
        <v>148</v>
      </c>
      <c r="BM185" s="23" t="s">
        <v>1333</v>
      </c>
    </row>
    <row r="186" spans="2:51" s="11" customFormat="1" ht="13.5">
      <c r="B186" s="165"/>
      <c r="D186" s="166" t="s">
        <v>150</v>
      </c>
      <c r="E186" s="167" t="s">
        <v>5</v>
      </c>
      <c r="F186" s="168" t="s">
        <v>1269</v>
      </c>
      <c r="H186" s="169">
        <v>166.225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150</v>
      </c>
      <c r="AU186" s="167" t="s">
        <v>81</v>
      </c>
      <c r="AV186" s="11" t="s">
        <v>81</v>
      </c>
      <c r="AW186" s="11" t="s">
        <v>152</v>
      </c>
      <c r="AX186" s="11" t="s">
        <v>72</v>
      </c>
      <c r="AY186" s="167" t="s">
        <v>141</v>
      </c>
    </row>
    <row r="187" spans="2:51" s="12" customFormat="1" ht="13.5">
      <c r="B187" s="173"/>
      <c r="D187" s="174" t="s">
        <v>150</v>
      </c>
      <c r="E187" s="175" t="s">
        <v>5</v>
      </c>
      <c r="F187" s="176" t="s">
        <v>153</v>
      </c>
      <c r="H187" s="177">
        <v>166.225</v>
      </c>
      <c r="L187" s="173"/>
      <c r="M187" s="178"/>
      <c r="N187" s="179"/>
      <c r="O187" s="179"/>
      <c r="P187" s="179"/>
      <c r="Q187" s="179"/>
      <c r="R187" s="179"/>
      <c r="S187" s="179"/>
      <c r="T187" s="180"/>
      <c r="AT187" s="181" t="s">
        <v>150</v>
      </c>
      <c r="AU187" s="181" t="s">
        <v>81</v>
      </c>
      <c r="AV187" s="12" t="s">
        <v>148</v>
      </c>
      <c r="AW187" s="12" t="s">
        <v>152</v>
      </c>
      <c r="AX187" s="12" t="s">
        <v>22</v>
      </c>
      <c r="AY187" s="181" t="s">
        <v>141</v>
      </c>
    </row>
    <row r="188" spans="2:65" s="1" customFormat="1" ht="16.5" customHeight="1">
      <c r="B188" s="153"/>
      <c r="C188" s="154" t="s">
        <v>302</v>
      </c>
      <c r="D188" s="154" t="s">
        <v>143</v>
      </c>
      <c r="E188" s="155" t="s">
        <v>485</v>
      </c>
      <c r="F188" s="156" t="s">
        <v>486</v>
      </c>
      <c r="G188" s="157" t="s">
        <v>146</v>
      </c>
      <c r="H188" s="158">
        <v>199.5</v>
      </c>
      <c r="I188" s="159"/>
      <c r="J188" s="159">
        <f>ROUND(I188*H188,2)</f>
        <v>0</v>
      </c>
      <c r="K188" s="156" t="s">
        <v>147</v>
      </c>
      <c r="L188" s="37"/>
      <c r="M188" s="160" t="s">
        <v>5</v>
      </c>
      <c r="N188" s="161" t="s">
        <v>43</v>
      </c>
      <c r="O188" s="162">
        <v>0.25</v>
      </c>
      <c r="P188" s="162">
        <f>O188*H188</f>
        <v>49.875</v>
      </c>
      <c r="Q188" s="162">
        <v>0.0835</v>
      </c>
      <c r="R188" s="162">
        <f>Q188*H188</f>
        <v>16.658250000000002</v>
      </c>
      <c r="S188" s="162">
        <v>0</v>
      </c>
      <c r="T188" s="163">
        <f>S188*H188</f>
        <v>0</v>
      </c>
      <c r="AR188" s="23" t="s">
        <v>148</v>
      </c>
      <c r="AT188" s="23" t="s">
        <v>143</v>
      </c>
      <c r="AU188" s="23" t="s">
        <v>81</v>
      </c>
      <c r="AY188" s="23" t="s">
        <v>141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3" t="s">
        <v>22</v>
      </c>
      <c r="BK188" s="164">
        <f>ROUND(I188*H188,2)</f>
        <v>0</v>
      </c>
      <c r="BL188" s="23" t="s">
        <v>148</v>
      </c>
      <c r="BM188" s="23" t="s">
        <v>1334</v>
      </c>
    </row>
    <row r="189" spans="2:51" s="11" customFormat="1" ht="13.5">
      <c r="B189" s="165"/>
      <c r="D189" s="166" t="s">
        <v>150</v>
      </c>
      <c r="E189" s="167" t="s">
        <v>5</v>
      </c>
      <c r="F189" s="168" t="s">
        <v>1335</v>
      </c>
      <c r="H189" s="169">
        <v>199.5</v>
      </c>
      <c r="L189" s="165"/>
      <c r="M189" s="170"/>
      <c r="N189" s="171"/>
      <c r="O189" s="171"/>
      <c r="P189" s="171"/>
      <c r="Q189" s="171"/>
      <c r="R189" s="171"/>
      <c r="S189" s="171"/>
      <c r="T189" s="172"/>
      <c r="AT189" s="167" t="s">
        <v>150</v>
      </c>
      <c r="AU189" s="167" t="s">
        <v>81</v>
      </c>
      <c r="AV189" s="11" t="s">
        <v>81</v>
      </c>
      <c r="AW189" s="11" t="s">
        <v>152</v>
      </c>
      <c r="AX189" s="11" t="s">
        <v>72</v>
      </c>
      <c r="AY189" s="167" t="s">
        <v>141</v>
      </c>
    </row>
    <row r="190" spans="2:51" s="12" customFormat="1" ht="13.5">
      <c r="B190" s="173"/>
      <c r="D190" s="174" t="s">
        <v>150</v>
      </c>
      <c r="E190" s="175" t="s">
        <v>5</v>
      </c>
      <c r="F190" s="176" t="s">
        <v>153</v>
      </c>
      <c r="H190" s="177">
        <v>199.5</v>
      </c>
      <c r="L190" s="173"/>
      <c r="M190" s="178"/>
      <c r="N190" s="179"/>
      <c r="O190" s="179"/>
      <c r="P190" s="179"/>
      <c r="Q190" s="179"/>
      <c r="R190" s="179"/>
      <c r="S190" s="179"/>
      <c r="T190" s="180"/>
      <c r="AT190" s="181" t="s">
        <v>150</v>
      </c>
      <c r="AU190" s="181" t="s">
        <v>81</v>
      </c>
      <c r="AV190" s="12" t="s">
        <v>148</v>
      </c>
      <c r="AW190" s="12" t="s">
        <v>152</v>
      </c>
      <c r="AX190" s="12" t="s">
        <v>22</v>
      </c>
      <c r="AY190" s="181" t="s">
        <v>141</v>
      </c>
    </row>
    <row r="191" spans="2:65" s="1" customFormat="1" ht="16.5" customHeight="1">
      <c r="B191" s="153"/>
      <c r="C191" s="189" t="s">
        <v>306</v>
      </c>
      <c r="D191" s="189" t="s">
        <v>239</v>
      </c>
      <c r="E191" s="190" t="s">
        <v>491</v>
      </c>
      <c r="F191" s="191" t="s">
        <v>492</v>
      </c>
      <c r="G191" s="192" t="s">
        <v>222</v>
      </c>
      <c r="H191" s="193">
        <v>33.583</v>
      </c>
      <c r="I191" s="194"/>
      <c r="J191" s="194">
        <f>ROUND(I191*H191,2)</f>
        <v>0</v>
      </c>
      <c r="K191" s="191" t="s">
        <v>147</v>
      </c>
      <c r="L191" s="195"/>
      <c r="M191" s="196" t="s">
        <v>5</v>
      </c>
      <c r="N191" s="197" t="s">
        <v>43</v>
      </c>
      <c r="O191" s="162">
        <v>0</v>
      </c>
      <c r="P191" s="162">
        <f>O191*H191</f>
        <v>0</v>
      </c>
      <c r="Q191" s="162">
        <v>2.115</v>
      </c>
      <c r="R191" s="162">
        <f>Q191*H191</f>
        <v>71.028045</v>
      </c>
      <c r="S191" s="162">
        <v>0</v>
      </c>
      <c r="T191" s="163">
        <f>S191*H191</f>
        <v>0</v>
      </c>
      <c r="AR191" s="23" t="s">
        <v>178</v>
      </c>
      <c r="AT191" s="23" t="s">
        <v>239</v>
      </c>
      <c r="AU191" s="23" t="s">
        <v>81</v>
      </c>
      <c r="AY191" s="23" t="s">
        <v>141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3" t="s">
        <v>22</v>
      </c>
      <c r="BK191" s="164">
        <f>ROUND(I191*H191,2)</f>
        <v>0</v>
      </c>
      <c r="BL191" s="23" t="s">
        <v>148</v>
      </c>
      <c r="BM191" s="23" t="s">
        <v>1336</v>
      </c>
    </row>
    <row r="192" spans="2:51" s="11" customFormat="1" ht="13.5">
      <c r="B192" s="165"/>
      <c r="D192" s="166" t="s">
        <v>150</v>
      </c>
      <c r="E192" s="167" t="s">
        <v>5</v>
      </c>
      <c r="F192" s="168" t="s">
        <v>1337</v>
      </c>
      <c r="H192" s="169">
        <v>33.5825</v>
      </c>
      <c r="L192" s="165"/>
      <c r="M192" s="170"/>
      <c r="N192" s="171"/>
      <c r="O192" s="171"/>
      <c r="P192" s="171"/>
      <c r="Q192" s="171"/>
      <c r="R192" s="171"/>
      <c r="S192" s="171"/>
      <c r="T192" s="172"/>
      <c r="AT192" s="167" t="s">
        <v>150</v>
      </c>
      <c r="AU192" s="167" t="s">
        <v>81</v>
      </c>
      <c r="AV192" s="11" t="s">
        <v>81</v>
      </c>
      <c r="AW192" s="11" t="s">
        <v>152</v>
      </c>
      <c r="AX192" s="11" t="s">
        <v>72</v>
      </c>
      <c r="AY192" s="167" t="s">
        <v>141</v>
      </c>
    </row>
    <row r="193" spans="2:51" s="12" customFormat="1" ht="13.5">
      <c r="B193" s="173"/>
      <c r="D193" s="174" t="s">
        <v>150</v>
      </c>
      <c r="E193" s="175" t="s">
        <v>5</v>
      </c>
      <c r="F193" s="176" t="s">
        <v>153</v>
      </c>
      <c r="H193" s="177">
        <v>33.5825</v>
      </c>
      <c r="L193" s="173"/>
      <c r="M193" s="178"/>
      <c r="N193" s="179"/>
      <c r="O193" s="179"/>
      <c r="P193" s="179"/>
      <c r="Q193" s="179"/>
      <c r="R193" s="179"/>
      <c r="S193" s="179"/>
      <c r="T193" s="180"/>
      <c r="AT193" s="181" t="s">
        <v>150</v>
      </c>
      <c r="AU193" s="181" t="s">
        <v>81</v>
      </c>
      <c r="AV193" s="12" t="s">
        <v>148</v>
      </c>
      <c r="AW193" s="12" t="s">
        <v>152</v>
      </c>
      <c r="AX193" s="12" t="s">
        <v>22</v>
      </c>
      <c r="AY193" s="181" t="s">
        <v>141</v>
      </c>
    </row>
    <row r="194" spans="2:65" s="1" customFormat="1" ht="25.5" customHeight="1">
      <c r="B194" s="153"/>
      <c r="C194" s="154" t="s">
        <v>310</v>
      </c>
      <c r="D194" s="154" t="s">
        <v>143</v>
      </c>
      <c r="E194" s="155" t="s">
        <v>1338</v>
      </c>
      <c r="F194" s="156" t="s">
        <v>1339</v>
      </c>
      <c r="G194" s="157" t="s">
        <v>146</v>
      </c>
      <c r="H194" s="158">
        <v>166.225</v>
      </c>
      <c r="I194" s="159"/>
      <c r="J194" s="159">
        <f>ROUND(I194*H194,2)</f>
        <v>0</v>
      </c>
      <c r="K194" s="156" t="s">
        <v>147</v>
      </c>
      <c r="L194" s="37"/>
      <c r="M194" s="160" t="s">
        <v>5</v>
      </c>
      <c r="N194" s="161" t="s">
        <v>43</v>
      </c>
      <c r="O194" s="162">
        <v>1.009</v>
      </c>
      <c r="P194" s="162">
        <f>O194*H194</f>
        <v>167.72102499999997</v>
      </c>
      <c r="Q194" s="162">
        <v>0.1837</v>
      </c>
      <c r="R194" s="162">
        <f>Q194*H194</f>
        <v>30.5355325</v>
      </c>
      <c r="S194" s="162">
        <v>0</v>
      </c>
      <c r="T194" s="163">
        <f>S194*H194</f>
        <v>0</v>
      </c>
      <c r="AR194" s="23" t="s">
        <v>148</v>
      </c>
      <c r="AT194" s="23" t="s">
        <v>143</v>
      </c>
      <c r="AU194" s="23" t="s">
        <v>81</v>
      </c>
      <c r="AY194" s="23" t="s">
        <v>141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3" t="s">
        <v>22</v>
      </c>
      <c r="BK194" s="164">
        <f>ROUND(I194*H194,2)</f>
        <v>0</v>
      </c>
      <c r="BL194" s="23" t="s">
        <v>148</v>
      </c>
      <c r="BM194" s="23" t="s">
        <v>1340</v>
      </c>
    </row>
    <row r="195" spans="2:51" s="11" customFormat="1" ht="13.5">
      <c r="B195" s="165"/>
      <c r="D195" s="166" t="s">
        <v>150</v>
      </c>
      <c r="E195" s="167" t="s">
        <v>5</v>
      </c>
      <c r="F195" s="168" t="s">
        <v>1269</v>
      </c>
      <c r="H195" s="169">
        <v>166.225</v>
      </c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150</v>
      </c>
      <c r="AU195" s="167" t="s">
        <v>81</v>
      </c>
      <c r="AV195" s="11" t="s">
        <v>81</v>
      </c>
      <c r="AW195" s="11" t="s">
        <v>152</v>
      </c>
      <c r="AX195" s="11" t="s">
        <v>72</v>
      </c>
      <c r="AY195" s="167" t="s">
        <v>141</v>
      </c>
    </row>
    <row r="196" spans="2:51" s="12" customFormat="1" ht="13.5">
      <c r="B196" s="173"/>
      <c r="D196" s="166" t="s">
        <v>150</v>
      </c>
      <c r="E196" s="198" t="s">
        <v>5</v>
      </c>
      <c r="F196" s="199" t="s">
        <v>153</v>
      </c>
      <c r="H196" s="200">
        <v>166.225</v>
      </c>
      <c r="L196" s="173"/>
      <c r="M196" s="178"/>
      <c r="N196" s="179"/>
      <c r="O196" s="179"/>
      <c r="P196" s="179"/>
      <c r="Q196" s="179"/>
      <c r="R196" s="179"/>
      <c r="S196" s="179"/>
      <c r="T196" s="180"/>
      <c r="AT196" s="181" t="s">
        <v>150</v>
      </c>
      <c r="AU196" s="181" t="s">
        <v>81</v>
      </c>
      <c r="AV196" s="12" t="s">
        <v>148</v>
      </c>
      <c r="AW196" s="12" t="s">
        <v>152</v>
      </c>
      <c r="AX196" s="12" t="s">
        <v>22</v>
      </c>
      <c r="AY196" s="181" t="s">
        <v>141</v>
      </c>
    </row>
    <row r="197" spans="2:63" s="10" customFormat="1" ht="29.85" customHeight="1">
      <c r="B197" s="140"/>
      <c r="D197" s="150" t="s">
        <v>71</v>
      </c>
      <c r="E197" s="151" t="s">
        <v>178</v>
      </c>
      <c r="F197" s="151" t="s">
        <v>501</v>
      </c>
      <c r="J197" s="152">
        <f>BK197</f>
        <v>0</v>
      </c>
      <c r="L197" s="140"/>
      <c r="M197" s="144"/>
      <c r="N197" s="145"/>
      <c r="O197" s="145"/>
      <c r="P197" s="146">
        <f>SUM(P198:P212)</f>
        <v>44.21000000000001</v>
      </c>
      <c r="Q197" s="145"/>
      <c r="R197" s="146">
        <f>SUM(R198:R212)</f>
        <v>2.87994</v>
      </c>
      <c r="S197" s="145"/>
      <c r="T197" s="147">
        <f>SUM(T198:T212)</f>
        <v>0.048</v>
      </c>
      <c r="AR197" s="141" t="s">
        <v>22</v>
      </c>
      <c r="AT197" s="148" t="s">
        <v>71</v>
      </c>
      <c r="AU197" s="148" t="s">
        <v>22</v>
      </c>
      <c r="AY197" s="141" t="s">
        <v>141</v>
      </c>
      <c r="BK197" s="149">
        <f>SUM(BK198:BK212)</f>
        <v>0</v>
      </c>
    </row>
    <row r="198" spans="2:65" s="1" customFormat="1" ht="16.5" customHeight="1">
      <c r="B198" s="153"/>
      <c r="C198" s="154" t="s">
        <v>316</v>
      </c>
      <c r="D198" s="154" t="s">
        <v>143</v>
      </c>
      <c r="E198" s="155" t="s">
        <v>1256</v>
      </c>
      <c r="F198" s="156" t="s">
        <v>1257</v>
      </c>
      <c r="G198" s="157" t="s">
        <v>222</v>
      </c>
      <c r="H198" s="158">
        <v>2</v>
      </c>
      <c r="I198" s="159"/>
      <c r="J198" s="159">
        <f>ROUND(I198*H198,2)</f>
        <v>0</v>
      </c>
      <c r="K198" s="156" t="s">
        <v>147</v>
      </c>
      <c r="L198" s="37"/>
      <c r="M198" s="160" t="s">
        <v>5</v>
      </c>
      <c r="N198" s="161" t="s">
        <v>43</v>
      </c>
      <c r="O198" s="162">
        <v>17.562</v>
      </c>
      <c r="P198" s="162">
        <f>O198*H198</f>
        <v>35.124</v>
      </c>
      <c r="Q198" s="162">
        <v>0.04458</v>
      </c>
      <c r="R198" s="162">
        <f>Q198*H198</f>
        <v>0.08916</v>
      </c>
      <c r="S198" s="162">
        <v>0</v>
      </c>
      <c r="T198" s="163">
        <f>S198*H198</f>
        <v>0</v>
      </c>
      <c r="AR198" s="23" t="s">
        <v>148</v>
      </c>
      <c r="AT198" s="23" t="s">
        <v>143</v>
      </c>
      <c r="AU198" s="23" t="s">
        <v>81</v>
      </c>
      <c r="AY198" s="23" t="s">
        <v>141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3" t="s">
        <v>22</v>
      </c>
      <c r="BK198" s="164">
        <f>ROUND(I198*H198,2)</f>
        <v>0</v>
      </c>
      <c r="BL198" s="23" t="s">
        <v>148</v>
      </c>
      <c r="BM198" s="23" t="s">
        <v>1341</v>
      </c>
    </row>
    <row r="199" spans="2:51" s="11" customFormat="1" ht="13.5">
      <c r="B199" s="165"/>
      <c r="D199" s="166" t="s">
        <v>150</v>
      </c>
      <c r="E199" s="167" t="s">
        <v>5</v>
      </c>
      <c r="F199" s="168" t="s">
        <v>528</v>
      </c>
      <c r="H199" s="169">
        <v>2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150</v>
      </c>
      <c r="AU199" s="167" t="s">
        <v>81</v>
      </c>
      <c r="AV199" s="11" t="s">
        <v>81</v>
      </c>
      <c r="AW199" s="11" t="s">
        <v>152</v>
      </c>
      <c r="AX199" s="11" t="s">
        <v>72</v>
      </c>
      <c r="AY199" s="167" t="s">
        <v>141</v>
      </c>
    </row>
    <row r="200" spans="2:51" s="12" customFormat="1" ht="13.5">
      <c r="B200" s="173"/>
      <c r="D200" s="174" t="s">
        <v>150</v>
      </c>
      <c r="E200" s="175" t="s">
        <v>5</v>
      </c>
      <c r="F200" s="176" t="s">
        <v>153</v>
      </c>
      <c r="H200" s="177">
        <v>2</v>
      </c>
      <c r="L200" s="173"/>
      <c r="M200" s="178"/>
      <c r="N200" s="179"/>
      <c r="O200" s="179"/>
      <c r="P200" s="179"/>
      <c r="Q200" s="179"/>
      <c r="R200" s="179"/>
      <c r="S200" s="179"/>
      <c r="T200" s="180"/>
      <c r="AT200" s="181" t="s">
        <v>150</v>
      </c>
      <c r="AU200" s="181" t="s">
        <v>81</v>
      </c>
      <c r="AV200" s="12" t="s">
        <v>148</v>
      </c>
      <c r="AW200" s="12" t="s">
        <v>152</v>
      </c>
      <c r="AX200" s="12" t="s">
        <v>22</v>
      </c>
      <c r="AY200" s="181" t="s">
        <v>141</v>
      </c>
    </row>
    <row r="201" spans="2:65" s="1" customFormat="1" ht="16.5" customHeight="1">
      <c r="B201" s="153"/>
      <c r="C201" s="189" t="s">
        <v>320</v>
      </c>
      <c r="D201" s="189" t="s">
        <v>239</v>
      </c>
      <c r="E201" s="190" t="s">
        <v>1260</v>
      </c>
      <c r="F201" s="191" t="s">
        <v>1261</v>
      </c>
      <c r="G201" s="192" t="s">
        <v>222</v>
      </c>
      <c r="H201" s="193">
        <v>2</v>
      </c>
      <c r="I201" s="194"/>
      <c r="J201" s="194">
        <f>ROUND(I201*H201,2)</f>
        <v>0</v>
      </c>
      <c r="K201" s="191" t="s">
        <v>5</v>
      </c>
      <c r="L201" s="195"/>
      <c r="M201" s="196" t="s">
        <v>5</v>
      </c>
      <c r="N201" s="197" t="s">
        <v>43</v>
      </c>
      <c r="O201" s="162">
        <v>0</v>
      </c>
      <c r="P201" s="162">
        <f>O201*H201</f>
        <v>0</v>
      </c>
      <c r="Q201" s="162">
        <v>1.216</v>
      </c>
      <c r="R201" s="162">
        <f>Q201*H201</f>
        <v>2.432</v>
      </c>
      <c r="S201" s="162">
        <v>0</v>
      </c>
      <c r="T201" s="163">
        <f>S201*H201</f>
        <v>0</v>
      </c>
      <c r="AR201" s="23" t="s">
        <v>178</v>
      </c>
      <c r="AT201" s="23" t="s">
        <v>239</v>
      </c>
      <c r="AU201" s="23" t="s">
        <v>81</v>
      </c>
      <c r="AY201" s="23" t="s">
        <v>141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23" t="s">
        <v>22</v>
      </c>
      <c r="BK201" s="164">
        <f>ROUND(I201*H201,2)</f>
        <v>0</v>
      </c>
      <c r="BL201" s="23" t="s">
        <v>148</v>
      </c>
      <c r="BM201" s="23" t="s">
        <v>1342</v>
      </c>
    </row>
    <row r="202" spans="2:51" s="11" customFormat="1" ht="13.5">
      <c r="B202" s="165"/>
      <c r="D202" s="166" t="s">
        <v>150</v>
      </c>
      <c r="E202" s="167" t="s">
        <v>5</v>
      </c>
      <c r="F202" s="168" t="s">
        <v>528</v>
      </c>
      <c r="H202" s="169">
        <v>2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150</v>
      </c>
      <c r="AU202" s="167" t="s">
        <v>81</v>
      </c>
      <c r="AV202" s="11" t="s">
        <v>81</v>
      </c>
      <c r="AW202" s="11" t="s">
        <v>152</v>
      </c>
      <c r="AX202" s="11" t="s">
        <v>72</v>
      </c>
      <c r="AY202" s="167" t="s">
        <v>141</v>
      </c>
    </row>
    <row r="203" spans="2:51" s="12" customFormat="1" ht="13.5">
      <c r="B203" s="173"/>
      <c r="D203" s="174" t="s">
        <v>150</v>
      </c>
      <c r="E203" s="175" t="s">
        <v>5</v>
      </c>
      <c r="F203" s="176" t="s">
        <v>153</v>
      </c>
      <c r="H203" s="177">
        <v>2</v>
      </c>
      <c r="L203" s="173"/>
      <c r="M203" s="178"/>
      <c r="N203" s="179"/>
      <c r="O203" s="179"/>
      <c r="P203" s="179"/>
      <c r="Q203" s="179"/>
      <c r="R203" s="179"/>
      <c r="S203" s="179"/>
      <c r="T203" s="180"/>
      <c r="AT203" s="181" t="s">
        <v>150</v>
      </c>
      <c r="AU203" s="181" t="s">
        <v>81</v>
      </c>
      <c r="AV203" s="12" t="s">
        <v>148</v>
      </c>
      <c r="AW203" s="12" t="s">
        <v>152</v>
      </c>
      <c r="AX203" s="12" t="s">
        <v>22</v>
      </c>
      <c r="AY203" s="181" t="s">
        <v>141</v>
      </c>
    </row>
    <row r="204" spans="2:65" s="1" customFormat="1" ht="25.5" customHeight="1">
      <c r="B204" s="153"/>
      <c r="C204" s="154" t="s">
        <v>325</v>
      </c>
      <c r="D204" s="154" t="s">
        <v>143</v>
      </c>
      <c r="E204" s="155" t="s">
        <v>1206</v>
      </c>
      <c r="F204" s="156" t="s">
        <v>1207</v>
      </c>
      <c r="G204" s="157" t="s">
        <v>222</v>
      </c>
      <c r="H204" s="158">
        <v>1</v>
      </c>
      <c r="I204" s="159"/>
      <c r="J204" s="159">
        <f>ROUND(I204*H204,2)</f>
        <v>0</v>
      </c>
      <c r="K204" s="156" t="s">
        <v>147</v>
      </c>
      <c r="L204" s="37"/>
      <c r="M204" s="160" t="s">
        <v>5</v>
      </c>
      <c r="N204" s="161" t="s">
        <v>43</v>
      </c>
      <c r="O204" s="162">
        <v>1.694</v>
      </c>
      <c r="P204" s="162">
        <f>O204*H204</f>
        <v>1.694</v>
      </c>
      <c r="Q204" s="162">
        <v>0.00702</v>
      </c>
      <c r="R204" s="162">
        <f>Q204*H204</f>
        <v>0.00702</v>
      </c>
      <c r="S204" s="162">
        <v>0</v>
      </c>
      <c r="T204" s="163">
        <f>S204*H204</f>
        <v>0</v>
      </c>
      <c r="AR204" s="23" t="s">
        <v>148</v>
      </c>
      <c r="AT204" s="23" t="s">
        <v>143</v>
      </c>
      <c r="AU204" s="23" t="s">
        <v>81</v>
      </c>
      <c r="AY204" s="23" t="s">
        <v>141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23" t="s">
        <v>22</v>
      </c>
      <c r="BK204" s="164">
        <f>ROUND(I204*H204,2)</f>
        <v>0</v>
      </c>
      <c r="BL204" s="23" t="s">
        <v>148</v>
      </c>
      <c r="BM204" s="23" t="s">
        <v>1343</v>
      </c>
    </row>
    <row r="205" spans="2:51" s="11" customFormat="1" ht="13.5">
      <c r="B205" s="165"/>
      <c r="D205" s="166" t="s">
        <v>150</v>
      </c>
      <c r="E205" s="167" t="s">
        <v>5</v>
      </c>
      <c r="F205" s="168" t="s">
        <v>1344</v>
      </c>
      <c r="H205" s="169">
        <v>1</v>
      </c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150</v>
      </c>
      <c r="AU205" s="167" t="s">
        <v>81</v>
      </c>
      <c r="AV205" s="11" t="s">
        <v>81</v>
      </c>
      <c r="AW205" s="11" t="s">
        <v>152</v>
      </c>
      <c r="AX205" s="11" t="s">
        <v>72</v>
      </c>
      <c r="AY205" s="167" t="s">
        <v>141</v>
      </c>
    </row>
    <row r="206" spans="2:51" s="12" customFormat="1" ht="13.5">
      <c r="B206" s="173"/>
      <c r="D206" s="174" t="s">
        <v>150</v>
      </c>
      <c r="E206" s="175" t="s">
        <v>5</v>
      </c>
      <c r="F206" s="176" t="s">
        <v>153</v>
      </c>
      <c r="H206" s="177">
        <v>1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81" t="s">
        <v>150</v>
      </c>
      <c r="AU206" s="181" t="s">
        <v>81</v>
      </c>
      <c r="AV206" s="12" t="s">
        <v>148</v>
      </c>
      <c r="AW206" s="12" t="s">
        <v>152</v>
      </c>
      <c r="AX206" s="12" t="s">
        <v>22</v>
      </c>
      <c r="AY206" s="181" t="s">
        <v>141</v>
      </c>
    </row>
    <row r="207" spans="2:65" s="1" customFormat="1" ht="16.5" customHeight="1">
      <c r="B207" s="153"/>
      <c r="C207" s="189" t="s">
        <v>329</v>
      </c>
      <c r="D207" s="189" t="s">
        <v>239</v>
      </c>
      <c r="E207" s="190" t="s">
        <v>1210</v>
      </c>
      <c r="F207" s="191" t="s">
        <v>1211</v>
      </c>
      <c r="G207" s="192" t="s">
        <v>222</v>
      </c>
      <c r="H207" s="193">
        <v>1</v>
      </c>
      <c r="I207" s="194"/>
      <c r="J207" s="194">
        <f>ROUND(I207*H207,2)</f>
        <v>0</v>
      </c>
      <c r="K207" s="191" t="s">
        <v>147</v>
      </c>
      <c r="L207" s="195"/>
      <c r="M207" s="196" t="s">
        <v>5</v>
      </c>
      <c r="N207" s="197" t="s">
        <v>43</v>
      </c>
      <c r="O207" s="162">
        <v>0</v>
      </c>
      <c r="P207" s="162">
        <f>O207*H207</f>
        <v>0</v>
      </c>
      <c r="Q207" s="162">
        <v>0.196</v>
      </c>
      <c r="R207" s="162">
        <f>Q207*H207</f>
        <v>0.196</v>
      </c>
      <c r="S207" s="162">
        <v>0</v>
      </c>
      <c r="T207" s="163">
        <f>S207*H207</f>
        <v>0</v>
      </c>
      <c r="AR207" s="23" t="s">
        <v>178</v>
      </c>
      <c r="AT207" s="23" t="s">
        <v>239</v>
      </c>
      <c r="AU207" s="23" t="s">
        <v>81</v>
      </c>
      <c r="AY207" s="23" t="s">
        <v>141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23" t="s">
        <v>22</v>
      </c>
      <c r="BK207" s="164">
        <f>ROUND(I207*H207,2)</f>
        <v>0</v>
      </c>
      <c r="BL207" s="23" t="s">
        <v>148</v>
      </c>
      <c r="BM207" s="23" t="s">
        <v>1345</v>
      </c>
    </row>
    <row r="208" spans="2:51" s="11" customFormat="1" ht="13.5">
      <c r="B208" s="165"/>
      <c r="D208" s="166" t="s">
        <v>150</v>
      </c>
      <c r="E208" s="167" t="s">
        <v>5</v>
      </c>
      <c r="F208" s="168" t="s">
        <v>1344</v>
      </c>
      <c r="H208" s="169">
        <v>1</v>
      </c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150</v>
      </c>
      <c r="AU208" s="167" t="s">
        <v>81</v>
      </c>
      <c r="AV208" s="11" t="s">
        <v>81</v>
      </c>
      <c r="AW208" s="11" t="s">
        <v>152</v>
      </c>
      <c r="AX208" s="11" t="s">
        <v>72</v>
      </c>
      <c r="AY208" s="167" t="s">
        <v>141</v>
      </c>
    </row>
    <row r="209" spans="2:51" s="12" customFormat="1" ht="13.5">
      <c r="B209" s="173"/>
      <c r="D209" s="174" t="s">
        <v>150</v>
      </c>
      <c r="E209" s="175" t="s">
        <v>5</v>
      </c>
      <c r="F209" s="176" t="s">
        <v>153</v>
      </c>
      <c r="H209" s="177">
        <v>1</v>
      </c>
      <c r="L209" s="173"/>
      <c r="M209" s="178"/>
      <c r="N209" s="179"/>
      <c r="O209" s="179"/>
      <c r="P209" s="179"/>
      <c r="Q209" s="179"/>
      <c r="R209" s="179"/>
      <c r="S209" s="179"/>
      <c r="T209" s="180"/>
      <c r="AT209" s="181" t="s">
        <v>150</v>
      </c>
      <c r="AU209" s="181" t="s">
        <v>81</v>
      </c>
      <c r="AV209" s="12" t="s">
        <v>148</v>
      </c>
      <c r="AW209" s="12" t="s">
        <v>152</v>
      </c>
      <c r="AX209" s="12" t="s">
        <v>22</v>
      </c>
      <c r="AY209" s="181" t="s">
        <v>141</v>
      </c>
    </row>
    <row r="210" spans="2:65" s="1" customFormat="1" ht="25.5" customHeight="1">
      <c r="B210" s="153"/>
      <c r="C210" s="154" t="s">
        <v>336</v>
      </c>
      <c r="D210" s="154" t="s">
        <v>143</v>
      </c>
      <c r="E210" s="155" t="s">
        <v>1346</v>
      </c>
      <c r="F210" s="156" t="s">
        <v>1347</v>
      </c>
      <c r="G210" s="157" t="s">
        <v>222</v>
      </c>
      <c r="H210" s="158">
        <v>12</v>
      </c>
      <c r="I210" s="159"/>
      <c r="J210" s="159">
        <f>ROUND(I210*H210,2)</f>
        <v>0</v>
      </c>
      <c r="K210" s="156" t="s">
        <v>147</v>
      </c>
      <c r="L210" s="37"/>
      <c r="M210" s="160" t="s">
        <v>5</v>
      </c>
      <c r="N210" s="161" t="s">
        <v>43</v>
      </c>
      <c r="O210" s="162">
        <v>0.616</v>
      </c>
      <c r="P210" s="162">
        <f>O210*H210</f>
        <v>7.3919999999999995</v>
      </c>
      <c r="Q210" s="162">
        <v>0.01298</v>
      </c>
      <c r="R210" s="162">
        <f>Q210*H210</f>
        <v>0.15576</v>
      </c>
      <c r="S210" s="162">
        <v>0.004</v>
      </c>
      <c r="T210" s="163">
        <f>S210*H210</f>
        <v>0.048</v>
      </c>
      <c r="AR210" s="23" t="s">
        <v>148</v>
      </c>
      <c r="AT210" s="23" t="s">
        <v>143</v>
      </c>
      <c r="AU210" s="23" t="s">
        <v>81</v>
      </c>
      <c r="AY210" s="23" t="s">
        <v>141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23" t="s">
        <v>22</v>
      </c>
      <c r="BK210" s="164">
        <f>ROUND(I210*H210,2)</f>
        <v>0</v>
      </c>
      <c r="BL210" s="23" t="s">
        <v>148</v>
      </c>
      <c r="BM210" s="23" t="s">
        <v>1348</v>
      </c>
    </row>
    <row r="211" spans="2:51" s="11" customFormat="1" ht="13.5">
      <c r="B211" s="165"/>
      <c r="D211" s="166" t="s">
        <v>150</v>
      </c>
      <c r="E211" s="167" t="s">
        <v>5</v>
      </c>
      <c r="F211" s="168" t="s">
        <v>356</v>
      </c>
      <c r="H211" s="169">
        <v>12</v>
      </c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150</v>
      </c>
      <c r="AU211" s="167" t="s">
        <v>81</v>
      </c>
      <c r="AV211" s="11" t="s">
        <v>81</v>
      </c>
      <c r="AW211" s="11" t="s">
        <v>152</v>
      </c>
      <c r="AX211" s="11" t="s">
        <v>72</v>
      </c>
      <c r="AY211" s="167" t="s">
        <v>141</v>
      </c>
    </row>
    <row r="212" spans="2:51" s="12" customFormat="1" ht="13.5">
      <c r="B212" s="173"/>
      <c r="D212" s="166" t="s">
        <v>150</v>
      </c>
      <c r="E212" s="198" t="s">
        <v>5</v>
      </c>
      <c r="F212" s="199" t="s">
        <v>153</v>
      </c>
      <c r="H212" s="200">
        <v>12</v>
      </c>
      <c r="L212" s="173"/>
      <c r="M212" s="178"/>
      <c r="N212" s="179"/>
      <c r="O212" s="179"/>
      <c r="P212" s="179"/>
      <c r="Q212" s="179"/>
      <c r="R212" s="179"/>
      <c r="S212" s="179"/>
      <c r="T212" s="180"/>
      <c r="AT212" s="181" t="s">
        <v>150</v>
      </c>
      <c r="AU212" s="181" t="s">
        <v>81</v>
      </c>
      <c r="AV212" s="12" t="s">
        <v>148</v>
      </c>
      <c r="AW212" s="12" t="s">
        <v>152</v>
      </c>
      <c r="AX212" s="12" t="s">
        <v>22</v>
      </c>
      <c r="AY212" s="181" t="s">
        <v>141</v>
      </c>
    </row>
    <row r="213" spans="2:63" s="10" customFormat="1" ht="29.85" customHeight="1">
      <c r="B213" s="140"/>
      <c r="D213" s="150" t="s">
        <v>71</v>
      </c>
      <c r="E213" s="151" t="s">
        <v>182</v>
      </c>
      <c r="F213" s="151" t="s">
        <v>529</v>
      </c>
      <c r="J213" s="152">
        <f>BK213</f>
        <v>0</v>
      </c>
      <c r="L213" s="140"/>
      <c r="M213" s="144"/>
      <c r="N213" s="145"/>
      <c r="O213" s="145"/>
      <c r="P213" s="146">
        <f>SUM(P214:P259)</f>
        <v>443.839537</v>
      </c>
      <c r="Q213" s="145"/>
      <c r="R213" s="146">
        <f>SUM(R214:R259)</f>
        <v>4.83090124</v>
      </c>
      <c r="S213" s="145"/>
      <c r="T213" s="147">
        <f>SUM(T214:T259)</f>
        <v>16.2</v>
      </c>
      <c r="AR213" s="141" t="s">
        <v>22</v>
      </c>
      <c r="AT213" s="148" t="s">
        <v>71</v>
      </c>
      <c r="AU213" s="148" t="s">
        <v>22</v>
      </c>
      <c r="AY213" s="141" t="s">
        <v>141</v>
      </c>
      <c r="BK213" s="149">
        <f>SUM(BK214:BK259)</f>
        <v>0</v>
      </c>
    </row>
    <row r="214" spans="2:65" s="1" customFormat="1" ht="16.5" customHeight="1">
      <c r="B214" s="153"/>
      <c r="C214" s="154" t="s">
        <v>341</v>
      </c>
      <c r="D214" s="154" t="s">
        <v>143</v>
      </c>
      <c r="E214" s="155" t="s">
        <v>564</v>
      </c>
      <c r="F214" s="156" t="s">
        <v>565</v>
      </c>
      <c r="G214" s="157" t="s">
        <v>146</v>
      </c>
      <c r="H214" s="158">
        <v>3.6</v>
      </c>
      <c r="I214" s="159"/>
      <c r="J214" s="159">
        <f>ROUND(I214*H214,2)</f>
        <v>0</v>
      </c>
      <c r="K214" s="156" t="s">
        <v>5</v>
      </c>
      <c r="L214" s="37"/>
      <c r="M214" s="160" t="s">
        <v>5</v>
      </c>
      <c r="N214" s="161" t="s">
        <v>43</v>
      </c>
      <c r="O214" s="162">
        <v>0</v>
      </c>
      <c r="P214" s="162">
        <f>O214*H214</f>
        <v>0</v>
      </c>
      <c r="Q214" s="162">
        <v>0</v>
      </c>
      <c r="R214" s="162">
        <f>Q214*H214</f>
        <v>0</v>
      </c>
      <c r="S214" s="162">
        <v>0</v>
      </c>
      <c r="T214" s="163">
        <f>S214*H214</f>
        <v>0</v>
      </c>
      <c r="AR214" s="23" t="s">
        <v>148</v>
      </c>
      <c r="AT214" s="23" t="s">
        <v>143</v>
      </c>
      <c r="AU214" s="23" t="s">
        <v>81</v>
      </c>
      <c r="AY214" s="23" t="s">
        <v>141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23" t="s">
        <v>22</v>
      </c>
      <c r="BK214" s="164">
        <f>ROUND(I214*H214,2)</f>
        <v>0</v>
      </c>
      <c r="BL214" s="23" t="s">
        <v>148</v>
      </c>
      <c r="BM214" s="23" t="s">
        <v>1349</v>
      </c>
    </row>
    <row r="215" spans="2:51" s="13" customFormat="1" ht="27">
      <c r="B215" s="182"/>
      <c r="D215" s="166" t="s">
        <v>150</v>
      </c>
      <c r="E215" s="183" t="s">
        <v>5</v>
      </c>
      <c r="F215" s="184" t="s">
        <v>567</v>
      </c>
      <c r="H215" s="185" t="s">
        <v>5</v>
      </c>
      <c r="L215" s="182"/>
      <c r="M215" s="186"/>
      <c r="N215" s="187"/>
      <c r="O215" s="187"/>
      <c r="P215" s="187"/>
      <c r="Q215" s="187"/>
      <c r="R215" s="187"/>
      <c r="S215" s="187"/>
      <c r="T215" s="188"/>
      <c r="AT215" s="185" t="s">
        <v>150</v>
      </c>
      <c r="AU215" s="185" t="s">
        <v>81</v>
      </c>
      <c r="AV215" s="13" t="s">
        <v>22</v>
      </c>
      <c r="AW215" s="13" t="s">
        <v>152</v>
      </c>
      <c r="AX215" s="13" t="s">
        <v>72</v>
      </c>
      <c r="AY215" s="185" t="s">
        <v>141</v>
      </c>
    </row>
    <row r="216" spans="2:51" s="11" customFormat="1" ht="13.5">
      <c r="B216" s="165"/>
      <c r="D216" s="166" t="s">
        <v>150</v>
      </c>
      <c r="E216" s="167" t="s">
        <v>5</v>
      </c>
      <c r="F216" s="168" t="s">
        <v>1350</v>
      </c>
      <c r="H216" s="169">
        <v>3.6</v>
      </c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150</v>
      </c>
      <c r="AU216" s="167" t="s">
        <v>81</v>
      </c>
      <c r="AV216" s="11" t="s">
        <v>81</v>
      </c>
      <c r="AW216" s="11" t="s">
        <v>152</v>
      </c>
      <c r="AX216" s="11" t="s">
        <v>72</v>
      </c>
      <c r="AY216" s="167" t="s">
        <v>141</v>
      </c>
    </row>
    <row r="217" spans="2:51" s="12" customFormat="1" ht="13.5">
      <c r="B217" s="173"/>
      <c r="D217" s="174" t="s">
        <v>150</v>
      </c>
      <c r="E217" s="175" t="s">
        <v>5</v>
      </c>
      <c r="F217" s="176" t="s">
        <v>153</v>
      </c>
      <c r="H217" s="177">
        <v>3.6</v>
      </c>
      <c r="L217" s="173"/>
      <c r="M217" s="178"/>
      <c r="N217" s="179"/>
      <c r="O217" s="179"/>
      <c r="P217" s="179"/>
      <c r="Q217" s="179"/>
      <c r="R217" s="179"/>
      <c r="S217" s="179"/>
      <c r="T217" s="180"/>
      <c r="AT217" s="181" t="s">
        <v>150</v>
      </c>
      <c r="AU217" s="181" t="s">
        <v>81</v>
      </c>
      <c r="AV217" s="12" t="s">
        <v>148</v>
      </c>
      <c r="AW217" s="12" t="s">
        <v>152</v>
      </c>
      <c r="AX217" s="12" t="s">
        <v>22</v>
      </c>
      <c r="AY217" s="181" t="s">
        <v>141</v>
      </c>
    </row>
    <row r="218" spans="2:65" s="1" customFormat="1" ht="16.5" customHeight="1">
      <c r="B218" s="153"/>
      <c r="C218" s="154" t="s">
        <v>347</v>
      </c>
      <c r="D218" s="154" t="s">
        <v>143</v>
      </c>
      <c r="E218" s="155" t="s">
        <v>1351</v>
      </c>
      <c r="F218" s="156" t="s">
        <v>1352</v>
      </c>
      <c r="G218" s="157" t="s">
        <v>332</v>
      </c>
      <c r="H218" s="158">
        <v>1</v>
      </c>
      <c r="I218" s="159"/>
      <c r="J218" s="159">
        <f>ROUND(I218*H218,2)</f>
        <v>0</v>
      </c>
      <c r="K218" s="156" t="s">
        <v>5</v>
      </c>
      <c r="L218" s="37"/>
      <c r="M218" s="160" t="s">
        <v>5</v>
      </c>
      <c r="N218" s="161" t="s">
        <v>43</v>
      </c>
      <c r="O218" s="162">
        <v>0</v>
      </c>
      <c r="P218" s="162">
        <f>O218*H218</f>
        <v>0</v>
      </c>
      <c r="Q218" s="162">
        <v>0</v>
      </c>
      <c r="R218" s="162">
        <f>Q218*H218</f>
        <v>0</v>
      </c>
      <c r="S218" s="162">
        <v>0</v>
      </c>
      <c r="T218" s="163">
        <f>S218*H218</f>
        <v>0</v>
      </c>
      <c r="AR218" s="23" t="s">
        <v>148</v>
      </c>
      <c r="AT218" s="23" t="s">
        <v>143</v>
      </c>
      <c r="AU218" s="23" t="s">
        <v>81</v>
      </c>
      <c r="AY218" s="23" t="s">
        <v>141</v>
      </c>
      <c r="BE218" s="164">
        <f>IF(N218="základní",J218,0)</f>
        <v>0</v>
      </c>
      <c r="BF218" s="164">
        <f>IF(N218="snížená",J218,0)</f>
        <v>0</v>
      </c>
      <c r="BG218" s="164">
        <f>IF(N218="zákl. přenesená",J218,0)</f>
        <v>0</v>
      </c>
      <c r="BH218" s="164">
        <f>IF(N218="sníž. přenesená",J218,0)</f>
        <v>0</v>
      </c>
      <c r="BI218" s="164">
        <f>IF(N218="nulová",J218,0)</f>
        <v>0</v>
      </c>
      <c r="BJ218" s="23" t="s">
        <v>22</v>
      </c>
      <c r="BK218" s="164">
        <f>ROUND(I218*H218,2)</f>
        <v>0</v>
      </c>
      <c r="BL218" s="23" t="s">
        <v>148</v>
      </c>
      <c r="BM218" s="23" t="s">
        <v>620</v>
      </c>
    </row>
    <row r="219" spans="2:51" s="11" customFormat="1" ht="13.5">
      <c r="B219" s="165"/>
      <c r="D219" s="166" t="s">
        <v>150</v>
      </c>
      <c r="E219" s="167" t="s">
        <v>5</v>
      </c>
      <c r="F219" s="168" t="s">
        <v>334</v>
      </c>
      <c r="H219" s="169">
        <v>1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150</v>
      </c>
      <c r="AU219" s="167" t="s">
        <v>81</v>
      </c>
      <c r="AV219" s="11" t="s">
        <v>81</v>
      </c>
      <c r="AW219" s="11" t="s">
        <v>152</v>
      </c>
      <c r="AX219" s="11" t="s">
        <v>72</v>
      </c>
      <c r="AY219" s="167" t="s">
        <v>141</v>
      </c>
    </row>
    <row r="220" spans="2:51" s="12" customFormat="1" ht="13.5">
      <c r="B220" s="173"/>
      <c r="D220" s="174" t="s">
        <v>150</v>
      </c>
      <c r="E220" s="175" t="s">
        <v>5</v>
      </c>
      <c r="F220" s="176" t="s">
        <v>153</v>
      </c>
      <c r="H220" s="177">
        <v>1</v>
      </c>
      <c r="L220" s="173"/>
      <c r="M220" s="178"/>
      <c r="N220" s="179"/>
      <c r="O220" s="179"/>
      <c r="P220" s="179"/>
      <c r="Q220" s="179"/>
      <c r="R220" s="179"/>
      <c r="S220" s="179"/>
      <c r="T220" s="180"/>
      <c r="AT220" s="181" t="s">
        <v>150</v>
      </c>
      <c r="AU220" s="181" t="s">
        <v>81</v>
      </c>
      <c r="AV220" s="12" t="s">
        <v>148</v>
      </c>
      <c r="AW220" s="12" t="s">
        <v>152</v>
      </c>
      <c r="AX220" s="12" t="s">
        <v>22</v>
      </c>
      <c r="AY220" s="181" t="s">
        <v>141</v>
      </c>
    </row>
    <row r="221" spans="2:65" s="1" customFormat="1" ht="25.5" customHeight="1">
      <c r="B221" s="153"/>
      <c r="C221" s="154" t="s">
        <v>352</v>
      </c>
      <c r="D221" s="154" t="s">
        <v>143</v>
      </c>
      <c r="E221" s="155" t="s">
        <v>1353</v>
      </c>
      <c r="F221" s="156" t="s">
        <v>1354</v>
      </c>
      <c r="G221" s="157" t="s">
        <v>332</v>
      </c>
      <c r="H221" s="158">
        <v>1</v>
      </c>
      <c r="I221" s="159"/>
      <c r="J221" s="159">
        <f>ROUND(I221*H221,2)</f>
        <v>0</v>
      </c>
      <c r="K221" s="156" t="s">
        <v>5</v>
      </c>
      <c r="L221" s="37"/>
      <c r="M221" s="160" t="s">
        <v>5</v>
      </c>
      <c r="N221" s="161" t="s">
        <v>43</v>
      </c>
      <c r="O221" s="162">
        <v>0</v>
      </c>
      <c r="P221" s="162">
        <f>O221*H221</f>
        <v>0</v>
      </c>
      <c r="Q221" s="162">
        <v>0</v>
      </c>
      <c r="R221" s="162">
        <f>Q221*H221</f>
        <v>0</v>
      </c>
      <c r="S221" s="162">
        <v>0</v>
      </c>
      <c r="T221" s="163">
        <f>S221*H221</f>
        <v>0</v>
      </c>
      <c r="AR221" s="23" t="s">
        <v>148</v>
      </c>
      <c r="AT221" s="23" t="s">
        <v>143</v>
      </c>
      <c r="AU221" s="23" t="s">
        <v>81</v>
      </c>
      <c r="AY221" s="23" t="s">
        <v>141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23" t="s">
        <v>22</v>
      </c>
      <c r="BK221" s="164">
        <f>ROUND(I221*H221,2)</f>
        <v>0</v>
      </c>
      <c r="BL221" s="23" t="s">
        <v>148</v>
      </c>
      <c r="BM221" s="23" t="s">
        <v>1355</v>
      </c>
    </row>
    <row r="222" spans="2:51" s="11" customFormat="1" ht="13.5">
      <c r="B222" s="165"/>
      <c r="D222" s="166" t="s">
        <v>150</v>
      </c>
      <c r="E222" s="167" t="s">
        <v>5</v>
      </c>
      <c r="F222" s="168" t="s">
        <v>334</v>
      </c>
      <c r="H222" s="169">
        <v>1</v>
      </c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150</v>
      </c>
      <c r="AU222" s="167" t="s">
        <v>81</v>
      </c>
      <c r="AV222" s="11" t="s">
        <v>81</v>
      </c>
      <c r="AW222" s="11" t="s">
        <v>152</v>
      </c>
      <c r="AX222" s="11" t="s">
        <v>72</v>
      </c>
      <c r="AY222" s="167" t="s">
        <v>141</v>
      </c>
    </row>
    <row r="223" spans="2:51" s="12" customFormat="1" ht="13.5">
      <c r="B223" s="173"/>
      <c r="D223" s="174" t="s">
        <v>150</v>
      </c>
      <c r="E223" s="175" t="s">
        <v>5</v>
      </c>
      <c r="F223" s="176" t="s">
        <v>153</v>
      </c>
      <c r="H223" s="177">
        <v>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81" t="s">
        <v>150</v>
      </c>
      <c r="AU223" s="181" t="s">
        <v>81</v>
      </c>
      <c r="AV223" s="12" t="s">
        <v>148</v>
      </c>
      <c r="AW223" s="12" t="s">
        <v>152</v>
      </c>
      <c r="AX223" s="12" t="s">
        <v>22</v>
      </c>
      <c r="AY223" s="181" t="s">
        <v>141</v>
      </c>
    </row>
    <row r="224" spans="2:65" s="1" customFormat="1" ht="16.5" customHeight="1">
      <c r="B224" s="153"/>
      <c r="C224" s="154" t="s">
        <v>359</v>
      </c>
      <c r="D224" s="154" t="s">
        <v>143</v>
      </c>
      <c r="E224" s="155" t="s">
        <v>1356</v>
      </c>
      <c r="F224" s="156" t="s">
        <v>1357</v>
      </c>
      <c r="G224" s="157" t="s">
        <v>344</v>
      </c>
      <c r="H224" s="158">
        <v>3</v>
      </c>
      <c r="I224" s="159"/>
      <c r="J224" s="159">
        <f>ROUND(I224*H224,2)</f>
        <v>0</v>
      </c>
      <c r="K224" s="156" t="s">
        <v>5</v>
      </c>
      <c r="L224" s="37"/>
      <c r="M224" s="160" t="s">
        <v>5</v>
      </c>
      <c r="N224" s="161" t="s">
        <v>43</v>
      </c>
      <c r="O224" s="162">
        <v>0</v>
      </c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AR224" s="23" t="s">
        <v>148</v>
      </c>
      <c r="AT224" s="23" t="s">
        <v>143</v>
      </c>
      <c r="AU224" s="23" t="s">
        <v>81</v>
      </c>
      <c r="AY224" s="23" t="s">
        <v>141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23" t="s">
        <v>22</v>
      </c>
      <c r="BK224" s="164">
        <f>ROUND(I224*H224,2)</f>
        <v>0</v>
      </c>
      <c r="BL224" s="23" t="s">
        <v>148</v>
      </c>
      <c r="BM224" s="23" t="s">
        <v>563</v>
      </c>
    </row>
    <row r="225" spans="2:51" s="11" customFormat="1" ht="13.5">
      <c r="B225" s="165"/>
      <c r="D225" s="166" t="s">
        <v>150</v>
      </c>
      <c r="E225" s="167" t="s">
        <v>5</v>
      </c>
      <c r="F225" s="168" t="s">
        <v>1358</v>
      </c>
      <c r="H225" s="169">
        <v>3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150</v>
      </c>
      <c r="AU225" s="167" t="s">
        <v>81</v>
      </c>
      <c r="AV225" s="11" t="s">
        <v>81</v>
      </c>
      <c r="AW225" s="11" t="s">
        <v>152</v>
      </c>
      <c r="AX225" s="11" t="s">
        <v>72</v>
      </c>
      <c r="AY225" s="167" t="s">
        <v>141</v>
      </c>
    </row>
    <row r="226" spans="2:51" s="12" customFormat="1" ht="13.5">
      <c r="B226" s="173"/>
      <c r="D226" s="174" t="s">
        <v>150</v>
      </c>
      <c r="E226" s="175" t="s">
        <v>5</v>
      </c>
      <c r="F226" s="176" t="s">
        <v>153</v>
      </c>
      <c r="H226" s="177">
        <v>3</v>
      </c>
      <c r="L226" s="173"/>
      <c r="M226" s="178"/>
      <c r="N226" s="179"/>
      <c r="O226" s="179"/>
      <c r="P226" s="179"/>
      <c r="Q226" s="179"/>
      <c r="R226" s="179"/>
      <c r="S226" s="179"/>
      <c r="T226" s="180"/>
      <c r="AT226" s="181" t="s">
        <v>150</v>
      </c>
      <c r="AU226" s="181" t="s">
        <v>81</v>
      </c>
      <c r="AV226" s="12" t="s">
        <v>148</v>
      </c>
      <c r="AW226" s="12" t="s">
        <v>152</v>
      </c>
      <c r="AX226" s="12" t="s">
        <v>22</v>
      </c>
      <c r="AY226" s="181" t="s">
        <v>141</v>
      </c>
    </row>
    <row r="227" spans="2:65" s="1" customFormat="1" ht="16.5" customHeight="1">
      <c r="B227" s="153"/>
      <c r="C227" s="154" t="s">
        <v>392</v>
      </c>
      <c r="D227" s="154" t="s">
        <v>143</v>
      </c>
      <c r="E227" s="155" t="s">
        <v>1359</v>
      </c>
      <c r="F227" s="156" t="s">
        <v>1360</v>
      </c>
      <c r="G227" s="157" t="s">
        <v>332</v>
      </c>
      <c r="H227" s="158">
        <v>1</v>
      </c>
      <c r="I227" s="159"/>
      <c r="J227" s="159">
        <f>ROUND(I227*H227,2)</f>
        <v>0</v>
      </c>
      <c r="K227" s="156" t="s">
        <v>5</v>
      </c>
      <c r="L227" s="37"/>
      <c r="M227" s="160" t="s">
        <v>5</v>
      </c>
      <c r="N227" s="161" t="s">
        <v>43</v>
      </c>
      <c r="O227" s="162">
        <v>0</v>
      </c>
      <c r="P227" s="162">
        <f>O227*H227</f>
        <v>0</v>
      </c>
      <c r="Q227" s="162">
        <v>0</v>
      </c>
      <c r="R227" s="162">
        <f>Q227*H227</f>
        <v>0</v>
      </c>
      <c r="S227" s="162">
        <v>0</v>
      </c>
      <c r="T227" s="163">
        <f>S227*H227</f>
        <v>0</v>
      </c>
      <c r="AR227" s="23" t="s">
        <v>148</v>
      </c>
      <c r="AT227" s="23" t="s">
        <v>143</v>
      </c>
      <c r="AU227" s="23" t="s">
        <v>81</v>
      </c>
      <c r="AY227" s="23" t="s">
        <v>141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23" t="s">
        <v>22</v>
      </c>
      <c r="BK227" s="164">
        <f>ROUND(I227*H227,2)</f>
        <v>0</v>
      </c>
      <c r="BL227" s="23" t="s">
        <v>148</v>
      </c>
      <c r="BM227" s="23" t="s">
        <v>589</v>
      </c>
    </row>
    <row r="228" spans="2:51" s="11" customFormat="1" ht="13.5">
      <c r="B228" s="165"/>
      <c r="D228" s="166" t="s">
        <v>150</v>
      </c>
      <c r="E228" s="167" t="s">
        <v>5</v>
      </c>
      <c r="F228" s="168" t="s">
        <v>334</v>
      </c>
      <c r="H228" s="169">
        <v>1</v>
      </c>
      <c r="L228" s="165"/>
      <c r="M228" s="170"/>
      <c r="N228" s="171"/>
      <c r="O228" s="171"/>
      <c r="P228" s="171"/>
      <c r="Q228" s="171"/>
      <c r="R228" s="171"/>
      <c r="S228" s="171"/>
      <c r="T228" s="172"/>
      <c r="AT228" s="167" t="s">
        <v>150</v>
      </c>
      <c r="AU228" s="167" t="s">
        <v>81</v>
      </c>
      <c r="AV228" s="11" t="s">
        <v>81</v>
      </c>
      <c r="AW228" s="11" t="s">
        <v>152</v>
      </c>
      <c r="AX228" s="11" t="s">
        <v>72</v>
      </c>
      <c r="AY228" s="167" t="s">
        <v>141</v>
      </c>
    </row>
    <row r="229" spans="2:51" s="12" customFormat="1" ht="13.5">
      <c r="B229" s="173"/>
      <c r="D229" s="174" t="s">
        <v>150</v>
      </c>
      <c r="E229" s="175" t="s">
        <v>5</v>
      </c>
      <c r="F229" s="176" t="s">
        <v>153</v>
      </c>
      <c r="H229" s="177">
        <v>1</v>
      </c>
      <c r="L229" s="173"/>
      <c r="M229" s="178"/>
      <c r="N229" s="179"/>
      <c r="O229" s="179"/>
      <c r="P229" s="179"/>
      <c r="Q229" s="179"/>
      <c r="R229" s="179"/>
      <c r="S229" s="179"/>
      <c r="T229" s="180"/>
      <c r="AT229" s="181" t="s">
        <v>150</v>
      </c>
      <c r="AU229" s="181" t="s">
        <v>81</v>
      </c>
      <c r="AV229" s="12" t="s">
        <v>148</v>
      </c>
      <c r="AW229" s="12" t="s">
        <v>152</v>
      </c>
      <c r="AX229" s="12" t="s">
        <v>22</v>
      </c>
      <c r="AY229" s="181" t="s">
        <v>141</v>
      </c>
    </row>
    <row r="230" spans="2:65" s="1" customFormat="1" ht="25.5" customHeight="1">
      <c r="B230" s="153"/>
      <c r="C230" s="154" t="s">
        <v>423</v>
      </c>
      <c r="D230" s="154" t="s">
        <v>143</v>
      </c>
      <c r="E230" s="155" t="s">
        <v>596</v>
      </c>
      <c r="F230" s="156" t="s">
        <v>597</v>
      </c>
      <c r="G230" s="157" t="s">
        <v>344</v>
      </c>
      <c r="H230" s="158">
        <v>34.353</v>
      </c>
      <c r="I230" s="159"/>
      <c r="J230" s="159">
        <f>ROUND(I230*H230,2)</f>
        <v>0</v>
      </c>
      <c r="K230" s="156" t="s">
        <v>147</v>
      </c>
      <c r="L230" s="37"/>
      <c r="M230" s="160" t="s">
        <v>5</v>
      </c>
      <c r="N230" s="161" t="s">
        <v>43</v>
      </c>
      <c r="O230" s="162">
        <v>1.18</v>
      </c>
      <c r="P230" s="162">
        <f>O230*H230</f>
        <v>40.53654</v>
      </c>
      <c r="Q230" s="162">
        <v>0.00024</v>
      </c>
      <c r="R230" s="162">
        <f>Q230*H230</f>
        <v>0.00824472</v>
      </c>
      <c r="S230" s="162">
        <v>0</v>
      </c>
      <c r="T230" s="163">
        <f>S230*H230</f>
        <v>0</v>
      </c>
      <c r="AR230" s="23" t="s">
        <v>148</v>
      </c>
      <c r="AT230" s="23" t="s">
        <v>143</v>
      </c>
      <c r="AU230" s="23" t="s">
        <v>81</v>
      </c>
      <c r="AY230" s="23" t="s">
        <v>141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23" t="s">
        <v>22</v>
      </c>
      <c r="BK230" s="164">
        <f>ROUND(I230*H230,2)</f>
        <v>0</v>
      </c>
      <c r="BL230" s="23" t="s">
        <v>148</v>
      </c>
      <c r="BM230" s="23" t="s">
        <v>1361</v>
      </c>
    </row>
    <row r="231" spans="2:51" s="11" customFormat="1" ht="13.5">
      <c r="B231" s="165"/>
      <c r="D231" s="166" t="s">
        <v>150</v>
      </c>
      <c r="E231" s="167" t="s">
        <v>5</v>
      </c>
      <c r="F231" s="168" t="s">
        <v>1362</v>
      </c>
      <c r="H231" s="169">
        <v>34.3531666666667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150</v>
      </c>
      <c r="AU231" s="167" t="s">
        <v>81</v>
      </c>
      <c r="AV231" s="11" t="s">
        <v>81</v>
      </c>
      <c r="AW231" s="11" t="s">
        <v>152</v>
      </c>
      <c r="AX231" s="11" t="s">
        <v>72</v>
      </c>
      <c r="AY231" s="167" t="s">
        <v>141</v>
      </c>
    </row>
    <row r="232" spans="2:51" s="12" customFormat="1" ht="13.5">
      <c r="B232" s="173"/>
      <c r="D232" s="174" t="s">
        <v>150</v>
      </c>
      <c r="E232" s="175" t="s">
        <v>5</v>
      </c>
      <c r="F232" s="176" t="s">
        <v>153</v>
      </c>
      <c r="H232" s="177">
        <v>34.3531666666667</v>
      </c>
      <c r="L232" s="173"/>
      <c r="M232" s="178"/>
      <c r="N232" s="179"/>
      <c r="O232" s="179"/>
      <c r="P232" s="179"/>
      <c r="Q232" s="179"/>
      <c r="R232" s="179"/>
      <c r="S232" s="179"/>
      <c r="T232" s="180"/>
      <c r="AT232" s="181" t="s">
        <v>150</v>
      </c>
      <c r="AU232" s="181" t="s">
        <v>81</v>
      </c>
      <c r="AV232" s="12" t="s">
        <v>148</v>
      </c>
      <c r="AW232" s="12" t="s">
        <v>152</v>
      </c>
      <c r="AX232" s="12" t="s">
        <v>22</v>
      </c>
      <c r="AY232" s="181" t="s">
        <v>141</v>
      </c>
    </row>
    <row r="233" spans="2:65" s="1" customFormat="1" ht="25.5" customHeight="1">
      <c r="B233" s="153"/>
      <c r="C233" s="154" t="s">
        <v>427</v>
      </c>
      <c r="D233" s="154" t="s">
        <v>143</v>
      </c>
      <c r="E233" s="155" t="s">
        <v>601</v>
      </c>
      <c r="F233" s="156" t="s">
        <v>602</v>
      </c>
      <c r="G233" s="157" t="s">
        <v>344</v>
      </c>
      <c r="H233" s="158">
        <v>66.49</v>
      </c>
      <c r="I233" s="159"/>
      <c r="J233" s="159">
        <f>ROUND(I233*H233,2)</f>
        <v>0</v>
      </c>
      <c r="K233" s="156" t="s">
        <v>147</v>
      </c>
      <c r="L233" s="37"/>
      <c r="M233" s="160" t="s">
        <v>5</v>
      </c>
      <c r="N233" s="161" t="s">
        <v>43</v>
      </c>
      <c r="O233" s="162">
        <v>0.43</v>
      </c>
      <c r="P233" s="162">
        <f>O233*H233</f>
        <v>28.5907</v>
      </c>
      <c r="Q233" s="162">
        <v>0.00022</v>
      </c>
      <c r="R233" s="162">
        <f>Q233*H233</f>
        <v>0.0146278</v>
      </c>
      <c r="S233" s="162">
        <v>0</v>
      </c>
      <c r="T233" s="163">
        <f>S233*H233</f>
        <v>0</v>
      </c>
      <c r="AR233" s="23" t="s">
        <v>148</v>
      </c>
      <c r="AT233" s="23" t="s">
        <v>143</v>
      </c>
      <c r="AU233" s="23" t="s">
        <v>81</v>
      </c>
      <c r="AY233" s="23" t="s">
        <v>141</v>
      </c>
      <c r="BE233" s="164">
        <f>IF(N233="základní",J233,0)</f>
        <v>0</v>
      </c>
      <c r="BF233" s="164">
        <f>IF(N233="snížená",J233,0)</f>
        <v>0</v>
      </c>
      <c r="BG233" s="164">
        <f>IF(N233="zákl. přenesená",J233,0)</f>
        <v>0</v>
      </c>
      <c r="BH233" s="164">
        <f>IF(N233="sníž. přenesená",J233,0)</f>
        <v>0</v>
      </c>
      <c r="BI233" s="164">
        <f>IF(N233="nulová",J233,0)</f>
        <v>0</v>
      </c>
      <c r="BJ233" s="23" t="s">
        <v>22</v>
      </c>
      <c r="BK233" s="164">
        <f>ROUND(I233*H233,2)</f>
        <v>0</v>
      </c>
      <c r="BL233" s="23" t="s">
        <v>148</v>
      </c>
      <c r="BM233" s="23" t="s">
        <v>1363</v>
      </c>
    </row>
    <row r="234" spans="2:51" s="11" customFormat="1" ht="13.5">
      <c r="B234" s="165"/>
      <c r="D234" s="166" t="s">
        <v>150</v>
      </c>
      <c r="E234" s="167" t="s">
        <v>5</v>
      </c>
      <c r="F234" s="168" t="s">
        <v>1364</v>
      </c>
      <c r="H234" s="169">
        <v>66.49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150</v>
      </c>
      <c r="AU234" s="167" t="s">
        <v>81</v>
      </c>
      <c r="AV234" s="11" t="s">
        <v>81</v>
      </c>
      <c r="AW234" s="11" t="s">
        <v>152</v>
      </c>
      <c r="AX234" s="11" t="s">
        <v>72</v>
      </c>
      <c r="AY234" s="167" t="s">
        <v>141</v>
      </c>
    </row>
    <row r="235" spans="2:51" s="12" customFormat="1" ht="13.5">
      <c r="B235" s="173"/>
      <c r="D235" s="174" t="s">
        <v>150</v>
      </c>
      <c r="E235" s="175" t="s">
        <v>5</v>
      </c>
      <c r="F235" s="176" t="s">
        <v>153</v>
      </c>
      <c r="H235" s="177">
        <v>66.49</v>
      </c>
      <c r="L235" s="173"/>
      <c r="M235" s="178"/>
      <c r="N235" s="179"/>
      <c r="O235" s="179"/>
      <c r="P235" s="179"/>
      <c r="Q235" s="179"/>
      <c r="R235" s="179"/>
      <c r="S235" s="179"/>
      <c r="T235" s="180"/>
      <c r="AT235" s="181" t="s">
        <v>150</v>
      </c>
      <c r="AU235" s="181" t="s">
        <v>81</v>
      </c>
      <c r="AV235" s="12" t="s">
        <v>148</v>
      </c>
      <c r="AW235" s="12" t="s">
        <v>152</v>
      </c>
      <c r="AX235" s="12" t="s">
        <v>22</v>
      </c>
      <c r="AY235" s="181" t="s">
        <v>141</v>
      </c>
    </row>
    <row r="236" spans="2:65" s="1" customFormat="1" ht="25.5" customHeight="1">
      <c r="B236" s="153"/>
      <c r="C236" s="154" t="s">
        <v>432</v>
      </c>
      <c r="D236" s="154" t="s">
        <v>143</v>
      </c>
      <c r="E236" s="155" t="s">
        <v>606</v>
      </c>
      <c r="F236" s="156" t="s">
        <v>607</v>
      </c>
      <c r="G236" s="157" t="s">
        <v>146</v>
      </c>
      <c r="H236" s="158">
        <v>12.744</v>
      </c>
      <c r="I236" s="159"/>
      <c r="J236" s="159">
        <f>ROUND(I236*H236,2)</f>
        <v>0</v>
      </c>
      <c r="K236" s="156" t="s">
        <v>147</v>
      </c>
      <c r="L236" s="37"/>
      <c r="M236" s="160" t="s">
        <v>5</v>
      </c>
      <c r="N236" s="161" t="s">
        <v>43</v>
      </c>
      <c r="O236" s="162">
        <v>0.2</v>
      </c>
      <c r="P236" s="162">
        <f>O236*H236</f>
        <v>2.5488</v>
      </c>
      <c r="Q236" s="162">
        <v>0.00063</v>
      </c>
      <c r="R236" s="162">
        <f>Q236*H236</f>
        <v>0.00802872</v>
      </c>
      <c r="S236" s="162">
        <v>0</v>
      </c>
      <c r="T236" s="163">
        <f>S236*H236</f>
        <v>0</v>
      </c>
      <c r="AR236" s="23" t="s">
        <v>148</v>
      </c>
      <c r="AT236" s="23" t="s">
        <v>143</v>
      </c>
      <c r="AU236" s="23" t="s">
        <v>81</v>
      </c>
      <c r="AY236" s="23" t="s">
        <v>141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23" t="s">
        <v>22</v>
      </c>
      <c r="BK236" s="164">
        <f>ROUND(I236*H236,2)</f>
        <v>0</v>
      </c>
      <c r="BL236" s="23" t="s">
        <v>148</v>
      </c>
      <c r="BM236" s="23" t="s">
        <v>1365</v>
      </c>
    </row>
    <row r="237" spans="2:51" s="11" customFormat="1" ht="13.5">
      <c r="B237" s="165"/>
      <c r="D237" s="166" t="s">
        <v>150</v>
      </c>
      <c r="E237" s="167" t="s">
        <v>5</v>
      </c>
      <c r="F237" s="168" t="s">
        <v>1366</v>
      </c>
      <c r="H237" s="169">
        <v>12.7439166666667</v>
      </c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150</v>
      </c>
      <c r="AU237" s="167" t="s">
        <v>81</v>
      </c>
      <c r="AV237" s="11" t="s">
        <v>81</v>
      </c>
      <c r="AW237" s="11" t="s">
        <v>152</v>
      </c>
      <c r="AX237" s="11" t="s">
        <v>72</v>
      </c>
      <c r="AY237" s="167" t="s">
        <v>141</v>
      </c>
    </row>
    <row r="238" spans="2:51" s="12" customFormat="1" ht="13.5">
      <c r="B238" s="173"/>
      <c r="D238" s="174" t="s">
        <v>150</v>
      </c>
      <c r="E238" s="175" t="s">
        <v>5</v>
      </c>
      <c r="F238" s="176" t="s">
        <v>153</v>
      </c>
      <c r="H238" s="177">
        <v>12.7439166666667</v>
      </c>
      <c r="L238" s="173"/>
      <c r="M238" s="178"/>
      <c r="N238" s="179"/>
      <c r="O238" s="179"/>
      <c r="P238" s="179"/>
      <c r="Q238" s="179"/>
      <c r="R238" s="179"/>
      <c r="S238" s="179"/>
      <c r="T238" s="180"/>
      <c r="AT238" s="181" t="s">
        <v>150</v>
      </c>
      <c r="AU238" s="181" t="s">
        <v>81</v>
      </c>
      <c r="AV238" s="12" t="s">
        <v>148</v>
      </c>
      <c r="AW238" s="12" t="s">
        <v>152</v>
      </c>
      <c r="AX238" s="12" t="s">
        <v>22</v>
      </c>
      <c r="AY238" s="181" t="s">
        <v>141</v>
      </c>
    </row>
    <row r="239" spans="2:65" s="1" customFormat="1" ht="16.5" customHeight="1">
      <c r="B239" s="153"/>
      <c r="C239" s="154" t="s">
        <v>437</v>
      </c>
      <c r="D239" s="154" t="s">
        <v>143</v>
      </c>
      <c r="E239" s="155" t="s">
        <v>611</v>
      </c>
      <c r="F239" s="156" t="s">
        <v>612</v>
      </c>
      <c r="G239" s="157" t="s">
        <v>222</v>
      </c>
      <c r="H239" s="158">
        <v>2</v>
      </c>
      <c r="I239" s="159"/>
      <c r="J239" s="159">
        <f>ROUND(I239*H239,2)</f>
        <v>0</v>
      </c>
      <c r="K239" s="156" t="s">
        <v>5</v>
      </c>
      <c r="L239" s="37"/>
      <c r="M239" s="160" t="s">
        <v>5</v>
      </c>
      <c r="N239" s="161" t="s">
        <v>43</v>
      </c>
      <c r="O239" s="162">
        <v>0</v>
      </c>
      <c r="P239" s="162">
        <f>O239*H239</f>
        <v>0</v>
      </c>
      <c r="Q239" s="162">
        <v>0</v>
      </c>
      <c r="R239" s="162">
        <f>Q239*H239</f>
        <v>0</v>
      </c>
      <c r="S239" s="162">
        <v>0</v>
      </c>
      <c r="T239" s="163">
        <f>S239*H239</f>
        <v>0</v>
      </c>
      <c r="AR239" s="23" t="s">
        <v>148</v>
      </c>
      <c r="AT239" s="23" t="s">
        <v>143</v>
      </c>
      <c r="AU239" s="23" t="s">
        <v>81</v>
      </c>
      <c r="AY239" s="23" t="s">
        <v>141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23" t="s">
        <v>22</v>
      </c>
      <c r="BK239" s="164">
        <f>ROUND(I239*H239,2)</f>
        <v>0</v>
      </c>
      <c r="BL239" s="23" t="s">
        <v>148</v>
      </c>
      <c r="BM239" s="23" t="s">
        <v>1367</v>
      </c>
    </row>
    <row r="240" spans="2:51" s="13" customFormat="1" ht="13.5">
      <c r="B240" s="182"/>
      <c r="D240" s="166" t="s">
        <v>150</v>
      </c>
      <c r="E240" s="183" t="s">
        <v>5</v>
      </c>
      <c r="F240" s="184" t="s">
        <v>614</v>
      </c>
      <c r="H240" s="185" t="s">
        <v>5</v>
      </c>
      <c r="L240" s="182"/>
      <c r="M240" s="186"/>
      <c r="N240" s="187"/>
      <c r="O240" s="187"/>
      <c r="P240" s="187"/>
      <c r="Q240" s="187"/>
      <c r="R240" s="187"/>
      <c r="S240" s="187"/>
      <c r="T240" s="188"/>
      <c r="AT240" s="185" t="s">
        <v>150</v>
      </c>
      <c r="AU240" s="185" t="s">
        <v>81</v>
      </c>
      <c r="AV240" s="13" t="s">
        <v>22</v>
      </c>
      <c r="AW240" s="13" t="s">
        <v>152</v>
      </c>
      <c r="AX240" s="13" t="s">
        <v>72</v>
      </c>
      <c r="AY240" s="185" t="s">
        <v>141</v>
      </c>
    </row>
    <row r="241" spans="2:51" s="11" customFormat="1" ht="13.5">
      <c r="B241" s="165"/>
      <c r="D241" s="166" t="s">
        <v>150</v>
      </c>
      <c r="E241" s="167" t="s">
        <v>5</v>
      </c>
      <c r="F241" s="168" t="s">
        <v>1368</v>
      </c>
      <c r="H241" s="169">
        <v>2</v>
      </c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150</v>
      </c>
      <c r="AU241" s="167" t="s">
        <v>81</v>
      </c>
      <c r="AV241" s="11" t="s">
        <v>81</v>
      </c>
      <c r="AW241" s="11" t="s">
        <v>152</v>
      </c>
      <c r="AX241" s="11" t="s">
        <v>72</v>
      </c>
      <c r="AY241" s="167" t="s">
        <v>141</v>
      </c>
    </row>
    <row r="242" spans="2:51" s="12" customFormat="1" ht="13.5">
      <c r="B242" s="173"/>
      <c r="D242" s="174" t="s">
        <v>150</v>
      </c>
      <c r="E242" s="175" t="s">
        <v>5</v>
      </c>
      <c r="F242" s="176" t="s">
        <v>153</v>
      </c>
      <c r="H242" s="177">
        <v>2</v>
      </c>
      <c r="L242" s="173"/>
      <c r="M242" s="178"/>
      <c r="N242" s="179"/>
      <c r="O242" s="179"/>
      <c r="P242" s="179"/>
      <c r="Q242" s="179"/>
      <c r="R242" s="179"/>
      <c r="S242" s="179"/>
      <c r="T242" s="180"/>
      <c r="AT242" s="181" t="s">
        <v>150</v>
      </c>
      <c r="AU242" s="181" t="s">
        <v>81</v>
      </c>
      <c r="AV242" s="12" t="s">
        <v>148</v>
      </c>
      <c r="AW242" s="12" t="s">
        <v>152</v>
      </c>
      <c r="AX242" s="12" t="s">
        <v>22</v>
      </c>
      <c r="AY242" s="181" t="s">
        <v>141</v>
      </c>
    </row>
    <row r="243" spans="2:65" s="1" customFormat="1" ht="16.5" customHeight="1">
      <c r="B243" s="153"/>
      <c r="C243" s="154" t="s">
        <v>441</v>
      </c>
      <c r="D243" s="154" t="s">
        <v>143</v>
      </c>
      <c r="E243" s="155" t="s">
        <v>1369</v>
      </c>
      <c r="F243" s="156" t="s">
        <v>1370</v>
      </c>
      <c r="G243" s="157" t="s">
        <v>344</v>
      </c>
      <c r="H243" s="158">
        <v>24.5</v>
      </c>
      <c r="I243" s="159"/>
      <c r="J243" s="159">
        <f>ROUND(I243*H243,2)</f>
        <v>0</v>
      </c>
      <c r="K243" s="156" t="s">
        <v>5</v>
      </c>
      <c r="L243" s="37"/>
      <c r="M243" s="160" t="s">
        <v>5</v>
      </c>
      <c r="N243" s="161" t="s">
        <v>43</v>
      </c>
      <c r="O243" s="162">
        <v>0</v>
      </c>
      <c r="P243" s="162">
        <f>O243*H243</f>
        <v>0</v>
      </c>
      <c r="Q243" s="162">
        <v>0</v>
      </c>
      <c r="R243" s="162">
        <f>Q243*H243</f>
        <v>0</v>
      </c>
      <c r="S243" s="162">
        <v>0</v>
      </c>
      <c r="T243" s="163">
        <f>S243*H243</f>
        <v>0</v>
      </c>
      <c r="AR243" s="23" t="s">
        <v>148</v>
      </c>
      <c r="AT243" s="23" t="s">
        <v>143</v>
      </c>
      <c r="AU243" s="23" t="s">
        <v>81</v>
      </c>
      <c r="AY243" s="23" t="s">
        <v>141</v>
      </c>
      <c r="BE243" s="164">
        <f>IF(N243="základní",J243,0)</f>
        <v>0</v>
      </c>
      <c r="BF243" s="164">
        <f>IF(N243="snížená",J243,0)</f>
        <v>0</v>
      </c>
      <c r="BG243" s="164">
        <f>IF(N243="zákl. přenesená",J243,0)</f>
        <v>0</v>
      </c>
      <c r="BH243" s="164">
        <f>IF(N243="sníž. přenesená",J243,0)</f>
        <v>0</v>
      </c>
      <c r="BI243" s="164">
        <f>IF(N243="nulová",J243,0)</f>
        <v>0</v>
      </c>
      <c r="BJ243" s="23" t="s">
        <v>22</v>
      </c>
      <c r="BK243" s="164">
        <f>ROUND(I243*H243,2)</f>
        <v>0</v>
      </c>
      <c r="BL243" s="23" t="s">
        <v>148</v>
      </c>
      <c r="BM243" s="23" t="s">
        <v>554</v>
      </c>
    </row>
    <row r="244" spans="2:51" s="11" customFormat="1" ht="13.5">
      <c r="B244" s="165"/>
      <c r="D244" s="166" t="s">
        <v>150</v>
      </c>
      <c r="E244" s="167" t="s">
        <v>5</v>
      </c>
      <c r="F244" s="168" t="s">
        <v>1371</v>
      </c>
      <c r="H244" s="169">
        <v>24.5</v>
      </c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150</v>
      </c>
      <c r="AU244" s="167" t="s">
        <v>81</v>
      </c>
      <c r="AV244" s="11" t="s">
        <v>81</v>
      </c>
      <c r="AW244" s="11" t="s">
        <v>152</v>
      </c>
      <c r="AX244" s="11" t="s">
        <v>72</v>
      </c>
      <c r="AY244" s="167" t="s">
        <v>141</v>
      </c>
    </row>
    <row r="245" spans="2:51" s="12" customFormat="1" ht="13.5">
      <c r="B245" s="173"/>
      <c r="D245" s="174" t="s">
        <v>150</v>
      </c>
      <c r="E245" s="175" t="s">
        <v>5</v>
      </c>
      <c r="F245" s="176" t="s">
        <v>153</v>
      </c>
      <c r="H245" s="177">
        <v>24.5</v>
      </c>
      <c r="L245" s="173"/>
      <c r="M245" s="178"/>
      <c r="N245" s="179"/>
      <c r="O245" s="179"/>
      <c r="P245" s="179"/>
      <c r="Q245" s="179"/>
      <c r="R245" s="179"/>
      <c r="S245" s="179"/>
      <c r="T245" s="180"/>
      <c r="AT245" s="181" t="s">
        <v>150</v>
      </c>
      <c r="AU245" s="181" t="s">
        <v>81</v>
      </c>
      <c r="AV245" s="12" t="s">
        <v>148</v>
      </c>
      <c r="AW245" s="12" t="s">
        <v>152</v>
      </c>
      <c r="AX245" s="12" t="s">
        <v>22</v>
      </c>
      <c r="AY245" s="181" t="s">
        <v>141</v>
      </c>
    </row>
    <row r="246" spans="2:65" s="1" customFormat="1" ht="16.5" customHeight="1">
      <c r="B246" s="153"/>
      <c r="C246" s="154" t="s">
        <v>466</v>
      </c>
      <c r="D246" s="154" t="s">
        <v>143</v>
      </c>
      <c r="E246" s="155" t="s">
        <v>1372</v>
      </c>
      <c r="F246" s="156" t="s">
        <v>1373</v>
      </c>
      <c r="G246" s="157" t="s">
        <v>185</v>
      </c>
      <c r="H246" s="158">
        <v>2</v>
      </c>
      <c r="I246" s="159"/>
      <c r="J246" s="159">
        <f>ROUND(I246*H246,2)</f>
        <v>0</v>
      </c>
      <c r="K246" s="156" t="s">
        <v>5</v>
      </c>
      <c r="L246" s="37"/>
      <c r="M246" s="160" t="s">
        <v>5</v>
      </c>
      <c r="N246" s="161" t="s">
        <v>43</v>
      </c>
      <c r="O246" s="162">
        <v>0</v>
      </c>
      <c r="P246" s="162">
        <f>O246*H246</f>
        <v>0</v>
      </c>
      <c r="Q246" s="162">
        <v>2.4</v>
      </c>
      <c r="R246" s="162">
        <f>Q246*H246</f>
        <v>4.8</v>
      </c>
      <c r="S246" s="162">
        <v>0</v>
      </c>
      <c r="T246" s="163">
        <f>S246*H246</f>
        <v>0</v>
      </c>
      <c r="AR246" s="23" t="s">
        <v>148</v>
      </c>
      <c r="AT246" s="23" t="s">
        <v>143</v>
      </c>
      <c r="AU246" s="23" t="s">
        <v>81</v>
      </c>
      <c r="AY246" s="23" t="s">
        <v>141</v>
      </c>
      <c r="BE246" s="164">
        <f>IF(N246="základní",J246,0)</f>
        <v>0</v>
      </c>
      <c r="BF246" s="164">
        <f>IF(N246="snížená",J246,0)</f>
        <v>0</v>
      </c>
      <c r="BG246" s="164">
        <f>IF(N246="zákl. přenesená",J246,0)</f>
        <v>0</v>
      </c>
      <c r="BH246" s="164">
        <f>IF(N246="sníž. přenesená",J246,0)</f>
        <v>0</v>
      </c>
      <c r="BI246" s="164">
        <f>IF(N246="nulová",J246,0)</f>
        <v>0</v>
      </c>
      <c r="BJ246" s="23" t="s">
        <v>22</v>
      </c>
      <c r="BK246" s="164">
        <f>ROUND(I246*H246,2)</f>
        <v>0</v>
      </c>
      <c r="BL246" s="23" t="s">
        <v>148</v>
      </c>
      <c r="BM246" s="23" t="s">
        <v>1374</v>
      </c>
    </row>
    <row r="247" spans="2:51" s="11" customFormat="1" ht="13.5">
      <c r="B247" s="165"/>
      <c r="D247" s="166" t="s">
        <v>150</v>
      </c>
      <c r="E247" s="167" t="s">
        <v>5</v>
      </c>
      <c r="F247" s="168" t="s">
        <v>1375</v>
      </c>
      <c r="H247" s="169">
        <v>2</v>
      </c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150</v>
      </c>
      <c r="AU247" s="167" t="s">
        <v>81</v>
      </c>
      <c r="AV247" s="11" t="s">
        <v>81</v>
      </c>
      <c r="AW247" s="11" t="s">
        <v>152</v>
      </c>
      <c r="AX247" s="11" t="s">
        <v>72</v>
      </c>
      <c r="AY247" s="167" t="s">
        <v>141</v>
      </c>
    </row>
    <row r="248" spans="2:51" s="12" customFormat="1" ht="13.5">
      <c r="B248" s="173"/>
      <c r="D248" s="174" t="s">
        <v>150</v>
      </c>
      <c r="E248" s="175" t="s">
        <v>5</v>
      </c>
      <c r="F248" s="176" t="s">
        <v>153</v>
      </c>
      <c r="H248" s="177">
        <v>2</v>
      </c>
      <c r="L248" s="173"/>
      <c r="M248" s="178"/>
      <c r="N248" s="179"/>
      <c r="O248" s="179"/>
      <c r="P248" s="179"/>
      <c r="Q248" s="179"/>
      <c r="R248" s="179"/>
      <c r="S248" s="179"/>
      <c r="T248" s="180"/>
      <c r="AT248" s="181" t="s">
        <v>150</v>
      </c>
      <c r="AU248" s="181" t="s">
        <v>81</v>
      </c>
      <c r="AV248" s="12" t="s">
        <v>148</v>
      </c>
      <c r="AW248" s="12" t="s">
        <v>152</v>
      </c>
      <c r="AX248" s="12" t="s">
        <v>22</v>
      </c>
      <c r="AY248" s="181" t="s">
        <v>141</v>
      </c>
    </row>
    <row r="249" spans="2:65" s="1" customFormat="1" ht="16.5" customHeight="1">
      <c r="B249" s="153"/>
      <c r="C249" s="154" t="s">
        <v>446</v>
      </c>
      <c r="D249" s="154" t="s">
        <v>143</v>
      </c>
      <c r="E249" s="155" t="s">
        <v>1213</v>
      </c>
      <c r="F249" s="156" t="s">
        <v>1214</v>
      </c>
      <c r="G249" s="157" t="s">
        <v>185</v>
      </c>
      <c r="H249" s="158">
        <v>6.75</v>
      </c>
      <c r="I249" s="159"/>
      <c r="J249" s="159">
        <f>ROUND(I249*H249,2)</f>
        <v>0</v>
      </c>
      <c r="K249" s="156" t="s">
        <v>147</v>
      </c>
      <c r="L249" s="37"/>
      <c r="M249" s="160" t="s">
        <v>5</v>
      </c>
      <c r="N249" s="161" t="s">
        <v>43</v>
      </c>
      <c r="O249" s="162">
        <v>13.301</v>
      </c>
      <c r="P249" s="162">
        <f>O249*H249</f>
        <v>89.78175</v>
      </c>
      <c r="Q249" s="162">
        <v>0</v>
      </c>
      <c r="R249" s="162">
        <f>Q249*H249</f>
        <v>0</v>
      </c>
      <c r="S249" s="162">
        <v>2.4</v>
      </c>
      <c r="T249" s="163">
        <f>S249*H249</f>
        <v>16.2</v>
      </c>
      <c r="AR249" s="23" t="s">
        <v>148</v>
      </c>
      <c r="AT249" s="23" t="s">
        <v>143</v>
      </c>
      <c r="AU249" s="23" t="s">
        <v>81</v>
      </c>
      <c r="AY249" s="23" t="s">
        <v>141</v>
      </c>
      <c r="BE249" s="164">
        <f>IF(N249="základní",J249,0)</f>
        <v>0</v>
      </c>
      <c r="BF249" s="164">
        <f>IF(N249="snížená",J249,0)</f>
        <v>0</v>
      </c>
      <c r="BG249" s="164">
        <f>IF(N249="zákl. přenesená",J249,0)</f>
        <v>0</v>
      </c>
      <c r="BH249" s="164">
        <f>IF(N249="sníž. přenesená",J249,0)</f>
        <v>0</v>
      </c>
      <c r="BI249" s="164">
        <f>IF(N249="nulová",J249,0)</f>
        <v>0</v>
      </c>
      <c r="BJ249" s="23" t="s">
        <v>22</v>
      </c>
      <c r="BK249" s="164">
        <f>ROUND(I249*H249,2)</f>
        <v>0</v>
      </c>
      <c r="BL249" s="23" t="s">
        <v>148</v>
      </c>
      <c r="BM249" s="23" t="s">
        <v>1376</v>
      </c>
    </row>
    <row r="250" spans="2:51" s="11" customFormat="1" ht="13.5">
      <c r="B250" s="165"/>
      <c r="D250" s="166" t="s">
        <v>150</v>
      </c>
      <c r="E250" s="167" t="s">
        <v>5</v>
      </c>
      <c r="F250" s="168" t="s">
        <v>1312</v>
      </c>
      <c r="H250" s="169">
        <v>6.75</v>
      </c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150</v>
      </c>
      <c r="AU250" s="167" t="s">
        <v>81</v>
      </c>
      <c r="AV250" s="11" t="s">
        <v>81</v>
      </c>
      <c r="AW250" s="11" t="s">
        <v>152</v>
      </c>
      <c r="AX250" s="11" t="s">
        <v>72</v>
      </c>
      <c r="AY250" s="167" t="s">
        <v>141</v>
      </c>
    </row>
    <row r="251" spans="2:51" s="12" customFormat="1" ht="13.5">
      <c r="B251" s="173"/>
      <c r="D251" s="174" t="s">
        <v>150</v>
      </c>
      <c r="E251" s="175" t="s">
        <v>5</v>
      </c>
      <c r="F251" s="176" t="s">
        <v>153</v>
      </c>
      <c r="H251" s="177">
        <v>6.75</v>
      </c>
      <c r="L251" s="173"/>
      <c r="M251" s="178"/>
      <c r="N251" s="179"/>
      <c r="O251" s="179"/>
      <c r="P251" s="179"/>
      <c r="Q251" s="179"/>
      <c r="R251" s="179"/>
      <c r="S251" s="179"/>
      <c r="T251" s="180"/>
      <c r="AT251" s="181" t="s">
        <v>150</v>
      </c>
      <c r="AU251" s="181" t="s">
        <v>81</v>
      </c>
      <c r="AV251" s="12" t="s">
        <v>148</v>
      </c>
      <c r="AW251" s="12" t="s">
        <v>152</v>
      </c>
      <c r="AX251" s="12" t="s">
        <v>22</v>
      </c>
      <c r="AY251" s="181" t="s">
        <v>141</v>
      </c>
    </row>
    <row r="252" spans="2:65" s="1" customFormat="1" ht="25.5" customHeight="1">
      <c r="B252" s="153"/>
      <c r="C252" s="154" t="s">
        <v>451</v>
      </c>
      <c r="D252" s="154" t="s">
        <v>143</v>
      </c>
      <c r="E252" s="155" t="s">
        <v>1377</v>
      </c>
      <c r="F252" s="156" t="s">
        <v>1378</v>
      </c>
      <c r="G252" s="157" t="s">
        <v>146</v>
      </c>
      <c r="H252" s="158">
        <v>166.225</v>
      </c>
      <c r="I252" s="159"/>
      <c r="J252" s="159">
        <f>ROUND(I252*H252,2)</f>
        <v>0</v>
      </c>
      <c r="K252" s="156" t="s">
        <v>147</v>
      </c>
      <c r="L252" s="37"/>
      <c r="M252" s="160" t="s">
        <v>5</v>
      </c>
      <c r="N252" s="161" t="s">
        <v>43</v>
      </c>
      <c r="O252" s="162">
        <v>0.149</v>
      </c>
      <c r="P252" s="162">
        <f>O252*H252</f>
        <v>24.767525</v>
      </c>
      <c r="Q252" s="162">
        <v>0</v>
      </c>
      <c r="R252" s="162">
        <f>Q252*H252</f>
        <v>0</v>
      </c>
      <c r="S252" s="162">
        <v>0</v>
      </c>
      <c r="T252" s="163">
        <f>S252*H252</f>
        <v>0</v>
      </c>
      <c r="AR252" s="23" t="s">
        <v>148</v>
      </c>
      <c r="AT252" s="23" t="s">
        <v>143</v>
      </c>
      <c r="AU252" s="23" t="s">
        <v>81</v>
      </c>
      <c r="AY252" s="23" t="s">
        <v>141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23" t="s">
        <v>22</v>
      </c>
      <c r="BK252" s="164">
        <f>ROUND(I252*H252,2)</f>
        <v>0</v>
      </c>
      <c r="BL252" s="23" t="s">
        <v>148</v>
      </c>
      <c r="BM252" s="23" t="s">
        <v>1379</v>
      </c>
    </row>
    <row r="253" spans="2:51" s="11" customFormat="1" ht="13.5">
      <c r="B253" s="165"/>
      <c r="D253" s="166" t="s">
        <v>150</v>
      </c>
      <c r="E253" s="167" t="s">
        <v>5</v>
      </c>
      <c r="F253" s="168" t="s">
        <v>1269</v>
      </c>
      <c r="H253" s="169">
        <v>166.225</v>
      </c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150</v>
      </c>
      <c r="AU253" s="167" t="s">
        <v>81</v>
      </c>
      <c r="AV253" s="11" t="s">
        <v>81</v>
      </c>
      <c r="AW253" s="11" t="s">
        <v>152</v>
      </c>
      <c r="AX253" s="11" t="s">
        <v>72</v>
      </c>
      <c r="AY253" s="167" t="s">
        <v>141</v>
      </c>
    </row>
    <row r="254" spans="2:51" s="12" customFormat="1" ht="13.5">
      <c r="B254" s="173"/>
      <c r="D254" s="174" t="s">
        <v>150</v>
      </c>
      <c r="E254" s="175" t="s">
        <v>5</v>
      </c>
      <c r="F254" s="176" t="s">
        <v>153</v>
      </c>
      <c r="H254" s="177">
        <v>166.225</v>
      </c>
      <c r="L254" s="173"/>
      <c r="M254" s="178"/>
      <c r="N254" s="179"/>
      <c r="O254" s="179"/>
      <c r="P254" s="179"/>
      <c r="Q254" s="179"/>
      <c r="R254" s="179"/>
      <c r="S254" s="179"/>
      <c r="T254" s="180"/>
      <c r="AT254" s="181" t="s">
        <v>150</v>
      </c>
      <c r="AU254" s="181" t="s">
        <v>81</v>
      </c>
      <c r="AV254" s="12" t="s">
        <v>148</v>
      </c>
      <c r="AW254" s="12" t="s">
        <v>152</v>
      </c>
      <c r="AX254" s="12" t="s">
        <v>22</v>
      </c>
      <c r="AY254" s="181" t="s">
        <v>141</v>
      </c>
    </row>
    <row r="255" spans="2:65" s="1" customFormat="1" ht="25.5" customHeight="1">
      <c r="B255" s="153"/>
      <c r="C255" s="154" t="s">
        <v>457</v>
      </c>
      <c r="D255" s="154" t="s">
        <v>143</v>
      </c>
      <c r="E255" s="155" t="s">
        <v>1380</v>
      </c>
      <c r="F255" s="156" t="s">
        <v>1381</v>
      </c>
      <c r="G255" s="157" t="s">
        <v>242</v>
      </c>
      <c r="H255" s="158">
        <v>68.031</v>
      </c>
      <c r="I255" s="159"/>
      <c r="J255" s="159">
        <f>ROUND(I255*H255,2)</f>
        <v>0</v>
      </c>
      <c r="K255" s="156" t="s">
        <v>5</v>
      </c>
      <c r="L255" s="37"/>
      <c r="M255" s="160" t="s">
        <v>5</v>
      </c>
      <c r="N255" s="161" t="s">
        <v>43</v>
      </c>
      <c r="O255" s="162">
        <v>0.03</v>
      </c>
      <c r="P255" s="162">
        <f>O255*H255</f>
        <v>2.04093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AR255" s="23" t="s">
        <v>148</v>
      </c>
      <c r="AT255" s="23" t="s">
        <v>143</v>
      </c>
      <c r="AU255" s="23" t="s">
        <v>81</v>
      </c>
      <c r="AY255" s="23" t="s">
        <v>141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23" t="s">
        <v>22</v>
      </c>
      <c r="BK255" s="164">
        <f>ROUND(I255*H255,2)</f>
        <v>0</v>
      </c>
      <c r="BL255" s="23" t="s">
        <v>148</v>
      </c>
      <c r="BM255" s="23" t="s">
        <v>1382</v>
      </c>
    </row>
    <row r="256" spans="2:51" s="11" customFormat="1" ht="13.5">
      <c r="B256" s="165"/>
      <c r="D256" s="166" t="s">
        <v>150</v>
      </c>
      <c r="E256" s="167" t="s">
        <v>5</v>
      </c>
      <c r="F256" s="168" t="s">
        <v>1383</v>
      </c>
      <c r="H256" s="169">
        <v>51.831</v>
      </c>
      <c r="L256" s="165"/>
      <c r="M256" s="170"/>
      <c r="N256" s="171"/>
      <c r="O256" s="171"/>
      <c r="P256" s="171"/>
      <c r="Q256" s="171"/>
      <c r="R256" s="171"/>
      <c r="S256" s="171"/>
      <c r="T256" s="172"/>
      <c r="AT256" s="167" t="s">
        <v>150</v>
      </c>
      <c r="AU256" s="167" t="s">
        <v>81</v>
      </c>
      <c r="AV256" s="11" t="s">
        <v>81</v>
      </c>
      <c r="AW256" s="11" t="s">
        <v>152</v>
      </c>
      <c r="AX256" s="11" t="s">
        <v>72</v>
      </c>
      <c r="AY256" s="167" t="s">
        <v>141</v>
      </c>
    </row>
    <row r="257" spans="2:51" s="11" customFormat="1" ht="13.5">
      <c r="B257" s="165"/>
      <c r="D257" s="166" t="s">
        <v>150</v>
      </c>
      <c r="E257" s="167" t="s">
        <v>5</v>
      </c>
      <c r="F257" s="168" t="s">
        <v>1384</v>
      </c>
      <c r="H257" s="169">
        <v>16.2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150</v>
      </c>
      <c r="AU257" s="167" t="s">
        <v>81</v>
      </c>
      <c r="AV257" s="11" t="s">
        <v>81</v>
      </c>
      <c r="AW257" s="11" t="s">
        <v>152</v>
      </c>
      <c r="AX257" s="11" t="s">
        <v>72</v>
      </c>
      <c r="AY257" s="167" t="s">
        <v>141</v>
      </c>
    </row>
    <row r="258" spans="2:51" s="12" customFormat="1" ht="13.5">
      <c r="B258" s="173"/>
      <c r="D258" s="174" t="s">
        <v>150</v>
      </c>
      <c r="E258" s="175" t="s">
        <v>5</v>
      </c>
      <c r="F258" s="176" t="s">
        <v>153</v>
      </c>
      <c r="H258" s="177">
        <v>68.031</v>
      </c>
      <c r="L258" s="173"/>
      <c r="M258" s="178"/>
      <c r="N258" s="179"/>
      <c r="O258" s="179"/>
      <c r="P258" s="179"/>
      <c r="Q258" s="179"/>
      <c r="R258" s="179"/>
      <c r="S258" s="179"/>
      <c r="T258" s="180"/>
      <c r="AT258" s="181" t="s">
        <v>150</v>
      </c>
      <c r="AU258" s="181" t="s">
        <v>81</v>
      </c>
      <c r="AV258" s="12" t="s">
        <v>148</v>
      </c>
      <c r="AW258" s="12" t="s">
        <v>152</v>
      </c>
      <c r="AX258" s="12" t="s">
        <v>22</v>
      </c>
      <c r="AY258" s="181" t="s">
        <v>141</v>
      </c>
    </row>
    <row r="259" spans="2:65" s="1" customFormat="1" ht="16.5" customHeight="1">
      <c r="B259" s="153"/>
      <c r="C259" s="154" t="s">
        <v>461</v>
      </c>
      <c r="D259" s="154" t="s">
        <v>143</v>
      </c>
      <c r="E259" s="155" t="s">
        <v>626</v>
      </c>
      <c r="F259" s="156" t="s">
        <v>627</v>
      </c>
      <c r="G259" s="157" t="s">
        <v>242</v>
      </c>
      <c r="H259" s="158">
        <v>756.134</v>
      </c>
      <c r="I259" s="159"/>
      <c r="J259" s="159">
        <f>ROUND(I259*H259,2)</f>
        <v>0</v>
      </c>
      <c r="K259" s="156" t="s">
        <v>147</v>
      </c>
      <c r="L259" s="37"/>
      <c r="M259" s="160" t="s">
        <v>5</v>
      </c>
      <c r="N259" s="201" t="s">
        <v>43</v>
      </c>
      <c r="O259" s="202">
        <v>0.338</v>
      </c>
      <c r="P259" s="202">
        <f>O259*H259</f>
        <v>255.573292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3" t="s">
        <v>148</v>
      </c>
      <c r="AT259" s="23" t="s">
        <v>143</v>
      </c>
      <c r="AU259" s="23" t="s">
        <v>81</v>
      </c>
      <c r="AY259" s="23" t="s">
        <v>141</v>
      </c>
      <c r="BE259" s="164">
        <f>IF(N259="základní",J259,0)</f>
        <v>0</v>
      </c>
      <c r="BF259" s="164">
        <f>IF(N259="snížená",J259,0)</f>
        <v>0</v>
      </c>
      <c r="BG259" s="164">
        <f>IF(N259="zákl. přenesená",J259,0)</f>
        <v>0</v>
      </c>
      <c r="BH259" s="164">
        <f>IF(N259="sníž. přenesená",J259,0)</f>
        <v>0</v>
      </c>
      <c r="BI259" s="164">
        <f>IF(N259="nulová",J259,0)</f>
        <v>0</v>
      </c>
      <c r="BJ259" s="23" t="s">
        <v>22</v>
      </c>
      <c r="BK259" s="164">
        <f>ROUND(I259*H259,2)</f>
        <v>0</v>
      </c>
      <c r="BL259" s="23" t="s">
        <v>148</v>
      </c>
      <c r="BM259" s="23" t="s">
        <v>1385</v>
      </c>
    </row>
    <row r="260" spans="2:12" s="1" customFormat="1" ht="6.95" customHeight="1"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37"/>
    </row>
  </sheetData>
  <autoFilter ref="C82:K259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84" activePane="bottomLeft" state="frozen"/>
      <selection pane="bottomLeft" activeCell="Z89" sqref="Z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104</v>
      </c>
      <c r="G1" s="326" t="s">
        <v>105</v>
      </c>
      <c r="H1" s="326"/>
      <c r="I1" s="16"/>
      <c r="J1" s="96" t="s">
        <v>106</v>
      </c>
      <c r="K1" s="17" t="s">
        <v>107</v>
      </c>
      <c r="L1" s="96" t="s">
        <v>108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81</v>
      </c>
    </row>
    <row r="4" spans="2:46" ht="36.95" customHeight="1">
      <c r="B4" s="27"/>
      <c r="C4" s="28"/>
      <c r="D4" s="29" t="s">
        <v>109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327" t="str">
        <f>'Rekapitulace stavby'!K6</f>
        <v>PPO města Písek I. a II. etapa</v>
      </c>
      <c r="F7" s="328"/>
      <c r="G7" s="328"/>
      <c r="H7" s="328"/>
      <c r="I7" s="28"/>
      <c r="J7" s="28"/>
      <c r="K7" s="30"/>
    </row>
    <row r="8" spans="2:11" s="1" customFormat="1" ht="15">
      <c r="B8" s="37"/>
      <c r="C8" s="38"/>
      <c r="D8" s="35" t="s">
        <v>110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329" t="s">
        <v>1386</v>
      </c>
      <c r="F9" s="330"/>
      <c r="G9" s="330"/>
      <c r="H9" s="330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20</v>
      </c>
      <c r="E11" s="38"/>
      <c r="F11" s="33" t="s">
        <v>5</v>
      </c>
      <c r="G11" s="38"/>
      <c r="H11" s="38"/>
      <c r="I11" s="35" t="s">
        <v>21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23</v>
      </c>
      <c r="E12" s="38"/>
      <c r="F12" s="33" t="s">
        <v>24</v>
      </c>
      <c r="G12" s="38"/>
      <c r="H12" s="38"/>
      <c r="I12" s="35" t="s">
        <v>25</v>
      </c>
      <c r="J12" s="98">
        <f>'Rekapitulace stavby'!AN8</f>
        <v>42865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28</v>
      </c>
      <c r="E14" s="38"/>
      <c r="F14" s="38"/>
      <c r="G14" s="38"/>
      <c r="H14" s="38"/>
      <c r="I14" s="35" t="s">
        <v>29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30</v>
      </c>
      <c r="F15" s="38"/>
      <c r="G15" s="38"/>
      <c r="H15" s="38"/>
      <c r="I15" s="35" t="s">
        <v>31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32</v>
      </c>
      <c r="E17" s="38"/>
      <c r="F17" s="38"/>
      <c r="G17" s="38"/>
      <c r="H17" s="38"/>
      <c r="I17" s="35" t="s">
        <v>29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31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34</v>
      </c>
      <c r="E20" s="38"/>
      <c r="F20" s="38"/>
      <c r="G20" s="38"/>
      <c r="H20" s="38"/>
      <c r="I20" s="35" t="s">
        <v>29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35</v>
      </c>
      <c r="F21" s="38"/>
      <c r="G21" s="38"/>
      <c r="H21" s="38"/>
      <c r="I21" s="35" t="s">
        <v>31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36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92" t="s">
        <v>5</v>
      </c>
      <c r="F24" s="292"/>
      <c r="G24" s="292"/>
      <c r="H24" s="29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38</v>
      </c>
      <c r="E27" s="38"/>
      <c r="F27" s="38"/>
      <c r="G27" s="38"/>
      <c r="H27" s="38"/>
      <c r="I27" s="38"/>
      <c r="J27" s="104">
        <f>ROUND(J77,2)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40</v>
      </c>
      <c r="G29" s="38"/>
      <c r="H29" s="38"/>
      <c r="I29" s="42" t="s">
        <v>39</v>
      </c>
      <c r="J29" s="42" t="s">
        <v>41</v>
      </c>
      <c r="K29" s="41"/>
    </row>
    <row r="30" spans="2:11" s="1" customFormat="1" ht="14.45" customHeight="1">
      <c r="B30" s="37"/>
      <c r="C30" s="38"/>
      <c r="D30" s="45" t="s">
        <v>42</v>
      </c>
      <c r="E30" s="45" t="s">
        <v>43</v>
      </c>
      <c r="F30" s="105">
        <f>ROUND(SUM(BE77:BE92),2)</f>
        <v>0</v>
      </c>
      <c r="G30" s="38"/>
      <c r="H30" s="38"/>
      <c r="I30" s="106">
        <v>0.21</v>
      </c>
      <c r="J30" s="105">
        <f>ROUND(ROUND((SUM(BE77:BE92)),2)*I30,2)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44</v>
      </c>
      <c r="F31" s="105">
        <f>ROUND(SUM(BF77:BF92),2)</f>
        <v>0</v>
      </c>
      <c r="G31" s="38"/>
      <c r="H31" s="38"/>
      <c r="I31" s="106">
        <v>0.15</v>
      </c>
      <c r="J31" s="105">
        <f>ROUND(ROUND((SUM(BF77:BF92)),2)*I31,2)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45</v>
      </c>
      <c r="F32" s="105">
        <f>ROUND(SUM(BG77:BG92),2)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46</v>
      </c>
      <c r="F33" s="105">
        <f>ROUND(SUM(BH77:BH92),2)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47</v>
      </c>
      <c r="F34" s="105">
        <f>ROUND(SUM(BI77:BI92),2)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48</v>
      </c>
      <c r="E36" s="67"/>
      <c r="F36" s="67"/>
      <c r="G36" s="109" t="s">
        <v>49</v>
      </c>
      <c r="H36" s="110" t="s">
        <v>50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112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327" t="str">
        <f>E7</f>
        <v>PPO města Písek I. a II. etapa</v>
      </c>
      <c r="F45" s="328"/>
      <c r="G45" s="328"/>
      <c r="H45" s="328"/>
      <c r="I45" s="38"/>
      <c r="J45" s="38"/>
      <c r="K45" s="41"/>
    </row>
    <row r="46" spans="2:11" s="1" customFormat="1" ht="14.45" customHeight="1">
      <c r="B46" s="37"/>
      <c r="C46" s="35" t="s">
        <v>110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329" t="str">
        <f>E9</f>
        <v>ON - Ostatní a vedlejší náklady</v>
      </c>
      <c r="F47" s="330"/>
      <c r="G47" s="330"/>
      <c r="H47" s="330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23</v>
      </c>
      <c r="D49" s="38"/>
      <c r="E49" s="38"/>
      <c r="F49" s="33" t="str">
        <f>F12</f>
        <v>Písek</v>
      </c>
      <c r="G49" s="38"/>
      <c r="H49" s="38"/>
      <c r="I49" s="35" t="s">
        <v>25</v>
      </c>
      <c r="J49" s="98">
        <f>IF(J12="","",J12)</f>
        <v>42865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5">
      <c r="B51" s="37"/>
      <c r="C51" s="35" t="s">
        <v>28</v>
      </c>
      <c r="D51" s="38"/>
      <c r="E51" s="38"/>
      <c r="F51" s="33" t="str">
        <f>E15</f>
        <v>Povodí Vltavy, s.p., Č.Budějovice</v>
      </c>
      <c r="G51" s="38"/>
      <c r="H51" s="38"/>
      <c r="I51" s="35" t="s">
        <v>34</v>
      </c>
      <c r="J51" s="292" t="str">
        <f>E21</f>
        <v>VH-TRES spol.s r.o., Č. Budějovice</v>
      </c>
      <c r="K51" s="41"/>
    </row>
    <row r="52" spans="2:11" s="1" customFormat="1" ht="14.45" customHeight="1">
      <c r="B52" s="37"/>
      <c r="C52" s="35" t="s">
        <v>32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322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113</v>
      </c>
      <c r="D54" s="107"/>
      <c r="E54" s="107"/>
      <c r="F54" s="107"/>
      <c r="G54" s="107"/>
      <c r="H54" s="107"/>
      <c r="I54" s="107"/>
      <c r="J54" s="115" t="s">
        <v>114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115</v>
      </c>
      <c r="D56" s="38"/>
      <c r="E56" s="38"/>
      <c r="F56" s="38"/>
      <c r="G56" s="38"/>
      <c r="H56" s="38"/>
      <c r="I56" s="38"/>
      <c r="J56" s="104">
        <f>J77</f>
        <v>0</v>
      </c>
      <c r="K56" s="41"/>
      <c r="AU56" s="23" t="s">
        <v>116</v>
      </c>
    </row>
    <row r="57" spans="2:11" s="7" customFormat="1" ht="24.95" customHeight="1">
      <c r="B57" s="118"/>
      <c r="C57" s="119"/>
      <c r="D57" s="120" t="s">
        <v>1387</v>
      </c>
      <c r="E57" s="121"/>
      <c r="F57" s="121"/>
      <c r="G57" s="121"/>
      <c r="H57" s="121"/>
      <c r="I57" s="121"/>
      <c r="J57" s="122">
        <f>J78</f>
        <v>0</v>
      </c>
      <c r="K57" s="123"/>
    </row>
    <row r="58" spans="2:11" s="1" customFormat="1" ht="21.7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11" s="1" customFormat="1" ht="6.95" customHeight="1"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37"/>
    </row>
    <row r="64" spans="2:12" s="1" customFormat="1" ht="36.95" customHeight="1">
      <c r="B64" s="37"/>
      <c r="C64" s="57" t="s">
        <v>125</v>
      </c>
      <c r="L64" s="37"/>
    </row>
    <row r="65" spans="2:12" s="1" customFormat="1" ht="6.95" customHeight="1">
      <c r="B65" s="37"/>
      <c r="L65" s="37"/>
    </row>
    <row r="66" spans="2:12" s="1" customFormat="1" ht="14.45" customHeight="1">
      <c r="B66" s="37"/>
      <c r="C66" s="59" t="s">
        <v>17</v>
      </c>
      <c r="L66" s="37"/>
    </row>
    <row r="67" spans="2:12" s="1" customFormat="1" ht="16.5" customHeight="1">
      <c r="B67" s="37"/>
      <c r="E67" s="323" t="str">
        <f>E7</f>
        <v>PPO města Písek I. a II. etapa</v>
      </c>
      <c r="F67" s="324"/>
      <c r="G67" s="324"/>
      <c r="H67" s="324"/>
      <c r="L67" s="37"/>
    </row>
    <row r="68" spans="2:12" s="1" customFormat="1" ht="14.45" customHeight="1">
      <c r="B68" s="37"/>
      <c r="C68" s="59" t="s">
        <v>110</v>
      </c>
      <c r="L68" s="37"/>
    </row>
    <row r="69" spans="2:12" s="1" customFormat="1" ht="17.25" customHeight="1">
      <c r="B69" s="37"/>
      <c r="E69" s="314" t="str">
        <f>E9</f>
        <v>ON - Ostatní a vedlejší náklady</v>
      </c>
      <c r="F69" s="325"/>
      <c r="G69" s="325"/>
      <c r="H69" s="325"/>
      <c r="L69" s="37"/>
    </row>
    <row r="70" spans="2:12" s="1" customFormat="1" ht="6.95" customHeight="1">
      <c r="B70" s="37"/>
      <c r="L70" s="37"/>
    </row>
    <row r="71" spans="2:12" s="1" customFormat="1" ht="18" customHeight="1">
      <c r="B71" s="37"/>
      <c r="C71" s="59" t="s">
        <v>23</v>
      </c>
      <c r="F71" s="130" t="str">
        <f>F12</f>
        <v>Písek</v>
      </c>
      <c r="I71" s="59" t="s">
        <v>25</v>
      </c>
      <c r="J71" s="63">
        <f>IF(J12="","",J12)</f>
        <v>42865</v>
      </c>
      <c r="L71" s="37"/>
    </row>
    <row r="72" spans="2:12" s="1" customFormat="1" ht="6.95" customHeight="1">
      <c r="B72" s="37"/>
      <c r="L72" s="37"/>
    </row>
    <row r="73" spans="2:12" s="1" customFormat="1" ht="15">
      <c r="B73" s="37"/>
      <c r="C73" s="59" t="s">
        <v>28</v>
      </c>
      <c r="F73" s="130" t="str">
        <f>E15</f>
        <v>Povodí Vltavy, s.p., Č.Budějovice</v>
      </c>
      <c r="I73" s="59" t="s">
        <v>34</v>
      </c>
      <c r="J73" s="130" t="str">
        <f>E21</f>
        <v>VH-TRES spol.s r.o., Č. Budějovice</v>
      </c>
      <c r="L73" s="37"/>
    </row>
    <row r="74" spans="2:12" s="1" customFormat="1" ht="14.45" customHeight="1">
      <c r="B74" s="37"/>
      <c r="C74" s="59" t="s">
        <v>32</v>
      </c>
      <c r="F74" s="130" t="str">
        <f>IF(E18="","",E18)</f>
        <v xml:space="preserve"> </v>
      </c>
      <c r="L74" s="37"/>
    </row>
    <row r="75" spans="2:12" s="1" customFormat="1" ht="10.35" customHeight="1">
      <c r="B75" s="37"/>
      <c r="L75" s="37"/>
    </row>
    <row r="76" spans="2:20" s="9" customFormat="1" ht="29.25" customHeight="1">
      <c r="B76" s="131"/>
      <c r="C76" s="132" t="s">
        <v>126</v>
      </c>
      <c r="D76" s="133" t="s">
        <v>57</v>
      </c>
      <c r="E76" s="133" t="s">
        <v>53</v>
      </c>
      <c r="F76" s="133" t="s">
        <v>127</v>
      </c>
      <c r="G76" s="133" t="s">
        <v>128</v>
      </c>
      <c r="H76" s="133" t="s">
        <v>129</v>
      </c>
      <c r="I76" s="134" t="s">
        <v>130</v>
      </c>
      <c r="J76" s="133" t="s">
        <v>114</v>
      </c>
      <c r="K76" s="135" t="s">
        <v>131</v>
      </c>
      <c r="L76" s="131"/>
      <c r="M76" s="69" t="s">
        <v>132</v>
      </c>
      <c r="N76" s="70" t="s">
        <v>42</v>
      </c>
      <c r="O76" s="70" t="s">
        <v>133</v>
      </c>
      <c r="P76" s="70" t="s">
        <v>134</v>
      </c>
      <c r="Q76" s="70" t="s">
        <v>135</v>
      </c>
      <c r="R76" s="70" t="s">
        <v>136</v>
      </c>
      <c r="S76" s="70" t="s">
        <v>137</v>
      </c>
      <c r="T76" s="71" t="s">
        <v>138</v>
      </c>
    </row>
    <row r="77" spans="2:63" s="1" customFormat="1" ht="29.25" customHeight="1">
      <c r="B77" s="37"/>
      <c r="C77" s="73" t="s">
        <v>115</v>
      </c>
      <c r="J77" s="136">
        <f>BK77</f>
        <v>0</v>
      </c>
      <c r="L77" s="37"/>
      <c r="M77" s="72"/>
      <c r="N77" s="64"/>
      <c r="O77" s="64"/>
      <c r="P77" s="137">
        <f>P78</f>
        <v>0</v>
      </c>
      <c r="Q77" s="64"/>
      <c r="R77" s="137">
        <f>R78</f>
        <v>0</v>
      </c>
      <c r="S77" s="64"/>
      <c r="T77" s="138">
        <f>T78</f>
        <v>0</v>
      </c>
      <c r="AT77" s="23" t="s">
        <v>71</v>
      </c>
      <c r="AU77" s="23" t="s">
        <v>116</v>
      </c>
      <c r="BK77" s="139">
        <f>BK78</f>
        <v>0</v>
      </c>
    </row>
    <row r="78" spans="2:63" s="10" customFormat="1" ht="37.35" customHeight="1">
      <c r="B78" s="140"/>
      <c r="D78" s="150" t="s">
        <v>71</v>
      </c>
      <c r="E78" s="206" t="s">
        <v>72</v>
      </c>
      <c r="F78" s="206" t="s">
        <v>1388</v>
      </c>
      <c r="J78" s="207">
        <f>BK78</f>
        <v>0</v>
      </c>
      <c r="L78" s="140"/>
      <c r="M78" s="144"/>
      <c r="N78" s="145"/>
      <c r="O78" s="145"/>
      <c r="P78" s="146">
        <f>SUM(P79:P92)</f>
        <v>0</v>
      </c>
      <c r="Q78" s="145"/>
      <c r="R78" s="146">
        <f>SUM(R79:R92)</f>
        <v>0</v>
      </c>
      <c r="S78" s="145"/>
      <c r="T78" s="147">
        <f>SUM(T79:T92)</f>
        <v>0</v>
      </c>
      <c r="AR78" s="141" t="s">
        <v>164</v>
      </c>
      <c r="AT78" s="148" t="s">
        <v>71</v>
      </c>
      <c r="AU78" s="148" t="s">
        <v>72</v>
      </c>
      <c r="AY78" s="141" t="s">
        <v>141</v>
      </c>
      <c r="BK78" s="149">
        <f>SUM(BK79:BK92)</f>
        <v>0</v>
      </c>
    </row>
    <row r="79" spans="2:65" s="1" customFormat="1" ht="16.5" customHeight="1">
      <c r="B79" s="153"/>
      <c r="C79" s="154" t="s">
        <v>22</v>
      </c>
      <c r="D79" s="154" t="s">
        <v>143</v>
      </c>
      <c r="E79" s="155" t="s">
        <v>1389</v>
      </c>
      <c r="F79" s="156" t="s">
        <v>1390</v>
      </c>
      <c r="G79" s="157" t="s">
        <v>1391</v>
      </c>
      <c r="H79" s="158">
        <v>1</v>
      </c>
      <c r="I79" s="159"/>
      <c r="J79" s="159">
        <f aca="true" t="shared" si="0" ref="J79:J86">ROUND(I79*H79,2)</f>
        <v>0</v>
      </c>
      <c r="K79" s="156" t="s">
        <v>5</v>
      </c>
      <c r="L79" s="37"/>
      <c r="M79" s="160" t="s">
        <v>5</v>
      </c>
      <c r="N79" s="161" t="s">
        <v>43</v>
      </c>
      <c r="O79" s="162">
        <v>0</v>
      </c>
      <c r="P79" s="162">
        <f aca="true" t="shared" si="1" ref="P79:P86">O79*H79</f>
        <v>0</v>
      </c>
      <c r="Q79" s="162">
        <v>0</v>
      </c>
      <c r="R79" s="162">
        <f aca="true" t="shared" si="2" ref="R79:R86">Q79*H79</f>
        <v>0</v>
      </c>
      <c r="S79" s="162">
        <v>0</v>
      </c>
      <c r="T79" s="163">
        <f aca="true" t="shared" si="3" ref="T79:T86">S79*H79</f>
        <v>0</v>
      </c>
      <c r="AR79" s="23" t="s">
        <v>1392</v>
      </c>
      <c r="AT79" s="23" t="s">
        <v>143</v>
      </c>
      <c r="AU79" s="23" t="s">
        <v>22</v>
      </c>
      <c r="AY79" s="23" t="s">
        <v>141</v>
      </c>
      <c r="BE79" s="164">
        <f aca="true" t="shared" si="4" ref="BE79:BE86">IF(N79="základní",J79,0)</f>
        <v>0</v>
      </c>
      <c r="BF79" s="164">
        <f aca="true" t="shared" si="5" ref="BF79:BF86">IF(N79="snížená",J79,0)</f>
        <v>0</v>
      </c>
      <c r="BG79" s="164">
        <f aca="true" t="shared" si="6" ref="BG79:BG86">IF(N79="zákl. přenesená",J79,0)</f>
        <v>0</v>
      </c>
      <c r="BH79" s="164">
        <f aca="true" t="shared" si="7" ref="BH79:BH86">IF(N79="sníž. přenesená",J79,0)</f>
        <v>0</v>
      </c>
      <c r="BI79" s="164">
        <f aca="true" t="shared" si="8" ref="BI79:BI86">IF(N79="nulová",J79,0)</f>
        <v>0</v>
      </c>
      <c r="BJ79" s="23" t="s">
        <v>22</v>
      </c>
      <c r="BK79" s="164">
        <f aca="true" t="shared" si="9" ref="BK79:BK86">ROUND(I79*H79,2)</f>
        <v>0</v>
      </c>
      <c r="BL79" s="23" t="s">
        <v>1392</v>
      </c>
      <c r="BM79" s="23" t="s">
        <v>1393</v>
      </c>
    </row>
    <row r="80" spans="2:65" s="1" customFormat="1" ht="16.5" customHeight="1">
      <c r="B80" s="153"/>
      <c r="C80" s="154" t="s">
        <v>81</v>
      </c>
      <c r="D80" s="154" t="s">
        <v>143</v>
      </c>
      <c r="E80" s="155" t="s">
        <v>1394</v>
      </c>
      <c r="F80" s="156" t="s">
        <v>1395</v>
      </c>
      <c r="G80" s="157" t="s">
        <v>1391</v>
      </c>
      <c r="H80" s="158">
        <v>1</v>
      </c>
      <c r="I80" s="159"/>
      <c r="J80" s="159">
        <f t="shared" si="0"/>
        <v>0</v>
      </c>
      <c r="K80" s="156" t="s">
        <v>5</v>
      </c>
      <c r="L80" s="37"/>
      <c r="M80" s="160" t="s">
        <v>5</v>
      </c>
      <c r="N80" s="161" t="s">
        <v>43</v>
      </c>
      <c r="O80" s="162">
        <v>0</v>
      </c>
      <c r="P80" s="162">
        <f t="shared" si="1"/>
        <v>0</v>
      </c>
      <c r="Q80" s="162">
        <v>0</v>
      </c>
      <c r="R80" s="162">
        <f t="shared" si="2"/>
        <v>0</v>
      </c>
      <c r="S80" s="162">
        <v>0</v>
      </c>
      <c r="T80" s="163">
        <f t="shared" si="3"/>
        <v>0</v>
      </c>
      <c r="AR80" s="23" t="s">
        <v>1392</v>
      </c>
      <c r="AT80" s="23" t="s">
        <v>143</v>
      </c>
      <c r="AU80" s="23" t="s">
        <v>22</v>
      </c>
      <c r="AY80" s="23" t="s">
        <v>141</v>
      </c>
      <c r="BE80" s="164">
        <f t="shared" si="4"/>
        <v>0</v>
      </c>
      <c r="BF80" s="164">
        <f t="shared" si="5"/>
        <v>0</v>
      </c>
      <c r="BG80" s="164">
        <f t="shared" si="6"/>
        <v>0</v>
      </c>
      <c r="BH80" s="164">
        <f t="shared" si="7"/>
        <v>0</v>
      </c>
      <c r="BI80" s="164">
        <f t="shared" si="8"/>
        <v>0</v>
      </c>
      <c r="BJ80" s="23" t="s">
        <v>22</v>
      </c>
      <c r="BK80" s="164">
        <f t="shared" si="9"/>
        <v>0</v>
      </c>
      <c r="BL80" s="23" t="s">
        <v>1392</v>
      </c>
      <c r="BM80" s="23" t="s">
        <v>1396</v>
      </c>
    </row>
    <row r="81" spans="2:65" s="1" customFormat="1" ht="16.5" customHeight="1">
      <c r="B81" s="153"/>
      <c r="C81" s="154" t="s">
        <v>357</v>
      </c>
      <c r="D81" s="154" t="s">
        <v>143</v>
      </c>
      <c r="E81" s="155" t="s">
        <v>1397</v>
      </c>
      <c r="F81" s="287" t="s">
        <v>1612</v>
      </c>
      <c r="G81" s="157" t="s">
        <v>1391</v>
      </c>
      <c r="H81" s="158">
        <v>1</v>
      </c>
      <c r="I81" s="159"/>
      <c r="J81" s="159">
        <f t="shared" si="0"/>
        <v>0</v>
      </c>
      <c r="K81" s="156" t="s">
        <v>5</v>
      </c>
      <c r="L81" s="37"/>
      <c r="M81" s="160" t="s">
        <v>5</v>
      </c>
      <c r="N81" s="161" t="s">
        <v>43</v>
      </c>
      <c r="O81" s="162">
        <v>0</v>
      </c>
      <c r="P81" s="162">
        <f t="shared" si="1"/>
        <v>0</v>
      </c>
      <c r="Q81" s="162">
        <v>0</v>
      </c>
      <c r="R81" s="162">
        <f t="shared" si="2"/>
        <v>0</v>
      </c>
      <c r="S81" s="162">
        <v>0</v>
      </c>
      <c r="T81" s="163">
        <f t="shared" si="3"/>
        <v>0</v>
      </c>
      <c r="AR81" s="23" t="s">
        <v>1392</v>
      </c>
      <c r="AT81" s="23" t="s">
        <v>143</v>
      </c>
      <c r="AU81" s="23" t="s">
        <v>22</v>
      </c>
      <c r="AY81" s="23" t="s">
        <v>141</v>
      </c>
      <c r="BE81" s="164">
        <f t="shared" si="4"/>
        <v>0</v>
      </c>
      <c r="BF81" s="164">
        <f t="shared" si="5"/>
        <v>0</v>
      </c>
      <c r="BG81" s="164">
        <f t="shared" si="6"/>
        <v>0</v>
      </c>
      <c r="BH81" s="164">
        <f t="shared" si="7"/>
        <v>0</v>
      </c>
      <c r="BI81" s="164">
        <f t="shared" si="8"/>
        <v>0</v>
      </c>
      <c r="BJ81" s="23" t="s">
        <v>22</v>
      </c>
      <c r="BK81" s="164">
        <f t="shared" si="9"/>
        <v>0</v>
      </c>
      <c r="BL81" s="23" t="s">
        <v>1392</v>
      </c>
      <c r="BM81" s="23" t="s">
        <v>1398</v>
      </c>
    </row>
    <row r="82" spans="2:65" s="1" customFormat="1" ht="16.5" customHeight="1">
      <c r="B82" s="153"/>
      <c r="C82" s="154" t="s">
        <v>148</v>
      </c>
      <c r="D82" s="154" t="s">
        <v>143</v>
      </c>
      <c r="E82" s="155" t="s">
        <v>1399</v>
      </c>
      <c r="F82" s="156" t="s">
        <v>1400</v>
      </c>
      <c r="G82" s="157" t="s">
        <v>1391</v>
      </c>
      <c r="H82" s="158">
        <v>1</v>
      </c>
      <c r="I82" s="159"/>
      <c r="J82" s="159">
        <f t="shared" si="0"/>
        <v>0</v>
      </c>
      <c r="K82" s="156" t="s">
        <v>5</v>
      </c>
      <c r="L82" s="37"/>
      <c r="M82" s="160" t="s">
        <v>5</v>
      </c>
      <c r="N82" s="161" t="s">
        <v>43</v>
      </c>
      <c r="O82" s="162">
        <v>0</v>
      </c>
      <c r="P82" s="162">
        <f t="shared" si="1"/>
        <v>0</v>
      </c>
      <c r="Q82" s="162">
        <v>0</v>
      </c>
      <c r="R82" s="162">
        <f t="shared" si="2"/>
        <v>0</v>
      </c>
      <c r="S82" s="162">
        <v>0</v>
      </c>
      <c r="T82" s="163">
        <f t="shared" si="3"/>
        <v>0</v>
      </c>
      <c r="AR82" s="23" t="s">
        <v>1392</v>
      </c>
      <c r="AT82" s="23" t="s">
        <v>143</v>
      </c>
      <c r="AU82" s="23" t="s">
        <v>22</v>
      </c>
      <c r="AY82" s="23" t="s">
        <v>141</v>
      </c>
      <c r="BE82" s="164">
        <f t="shared" si="4"/>
        <v>0</v>
      </c>
      <c r="BF82" s="164">
        <f t="shared" si="5"/>
        <v>0</v>
      </c>
      <c r="BG82" s="164">
        <f t="shared" si="6"/>
        <v>0</v>
      </c>
      <c r="BH82" s="164">
        <f t="shared" si="7"/>
        <v>0</v>
      </c>
      <c r="BI82" s="164">
        <f t="shared" si="8"/>
        <v>0</v>
      </c>
      <c r="BJ82" s="23" t="s">
        <v>22</v>
      </c>
      <c r="BK82" s="164">
        <f t="shared" si="9"/>
        <v>0</v>
      </c>
      <c r="BL82" s="23" t="s">
        <v>1392</v>
      </c>
      <c r="BM82" s="23" t="s">
        <v>1401</v>
      </c>
    </row>
    <row r="83" spans="2:65" s="1" customFormat="1" ht="16.5" customHeight="1">
      <c r="B83" s="153"/>
      <c r="C83" s="154" t="s">
        <v>164</v>
      </c>
      <c r="D83" s="154" t="s">
        <v>143</v>
      </c>
      <c r="E83" s="155" t="s">
        <v>1402</v>
      </c>
      <c r="F83" s="156" t="s">
        <v>1403</v>
      </c>
      <c r="G83" s="157" t="s">
        <v>1391</v>
      </c>
      <c r="H83" s="158">
        <v>1</v>
      </c>
      <c r="I83" s="159"/>
      <c r="J83" s="159">
        <f t="shared" si="0"/>
        <v>0</v>
      </c>
      <c r="K83" s="156" t="s">
        <v>5</v>
      </c>
      <c r="L83" s="37"/>
      <c r="M83" s="160" t="s">
        <v>5</v>
      </c>
      <c r="N83" s="161" t="s">
        <v>43</v>
      </c>
      <c r="O83" s="162">
        <v>0</v>
      </c>
      <c r="P83" s="162">
        <f t="shared" si="1"/>
        <v>0</v>
      </c>
      <c r="Q83" s="162">
        <v>0</v>
      </c>
      <c r="R83" s="162">
        <f t="shared" si="2"/>
        <v>0</v>
      </c>
      <c r="S83" s="162">
        <v>0</v>
      </c>
      <c r="T83" s="163">
        <f t="shared" si="3"/>
        <v>0</v>
      </c>
      <c r="AR83" s="23" t="s">
        <v>1392</v>
      </c>
      <c r="AT83" s="23" t="s">
        <v>143</v>
      </c>
      <c r="AU83" s="23" t="s">
        <v>22</v>
      </c>
      <c r="AY83" s="23" t="s">
        <v>141</v>
      </c>
      <c r="BE83" s="164">
        <f t="shared" si="4"/>
        <v>0</v>
      </c>
      <c r="BF83" s="164">
        <f t="shared" si="5"/>
        <v>0</v>
      </c>
      <c r="BG83" s="164">
        <f t="shared" si="6"/>
        <v>0</v>
      </c>
      <c r="BH83" s="164">
        <f t="shared" si="7"/>
        <v>0</v>
      </c>
      <c r="BI83" s="164">
        <f t="shared" si="8"/>
        <v>0</v>
      </c>
      <c r="BJ83" s="23" t="s">
        <v>22</v>
      </c>
      <c r="BK83" s="164">
        <f t="shared" si="9"/>
        <v>0</v>
      </c>
      <c r="BL83" s="23" t="s">
        <v>1392</v>
      </c>
      <c r="BM83" s="23" t="s">
        <v>1404</v>
      </c>
    </row>
    <row r="84" spans="2:65" s="1" customFormat="1" ht="25.5" customHeight="1">
      <c r="B84" s="153"/>
      <c r="C84" s="154" t="s">
        <v>169</v>
      </c>
      <c r="D84" s="154" t="s">
        <v>143</v>
      </c>
      <c r="E84" s="155" t="s">
        <v>1405</v>
      </c>
      <c r="F84" s="156" t="s">
        <v>1406</v>
      </c>
      <c r="G84" s="157" t="s">
        <v>1391</v>
      </c>
      <c r="H84" s="158">
        <v>1</v>
      </c>
      <c r="I84" s="159"/>
      <c r="J84" s="159">
        <f t="shared" si="0"/>
        <v>0</v>
      </c>
      <c r="K84" s="156" t="s">
        <v>5</v>
      </c>
      <c r="L84" s="37"/>
      <c r="M84" s="160" t="s">
        <v>5</v>
      </c>
      <c r="N84" s="161" t="s">
        <v>43</v>
      </c>
      <c r="O84" s="162">
        <v>0</v>
      </c>
      <c r="P84" s="162">
        <f t="shared" si="1"/>
        <v>0</v>
      </c>
      <c r="Q84" s="162">
        <v>0</v>
      </c>
      <c r="R84" s="162">
        <f t="shared" si="2"/>
        <v>0</v>
      </c>
      <c r="S84" s="162">
        <v>0</v>
      </c>
      <c r="T84" s="163">
        <f t="shared" si="3"/>
        <v>0</v>
      </c>
      <c r="AR84" s="23" t="s">
        <v>1392</v>
      </c>
      <c r="AT84" s="23" t="s">
        <v>143</v>
      </c>
      <c r="AU84" s="23" t="s">
        <v>22</v>
      </c>
      <c r="AY84" s="23" t="s">
        <v>141</v>
      </c>
      <c r="BE84" s="164">
        <f t="shared" si="4"/>
        <v>0</v>
      </c>
      <c r="BF84" s="164">
        <f t="shared" si="5"/>
        <v>0</v>
      </c>
      <c r="BG84" s="164">
        <f t="shared" si="6"/>
        <v>0</v>
      </c>
      <c r="BH84" s="164">
        <f t="shared" si="7"/>
        <v>0</v>
      </c>
      <c r="BI84" s="164">
        <f t="shared" si="8"/>
        <v>0</v>
      </c>
      <c r="BJ84" s="23" t="s">
        <v>22</v>
      </c>
      <c r="BK84" s="164">
        <f t="shared" si="9"/>
        <v>0</v>
      </c>
      <c r="BL84" s="23" t="s">
        <v>1392</v>
      </c>
      <c r="BM84" s="23" t="s">
        <v>1407</v>
      </c>
    </row>
    <row r="85" spans="2:65" s="1" customFormat="1" ht="16.5" customHeight="1">
      <c r="B85" s="153"/>
      <c r="C85" s="154">
        <v>7</v>
      </c>
      <c r="D85" s="154" t="s">
        <v>143</v>
      </c>
      <c r="E85" s="155" t="s">
        <v>1408</v>
      </c>
      <c r="F85" s="287" t="s">
        <v>1613</v>
      </c>
      <c r="G85" s="157" t="s">
        <v>1391</v>
      </c>
      <c r="H85" s="158">
        <v>1</v>
      </c>
      <c r="I85" s="159"/>
      <c r="J85" s="159">
        <f t="shared" si="0"/>
        <v>0</v>
      </c>
      <c r="K85" s="156" t="s">
        <v>5</v>
      </c>
      <c r="L85" s="37"/>
      <c r="M85" s="160" t="s">
        <v>5</v>
      </c>
      <c r="N85" s="161" t="s">
        <v>43</v>
      </c>
      <c r="O85" s="162">
        <v>0</v>
      </c>
      <c r="P85" s="162">
        <f t="shared" si="1"/>
        <v>0</v>
      </c>
      <c r="Q85" s="162">
        <v>0</v>
      </c>
      <c r="R85" s="162">
        <f t="shared" si="2"/>
        <v>0</v>
      </c>
      <c r="S85" s="162">
        <v>0</v>
      </c>
      <c r="T85" s="163">
        <f t="shared" si="3"/>
        <v>0</v>
      </c>
      <c r="AR85" s="23" t="s">
        <v>1392</v>
      </c>
      <c r="AT85" s="23" t="s">
        <v>143</v>
      </c>
      <c r="AU85" s="23" t="s">
        <v>22</v>
      </c>
      <c r="AY85" s="23" t="s">
        <v>141</v>
      </c>
      <c r="BE85" s="164">
        <f t="shared" si="4"/>
        <v>0</v>
      </c>
      <c r="BF85" s="164">
        <f t="shared" si="5"/>
        <v>0</v>
      </c>
      <c r="BG85" s="164">
        <f t="shared" si="6"/>
        <v>0</v>
      </c>
      <c r="BH85" s="164">
        <f t="shared" si="7"/>
        <v>0</v>
      </c>
      <c r="BI85" s="164">
        <f t="shared" si="8"/>
        <v>0</v>
      </c>
      <c r="BJ85" s="23" t="s">
        <v>22</v>
      </c>
      <c r="BK85" s="164">
        <f t="shared" si="9"/>
        <v>0</v>
      </c>
      <c r="BL85" s="23" t="s">
        <v>1392</v>
      </c>
      <c r="BM85" s="23" t="s">
        <v>1409</v>
      </c>
    </row>
    <row r="86" spans="2:65" s="1" customFormat="1" ht="25.5" customHeight="1">
      <c r="B86" s="153"/>
      <c r="C86" s="154">
        <v>8</v>
      </c>
      <c r="D86" s="154" t="s">
        <v>143</v>
      </c>
      <c r="E86" s="155" t="s">
        <v>1410</v>
      </c>
      <c r="F86" s="156" t="s">
        <v>1411</v>
      </c>
      <c r="G86" s="157" t="s">
        <v>1391</v>
      </c>
      <c r="H86" s="158">
        <v>1</v>
      </c>
      <c r="I86" s="159"/>
      <c r="J86" s="159">
        <f t="shared" si="0"/>
        <v>0</v>
      </c>
      <c r="K86" s="156" t="s">
        <v>5</v>
      </c>
      <c r="L86" s="37"/>
      <c r="M86" s="160" t="s">
        <v>5</v>
      </c>
      <c r="N86" s="161" t="s">
        <v>43</v>
      </c>
      <c r="O86" s="162">
        <v>0</v>
      </c>
      <c r="P86" s="162">
        <f t="shared" si="1"/>
        <v>0</v>
      </c>
      <c r="Q86" s="162">
        <v>0</v>
      </c>
      <c r="R86" s="162">
        <f t="shared" si="2"/>
        <v>0</v>
      </c>
      <c r="S86" s="162">
        <v>0</v>
      </c>
      <c r="T86" s="163">
        <f t="shared" si="3"/>
        <v>0</v>
      </c>
      <c r="AR86" s="23" t="s">
        <v>1392</v>
      </c>
      <c r="AT86" s="23" t="s">
        <v>143</v>
      </c>
      <c r="AU86" s="23" t="s">
        <v>22</v>
      </c>
      <c r="AY86" s="23" t="s">
        <v>141</v>
      </c>
      <c r="BE86" s="164">
        <f t="shared" si="4"/>
        <v>0</v>
      </c>
      <c r="BF86" s="164">
        <f t="shared" si="5"/>
        <v>0</v>
      </c>
      <c r="BG86" s="164">
        <f t="shared" si="6"/>
        <v>0</v>
      </c>
      <c r="BH86" s="164">
        <f t="shared" si="7"/>
        <v>0</v>
      </c>
      <c r="BI86" s="164">
        <f t="shared" si="8"/>
        <v>0</v>
      </c>
      <c r="BJ86" s="23" t="s">
        <v>22</v>
      </c>
      <c r="BK86" s="164">
        <f t="shared" si="9"/>
        <v>0</v>
      </c>
      <c r="BL86" s="23" t="s">
        <v>1392</v>
      </c>
      <c r="BM86" s="23" t="s">
        <v>1412</v>
      </c>
    </row>
    <row r="87" spans="2:51" s="11" customFormat="1" ht="27">
      <c r="B87" s="165"/>
      <c r="D87" s="174" t="s">
        <v>150</v>
      </c>
      <c r="E87" s="208" t="s">
        <v>5</v>
      </c>
      <c r="F87" s="204" t="s">
        <v>1413</v>
      </c>
      <c r="H87" s="205">
        <v>1</v>
      </c>
      <c r="L87" s="165"/>
      <c r="M87" s="170"/>
      <c r="N87" s="171"/>
      <c r="O87" s="171"/>
      <c r="P87" s="171"/>
      <c r="Q87" s="171"/>
      <c r="R87" s="171"/>
      <c r="S87" s="171"/>
      <c r="T87" s="172"/>
      <c r="AT87" s="167" t="s">
        <v>150</v>
      </c>
      <c r="AU87" s="167" t="s">
        <v>22</v>
      </c>
      <c r="AV87" s="11" t="s">
        <v>81</v>
      </c>
      <c r="AW87" s="11" t="s">
        <v>152</v>
      </c>
      <c r="AX87" s="11" t="s">
        <v>22</v>
      </c>
      <c r="AY87" s="167" t="s">
        <v>141</v>
      </c>
    </row>
    <row r="88" spans="2:65" s="1" customFormat="1" ht="16.5" customHeight="1">
      <c r="B88" s="153"/>
      <c r="C88" s="154">
        <v>9</v>
      </c>
      <c r="D88" s="154" t="s">
        <v>143</v>
      </c>
      <c r="E88" s="155" t="s">
        <v>1414</v>
      </c>
      <c r="F88" s="156" t="s">
        <v>1415</v>
      </c>
      <c r="G88" s="157" t="s">
        <v>1391</v>
      </c>
      <c r="H88" s="158">
        <v>1</v>
      </c>
      <c r="I88" s="159"/>
      <c r="J88" s="159">
        <f aca="true" t="shared" si="10" ref="J88:J92">ROUND(I88*H88,2)</f>
        <v>0</v>
      </c>
      <c r="K88" s="156" t="s">
        <v>5</v>
      </c>
      <c r="L88" s="37"/>
      <c r="M88" s="160" t="s">
        <v>5</v>
      </c>
      <c r="N88" s="161" t="s">
        <v>43</v>
      </c>
      <c r="O88" s="162">
        <v>0</v>
      </c>
      <c r="P88" s="162">
        <f aca="true" t="shared" si="11" ref="P88:P92">O88*H88</f>
        <v>0</v>
      </c>
      <c r="Q88" s="162">
        <v>0</v>
      </c>
      <c r="R88" s="162">
        <f aca="true" t="shared" si="12" ref="R88:R92">Q88*H88</f>
        <v>0</v>
      </c>
      <c r="S88" s="162">
        <v>0</v>
      </c>
      <c r="T88" s="163">
        <f aca="true" t="shared" si="13" ref="T88:T92">S88*H88</f>
        <v>0</v>
      </c>
      <c r="AR88" s="23" t="s">
        <v>1392</v>
      </c>
      <c r="AT88" s="23" t="s">
        <v>143</v>
      </c>
      <c r="AU88" s="23" t="s">
        <v>22</v>
      </c>
      <c r="AY88" s="23" t="s">
        <v>141</v>
      </c>
      <c r="BE88" s="164">
        <f aca="true" t="shared" si="14" ref="BE88:BE92">IF(N88="základní",J88,0)</f>
        <v>0</v>
      </c>
      <c r="BF88" s="164">
        <f aca="true" t="shared" si="15" ref="BF88:BF92">IF(N88="snížená",J88,0)</f>
        <v>0</v>
      </c>
      <c r="BG88" s="164">
        <f aca="true" t="shared" si="16" ref="BG88:BG92">IF(N88="zákl. přenesená",J88,0)</f>
        <v>0</v>
      </c>
      <c r="BH88" s="164">
        <f aca="true" t="shared" si="17" ref="BH88:BH92">IF(N88="sníž. přenesená",J88,0)</f>
        <v>0</v>
      </c>
      <c r="BI88" s="164">
        <f aca="true" t="shared" si="18" ref="BI88:BI92">IF(N88="nulová",J88,0)</f>
        <v>0</v>
      </c>
      <c r="BJ88" s="23" t="s">
        <v>22</v>
      </c>
      <c r="BK88" s="164">
        <f aca="true" t="shared" si="19" ref="BK88:BK92">ROUND(I88*H88,2)</f>
        <v>0</v>
      </c>
      <c r="BL88" s="23" t="s">
        <v>1392</v>
      </c>
      <c r="BM88" s="23" t="s">
        <v>1416</v>
      </c>
    </row>
    <row r="89" spans="2:65" s="1" customFormat="1" ht="16.5" customHeight="1">
      <c r="B89" s="153"/>
      <c r="C89" s="154">
        <v>10</v>
      </c>
      <c r="D89" s="154" t="s">
        <v>143</v>
      </c>
      <c r="E89" s="155" t="s">
        <v>1417</v>
      </c>
      <c r="F89" s="156" t="s">
        <v>1418</v>
      </c>
      <c r="G89" s="157" t="s">
        <v>1391</v>
      </c>
      <c r="H89" s="158">
        <v>1</v>
      </c>
      <c r="I89" s="159"/>
      <c r="J89" s="159">
        <f t="shared" si="10"/>
        <v>0</v>
      </c>
      <c r="K89" s="156" t="s">
        <v>5</v>
      </c>
      <c r="L89" s="37"/>
      <c r="M89" s="160" t="s">
        <v>5</v>
      </c>
      <c r="N89" s="161" t="s">
        <v>43</v>
      </c>
      <c r="O89" s="162">
        <v>0</v>
      </c>
      <c r="P89" s="162">
        <f t="shared" si="11"/>
        <v>0</v>
      </c>
      <c r="Q89" s="162">
        <v>0</v>
      </c>
      <c r="R89" s="162">
        <f t="shared" si="12"/>
        <v>0</v>
      </c>
      <c r="S89" s="162">
        <v>0</v>
      </c>
      <c r="T89" s="163">
        <f t="shared" si="13"/>
        <v>0</v>
      </c>
      <c r="AR89" s="23" t="s">
        <v>1392</v>
      </c>
      <c r="AT89" s="23" t="s">
        <v>143</v>
      </c>
      <c r="AU89" s="23" t="s">
        <v>22</v>
      </c>
      <c r="AY89" s="23" t="s">
        <v>141</v>
      </c>
      <c r="BE89" s="164">
        <f t="shared" si="14"/>
        <v>0</v>
      </c>
      <c r="BF89" s="164">
        <f t="shared" si="15"/>
        <v>0</v>
      </c>
      <c r="BG89" s="164">
        <f t="shared" si="16"/>
        <v>0</v>
      </c>
      <c r="BH89" s="164">
        <f t="shared" si="17"/>
        <v>0</v>
      </c>
      <c r="BI89" s="164">
        <f t="shared" si="18"/>
        <v>0</v>
      </c>
      <c r="BJ89" s="23" t="s">
        <v>22</v>
      </c>
      <c r="BK89" s="164">
        <f t="shared" si="19"/>
        <v>0</v>
      </c>
      <c r="BL89" s="23" t="s">
        <v>1392</v>
      </c>
      <c r="BM89" s="23" t="s">
        <v>1419</v>
      </c>
    </row>
    <row r="90" spans="2:65" s="1" customFormat="1" ht="16.5" customHeight="1">
      <c r="B90" s="153"/>
      <c r="C90" s="154">
        <v>11</v>
      </c>
      <c r="D90" s="154" t="s">
        <v>143</v>
      </c>
      <c r="E90" s="155" t="s">
        <v>1420</v>
      </c>
      <c r="F90" s="156" t="s">
        <v>1421</v>
      </c>
      <c r="G90" s="157" t="s">
        <v>1391</v>
      </c>
      <c r="H90" s="158">
        <v>1</v>
      </c>
      <c r="I90" s="159"/>
      <c r="J90" s="159">
        <f t="shared" si="10"/>
        <v>0</v>
      </c>
      <c r="K90" s="156" t="s">
        <v>5</v>
      </c>
      <c r="L90" s="37"/>
      <c r="M90" s="160" t="s">
        <v>5</v>
      </c>
      <c r="N90" s="161" t="s">
        <v>43</v>
      </c>
      <c r="O90" s="162">
        <v>0</v>
      </c>
      <c r="P90" s="162">
        <f t="shared" si="11"/>
        <v>0</v>
      </c>
      <c r="Q90" s="162">
        <v>0</v>
      </c>
      <c r="R90" s="162">
        <f t="shared" si="12"/>
        <v>0</v>
      </c>
      <c r="S90" s="162">
        <v>0</v>
      </c>
      <c r="T90" s="163">
        <f t="shared" si="13"/>
        <v>0</v>
      </c>
      <c r="AR90" s="23" t="s">
        <v>1392</v>
      </c>
      <c r="AT90" s="23" t="s">
        <v>143</v>
      </c>
      <c r="AU90" s="23" t="s">
        <v>22</v>
      </c>
      <c r="AY90" s="23" t="s">
        <v>141</v>
      </c>
      <c r="BE90" s="164">
        <f t="shared" si="14"/>
        <v>0</v>
      </c>
      <c r="BF90" s="164">
        <f t="shared" si="15"/>
        <v>0</v>
      </c>
      <c r="BG90" s="164">
        <f t="shared" si="16"/>
        <v>0</v>
      </c>
      <c r="BH90" s="164">
        <f t="shared" si="17"/>
        <v>0</v>
      </c>
      <c r="BI90" s="164">
        <f t="shared" si="18"/>
        <v>0</v>
      </c>
      <c r="BJ90" s="23" t="s">
        <v>22</v>
      </c>
      <c r="BK90" s="164">
        <f t="shared" si="19"/>
        <v>0</v>
      </c>
      <c r="BL90" s="23" t="s">
        <v>1392</v>
      </c>
      <c r="BM90" s="23" t="s">
        <v>1422</v>
      </c>
    </row>
    <row r="91" spans="2:65" s="1" customFormat="1" ht="16.5" customHeight="1">
      <c r="B91" s="153"/>
      <c r="C91" s="154">
        <v>12</v>
      </c>
      <c r="D91" s="154" t="s">
        <v>143</v>
      </c>
      <c r="E91" s="155" t="s">
        <v>1423</v>
      </c>
      <c r="F91" s="156" t="s">
        <v>1424</v>
      </c>
      <c r="G91" s="157" t="s">
        <v>1425</v>
      </c>
      <c r="H91" s="158">
        <v>4</v>
      </c>
      <c r="I91" s="159"/>
      <c r="J91" s="159">
        <f t="shared" si="10"/>
        <v>0</v>
      </c>
      <c r="K91" s="156" t="s">
        <v>5</v>
      </c>
      <c r="L91" s="37"/>
      <c r="M91" s="160" t="s">
        <v>5</v>
      </c>
      <c r="N91" s="161" t="s">
        <v>43</v>
      </c>
      <c r="O91" s="162">
        <v>0</v>
      </c>
      <c r="P91" s="162">
        <f t="shared" si="11"/>
        <v>0</v>
      </c>
      <c r="Q91" s="162">
        <v>0</v>
      </c>
      <c r="R91" s="162">
        <f t="shared" si="12"/>
        <v>0</v>
      </c>
      <c r="S91" s="162">
        <v>0</v>
      </c>
      <c r="T91" s="163">
        <f t="shared" si="13"/>
        <v>0</v>
      </c>
      <c r="AR91" s="23" t="s">
        <v>1392</v>
      </c>
      <c r="AT91" s="23" t="s">
        <v>143</v>
      </c>
      <c r="AU91" s="23" t="s">
        <v>22</v>
      </c>
      <c r="AY91" s="23" t="s">
        <v>141</v>
      </c>
      <c r="BE91" s="164">
        <f t="shared" si="14"/>
        <v>0</v>
      </c>
      <c r="BF91" s="164">
        <f t="shared" si="15"/>
        <v>0</v>
      </c>
      <c r="BG91" s="164">
        <f t="shared" si="16"/>
        <v>0</v>
      </c>
      <c r="BH91" s="164">
        <f t="shared" si="17"/>
        <v>0</v>
      </c>
      <c r="BI91" s="164">
        <f t="shared" si="18"/>
        <v>0</v>
      </c>
      <c r="BJ91" s="23" t="s">
        <v>22</v>
      </c>
      <c r="BK91" s="164">
        <f t="shared" si="19"/>
        <v>0</v>
      </c>
      <c r="BL91" s="23" t="s">
        <v>1392</v>
      </c>
      <c r="BM91" s="23" t="s">
        <v>1426</v>
      </c>
    </row>
    <row r="92" spans="2:65" s="1" customFormat="1" ht="16.5" customHeight="1">
      <c r="B92" s="153"/>
      <c r="C92" s="154">
        <v>13</v>
      </c>
      <c r="D92" s="154" t="s">
        <v>143</v>
      </c>
      <c r="E92" s="155" t="s">
        <v>1427</v>
      </c>
      <c r="F92" s="156" t="s">
        <v>1428</v>
      </c>
      <c r="G92" s="157" t="s">
        <v>1391</v>
      </c>
      <c r="H92" s="158">
        <v>1</v>
      </c>
      <c r="I92" s="159"/>
      <c r="J92" s="159">
        <f t="shared" si="10"/>
        <v>0</v>
      </c>
      <c r="K92" s="156" t="s">
        <v>5</v>
      </c>
      <c r="L92" s="37"/>
      <c r="M92" s="160" t="s">
        <v>5</v>
      </c>
      <c r="N92" s="201" t="s">
        <v>43</v>
      </c>
      <c r="O92" s="202">
        <v>0</v>
      </c>
      <c r="P92" s="202">
        <f t="shared" si="11"/>
        <v>0</v>
      </c>
      <c r="Q92" s="202">
        <v>0</v>
      </c>
      <c r="R92" s="202">
        <f t="shared" si="12"/>
        <v>0</v>
      </c>
      <c r="S92" s="202">
        <v>0</v>
      </c>
      <c r="T92" s="203">
        <f t="shared" si="13"/>
        <v>0</v>
      </c>
      <c r="AR92" s="23" t="s">
        <v>1392</v>
      </c>
      <c r="AT92" s="23" t="s">
        <v>143</v>
      </c>
      <c r="AU92" s="23" t="s">
        <v>22</v>
      </c>
      <c r="AY92" s="23" t="s">
        <v>141</v>
      </c>
      <c r="BE92" s="164">
        <f t="shared" si="14"/>
        <v>0</v>
      </c>
      <c r="BF92" s="164">
        <f t="shared" si="15"/>
        <v>0</v>
      </c>
      <c r="BG92" s="164">
        <f t="shared" si="16"/>
        <v>0</v>
      </c>
      <c r="BH92" s="164">
        <f t="shared" si="17"/>
        <v>0</v>
      </c>
      <c r="BI92" s="164">
        <f t="shared" si="18"/>
        <v>0</v>
      </c>
      <c r="BJ92" s="23" t="s">
        <v>22</v>
      </c>
      <c r="BK92" s="164">
        <f t="shared" si="19"/>
        <v>0</v>
      </c>
      <c r="BL92" s="23" t="s">
        <v>1392</v>
      </c>
      <c r="BM92" s="23" t="s">
        <v>1429</v>
      </c>
    </row>
    <row r="93" spans="2:12" s="1" customFormat="1" ht="6.9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37"/>
    </row>
  </sheetData>
  <autoFilter ref="C76:K92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Strommerová, Jana</dc:creator>
  <cp:keywords/>
  <dc:description/>
  <cp:lastModifiedBy>Wernerová Jitka</cp:lastModifiedBy>
  <dcterms:created xsi:type="dcterms:W3CDTF">2017-05-04T17:06:58Z</dcterms:created>
  <dcterms:modified xsi:type="dcterms:W3CDTF">2017-05-11T08:16:57Z</dcterms:modified>
  <cp:category/>
  <cp:version/>
  <cp:contentType/>
  <cp:contentStatus/>
</cp:coreProperties>
</file>