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kapitulace" sheetId="1" r:id="rId1"/>
    <sheet name="Rámový mostek k ocenění" sheetId="2" r:id="rId2"/>
    <sheet name="VPC4 K ocenění" sheetId="3" r:id="rId3"/>
    <sheet name="Hospodářský sjezd k  ocenění" sheetId="4" r:id="rId4"/>
  </sheets>
  <definedNames>
    <definedName name="_xlnm.Print_Titles" localSheetId="1">'Rámový mostek k ocenění'!$11:$11</definedName>
  </definedNames>
  <calcPr fullCalcOnLoad="1"/>
</workbook>
</file>

<file path=xl/sharedStrings.xml><?xml version="1.0" encoding="utf-8"?>
<sst xmlns="http://schemas.openxmlformats.org/spreadsheetml/2006/main" count="627" uniqueCount="288">
  <si>
    <t>Č</t>
  </si>
  <si>
    <t>Svahování násypů</t>
  </si>
  <si>
    <t>Směrový sloupek</t>
  </si>
  <si>
    <t>m2</t>
  </si>
  <si>
    <t>T</t>
  </si>
  <si>
    <t>Zařízení staveniště</t>
  </si>
  <si>
    <t>Zhotovitel</t>
  </si>
  <si>
    <t xml:space="preserve">Celkem </t>
  </si>
  <si>
    <t>Kod</t>
  </si>
  <si>
    <t>Text</t>
  </si>
  <si>
    <t>MJ</t>
  </si>
  <si>
    <t>Vymera</t>
  </si>
  <si>
    <t>Hmotnost celkem  [t]</t>
  </si>
  <si>
    <t>Zemní práce</t>
  </si>
  <si>
    <t>114 20-3101</t>
  </si>
  <si>
    <t>Rozebr dlaž lom kám bet tvárn sucho</t>
  </si>
  <si>
    <t>M3</t>
  </si>
  <si>
    <t>114 20-3201</t>
  </si>
  <si>
    <t>Očišt lom kam bet tvárn od nestm mat</t>
  </si>
  <si>
    <t>115 00-1104</t>
  </si>
  <si>
    <t>Převedení vody potrubím DN -300</t>
  </si>
  <si>
    <t>M</t>
  </si>
  <si>
    <t>115 10-1201</t>
  </si>
  <si>
    <t>Čerpání vody výš -10m obj -500l/min</t>
  </si>
  <si>
    <t>HR</t>
  </si>
  <si>
    <t>122 20-1101</t>
  </si>
  <si>
    <t>Odkopávky nepaž horn 3 obj -100m3</t>
  </si>
  <si>
    <t>122 20-1109</t>
  </si>
  <si>
    <t>Odkopávky přípl za lepivost horn 3</t>
  </si>
  <si>
    <t>129 20-3101</t>
  </si>
  <si>
    <t>Čišt vodotečí dno -5m hl -2,5m hor 3</t>
  </si>
  <si>
    <t>132 30-1109</t>
  </si>
  <si>
    <t>Rýhy š -60cm přípl za lepivost hor 4</t>
  </si>
  <si>
    <t>132 30-1111</t>
  </si>
  <si>
    <t>Hloubení rýh šíř -60cm horn 4 -100m3</t>
  </si>
  <si>
    <t>161 10-1101</t>
  </si>
  <si>
    <t>Svislé přem výkopku hor 1-4 hl -2,5m</t>
  </si>
  <si>
    <t>162 20-1102</t>
  </si>
  <si>
    <t>Vodorovné přem výkopku hor 1-4 -50m</t>
  </si>
  <si>
    <t>167 10-1101</t>
  </si>
  <si>
    <t>Nakládání výkopku horn 1-4 -100m3</t>
  </si>
  <si>
    <t>171 20-1101</t>
  </si>
  <si>
    <t>Násypy nezhutněné</t>
  </si>
  <si>
    <t>174 10-1101</t>
  </si>
  <si>
    <t>Zásyp zhutněný jam šachet rýh</t>
  </si>
  <si>
    <t>181 10-1101</t>
  </si>
  <si>
    <t>Úprava pláně zářezů hor 1-4 bez hutn</t>
  </si>
  <si>
    <t>M2</t>
  </si>
  <si>
    <t>182 10-1101</t>
  </si>
  <si>
    <t>Svahování v zářezech horn 1-4</t>
  </si>
  <si>
    <t>998 21-4111</t>
  </si>
  <si>
    <t>Mosty mont ŽB přesun hmot v do 20m</t>
  </si>
  <si>
    <t>CELKEM</t>
  </si>
  <si>
    <t>Svislé konstrukce</t>
  </si>
  <si>
    <t>317 32-1118</t>
  </si>
  <si>
    <t>Římsy most ŽB C30/37</t>
  </si>
  <si>
    <t>317 35-3121</t>
  </si>
  <si>
    <t>Bed říms most jakéhokol tvaru-zříz</t>
  </si>
  <si>
    <t>317 35-3221</t>
  </si>
  <si>
    <t>Bed říms most jakéhokol tvaru-odstr</t>
  </si>
  <si>
    <t>317 36-1214</t>
  </si>
  <si>
    <t>Výzt říms most z oceli 10505</t>
  </si>
  <si>
    <t>348 17-1214</t>
  </si>
  <si>
    <t>MT zábradlí ocelového hm -100kg/m</t>
  </si>
  <si>
    <t>PROP 01</t>
  </si>
  <si>
    <t>Ocelové zábradlí vč nátěru</t>
  </si>
  <si>
    <t>Různé kompletní konstrukce</t>
  </si>
  <si>
    <t>334 12-1111</t>
  </si>
  <si>
    <t>Osaz pref opěr prahů mostu do 5t</t>
  </si>
  <si>
    <t>KUS</t>
  </si>
  <si>
    <t>389 12-1111</t>
  </si>
  <si>
    <t>Osaz dílců mostu rám konstr do 5t</t>
  </si>
  <si>
    <t>389 12-1112</t>
  </si>
  <si>
    <t>Osaz dílců mostu rám konstr do 10t</t>
  </si>
  <si>
    <t>992 12-4111</t>
  </si>
  <si>
    <t>Vodor přemíst most dílců do 5t-1000m</t>
  </si>
  <si>
    <t>992 12-4112</t>
  </si>
  <si>
    <t>Vodor přemís most dílců do 10t-1000m</t>
  </si>
  <si>
    <t>S01</t>
  </si>
  <si>
    <t>Rámové propustě 300/200 (vč doprav)</t>
  </si>
  <si>
    <t>KS</t>
  </si>
  <si>
    <t>S02</t>
  </si>
  <si>
    <t>Křídla propustě (vč dopravného)</t>
  </si>
  <si>
    <t>S03</t>
  </si>
  <si>
    <t>Prahy pref 340/260/60/40 (vč doprav)</t>
  </si>
  <si>
    <t>Podkladní konstrukce</t>
  </si>
  <si>
    <t>451 31-1531</t>
  </si>
  <si>
    <t>Podkl pod dlažbu VBP V4znII tl -20cm</t>
  </si>
  <si>
    <t>451 57-1111</t>
  </si>
  <si>
    <t>Lože ze štěrkopísku tl -10cm</t>
  </si>
  <si>
    <t>452 31-8510</t>
  </si>
  <si>
    <t>Zajišťovací práh z betonu</t>
  </si>
  <si>
    <t>457 31-1116</t>
  </si>
  <si>
    <t>Vyrov beton výplň nebo spád C20/25</t>
  </si>
  <si>
    <t>457 45-1131</t>
  </si>
  <si>
    <t>Cement potěr 60mm s výztuží se sítí</t>
  </si>
  <si>
    <t>458 50-1111</t>
  </si>
  <si>
    <t>Výplň protimraz klíny z kameniva</t>
  </si>
  <si>
    <t>461 10-1111</t>
  </si>
  <si>
    <t>Osaz dílců patek z PB n ŽB hm -80kg</t>
  </si>
  <si>
    <t>461 21-1712</t>
  </si>
  <si>
    <t>Patky lom kámen na sucho zalití spár</t>
  </si>
  <si>
    <t>465 51-3227</t>
  </si>
  <si>
    <t>Dlažba lom kám -25cm na MC spárovaná</t>
  </si>
  <si>
    <t>Komunikace</t>
  </si>
  <si>
    <t>564 75-1111</t>
  </si>
  <si>
    <t>Podklad kamen drc 32-63mm tl 13cm</t>
  </si>
  <si>
    <t>571 90-5111</t>
  </si>
  <si>
    <t>Nátěr uzav asfalt siln mn 1</t>
  </si>
  <si>
    <t>Úpravy povrchů</t>
  </si>
  <si>
    <t>620 41-2112</t>
  </si>
  <si>
    <t>Pačok bet ploch vněj cem mlékem 2x</t>
  </si>
  <si>
    <t>620 45-1131</t>
  </si>
  <si>
    <t>Omítky nádrží vněj cem rov hlaz dřev</t>
  </si>
  <si>
    <t>Izolace proti vodě</t>
  </si>
  <si>
    <t>711 41-2001</t>
  </si>
  <si>
    <t>Izol pr vodě stud S nátěr penetrační</t>
  </si>
  <si>
    <t>711 54-1164</t>
  </si>
  <si>
    <t>Izol nádrží pásy přitavením</t>
  </si>
  <si>
    <t>Lak asf penetrační</t>
  </si>
  <si>
    <t>KG</t>
  </si>
  <si>
    <t>Pás asfaltový se skleněnou vložkou</t>
  </si>
  <si>
    <t>998 71-1101</t>
  </si>
  <si>
    <t>Izol proti vodě přesun hmot výš -6m</t>
  </si>
  <si>
    <t>Vedlejší rozpočtové náklady</t>
  </si>
  <si>
    <t>%</t>
  </si>
  <si>
    <t>OBJEKT CELKEM</t>
  </si>
  <si>
    <t>Jednotková hmotnost [t]</t>
  </si>
  <si>
    <t>Celkem (Kč)</t>
  </si>
  <si>
    <t>Jednotková cena (Kč)</t>
  </si>
  <si>
    <t>Výkaz výměr k ocenění</t>
  </si>
  <si>
    <t xml:space="preserve">Nabídka </t>
  </si>
  <si>
    <t>ze dne</t>
  </si>
  <si>
    <t>Název stavby: Rámový mostek na Záhornickém potoce</t>
  </si>
  <si>
    <t>Rekapitulace nákladů</t>
  </si>
  <si>
    <t>položka</t>
  </si>
  <si>
    <t xml:space="preserve">název </t>
  </si>
  <si>
    <t>Kč bez DPH</t>
  </si>
  <si>
    <t xml:space="preserve">Kč s DPH </t>
  </si>
  <si>
    <t xml:space="preserve">Rámový mostek </t>
  </si>
  <si>
    <t>Vytyčení staveb a staveniště před výstavbou a zaměření skutečného provedení ke kolaudaci staveb včetně případných geometrických plánů</t>
  </si>
  <si>
    <t>Kč DPH 20%</t>
  </si>
  <si>
    <t>Akce:</t>
  </si>
  <si>
    <t>Polní cesta VPC4  v k.ú. Kněžice</t>
  </si>
  <si>
    <t>Objednavatel:</t>
  </si>
  <si>
    <t>Mze ČR  PÚ Nymburk</t>
  </si>
  <si>
    <t>Projektant:</t>
  </si>
  <si>
    <t>GALLO PRO s.r.o.,Nová 1564,Říčany 251 01, Perucká 1, 125 00 Praha 2</t>
  </si>
  <si>
    <t>Jednotková</t>
  </si>
  <si>
    <t>cena</t>
  </si>
  <si>
    <t>Hmotnost[t]</t>
  </si>
  <si>
    <t>celkem</t>
  </si>
  <si>
    <t>hmotnost</t>
  </si>
  <si>
    <t>119 00-1421</t>
  </si>
  <si>
    <t xml:space="preserve">Zajištění dočasné kabelů </t>
  </si>
  <si>
    <t>121 10-1101</t>
  </si>
  <si>
    <t>Sejmutí ornice s přemístěním -50m</t>
  </si>
  <si>
    <t>122 20-2202</t>
  </si>
  <si>
    <t>Odkopávky silnic horn 3 -1000m3</t>
  </si>
  <si>
    <t>122 20-2209</t>
  </si>
  <si>
    <t>Odkopávky silnic lepivost horn 3</t>
  </si>
  <si>
    <t>162 60-1102</t>
  </si>
  <si>
    <t>Vodorovné přem výkopku hor 1-4 -5km</t>
  </si>
  <si>
    <t>171 20-1201</t>
  </si>
  <si>
    <t>Uložení sypaniny na skládku</t>
  </si>
  <si>
    <t>181 10-1102</t>
  </si>
  <si>
    <t>Úprava pláně zářezů hor 1-4 hutnění</t>
  </si>
  <si>
    <t>182 20-1101</t>
  </si>
  <si>
    <t>199 00-0002</t>
  </si>
  <si>
    <t>Poplatek za skládku zeminy 1-4</t>
  </si>
  <si>
    <t>938 90-2102</t>
  </si>
  <si>
    <t>Čišt příkopů nezp dno -40cm -0</t>
  </si>
  <si>
    <t>3m3/m</t>
  </si>
  <si>
    <t>998 22-5111</t>
  </si>
  <si>
    <t>Silnice kryt živič přesun hmot</t>
  </si>
  <si>
    <t>Trativody</t>
  </si>
  <si>
    <t>214 50-0211</t>
  </si>
  <si>
    <t>Výplň rýh s potr kamen v -55cm zříz</t>
  </si>
  <si>
    <t>Kamenivo drc hrub 16-32B           A</t>
  </si>
  <si>
    <t>583 411 411 000.0</t>
  </si>
  <si>
    <t>451 57-2111</t>
  </si>
  <si>
    <t>Lože pod potrubí z písku</t>
  </si>
  <si>
    <t>561 47-1125</t>
  </si>
  <si>
    <t>Zříz podkl stabil váp Road Mix 35cm</t>
  </si>
  <si>
    <t>564 76-2111</t>
  </si>
  <si>
    <t>Podkl kam drc 32-63mm kam výplň 20cm</t>
  </si>
  <si>
    <t>564 85-1111</t>
  </si>
  <si>
    <t>Podklad ze štěrkodrti tl 15cm</t>
  </si>
  <si>
    <t>564 86-1111</t>
  </si>
  <si>
    <t>Podklad ze štěrkodrti tl 20cm</t>
  </si>
  <si>
    <t>565 15-1211</t>
  </si>
  <si>
    <t>Podkl kamen ACP 16 (OKS) š &gt;3m 7cm</t>
  </si>
  <si>
    <t>573 11-1111</t>
  </si>
  <si>
    <t>Postřik infiltr asfalt množ 0</t>
  </si>
  <si>
    <t>6kg/m2</t>
  </si>
  <si>
    <t>573 11-1113</t>
  </si>
  <si>
    <t>Postřik infiltr asfalt množ 1</t>
  </si>
  <si>
    <t>5kg/m2</t>
  </si>
  <si>
    <t>573 41-1115</t>
  </si>
  <si>
    <t>80kg/m2</t>
  </si>
  <si>
    <t>577 11-2113</t>
  </si>
  <si>
    <t>Beton asf ACO 11+ ABSI š -3m tl 4cm</t>
  </si>
  <si>
    <t>Trubní vedení</t>
  </si>
  <si>
    <t>212 97-1122</t>
  </si>
  <si>
    <t>Oplášt geotext trativ &gt;1:2</t>
  </si>
  <si>
    <t>5 š &gt;2</t>
  </si>
  <si>
    <t>871 23-8111</t>
  </si>
  <si>
    <t>MT dren tvrdé PVC D -20cm do rýhy</t>
  </si>
  <si>
    <t>899 62-1112</t>
  </si>
  <si>
    <t>Obeton tl -15cm dren potrubí DN -160</t>
  </si>
  <si>
    <t>286-0001</t>
  </si>
  <si>
    <t>Trubka dren flexibilní D 100</t>
  </si>
  <si>
    <t>673-0001</t>
  </si>
  <si>
    <t>Geotextilie š.2m</t>
  </si>
  <si>
    <t>Ostatní konstrukce a práce</t>
  </si>
  <si>
    <t>912 29-1111</t>
  </si>
  <si>
    <t>MT směrových kůlů z plastů do výkopu</t>
  </si>
  <si>
    <t>914 00-1111</t>
  </si>
  <si>
    <t>MT dopr značek svisl sloupků konzol</t>
  </si>
  <si>
    <t>Dopr značky svis-Z11g</t>
  </si>
  <si>
    <t>Dopr značky svis-B20</t>
  </si>
  <si>
    <t>Dopr značky svis-P6</t>
  </si>
  <si>
    <t>S04</t>
  </si>
  <si>
    <t>S05</t>
  </si>
  <si>
    <t>Propustek</t>
  </si>
  <si>
    <t>919 44-1221</t>
  </si>
  <si>
    <t>Čelo propustku DN -800 zdivo lom kám</t>
  </si>
  <si>
    <t>919 51-4111</t>
  </si>
  <si>
    <t>Zříz propustku z trub DN 600</t>
  </si>
  <si>
    <t>919 53-5555</t>
  </si>
  <si>
    <t>Obetonovaní trub propustku bet B10</t>
  </si>
  <si>
    <t>286-14276</t>
  </si>
  <si>
    <t>Trouby korugovaná DN 600x6000</t>
  </si>
  <si>
    <t>Zemní práce pro montáže</t>
  </si>
  <si>
    <t>460 42-1001</t>
  </si>
  <si>
    <t>Zří kab lož bez zakr 65/ 5 cm zem</t>
  </si>
  <si>
    <t>460 51-0076</t>
  </si>
  <si>
    <t>Kab prost tr plast s obet do DN20cm</t>
  </si>
  <si>
    <t>Polní cesta VPC 4</t>
  </si>
  <si>
    <t>zhotovitel:</t>
  </si>
  <si>
    <t xml:space="preserve">nabídka ze dne </t>
  </si>
  <si>
    <t xml:space="preserve">Objednatel: PÚ Nymburk; </t>
  </si>
  <si>
    <t>Druh stavby: mostek; Lokalita: Kněžice</t>
  </si>
  <si>
    <t>Projektant: GALLO PRO s r.o.,</t>
  </si>
  <si>
    <t>Podklad ze štěrkodrti tl 15 cm</t>
  </si>
  <si>
    <t>571 90-511</t>
  </si>
  <si>
    <t>Posyp krytu  kamen drc 25Kg/m2</t>
  </si>
  <si>
    <t>včetně zařízení staveniště</t>
  </si>
  <si>
    <t>ROZPOČET</t>
  </si>
  <si>
    <t>Hospodářský sjezd</t>
  </si>
  <si>
    <t>Výměra</t>
  </si>
  <si>
    <t>Hmotnost</t>
  </si>
  <si>
    <t>cena [Kč]</t>
  </si>
  <si>
    <t>celkem [Kč]</t>
  </si>
  <si>
    <t>hmotnost [t]</t>
  </si>
  <si>
    <t>celkem [t]</t>
  </si>
  <si>
    <t>112 10-1101</t>
  </si>
  <si>
    <t>Kácení stromů list prům kmene -30cm</t>
  </si>
  <si>
    <t>112 20-1101</t>
  </si>
  <si>
    <t>Odstranění pařezů prům -30cm</t>
  </si>
  <si>
    <t>562 88-950</t>
  </si>
  <si>
    <t>594 51-1111</t>
  </si>
  <si>
    <t>dlažba z lom.kam. Tl.30 cm</t>
  </si>
  <si>
    <t>919 55-114</t>
  </si>
  <si>
    <t>564 83-1111</t>
  </si>
  <si>
    <t>Podklad z štěrkopísku tl. 10cm</t>
  </si>
  <si>
    <t>286 14-276</t>
  </si>
  <si>
    <t>739 32-241</t>
  </si>
  <si>
    <t>Síť KARI 3,55cm, oka 100x100</t>
  </si>
  <si>
    <t>Náhradní výsadby</t>
  </si>
  <si>
    <t>026 560-33</t>
  </si>
  <si>
    <t>608 50-011</t>
  </si>
  <si>
    <t>Kůl vyvazovací impregnovaný 200 x 8 cm</t>
  </si>
  <si>
    <t>348 95-1250</t>
  </si>
  <si>
    <t>Oplocení  kultur výšky 1,5 m, pletivo, drát</t>
  </si>
  <si>
    <t>m</t>
  </si>
  <si>
    <t>Javor mléč - Acer platanoides,vysokokmen OK 8-10cm</t>
  </si>
  <si>
    <t>Polní cesta VPC4 v k.ú. Kněžice</t>
  </si>
  <si>
    <t>Sloupek k svislým značkám</t>
  </si>
  <si>
    <t>VPC4, mostek a hospodářský sjezd</t>
  </si>
  <si>
    <t>Zařízení staveniště celkem</t>
  </si>
  <si>
    <t>Plast dělená chránička D 200 dl 3m</t>
  </si>
  <si>
    <t>0,6kg/m2</t>
  </si>
  <si>
    <t>1,5kg/m2</t>
  </si>
  <si>
    <t>1,80kg/m2</t>
  </si>
  <si>
    <t xml:space="preserve">Postřik infiltr asfalt množ </t>
  </si>
  <si>
    <t>Nátěr uzav asfalt siln mn</t>
  </si>
  <si>
    <t>neoceňovat!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</si>
</sst>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58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4"/>
      <color indexed="8"/>
      <name val="Arial"/>
      <family val="2"/>
    </font>
    <font>
      <sz val="10"/>
      <name val="Arial CE"/>
      <family val="0"/>
    </font>
    <font>
      <sz val="14"/>
      <name val="Arial"/>
      <family val="2"/>
    </font>
    <font>
      <sz val="16"/>
      <color indexed="8"/>
      <name val="Arial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sz val="10"/>
      <color indexed="9"/>
      <name val="Arial"/>
      <family val="2"/>
    </font>
    <font>
      <b/>
      <i/>
      <sz val="11"/>
      <color indexed="10"/>
      <name val="Calibri"/>
      <family val="2"/>
    </font>
    <font>
      <sz val="10"/>
      <color indexed="10"/>
      <name val="Arial"/>
      <family val="2"/>
    </font>
    <font>
      <strike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0"/>
      <name val="Calibri"/>
      <family val="2"/>
    </font>
    <font>
      <sz val="10"/>
      <color theme="0"/>
      <name val="Arial"/>
      <family val="2"/>
    </font>
    <font>
      <b/>
      <i/>
      <sz val="11"/>
      <color rgb="FFFF0000"/>
      <name val="Calibri"/>
      <family val="2"/>
    </font>
    <font>
      <sz val="10"/>
      <color rgb="FFFF0000"/>
      <name val="Arial"/>
      <family val="2"/>
    </font>
    <font>
      <strike/>
      <sz val="10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thick"/>
      <top style="medium"/>
      <bottom/>
    </border>
    <border>
      <left/>
      <right style="thick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0">
    <xf numFmtId="0" fontId="1" fillId="0" borderId="0" xfId="0" applyFont="1" applyAlignment="1">
      <alignment vertical="center"/>
    </xf>
    <xf numFmtId="0" fontId="6" fillId="0" borderId="0" xfId="46" applyBorder="1">
      <alignment/>
      <protection/>
    </xf>
    <xf numFmtId="0" fontId="6" fillId="0" borderId="0" xfId="46" applyFont="1" applyBorder="1">
      <alignment/>
      <protection/>
    </xf>
    <xf numFmtId="0" fontId="6" fillId="0" borderId="0" xfId="46" applyBorder="1" applyAlignment="1">
      <alignment horizontal="center"/>
      <protection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47" fillId="0" borderId="0" xfId="0" applyNumberFormat="1" applyFont="1" applyAlignment="1">
      <alignment/>
    </xf>
    <xf numFmtId="167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34" borderId="14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6" fillId="0" borderId="16" xfId="46" applyBorder="1">
      <alignment/>
      <protection/>
    </xf>
    <xf numFmtId="0" fontId="0" fillId="0" borderId="17" xfId="0" applyBorder="1" applyAlignment="1">
      <alignment/>
    </xf>
    <xf numFmtId="0" fontId="52" fillId="0" borderId="10" xfId="0" applyFon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52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166" fontId="52" fillId="0" borderId="10" xfId="0" applyNumberFormat="1" applyFont="1" applyBorder="1" applyAlignment="1">
      <alignment/>
    </xf>
    <xf numFmtId="0" fontId="5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52" fillId="0" borderId="0" xfId="0" applyNumberFormat="1" applyFont="1" applyBorder="1" applyAlignment="1">
      <alignment/>
    </xf>
    <xf numFmtId="0" fontId="6" fillId="34" borderId="20" xfId="46" applyFill="1" applyBorder="1">
      <alignment/>
      <protection/>
    </xf>
    <xf numFmtId="0" fontId="9" fillId="34" borderId="21" xfId="46" applyFont="1" applyFill="1" applyBorder="1">
      <alignment/>
      <protection/>
    </xf>
    <xf numFmtId="0" fontId="6" fillId="34" borderId="21" xfId="46" applyFill="1" applyBorder="1">
      <alignment/>
      <protection/>
    </xf>
    <xf numFmtId="0" fontId="6" fillId="34" borderId="21" xfId="46" applyFill="1" applyBorder="1" applyAlignment="1">
      <alignment horizontal="center"/>
      <protection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6" fillId="34" borderId="17" xfId="46" applyFill="1" applyBorder="1">
      <alignment/>
      <protection/>
    </xf>
    <xf numFmtId="0" fontId="10" fillId="34" borderId="10" xfId="46" applyFont="1" applyFill="1" applyBorder="1">
      <alignment/>
      <protection/>
    </xf>
    <xf numFmtId="0" fontId="6" fillId="34" borderId="10" xfId="46" applyFill="1" applyBorder="1">
      <alignment/>
      <protection/>
    </xf>
    <xf numFmtId="0" fontId="6" fillId="34" borderId="10" xfId="46" applyFill="1" applyBorder="1" applyAlignment="1">
      <alignment horizontal="center"/>
      <protection/>
    </xf>
    <xf numFmtId="0" fontId="6" fillId="34" borderId="10" xfId="46" applyFont="1" applyFill="1" applyBorder="1">
      <alignment/>
      <protection/>
    </xf>
    <xf numFmtId="0" fontId="6" fillId="34" borderId="10" xfId="46" applyFill="1" applyBorder="1" applyAlignment="1">
      <alignment shrinkToFit="1"/>
      <protection/>
    </xf>
    <xf numFmtId="0" fontId="6" fillId="34" borderId="23" xfId="46" applyFill="1" applyBorder="1">
      <alignment/>
      <protection/>
    </xf>
    <xf numFmtId="0" fontId="6" fillId="34" borderId="24" xfId="46" applyFont="1" applyFill="1" applyBorder="1">
      <alignment/>
      <protection/>
    </xf>
    <xf numFmtId="0" fontId="6" fillId="34" borderId="24" xfId="46" applyFill="1" applyBorder="1">
      <alignment/>
      <protection/>
    </xf>
    <xf numFmtId="0" fontId="6" fillId="34" borderId="24" xfId="46" applyFill="1" applyBorder="1" applyAlignment="1">
      <alignment horizontal="center"/>
      <protection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166" fontId="52" fillId="35" borderId="25" xfId="0" applyNumberFormat="1" applyFont="1" applyFill="1" applyBorder="1" applyAlignment="1">
      <alignment/>
    </xf>
    <xf numFmtId="166" fontId="0" fillId="35" borderId="18" xfId="0" applyNumberFormat="1" applyFill="1" applyBorder="1" applyAlignment="1">
      <alignment/>
    </xf>
    <xf numFmtId="0" fontId="53" fillId="35" borderId="23" xfId="0" applyFont="1" applyFill="1" applyBorder="1" applyAlignment="1">
      <alignment/>
    </xf>
    <xf numFmtId="0" fontId="54" fillId="35" borderId="24" xfId="0" applyFont="1" applyFill="1" applyBorder="1" applyAlignment="1">
      <alignment/>
    </xf>
    <xf numFmtId="2" fontId="54" fillId="35" borderId="24" xfId="0" applyNumberFormat="1" applyFont="1" applyFill="1" applyBorder="1" applyAlignment="1">
      <alignment/>
    </xf>
    <xf numFmtId="0" fontId="54" fillId="35" borderId="17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2" fontId="54" fillId="35" borderId="10" xfId="0" applyNumberFormat="1" applyFont="1" applyFill="1" applyBorder="1" applyAlignment="1">
      <alignment/>
    </xf>
    <xf numFmtId="0" fontId="53" fillId="35" borderId="17" xfId="0" applyFont="1" applyFill="1" applyBorder="1" applyAlignment="1">
      <alignment/>
    </xf>
    <xf numFmtId="166" fontId="53" fillId="35" borderId="18" xfId="0" applyNumberFormat="1" applyFont="1" applyFill="1" applyBorder="1" applyAlignment="1">
      <alignment/>
    </xf>
    <xf numFmtId="166" fontId="53" fillId="35" borderId="25" xfId="0" applyNumberFormat="1" applyFont="1" applyFill="1" applyBorder="1" applyAlignment="1">
      <alignment/>
    </xf>
    <xf numFmtId="2" fontId="0" fillId="35" borderId="26" xfId="0" applyNumberFormat="1" applyFill="1" applyBorder="1" applyAlignment="1">
      <alignment/>
    </xf>
    <xf numFmtId="166" fontId="0" fillId="35" borderId="27" xfId="0" applyNumberFormat="1" applyFill="1" applyBorder="1" applyAlignment="1">
      <alignment/>
    </xf>
    <xf numFmtId="2" fontId="0" fillId="0" borderId="28" xfId="0" applyNumberFormat="1" applyBorder="1" applyAlignment="1">
      <alignment/>
    </xf>
    <xf numFmtId="2" fontId="54" fillId="35" borderId="26" xfId="0" applyNumberFormat="1" applyFont="1" applyFill="1" applyBorder="1" applyAlignment="1">
      <alignment/>
    </xf>
    <xf numFmtId="2" fontId="54" fillId="35" borderId="29" xfId="0" applyNumberFormat="1" applyFont="1" applyFill="1" applyBorder="1" applyAlignment="1">
      <alignment/>
    </xf>
    <xf numFmtId="166" fontId="0" fillId="35" borderId="30" xfId="0" applyNumberFormat="1" applyFill="1" applyBorder="1" applyAlignment="1">
      <alignment/>
    </xf>
    <xf numFmtId="166" fontId="54" fillId="35" borderId="27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52" fillId="0" borderId="0" xfId="0" applyNumberFormat="1" applyFont="1" applyBorder="1" applyAlignment="1">
      <alignment/>
    </xf>
    <xf numFmtId="166" fontId="52" fillId="0" borderId="31" xfId="0" applyNumberFormat="1" applyFont="1" applyBorder="1" applyAlignment="1">
      <alignment/>
    </xf>
    <xf numFmtId="0" fontId="0" fillId="0" borderId="10" xfId="0" applyBorder="1" applyAlignment="1">
      <alignment wrapText="1"/>
    </xf>
    <xf numFmtId="166" fontId="0" fillId="0" borderId="18" xfId="0" applyNumberFormat="1" applyFont="1" applyBorder="1" applyAlignment="1">
      <alignment/>
    </xf>
    <xf numFmtId="0" fontId="0" fillId="0" borderId="17" xfId="0" applyBorder="1" applyAlignment="1">
      <alignment wrapText="1"/>
    </xf>
    <xf numFmtId="2" fontId="0" fillId="0" borderId="10" xfId="0" applyNumberFormat="1" applyBorder="1" applyAlignment="1">
      <alignment wrapText="1"/>
    </xf>
    <xf numFmtId="166" fontId="0" fillId="0" borderId="10" xfId="0" applyNumberFormat="1" applyBorder="1" applyAlignment="1">
      <alignment wrapText="1"/>
    </xf>
    <xf numFmtId="166" fontId="0" fillId="0" borderId="18" xfId="0" applyNumberFormat="1" applyFont="1" applyBorder="1" applyAlignment="1">
      <alignment wrapText="1"/>
    </xf>
    <xf numFmtId="9" fontId="0" fillId="0" borderId="10" xfId="0" applyNumberFormat="1" applyBorder="1" applyAlignment="1">
      <alignment/>
    </xf>
    <xf numFmtId="0" fontId="10" fillId="36" borderId="32" xfId="46" applyFont="1" applyFill="1" applyBorder="1">
      <alignment/>
      <protection/>
    </xf>
    <xf numFmtId="0" fontId="10" fillId="36" borderId="33" xfId="46" applyFont="1" applyFill="1" applyBorder="1">
      <alignment/>
      <protection/>
    </xf>
    <xf numFmtId="0" fontId="10" fillId="36" borderId="34" xfId="46" applyFont="1" applyFill="1" applyBorder="1">
      <alignment/>
      <protection/>
    </xf>
    <xf numFmtId="0" fontId="10" fillId="36" borderId="34" xfId="46" applyFont="1" applyFill="1" applyBorder="1" applyAlignment="1">
      <alignment horizontal="center"/>
      <protection/>
    </xf>
    <xf numFmtId="0" fontId="10" fillId="36" borderId="33" xfId="46" applyFont="1" applyFill="1" applyBorder="1" applyAlignment="1">
      <alignment horizontal="center"/>
      <protection/>
    </xf>
    <xf numFmtId="166" fontId="10" fillId="36" borderId="33" xfId="46" applyNumberFormat="1" applyFont="1" applyFill="1" applyBorder="1">
      <alignment/>
      <protection/>
    </xf>
    <xf numFmtId="166" fontId="10" fillId="36" borderId="35" xfId="46" applyNumberFormat="1" applyFont="1" applyFill="1" applyBorder="1">
      <alignment/>
      <protection/>
    </xf>
    <xf numFmtId="0" fontId="10" fillId="36" borderId="36" xfId="46" applyFont="1" applyFill="1" applyBorder="1">
      <alignment/>
      <protection/>
    </xf>
    <xf numFmtId="0" fontId="10" fillId="36" borderId="37" xfId="46" applyFont="1" applyFill="1" applyBorder="1">
      <alignment/>
      <protection/>
    </xf>
    <xf numFmtId="0" fontId="10" fillId="36" borderId="0" xfId="46" applyFont="1" applyFill="1" applyBorder="1">
      <alignment/>
      <protection/>
    </xf>
    <xf numFmtId="0" fontId="10" fillId="36" borderId="0" xfId="46" applyFont="1" applyFill="1" applyBorder="1" applyAlignment="1">
      <alignment horizontal="center"/>
      <protection/>
    </xf>
    <xf numFmtId="0" fontId="10" fillId="36" borderId="37" xfId="46" applyFont="1" applyFill="1" applyBorder="1" applyAlignment="1">
      <alignment horizontal="center"/>
      <protection/>
    </xf>
    <xf numFmtId="166" fontId="10" fillId="36" borderId="37" xfId="46" applyNumberFormat="1" applyFont="1" applyFill="1" applyBorder="1">
      <alignment/>
      <protection/>
    </xf>
    <xf numFmtId="166" fontId="10" fillId="36" borderId="38" xfId="46" applyNumberFormat="1" applyFont="1" applyFill="1" applyBorder="1">
      <alignment/>
      <protection/>
    </xf>
    <xf numFmtId="4" fontId="52" fillId="0" borderId="15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52" fillId="35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2" fontId="0" fillId="35" borderId="24" xfId="0" applyNumberFormat="1" applyFill="1" applyBorder="1" applyAlignment="1">
      <alignment/>
    </xf>
    <xf numFmtId="0" fontId="52" fillId="35" borderId="17" xfId="0" applyFont="1" applyFill="1" applyBorder="1" applyAlignment="1">
      <alignment/>
    </xf>
    <xf numFmtId="166" fontId="52" fillId="35" borderId="18" xfId="0" applyNumberFormat="1" applyFont="1" applyFill="1" applyBorder="1" applyAlignment="1">
      <alignment/>
    </xf>
    <xf numFmtId="166" fontId="37" fillId="35" borderId="18" xfId="0" applyNumberFormat="1" applyFont="1" applyFill="1" applyBorder="1" applyAlignment="1">
      <alignment/>
    </xf>
    <xf numFmtId="2" fontId="0" fillId="35" borderId="29" xfId="0" applyNumberFormat="1" applyFill="1" applyBorder="1" applyAlignment="1">
      <alignment/>
    </xf>
    <xf numFmtId="2" fontId="0" fillId="0" borderId="37" xfId="0" applyNumberFormat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vertical="center"/>
    </xf>
    <xf numFmtId="0" fontId="37" fillId="36" borderId="10" xfId="0" applyFont="1" applyFill="1" applyBorder="1" applyAlignment="1">
      <alignment vertical="center" wrapText="1"/>
    </xf>
    <xf numFmtId="0" fontId="1" fillId="35" borderId="0" xfId="0" applyFont="1" applyFill="1" applyAlignment="1">
      <alignment horizontal="center" vertical="center"/>
    </xf>
    <xf numFmtId="0" fontId="47" fillId="35" borderId="0" xfId="0" applyFon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4" fontId="47" fillId="35" borderId="15" xfId="0" applyNumberFormat="1" applyFont="1" applyFill="1" applyBorder="1" applyAlignment="1">
      <alignment/>
    </xf>
    <xf numFmtId="2" fontId="47" fillId="35" borderId="15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/>
    </xf>
    <xf numFmtId="4" fontId="55" fillId="0" borderId="15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4" fontId="37" fillId="0" borderId="15" xfId="0" applyNumberFormat="1" applyFont="1" applyBorder="1" applyAlignment="1">
      <alignment/>
    </xf>
    <xf numFmtId="4" fontId="0" fillId="0" borderId="10" xfId="47" applyNumberFormat="1" applyBorder="1" applyAlignment="1">
      <alignment horizontal="right"/>
      <protection/>
    </xf>
    <xf numFmtId="166" fontId="0" fillId="35" borderId="25" xfId="0" applyNumberFormat="1" applyFill="1" applyBorder="1" applyAlignment="1">
      <alignment/>
    </xf>
    <xf numFmtId="166" fontId="52" fillId="35" borderId="27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4" fontId="11" fillId="0" borderId="15" xfId="0" applyNumberFormat="1" applyFont="1" applyFill="1" applyBorder="1" applyAlignment="1">
      <alignment/>
    </xf>
    <xf numFmtId="166" fontId="1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34" borderId="39" xfId="0" applyNumberFormat="1" applyFont="1" applyFill="1" applyBorder="1" applyAlignment="1" applyProtection="1">
      <alignment horizontal="left" vertical="center"/>
      <protection/>
    </xf>
    <xf numFmtId="0" fontId="1" fillId="34" borderId="34" xfId="0" applyNumberFormat="1" applyFont="1" applyFill="1" applyBorder="1" applyAlignment="1" applyProtection="1">
      <alignment horizontal="left" vertical="center"/>
      <protection/>
    </xf>
    <xf numFmtId="0" fontId="1" fillId="34" borderId="16" xfId="0" applyNumberFormat="1" applyFont="1" applyFill="1" applyBorder="1" applyAlignment="1" applyProtection="1">
      <alignment horizontal="left" vertical="center"/>
      <protection/>
    </xf>
    <xf numFmtId="0" fontId="1" fillId="34" borderId="0" xfId="0" applyNumberFormat="1" applyFont="1" applyFill="1" applyBorder="1" applyAlignment="1" applyProtection="1">
      <alignment horizontal="left" vertical="center"/>
      <protection/>
    </xf>
    <xf numFmtId="49" fontId="3" fillId="34" borderId="34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49" fontId="1" fillId="34" borderId="34" xfId="0" applyNumberFormat="1" applyFont="1" applyFill="1" applyBorder="1" applyAlignment="1" applyProtection="1">
      <alignment horizontal="left" vertical="center"/>
      <protection/>
    </xf>
    <xf numFmtId="0" fontId="1" fillId="34" borderId="40" xfId="0" applyNumberFormat="1" applyFont="1" applyFill="1" applyBorder="1" applyAlignment="1" applyProtection="1">
      <alignment horizontal="left" vertical="center"/>
      <protection/>
    </xf>
    <xf numFmtId="0" fontId="1" fillId="34" borderId="41" xfId="0" applyNumberFormat="1" applyFont="1" applyFill="1" applyBorder="1" applyAlignment="1" applyProtection="1">
      <alignment horizontal="left" vertical="center"/>
      <protection/>
    </xf>
    <xf numFmtId="49" fontId="1" fillId="34" borderId="16" xfId="0" applyNumberFormat="1" applyFont="1" applyFill="1" applyBorder="1" applyAlignment="1" applyProtection="1">
      <alignment horizontal="left" vertical="center"/>
      <protection/>
    </xf>
    <xf numFmtId="49" fontId="1" fillId="34" borderId="0" xfId="0" applyNumberFormat="1" applyFont="1" applyFill="1" applyBorder="1" applyAlignment="1" applyProtection="1">
      <alignment horizontal="left" vertical="center"/>
      <protection/>
    </xf>
    <xf numFmtId="14" fontId="1" fillId="34" borderId="0" xfId="0" applyNumberFormat="1" applyFont="1" applyFill="1" applyBorder="1" applyAlignment="1" applyProtection="1">
      <alignment horizontal="left" vertical="center"/>
      <protection/>
    </xf>
    <xf numFmtId="0" fontId="1" fillId="34" borderId="42" xfId="0" applyNumberFormat="1" applyFont="1" applyFill="1" applyBorder="1" applyAlignment="1" applyProtection="1">
      <alignment horizontal="left" vertical="center"/>
      <protection/>
    </xf>
    <xf numFmtId="0" fontId="1" fillId="34" borderId="43" xfId="0" applyNumberFormat="1" applyFont="1" applyFill="1" applyBorder="1" applyAlignment="1" applyProtection="1">
      <alignment horizontal="left" vertical="center"/>
      <protection/>
    </xf>
    <xf numFmtId="49" fontId="1" fillId="34" borderId="43" xfId="0" applyNumberFormat="1" applyFont="1" applyFill="1" applyBorder="1" applyAlignment="1" applyProtection="1">
      <alignment horizontal="left" vertical="center"/>
      <protection/>
    </xf>
    <xf numFmtId="0" fontId="1" fillId="34" borderId="44" xfId="0" applyNumberFormat="1" applyFont="1" applyFill="1" applyBorder="1" applyAlignment="1" applyProtection="1">
      <alignment horizontal="left" vertical="center"/>
      <protection/>
    </xf>
    <xf numFmtId="0" fontId="0" fillId="34" borderId="26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7" xfId="0" applyFont="1" applyBorder="1" applyAlignment="1">
      <alignment/>
    </xf>
    <xf numFmtId="2" fontId="56" fillId="0" borderId="10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166" fontId="56" fillId="0" borderId="10" xfId="0" applyNumberFormat="1" applyFont="1" applyBorder="1" applyAlignment="1">
      <alignment/>
    </xf>
    <xf numFmtId="166" fontId="56" fillId="0" borderId="18" xfId="0" applyNumberFormat="1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0" xfId="0" applyFont="1" applyBorder="1" applyAlignment="1">
      <alignment/>
    </xf>
    <xf numFmtId="2" fontId="57" fillId="0" borderId="10" xfId="0" applyNumberFormat="1" applyFont="1" applyBorder="1" applyAlignment="1">
      <alignment/>
    </xf>
    <xf numFmtId="4" fontId="57" fillId="0" borderId="10" xfId="0" applyNumberFormat="1" applyFont="1" applyBorder="1" applyAlignment="1">
      <alignment/>
    </xf>
    <xf numFmtId="166" fontId="57" fillId="0" borderId="10" xfId="0" applyNumberFormat="1" applyFont="1" applyBorder="1" applyAlignment="1">
      <alignment/>
    </xf>
    <xf numFmtId="166" fontId="57" fillId="0" borderId="18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</cellXfs>
  <cellStyles count="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07-125S-SO-01" xfId="46"/>
    <cellStyle name="normální_07-125S-SO-01_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.8515625" style="0" customWidth="1"/>
    <col min="2" max="2" width="14.7109375" style="0" customWidth="1"/>
    <col min="3" max="3" width="46.421875" style="0" customWidth="1"/>
    <col min="4" max="4" width="20.421875" style="0" customWidth="1"/>
    <col min="5" max="5" width="20.00390625" style="0" customWidth="1"/>
    <col min="6" max="6" width="15.421875" style="0" customWidth="1"/>
  </cols>
  <sheetData>
    <row r="2" spans="2:11" ht="30">
      <c r="B2" s="23"/>
      <c r="C2" s="24" t="s">
        <v>134</v>
      </c>
      <c r="D2" s="23" t="s">
        <v>279</v>
      </c>
      <c r="E2" s="23"/>
      <c r="F2" s="23"/>
      <c r="G2" s="23"/>
      <c r="H2" s="23"/>
      <c r="I2" s="23"/>
      <c r="J2" s="23"/>
      <c r="K2" s="23"/>
    </row>
    <row r="3" spans="2:11" ht="30">
      <c r="B3" s="23"/>
      <c r="C3" s="24"/>
      <c r="D3" s="23"/>
      <c r="E3" s="23"/>
      <c r="F3" s="23"/>
      <c r="G3" s="23"/>
      <c r="H3" s="23"/>
      <c r="I3" s="23"/>
      <c r="J3" s="23"/>
      <c r="K3" s="23"/>
    </row>
    <row r="4" spans="2:11" ht="20.25">
      <c r="B4" s="27" t="s">
        <v>135</v>
      </c>
      <c r="C4" s="27" t="s">
        <v>136</v>
      </c>
      <c r="D4" s="27" t="s">
        <v>137</v>
      </c>
      <c r="E4" s="27" t="s">
        <v>141</v>
      </c>
      <c r="F4" s="27" t="s">
        <v>138</v>
      </c>
      <c r="G4" s="23"/>
      <c r="H4" s="23"/>
      <c r="I4" s="23"/>
      <c r="J4" s="23"/>
      <c r="K4" s="23"/>
    </row>
    <row r="5" spans="2:11" ht="51.75" customHeight="1">
      <c r="B5" s="25">
        <v>1</v>
      </c>
      <c r="C5" s="26" t="s">
        <v>238</v>
      </c>
      <c r="D5" s="141"/>
      <c r="E5" s="26">
        <f>D5*0.2</f>
        <v>0</v>
      </c>
      <c r="F5" s="141">
        <f>D5+E5</f>
        <v>0</v>
      </c>
      <c r="G5" s="23"/>
      <c r="H5" s="23"/>
      <c r="I5" s="23"/>
      <c r="J5" s="23"/>
      <c r="K5" s="23"/>
    </row>
    <row r="6" spans="2:11" ht="51.75" customHeight="1">
      <c r="B6" s="25">
        <v>2</v>
      </c>
      <c r="C6" s="26" t="s">
        <v>139</v>
      </c>
      <c r="D6" s="141"/>
      <c r="E6" s="26">
        <f>D6*0.2</f>
        <v>0</v>
      </c>
      <c r="F6" s="141">
        <f>D6+E6</f>
        <v>0</v>
      </c>
      <c r="G6" s="23"/>
      <c r="H6" s="23"/>
      <c r="I6" s="23"/>
      <c r="J6" s="23"/>
      <c r="K6" s="23"/>
    </row>
    <row r="7" spans="2:11" ht="51.75" customHeight="1">
      <c r="B7" s="28">
        <v>3</v>
      </c>
      <c r="C7" s="30" t="s">
        <v>249</v>
      </c>
      <c r="D7" s="142"/>
      <c r="E7" s="26">
        <f>D7*0.2</f>
        <v>0</v>
      </c>
      <c r="F7" s="141">
        <f>D7+E7</f>
        <v>0</v>
      </c>
      <c r="G7" s="23"/>
      <c r="H7" s="23"/>
      <c r="I7" s="23"/>
      <c r="J7" s="23"/>
      <c r="K7" s="23"/>
    </row>
    <row r="8" spans="2:11" ht="102" thickBot="1">
      <c r="B8" s="28">
        <v>4</v>
      </c>
      <c r="C8" s="29" t="s">
        <v>140</v>
      </c>
      <c r="D8" s="142"/>
      <c r="E8" s="26">
        <f>D8*0.2</f>
        <v>0</v>
      </c>
      <c r="F8" s="141">
        <f>D8+E8</f>
        <v>0</v>
      </c>
      <c r="G8" s="23"/>
      <c r="H8" s="23"/>
      <c r="I8" s="23"/>
      <c r="J8" s="23"/>
      <c r="K8" s="23"/>
    </row>
    <row r="9" spans="2:11" ht="48" customHeight="1" thickTop="1">
      <c r="B9" s="31"/>
      <c r="C9" s="31" t="s">
        <v>7</v>
      </c>
      <c r="D9" s="143"/>
      <c r="E9" s="26">
        <f>D9*0.2</f>
        <v>0</v>
      </c>
      <c r="F9" s="141">
        <f>D9+E9</f>
        <v>0</v>
      </c>
      <c r="G9" s="23"/>
      <c r="H9" s="23"/>
      <c r="I9" s="23"/>
      <c r="J9" s="23"/>
      <c r="K9" s="23"/>
    </row>
    <row r="10" spans="2:11" ht="20.25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1" ht="20.25"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2:11" ht="20.25"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2:11" ht="20.25"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2:11" ht="20.25"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2:11" ht="20.25"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2:11" ht="20.25"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2:11" ht="20.25"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2:11" ht="20.25"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2:11" ht="2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2:11" ht="2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52">
      <selection activeCell="F78" sqref="F78:F82"/>
    </sheetView>
  </sheetViews>
  <sheetFormatPr defaultColWidth="9.140625" defaultRowHeight="12.75"/>
  <cols>
    <col min="1" max="1" width="5.140625" style="17" customWidth="1"/>
    <col min="2" max="2" width="12.57421875" style="0" customWidth="1"/>
    <col min="3" max="3" width="34.28125" style="0" customWidth="1"/>
    <col min="4" max="4" width="4.28125" style="0" customWidth="1"/>
    <col min="5" max="5" width="6.7109375" style="0" customWidth="1"/>
    <col min="6" max="6" width="11.00390625" style="0" customWidth="1"/>
    <col min="7" max="7" width="13.421875" style="0" customWidth="1"/>
    <col min="8" max="8" width="13.28125" style="0" customWidth="1"/>
    <col min="9" max="9" width="6.8515625" style="0" customWidth="1"/>
    <col min="10" max="10" width="0.5625" style="0" hidden="1" customWidth="1"/>
  </cols>
  <sheetData>
    <row r="1" spans="1:10" ht="36" customHeight="1" thickBot="1">
      <c r="A1" s="146" t="s">
        <v>130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2.5" customHeight="1">
      <c r="A2" s="148" t="s">
        <v>133</v>
      </c>
      <c r="B2" s="149"/>
      <c r="C2" s="149"/>
      <c r="D2" s="152"/>
      <c r="E2" s="154"/>
      <c r="F2" s="154" t="s">
        <v>6</v>
      </c>
      <c r="G2" s="154"/>
      <c r="H2" s="154"/>
      <c r="I2" s="149"/>
      <c r="J2" s="155"/>
    </row>
    <row r="3" spans="1:10" ht="11.25" customHeight="1" hidden="1">
      <c r="A3" s="150"/>
      <c r="B3" s="151"/>
      <c r="C3" s="151"/>
      <c r="D3" s="153"/>
      <c r="E3" s="151"/>
      <c r="F3" s="151"/>
      <c r="G3" s="151"/>
      <c r="H3" s="151"/>
      <c r="I3" s="151"/>
      <c r="J3" s="156"/>
    </row>
    <row r="4" spans="1:10" ht="15.75" customHeight="1">
      <c r="A4" s="157" t="s">
        <v>242</v>
      </c>
      <c r="B4" s="151"/>
      <c r="C4" s="151"/>
      <c r="D4" s="158"/>
      <c r="E4" s="159"/>
      <c r="F4" s="159" t="s">
        <v>131</v>
      </c>
      <c r="G4" s="159"/>
      <c r="H4" s="158"/>
      <c r="I4" s="151"/>
      <c r="J4" s="156"/>
    </row>
    <row r="5" spans="1:10" ht="16.5" customHeight="1">
      <c r="A5" s="150"/>
      <c r="B5" s="151"/>
      <c r="C5" s="151"/>
      <c r="D5" s="151"/>
      <c r="E5" s="151"/>
      <c r="F5" s="151"/>
      <c r="G5" s="151"/>
      <c r="H5" s="151"/>
      <c r="I5" s="151"/>
      <c r="J5" s="156"/>
    </row>
    <row r="6" spans="1:10" ht="12.75">
      <c r="A6" s="158" t="s">
        <v>241</v>
      </c>
      <c r="B6" s="151"/>
      <c r="C6" s="151"/>
      <c r="D6" s="158"/>
      <c r="E6" s="151"/>
      <c r="F6" s="151" t="s">
        <v>132</v>
      </c>
      <c r="G6" s="151"/>
      <c r="H6" s="158"/>
      <c r="I6" s="151"/>
      <c r="J6" s="156"/>
    </row>
    <row r="7" spans="1:10" ht="6" customHeight="1">
      <c r="A7" s="151"/>
      <c r="B7" s="151"/>
      <c r="C7" s="151"/>
      <c r="D7" s="151"/>
      <c r="E7" s="151"/>
      <c r="F7" s="151"/>
      <c r="G7" s="151"/>
      <c r="H7" s="151"/>
      <c r="I7" s="151"/>
      <c r="J7" s="156"/>
    </row>
    <row r="8" spans="1:10" ht="12.75">
      <c r="A8" s="157" t="s">
        <v>243</v>
      </c>
      <c r="B8" s="151"/>
      <c r="C8" s="151"/>
      <c r="D8" s="158"/>
      <c r="E8" s="158"/>
      <c r="F8" s="158"/>
      <c r="G8" s="159"/>
      <c r="H8" s="158"/>
      <c r="I8" s="151"/>
      <c r="J8" s="156"/>
    </row>
    <row r="9" spans="1:10" ht="13.5" thickBot="1">
      <c r="A9" s="160"/>
      <c r="B9" s="161"/>
      <c r="C9" s="161"/>
      <c r="D9" s="161"/>
      <c r="E9" s="162"/>
      <c r="F9" s="162"/>
      <c r="G9" s="161"/>
      <c r="H9" s="161"/>
      <c r="I9" s="161"/>
      <c r="J9" s="163"/>
    </row>
    <row r="10" spans="2:9" ht="12.75">
      <c r="B10" s="1"/>
      <c r="C10" s="2"/>
      <c r="D10" s="1"/>
      <c r="E10" s="3"/>
      <c r="F10" s="3"/>
      <c r="G10" s="3"/>
      <c r="H10" s="3"/>
      <c r="I10" s="4"/>
    </row>
    <row r="11" spans="1:9" ht="60">
      <c r="A11" s="121" t="s">
        <v>0</v>
      </c>
      <c r="B11" s="122" t="s">
        <v>8</v>
      </c>
      <c r="C11" s="122" t="s">
        <v>9</v>
      </c>
      <c r="D11" s="122" t="s">
        <v>10</v>
      </c>
      <c r="E11" s="122" t="s">
        <v>11</v>
      </c>
      <c r="F11" s="123" t="s">
        <v>129</v>
      </c>
      <c r="G11" s="122" t="s">
        <v>128</v>
      </c>
      <c r="H11" s="123" t="s">
        <v>127</v>
      </c>
      <c r="I11" s="123" t="s">
        <v>12</v>
      </c>
    </row>
    <row r="12" spans="2:9" ht="15">
      <c r="B12" s="5"/>
      <c r="C12" s="5" t="s">
        <v>13</v>
      </c>
      <c r="D12" s="5"/>
      <c r="E12" s="6"/>
      <c r="F12" s="6"/>
      <c r="G12" s="6"/>
      <c r="H12" s="6"/>
      <c r="I12" s="6"/>
    </row>
    <row r="13" spans="1:9" ht="12.75">
      <c r="A13" s="18">
        <v>1</v>
      </c>
      <c r="B13" s="7" t="s">
        <v>14</v>
      </c>
      <c r="C13" s="7" t="s">
        <v>15</v>
      </c>
      <c r="D13" s="7" t="s">
        <v>16</v>
      </c>
      <c r="E13" s="8">
        <v>20.25</v>
      </c>
      <c r="F13" s="8">
        <v>0</v>
      </c>
      <c r="G13" s="112">
        <f>E13*F13</f>
        <v>0</v>
      </c>
      <c r="H13" s="9">
        <v>0.4</v>
      </c>
      <c r="I13" s="9">
        <f>H13*E13</f>
        <v>8.1</v>
      </c>
    </row>
    <row r="14" spans="1:9" ht="12.75">
      <c r="A14" s="18">
        <v>2</v>
      </c>
      <c r="B14" s="7" t="s">
        <v>17</v>
      </c>
      <c r="C14" s="7" t="s">
        <v>18</v>
      </c>
      <c r="D14" s="7" t="s">
        <v>16</v>
      </c>
      <c r="E14" s="8">
        <v>20.25</v>
      </c>
      <c r="F14" s="8">
        <v>0</v>
      </c>
      <c r="G14" s="112">
        <f aca="true" t="shared" si="0" ref="G14:G29">E14*F14</f>
        <v>0</v>
      </c>
      <c r="H14" s="10">
        <v>0</v>
      </c>
      <c r="I14" s="10">
        <v>0</v>
      </c>
    </row>
    <row r="15" spans="1:9" ht="12.75">
      <c r="A15" s="18">
        <v>3</v>
      </c>
      <c r="B15" s="7" t="s">
        <v>19</v>
      </c>
      <c r="C15" s="7" t="s">
        <v>20</v>
      </c>
      <c r="D15" s="7" t="s">
        <v>21</v>
      </c>
      <c r="E15" s="8">
        <v>16</v>
      </c>
      <c r="F15" s="8">
        <v>0</v>
      </c>
      <c r="G15" s="112">
        <f t="shared" si="0"/>
        <v>0</v>
      </c>
      <c r="H15" s="9">
        <v>0.016</v>
      </c>
      <c r="I15" s="9">
        <f>H15*E15</f>
        <v>0.256</v>
      </c>
    </row>
    <row r="16" spans="1:9" ht="12.75">
      <c r="A16" s="18">
        <v>4</v>
      </c>
      <c r="B16" s="7" t="s">
        <v>22</v>
      </c>
      <c r="C16" s="7" t="s">
        <v>23</v>
      </c>
      <c r="D16" s="7" t="s">
        <v>24</v>
      </c>
      <c r="E16" s="8">
        <v>80</v>
      </c>
      <c r="F16" s="8">
        <v>0</v>
      </c>
      <c r="G16" s="112">
        <f t="shared" si="0"/>
        <v>0</v>
      </c>
      <c r="H16" s="10">
        <v>0</v>
      </c>
      <c r="I16" s="9">
        <v>0.003</v>
      </c>
    </row>
    <row r="17" spans="1:9" ht="12.75">
      <c r="A17" s="18">
        <v>5</v>
      </c>
      <c r="B17" s="7" t="s">
        <v>25</v>
      </c>
      <c r="C17" s="7" t="s">
        <v>26</v>
      </c>
      <c r="D17" s="7" t="s">
        <v>16</v>
      </c>
      <c r="E17" s="8">
        <v>25.2</v>
      </c>
      <c r="F17" s="8">
        <v>0</v>
      </c>
      <c r="G17" s="112">
        <f t="shared" si="0"/>
        <v>0</v>
      </c>
      <c r="H17" s="10">
        <v>0</v>
      </c>
      <c r="I17" s="10">
        <v>0</v>
      </c>
    </row>
    <row r="18" spans="1:9" ht="12.75">
      <c r="A18" s="18">
        <v>6</v>
      </c>
      <c r="B18" s="7" t="s">
        <v>27</v>
      </c>
      <c r="C18" s="7" t="s">
        <v>28</v>
      </c>
      <c r="D18" s="7" t="s">
        <v>16</v>
      </c>
      <c r="E18" s="8">
        <v>25.2</v>
      </c>
      <c r="F18" s="8">
        <v>0</v>
      </c>
      <c r="G18" s="112">
        <f t="shared" si="0"/>
        <v>0</v>
      </c>
      <c r="H18" s="10">
        <v>0</v>
      </c>
      <c r="I18" s="10">
        <v>0</v>
      </c>
    </row>
    <row r="19" spans="1:9" ht="12.75">
      <c r="A19" s="18">
        <v>7</v>
      </c>
      <c r="B19" s="7" t="s">
        <v>29</v>
      </c>
      <c r="C19" s="7" t="s">
        <v>30</v>
      </c>
      <c r="D19" s="7" t="s">
        <v>16</v>
      </c>
      <c r="E19" s="8">
        <v>10</v>
      </c>
      <c r="F19" s="8">
        <v>0</v>
      </c>
      <c r="G19" s="112">
        <f t="shared" si="0"/>
        <v>0</v>
      </c>
      <c r="H19" s="10">
        <v>0</v>
      </c>
      <c r="I19" s="10">
        <v>0</v>
      </c>
    </row>
    <row r="20" spans="1:9" ht="12.75">
      <c r="A20" s="18">
        <v>8</v>
      </c>
      <c r="B20" s="7" t="s">
        <v>31</v>
      </c>
      <c r="C20" s="7" t="s">
        <v>32</v>
      </c>
      <c r="D20" s="7" t="s">
        <v>16</v>
      </c>
      <c r="E20" s="8">
        <v>6</v>
      </c>
      <c r="F20" s="8">
        <v>0</v>
      </c>
      <c r="G20" s="112">
        <f t="shared" si="0"/>
        <v>0</v>
      </c>
      <c r="H20" s="10">
        <v>0</v>
      </c>
      <c r="I20" s="10">
        <v>0</v>
      </c>
    </row>
    <row r="21" spans="1:9" ht="12.75">
      <c r="A21" s="18">
        <v>9</v>
      </c>
      <c r="B21" s="7" t="s">
        <v>33</v>
      </c>
      <c r="C21" s="7" t="s">
        <v>34</v>
      </c>
      <c r="D21" s="7" t="s">
        <v>16</v>
      </c>
      <c r="E21" s="8">
        <v>6</v>
      </c>
      <c r="F21" s="8">
        <v>0</v>
      </c>
      <c r="G21" s="112">
        <f t="shared" si="0"/>
        <v>0</v>
      </c>
      <c r="H21" s="10">
        <v>0</v>
      </c>
      <c r="I21" s="10">
        <v>0</v>
      </c>
    </row>
    <row r="22" spans="1:9" ht="12.75">
      <c r="A22" s="18">
        <v>10</v>
      </c>
      <c r="B22" s="7" t="s">
        <v>35</v>
      </c>
      <c r="C22" s="7" t="s">
        <v>36</v>
      </c>
      <c r="D22" s="7" t="s">
        <v>16</v>
      </c>
      <c r="E22" s="8">
        <v>6</v>
      </c>
      <c r="F22" s="8">
        <v>0</v>
      </c>
      <c r="G22" s="112">
        <f t="shared" si="0"/>
        <v>0</v>
      </c>
      <c r="H22" s="10">
        <v>0</v>
      </c>
      <c r="I22" s="10">
        <v>0</v>
      </c>
    </row>
    <row r="23" spans="1:9" ht="12.75">
      <c r="A23" s="18">
        <v>11</v>
      </c>
      <c r="B23" s="7" t="s">
        <v>37</v>
      </c>
      <c r="C23" s="7" t="s">
        <v>38</v>
      </c>
      <c r="D23" s="7" t="s">
        <v>16</v>
      </c>
      <c r="E23" s="8">
        <v>41.2</v>
      </c>
      <c r="F23" s="8">
        <v>0</v>
      </c>
      <c r="G23" s="112">
        <f t="shared" si="0"/>
        <v>0</v>
      </c>
      <c r="H23" s="10">
        <v>0</v>
      </c>
      <c r="I23" s="10">
        <v>0</v>
      </c>
    </row>
    <row r="24" spans="1:9" ht="12.75">
      <c r="A24" s="18">
        <v>12</v>
      </c>
      <c r="B24" s="7" t="s">
        <v>39</v>
      </c>
      <c r="C24" s="7" t="s">
        <v>40</v>
      </c>
      <c r="D24" s="7" t="s">
        <v>16</v>
      </c>
      <c r="E24" s="8">
        <v>41.2</v>
      </c>
      <c r="F24" s="8">
        <v>0</v>
      </c>
      <c r="G24" s="112">
        <f t="shared" si="0"/>
        <v>0</v>
      </c>
      <c r="H24" s="10">
        <v>0</v>
      </c>
      <c r="I24" s="10">
        <v>0</v>
      </c>
    </row>
    <row r="25" spans="1:9" ht="12.75">
      <c r="A25" s="18">
        <v>13</v>
      </c>
      <c r="B25" s="7" t="s">
        <v>41</v>
      </c>
      <c r="C25" s="7" t="s">
        <v>42</v>
      </c>
      <c r="D25" s="7" t="s">
        <v>16</v>
      </c>
      <c r="E25" s="8">
        <v>10</v>
      </c>
      <c r="F25" s="8">
        <v>0</v>
      </c>
      <c r="G25" s="112">
        <f t="shared" si="0"/>
        <v>0</v>
      </c>
      <c r="H25" s="10">
        <v>0</v>
      </c>
      <c r="I25" s="10">
        <v>0</v>
      </c>
    </row>
    <row r="26" spans="1:9" ht="12.75">
      <c r="A26" s="18">
        <v>14</v>
      </c>
      <c r="B26" s="7" t="s">
        <v>43</v>
      </c>
      <c r="C26" s="7" t="s">
        <v>44</v>
      </c>
      <c r="D26" s="7" t="s">
        <v>16</v>
      </c>
      <c r="E26" s="8">
        <v>31.2</v>
      </c>
      <c r="F26" s="8">
        <v>0</v>
      </c>
      <c r="G26" s="112">
        <f t="shared" si="0"/>
        <v>0</v>
      </c>
      <c r="H26" s="10">
        <v>0</v>
      </c>
      <c r="I26" s="10">
        <v>0</v>
      </c>
    </row>
    <row r="27" spans="1:9" ht="12.75">
      <c r="A27" s="18">
        <v>15</v>
      </c>
      <c r="B27" s="7" t="s">
        <v>45</v>
      </c>
      <c r="C27" s="7" t="s">
        <v>46</v>
      </c>
      <c r="D27" s="7" t="s">
        <v>47</v>
      </c>
      <c r="E27" s="8">
        <v>71</v>
      </c>
      <c r="F27" s="8">
        <v>0</v>
      </c>
      <c r="G27" s="112">
        <f t="shared" si="0"/>
        <v>0</v>
      </c>
      <c r="H27" s="10">
        <v>0</v>
      </c>
      <c r="I27" s="10">
        <v>0</v>
      </c>
    </row>
    <row r="28" spans="1:9" ht="12.75">
      <c r="A28" s="18">
        <v>16</v>
      </c>
      <c r="B28" s="7" t="s">
        <v>48</v>
      </c>
      <c r="C28" s="7" t="s">
        <v>49</v>
      </c>
      <c r="D28" s="7" t="s">
        <v>47</v>
      </c>
      <c r="E28" s="8">
        <v>30</v>
      </c>
      <c r="F28" s="8">
        <v>0</v>
      </c>
      <c r="G28" s="112">
        <f t="shared" si="0"/>
        <v>0</v>
      </c>
      <c r="H28" s="10">
        <v>0</v>
      </c>
      <c r="I28" s="10">
        <v>0</v>
      </c>
    </row>
    <row r="29" spans="1:9" ht="13.5" thickBot="1">
      <c r="A29" s="18">
        <v>17</v>
      </c>
      <c r="B29" s="7" t="s">
        <v>50</v>
      </c>
      <c r="C29" s="7" t="s">
        <v>51</v>
      </c>
      <c r="D29" s="7" t="s">
        <v>4</v>
      </c>
      <c r="E29" s="8">
        <v>8.35</v>
      </c>
      <c r="F29" s="8">
        <v>0</v>
      </c>
      <c r="G29" s="112">
        <f t="shared" si="0"/>
        <v>0</v>
      </c>
      <c r="H29" s="10">
        <v>0</v>
      </c>
      <c r="I29" s="19">
        <v>0</v>
      </c>
    </row>
    <row r="30" spans="1:9" ht="15.75" thickBot="1">
      <c r="A30" s="124"/>
      <c r="B30" s="125" t="s">
        <v>52</v>
      </c>
      <c r="C30" s="126"/>
      <c r="D30" s="126"/>
      <c r="E30" s="127"/>
      <c r="F30" s="127"/>
      <c r="G30" s="140">
        <f>SUM(G13:G29)</f>
        <v>0</v>
      </c>
      <c r="H30" s="128"/>
      <c r="I30" s="129">
        <f>SUM(I13:I29)</f>
        <v>8.359</v>
      </c>
    </row>
    <row r="31" spans="2:9" ht="15">
      <c r="B31" s="5"/>
      <c r="C31" s="5" t="s">
        <v>53</v>
      </c>
      <c r="D31" s="5"/>
      <c r="E31" s="6"/>
      <c r="F31" s="6"/>
      <c r="G31" s="6"/>
      <c r="H31" s="6"/>
      <c r="I31" s="6"/>
    </row>
    <row r="32" spans="1:9" ht="12.75">
      <c r="A32" s="18">
        <v>18</v>
      </c>
      <c r="B32" s="7" t="s">
        <v>54</v>
      </c>
      <c r="C32" s="7" t="s">
        <v>55</v>
      </c>
      <c r="D32" s="7" t="s">
        <v>16</v>
      </c>
      <c r="E32" s="8">
        <v>4.8</v>
      </c>
      <c r="F32" s="8">
        <v>0</v>
      </c>
      <c r="G32" s="112">
        <f>E32*F32</f>
        <v>0</v>
      </c>
      <c r="H32" s="9">
        <v>2.543</v>
      </c>
      <c r="I32" s="9">
        <f>H32*E32</f>
        <v>12.2064</v>
      </c>
    </row>
    <row r="33" spans="1:9" ht="12.75">
      <c r="A33" s="18">
        <v>19</v>
      </c>
      <c r="B33" s="7" t="s">
        <v>56</v>
      </c>
      <c r="C33" s="7" t="s">
        <v>57</v>
      </c>
      <c r="D33" s="7" t="s">
        <v>47</v>
      </c>
      <c r="E33" s="8">
        <v>21.6</v>
      </c>
      <c r="F33" s="8">
        <v>0</v>
      </c>
      <c r="G33" s="112">
        <f aca="true" t="shared" si="1" ref="G33:G38">E33*F33</f>
        <v>0</v>
      </c>
      <c r="H33" s="9">
        <v>0.016</v>
      </c>
      <c r="I33" s="9">
        <f>H33*E33</f>
        <v>0.3456</v>
      </c>
    </row>
    <row r="34" spans="1:9" ht="12.75">
      <c r="A34" s="18">
        <v>20</v>
      </c>
      <c r="B34" s="7" t="s">
        <v>58</v>
      </c>
      <c r="C34" s="7" t="s">
        <v>59</v>
      </c>
      <c r="D34" s="7" t="s">
        <v>47</v>
      </c>
      <c r="E34" s="8">
        <v>21.6</v>
      </c>
      <c r="F34" s="8">
        <v>0</v>
      </c>
      <c r="G34" s="112">
        <f t="shared" si="1"/>
        <v>0</v>
      </c>
      <c r="H34" s="16">
        <v>0</v>
      </c>
      <c r="I34" s="16">
        <v>0</v>
      </c>
    </row>
    <row r="35" spans="1:9" ht="12.75">
      <c r="A35" s="18">
        <v>21</v>
      </c>
      <c r="B35" s="7" t="s">
        <v>60</v>
      </c>
      <c r="C35" s="7" t="s">
        <v>61</v>
      </c>
      <c r="D35" s="7" t="s">
        <v>4</v>
      </c>
      <c r="E35" s="8">
        <v>1.05</v>
      </c>
      <c r="F35" s="8">
        <v>0</v>
      </c>
      <c r="G35" s="112">
        <f t="shared" si="1"/>
        <v>0</v>
      </c>
      <c r="H35" s="9">
        <v>1.004</v>
      </c>
      <c r="I35" s="9">
        <f>H35*E35</f>
        <v>1.0542</v>
      </c>
    </row>
    <row r="36" spans="1:9" ht="12.75">
      <c r="A36" s="18">
        <v>22</v>
      </c>
      <c r="B36" s="7" t="s">
        <v>62</v>
      </c>
      <c r="C36" s="7" t="s">
        <v>63</v>
      </c>
      <c r="D36" s="7" t="s">
        <v>21</v>
      </c>
      <c r="E36" s="8">
        <v>15</v>
      </c>
      <c r="F36" s="8">
        <v>0</v>
      </c>
      <c r="G36" s="112">
        <f t="shared" si="1"/>
        <v>0</v>
      </c>
      <c r="H36" s="9">
        <v>0.003</v>
      </c>
      <c r="I36" s="9">
        <f>H36*E36</f>
        <v>0.045</v>
      </c>
    </row>
    <row r="37" spans="1:9" ht="12.75">
      <c r="A37" s="18">
        <v>23</v>
      </c>
      <c r="B37" s="7" t="s">
        <v>64</v>
      </c>
      <c r="C37" s="7" t="s">
        <v>65</v>
      </c>
      <c r="D37" s="7" t="s">
        <v>21</v>
      </c>
      <c r="E37" s="8">
        <v>10.8</v>
      </c>
      <c r="F37" s="8">
        <v>0</v>
      </c>
      <c r="G37" s="112">
        <f t="shared" si="1"/>
        <v>0</v>
      </c>
      <c r="H37" s="10">
        <v>0</v>
      </c>
      <c r="I37" s="10">
        <v>0</v>
      </c>
    </row>
    <row r="38" spans="1:9" ht="13.5" thickBot="1">
      <c r="A38" s="18">
        <v>24</v>
      </c>
      <c r="B38" s="7" t="s">
        <v>50</v>
      </c>
      <c r="C38" s="7" t="s">
        <v>51</v>
      </c>
      <c r="D38" s="7" t="s">
        <v>4</v>
      </c>
      <c r="E38" s="8">
        <v>13.65</v>
      </c>
      <c r="F38" s="8">
        <v>0</v>
      </c>
      <c r="G38" s="112">
        <f t="shared" si="1"/>
        <v>0</v>
      </c>
      <c r="H38" s="10">
        <v>0</v>
      </c>
      <c r="I38" s="19">
        <v>0</v>
      </c>
    </row>
    <row r="39" spans="1:9" ht="15.75" thickBot="1">
      <c r="A39" s="124"/>
      <c r="B39" s="125" t="s">
        <v>52</v>
      </c>
      <c r="C39" s="126"/>
      <c r="D39" s="126"/>
      <c r="E39" s="127"/>
      <c r="F39" s="127"/>
      <c r="G39" s="140">
        <f>SUM(G32:G38)</f>
        <v>0</v>
      </c>
      <c r="H39" s="128"/>
      <c r="I39" s="130">
        <f>SUM(I32:I38)</f>
        <v>13.6512</v>
      </c>
    </row>
    <row r="40" spans="2:9" ht="15">
      <c r="B40" s="5"/>
      <c r="C40" s="5" t="s">
        <v>66</v>
      </c>
      <c r="D40" s="5"/>
      <c r="E40" s="6"/>
      <c r="F40" s="6"/>
      <c r="G40" s="6"/>
      <c r="H40" s="6"/>
      <c r="I40" s="6"/>
    </row>
    <row r="41" spans="1:9" ht="12.75">
      <c r="A41" s="18">
        <v>25</v>
      </c>
      <c r="B41" s="7" t="s">
        <v>67</v>
      </c>
      <c r="C41" s="7" t="s">
        <v>68</v>
      </c>
      <c r="D41" s="7" t="s">
        <v>69</v>
      </c>
      <c r="E41" s="8">
        <v>2</v>
      </c>
      <c r="F41" s="8">
        <v>0</v>
      </c>
      <c r="G41" s="112">
        <f>E41*F41</f>
        <v>0</v>
      </c>
      <c r="H41" s="9">
        <v>0.112</v>
      </c>
      <c r="I41" s="9">
        <f aca="true" t="shared" si="2" ref="I41:I48">H41*E41</f>
        <v>0.224</v>
      </c>
    </row>
    <row r="42" spans="1:9" ht="12.75">
      <c r="A42" s="18">
        <v>26</v>
      </c>
      <c r="B42" s="7" t="s">
        <v>70</v>
      </c>
      <c r="C42" s="7" t="s">
        <v>71</v>
      </c>
      <c r="D42" s="7" t="s">
        <v>69</v>
      </c>
      <c r="E42" s="8">
        <v>4</v>
      </c>
      <c r="F42" s="8">
        <v>0</v>
      </c>
      <c r="G42" s="112">
        <f aca="true" t="shared" si="3" ref="G42:G49">E42*F42</f>
        <v>0</v>
      </c>
      <c r="H42" s="9">
        <v>0.146</v>
      </c>
      <c r="I42" s="9">
        <f t="shared" si="2"/>
        <v>0.584</v>
      </c>
    </row>
    <row r="43" spans="1:9" ht="12.75">
      <c r="A43" s="18">
        <v>27</v>
      </c>
      <c r="B43" s="7" t="s">
        <v>72</v>
      </c>
      <c r="C43" s="7" t="s">
        <v>73</v>
      </c>
      <c r="D43" s="7" t="s">
        <v>69</v>
      </c>
      <c r="E43" s="8">
        <v>6</v>
      </c>
      <c r="F43" s="8">
        <v>0</v>
      </c>
      <c r="G43" s="112">
        <f t="shared" si="3"/>
        <v>0</v>
      </c>
      <c r="H43" s="9">
        <v>0.197</v>
      </c>
      <c r="I43" s="9">
        <f t="shared" si="2"/>
        <v>1.182</v>
      </c>
    </row>
    <row r="44" spans="1:9" ht="12.75">
      <c r="A44" s="18">
        <v>28</v>
      </c>
      <c r="B44" s="7" t="s">
        <v>74</v>
      </c>
      <c r="C44" s="7" t="s">
        <v>75</v>
      </c>
      <c r="D44" s="7" t="s">
        <v>69</v>
      </c>
      <c r="E44" s="8">
        <v>4</v>
      </c>
      <c r="F44" s="8">
        <v>0</v>
      </c>
      <c r="G44" s="112">
        <f t="shared" si="3"/>
        <v>0</v>
      </c>
      <c r="H44" s="9">
        <v>0.003</v>
      </c>
      <c r="I44" s="9">
        <f t="shared" si="2"/>
        <v>0.012</v>
      </c>
    </row>
    <row r="45" spans="1:9" ht="12.75">
      <c r="A45" s="18">
        <v>29</v>
      </c>
      <c r="B45" s="7" t="s">
        <v>76</v>
      </c>
      <c r="C45" s="7" t="s">
        <v>77</v>
      </c>
      <c r="D45" s="7" t="s">
        <v>69</v>
      </c>
      <c r="E45" s="8">
        <v>6</v>
      </c>
      <c r="F45" s="8">
        <v>0</v>
      </c>
      <c r="G45" s="112">
        <f t="shared" si="3"/>
        <v>0</v>
      </c>
      <c r="H45" s="9">
        <v>0.003</v>
      </c>
      <c r="I45" s="9">
        <f t="shared" si="2"/>
        <v>0.018000000000000002</v>
      </c>
    </row>
    <row r="46" spans="1:9" ht="12.75">
      <c r="A46" s="18">
        <v>30</v>
      </c>
      <c r="B46" s="7" t="s">
        <v>78</v>
      </c>
      <c r="C46" s="7" t="s">
        <v>79</v>
      </c>
      <c r="D46" s="7" t="s">
        <v>80</v>
      </c>
      <c r="E46" s="8">
        <v>6.06</v>
      </c>
      <c r="F46" s="8">
        <v>0</v>
      </c>
      <c r="G46" s="112">
        <f t="shared" si="3"/>
        <v>0</v>
      </c>
      <c r="H46" s="9">
        <v>5.7</v>
      </c>
      <c r="I46" s="9">
        <f t="shared" si="2"/>
        <v>34.542</v>
      </c>
    </row>
    <row r="47" spans="1:9" ht="12.75">
      <c r="A47" s="18">
        <v>31</v>
      </c>
      <c r="B47" s="7" t="s">
        <v>81</v>
      </c>
      <c r="C47" s="7" t="s">
        <v>82</v>
      </c>
      <c r="D47" s="7" t="s">
        <v>80</v>
      </c>
      <c r="E47" s="8">
        <v>4.04</v>
      </c>
      <c r="F47" s="8">
        <v>0</v>
      </c>
      <c r="G47" s="112">
        <f t="shared" si="3"/>
        <v>0</v>
      </c>
      <c r="H47" s="9">
        <v>2</v>
      </c>
      <c r="I47" s="9">
        <f t="shared" si="2"/>
        <v>8.08</v>
      </c>
    </row>
    <row r="48" spans="1:9" ht="12.75">
      <c r="A48" s="18">
        <v>32</v>
      </c>
      <c r="B48" s="7" t="s">
        <v>83</v>
      </c>
      <c r="C48" s="7" t="s">
        <v>84</v>
      </c>
      <c r="D48" s="7" t="s">
        <v>80</v>
      </c>
      <c r="E48" s="8">
        <v>2.02</v>
      </c>
      <c r="F48" s="8">
        <v>0</v>
      </c>
      <c r="G48" s="112">
        <f t="shared" si="3"/>
        <v>0</v>
      </c>
      <c r="H48" s="9">
        <v>2.16</v>
      </c>
      <c r="I48" s="9">
        <f t="shared" si="2"/>
        <v>4.3632</v>
      </c>
    </row>
    <row r="49" spans="1:9" ht="13.5" thickBot="1">
      <c r="A49" s="18">
        <v>33</v>
      </c>
      <c r="B49" s="7" t="s">
        <v>50</v>
      </c>
      <c r="C49" s="7" t="s">
        <v>51</v>
      </c>
      <c r="D49" s="7" t="s">
        <v>4</v>
      </c>
      <c r="E49" s="8">
        <v>49.01</v>
      </c>
      <c r="F49" s="8">
        <v>0</v>
      </c>
      <c r="G49" s="112">
        <f t="shared" si="3"/>
        <v>0</v>
      </c>
      <c r="H49" s="9">
        <v>0</v>
      </c>
      <c r="I49" s="21">
        <v>0</v>
      </c>
    </row>
    <row r="50" spans="1:9" ht="15.75" thickBot="1">
      <c r="A50" s="124"/>
      <c r="B50" s="125" t="s">
        <v>52</v>
      </c>
      <c r="C50" s="126"/>
      <c r="D50" s="126"/>
      <c r="E50" s="127"/>
      <c r="F50" s="127"/>
      <c r="G50" s="140">
        <f>SUM(G41:G49)</f>
        <v>0</v>
      </c>
      <c r="H50" s="128"/>
      <c r="I50" s="130">
        <f>SUM(I41:I49)</f>
        <v>49.005199999999995</v>
      </c>
    </row>
    <row r="51" spans="2:9" ht="15">
      <c r="B51" s="11"/>
      <c r="C51" s="12"/>
      <c r="D51" s="12"/>
      <c r="E51" s="13"/>
      <c r="F51" s="13"/>
      <c r="G51" s="13"/>
      <c r="H51" s="14"/>
      <c r="I51" s="15"/>
    </row>
    <row r="52" spans="2:9" ht="15">
      <c r="B52" s="11"/>
      <c r="C52" s="12"/>
      <c r="D52" s="12"/>
      <c r="E52" s="13"/>
      <c r="F52" s="13"/>
      <c r="G52" s="13"/>
      <c r="H52" s="14"/>
      <c r="I52" s="15"/>
    </row>
    <row r="53" spans="2:9" ht="15">
      <c r="B53" s="5"/>
      <c r="C53" s="5" t="s">
        <v>85</v>
      </c>
      <c r="D53" s="5"/>
      <c r="E53" s="6"/>
      <c r="F53" s="6"/>
      <c r="G53" s="6"/>
      <c r="H53" s="6"/>
      <c r="I53" s="6"/>
    </row>
    <row r="54" spans="1:9" ht="12.75">
      <c r="A54" s="18">
        <v>34</v>
      </c>
      <c r="B54" s="7" t="s">
        <v>86</v>
      </c>
      <c r="C54" s="7" t="s">
        <v>87</v>
      </c>
      <c r="D54" s="7" t="s">
        <v>47</v>
      </c>
      <c r="E54" s="8">
        <v>36</v>
      </c>
      <c r="F54" s="8">
        <v>0</v>
      </c>
      <c r="G54" s="112">
        <f>E54*F54</f>
        <v>0</v>
      </c>
      <c r="H54" s="9">
        <v>0.496</v>
      </c>
      <c r="I54" s="9">
        <f>H54*E54</f>
        <v>17.856</v>
      </c>
    </row>
    <row r="55" spans="1:9" ht="12.75">
      <c r="A55" s="18">
        <v>35</v>
      </c>
      <c r="B55" s="7" t="s">
        <v>88</v>
      </c>
      <c r="C55" s="7" t="s">
        <v>89</v>
      </c>
      <c r="D55" s="7" t="s">
        <v>47</v>
      </c>
      <c r="E55" s="8">
        <v>45</v>
      </c>
      <c r="F55" s="8">
        <v>0</v>
      </c>
      <c r="G55" s="112">
        <f aca="true" t="shared" si="4" ref="G55:G63">E55*F55</f>
        <v>0</v>
      </c>
      <c r="H55" s="9">
        <v>0.213</v>
      </c>
      <c r="I55" s="9">
        <f aca="true" t="shared" si="5" ref="I55:I63">H55*E55</f>
        <v>9.584999999999999</v>
      </c>
    </row>
    <row r="56" spans="1:9" ht="12.75">
      <c r="A56" s="18">
        <v>36</v>
      </c>
      <c r="B56" s="7" t="s">
        <v>90</v>
      </c>
      <c r="C56" s="7" t="s">
        <v>91</v>
      </c>
      <c r="D56" s="7" t="s">
        <v>16</v>
      </c>
      <c r="E56" s="8">
        <v>1.75</v>
      </c>
      <c r="F56" s="8">
        <v>0</v>
      </c>
      <c r="G56" s="112">
        <f t="shared" si="4"/>
        <v>0</v>
      </c>
      <c r="H56" s="9">
        <v>2.501</v>
      </c>
      <c r="I56" s="9">
        <f t="shared" si="5"/>
        <v>4.3767499999999995</v>
      </c>
    </row>
    <row r="57" spans="1:9" ht="12.75">
      <c r="A57" s="18">
        <v>37</v>
      </c>
      <c r="B57" s="7" t="s">
        <v>92</v>
      </c>
      <c r="C57" s="7" t="s">
        <v>93</v>
      </c>
      <c r="D57" s="7" t="s">
        <v>16</v>
      </c>
      <c r="E57" s="8">
        <v>1.98</v>
      </c>
      <c r="F57" s="8">
        <v>0</v>
      </c>
      <c r="G57" s="112">
        <f t="shared" si="4"/>
        <v>0</v>
      </c>
      <c r="H57" s="9">
        <v>2.418</v>
      </c>
      <c r="I57" s="9">
        <f t="shared" si="5"/>
        <v>4.787640000000001</v>
      </c>
    </row>
    <row r="58" spans="1:9" ht="12.75">
      <c r="A58" s="18">
        <v>38</v>
      </c>
      <c r="B58" s="7" t="s">
        <v>94</v>
      </c>
      <c r="C58" s="7" t="s">
        <v>95</v>
      </c>
      <c r="D58" s="7" t="s">
        <v>47</v>
      </c>
      <c r="E58" s="8">
        <v>80</v>
      </c>
      <c r="F58" s="8">
        <v>0</v>
      </c>
      <c r="G58" s="112">
        <f t="shared" si="4"/>
        <v>0</v>
      </c>
      <c r="H58" s="9">
        <v>0.088</v>
      </c>
      <c r="I58" s="9">
        <f t="shared" si="5"/>
        <v>7.039999999999999</v>
      </c>
    </row>
    <row r="59" spans="1:9" ht="12.75">
      <c r="A59" s="18">
        <v>39</v>
      </c>
      <c r="B59" s="7" t="s">
        <v>96</v>
      </c>
      <c r="C59" s="7" t="s">
        <v>97</v>
      </c>
      <c r="D59" s="7" t="s">
        <v>16</v>
      </c>
      <c r="E59" s="8">
        <v>9</v>
      </c>
      <c r="F59" s="8">
        <v>0</v>
      </c>
      <c r="G59" s="112">
        <f t="shared" si="4"/>
        <v>0</v>
      </c>
      <c r="H59" s="9">
        <v>1.669</v>
      </c>
      <c r="I59" s="9">
        <f t="shared" si="5"/>
        <v>15.021</v>
      </c>
    </row>
    <row r="60" spans="1:9" ht="12.75">
      <c r="A60" s="18">
        <v>40</v>
      </c>
      <c r="B60" s="7" t="s">
        <v>98</v>
      </c>
      <c r="C60" s="7" t="s">
        <v>99</v>
      </c>
      <c r="D60" s="7" t="s">
        <v>16</v>
      </c>
      <c r="E60" s="8">
        <v>3</v>
      </c>
      <c r="F60" s="8">
        <v>0</v>
      </c>
      <c r="G60" s="112">
        <f t="shared" si="4"/>
        <v>0</v>
      </c>
      <c r="H60" s="9">
        <v>0.357</v>
      </c>
      <c r="I60" s="9">
        <f t="shared" si="5"/>
        <v>1.071</v>
      </c>
    </row>
    <row r="61" spans="1:9" ht="12.75">
      <c r="A61" s="18">
        <v>41</v>
      </c>
      <c r="B61" s="7" t="s">
        <v>100</v>
      </c>
      <c r="C61" s="7" t="s">
        <v>101</v>
      </c>
      <c r="D61" s="7" t="s">
        <v>16</v>
      </c>
      <c r="E61" s="8">
        <v>3.3</v>
      </c>
      <c r="F61" s="8">
        <v>0</v>
      </c>
      <c r="G61" s="112">
        <f t="shared" si="4"/>
        <v>0</v>
      </c>
      <c r="H61" s="9">
        <v>2.8</v>
      </c>
      <c r="I61" s="9">
        <f t="shared" si="5"/>
        <v>9.239999999999998</v>
      </c>
    </row>
    <row r="62" spans="1:9" ht="12.75">
      <c r="A62" s="18">
        <v>42</v>
      </c>
      <c r="B62" s="7" t="s">
        <v>102</v>
      </c>
      <c r="C62" s="7" t="s">
        <v>103</v>
      </c>
      <c r="D62" s="7" t="s">
        <v>47</v>
      </c>
      <c r="E62" s="8">
        <v>45</v>
      </c>
      <c r="F62" s="8">
        <v>0</v>
      </c>
      <c r="G62" s="112">
        <f t="shared" si="4"/>
        <v>0</v>
      </c>
      <c r="H62" s="9">
        <v>0.822</v>
      </c>
      <c r="I62" s="9">
        <f t="shared" si="5"/>
        <v>36.989999999999995</v>
      </c>
    </row>
    <row r="63" spans="1:9" ht="13.5" thickBot="1">
      <c r="A63" s="18">
        <v>43</v>
      </c>
      <c r="B63" s="7" t="s">
        <v>50</v>
      </c>
      <c r="C63" s="7" t="s">
        <v>51</v>
      </c>
      <c r="D63" s="7" t="s">
        <v>4</v>
      </c>
      <c r="E63" s="8">
        <v>105.96</v>
      </c>
      <c r="F63" s="8">
        <v>0</v>
      </c>
      <c r="G63" s="112">
        <f t="shared" si="4"/>
        <v>0</v>
      </c>
      <c r="H63" s="10">
        <v>0</v>
      </c>
      <c r="I63" s="19">
        <f t="shared" si="5"/>
        <v>0</v>
      </c>
    </row>
    <row r="64" spans="1:9" ht="15.75" thickBot="1">
      <c r="A64" s="124"/>
      <c r="B64" s="125" t="s">
        <v>52</v>
      </c>
      <c r="C64" s="126"/>
      <c r="D64" s="126"/>
      <c r="E64" s="127"/>
      <c r="F64" s="127"/>
      <c r="G64" s="140">
        <f>SUM(G54:G63)</f>
        <v>0</v>
      </c>
      <c r="H64" s="128"/>
      <c r="I64" s="130">
        <f>SUM(I54:I63)</f>
        <v>105.96739</v>
      </c>
    </row>
    <row r="65" spans="2:9" ht="15">
      <c r="B65" s="5"/>
      <c r="C65" s="5" t="s">
        <v>104</v>
      </c>
      <c r="D65" s="5"/>
      <c r="E65" s="6"/>
      <c r="F65" s="6"/>
      <c r="G65" s="6"/>
      <c r="H65" s="6"/>
      <c r="I65" s="6"/>
    </row>
    <row r="66" spans="1:9" ht="12.75">
      <c r="A66" s="18">
        <v>44</v>
      </c>
      <c r="B66" s="7" t="s">
        <v>105</v>
      </c>
      <c r="C66" s="7" t="s">
        <v>106</v>
      </c>
      <c r="D66" s="7" t="s">
        <v>47</v>
      </c>
      <c r="E66" s="8">
        <v>37.5</v>
      </c>
      <c r="F66" s="8">
        <v>0</v>
      </c>
      <c r="G66" s="112">
        <f>E66*F66</f>
        <v>0</v>
      </c>
      <c r="H66" s="9">
        <v>0.292</v>
      </c>
      <c r="I66" s="8">
        <f>H66*E66</f>
        <v>10.95</v>
      </c>
    </row>
    <row r="67" spans="1:9" ht="12.75">
      <c r="A67" s="18">
        <v>45</v>
      </c>
      <c r="B67" s="64" t="s">
        <v>186</v>
      </c>
      <c r="C67" s="64" t="s">
        <v>244</v>
      </c>
      <c r="D67" s="64" t="s">
        <v>3</v>
      </c>
      <c r="E67" s="8">
        <v>37.5</v>
      </c>
      <c r="F67" s="8">
        <v>0</v>
      </c>
      <c r="G67" s="112">
        <f>E67*F67</f>
        <v>0</v>
      </c>
      <c r="H67" s="9">
        <v>0.28</v>
      </c>
      <c r="I67" s="8">
        <v>10.498</v>
      </c>
    </row>
    <row r="68" spans="1:9" ht="12.75">
      <c r="A68" s="18">
        <v>46</v>
      </c>
      <c r="B68" s="7" t="s">
        <v>107</v>
      </c>
      <c r="C68" s="7" t="s">
        <v>108</v>
      </c>
      <c r="D68" s="64" t="s">
        <v>3</v>
      </c>
      <c r="E68" s="8">
        <v>75</v>
      </c>
      <c r="F68" s="8">
        <v>0</v>
      </c>
      <c r="G68" s="112">
        <f>E68*F68</f>
        <v>0</v>
      </c>
      <c r="H68" s="8">
        <v>0.03</v>
      </c>
      <c r="I68" s="8">
        <f>H68*E68</f>
        <v>2.25</v>
      </c>
    </row>
    <row r="69" spans="1:9" ht="12.75">
      <c r="A69" s="18">
        <v>47</v>
      </c>
      <c r="B69" s="64" t="s">
        <v>245</v>
      </c>
      <c r="C69" s="64" t="s">
        <v>246</v>
      </c>
      <c r="D69" s="64" t="s">
        <v>3</v>
      </c>
      <c r="E69" s="8">
        <v>37.5</v>
      </c>
      <c r="F69" s="8">
        <v>0</v>
      </c>
      <c r="G69" s="112">
        <f>E69*F69</f>
        <v>0</v>
      </c>
      <c r="H69" s="8">
        <v>0.024</v>
      </c>
      <c r="I69" s="20">
        <v>0.993</v>
      </c>
    </row>
    <row r="70" spans="1:9" ht="13.5" thickBot="1">
      <c r="A70" s="18">
        <v>48</v>
      </c>
      <c r="B70" s="7" t="s">
        <v>50</v>
      </c>
      <c r="C70" s="7" t="s">
        <v>51</v>
      </c>
      <c r="D70" s="7" t="s">
        <v>4</v>
      </c>
      <c r="E70" s="8">
        <v>24.69</v>
      </c>
      <c r="F70" s="8">
        <v>0</v>
      </c>
      <c r="G70" s="112">
        <f>E70*F70</f>
        <v>0</v>
      </c>
      <c r="H70" s="10">
        <v>0</v>
      </c>
      <c r="I70" s="19">
        <f>H70*E70</f>
        <v>0</v>
      </c>
    </row>
    <row r="71" spans="1:9" ht="15.75" thickBot="1">
      <c r="A71" s="124"/>
      <c r="B71" s="125" t="s">
        <v>52</v>
      </c>
      <c r="C71" s="126"/>
      <c r="D71" s="126"/>
      <c r="E71" s="127"/>
      <c r="F71" s="127"/>
      <c r="G71" s="140">
        <f>SUM(G66:G70)</f>
        <v>0</v>
      </c>
      <c r="H71" s="128"/>
      <c r="I71" s="130">
        <f>SUM(I66:I70)</f>
        <v>24.691</v>
      </c>
    </row>
    <row r="72" spans="2:9" ht="15">
      <c r="B72" s="5"/>
      <c r="C72" s="5" t="s">
        <v>109</v>
      </c>
      <c r="D72" s="5"/>
      <c r="E72" s="6"/>
      <c r="F72" s="6"/>
      <c r="G72" s="6"/>
      <c r="H72" s="6"/>
      <c r="I72" s="6"/>
    </row>
    <row r="73" spans="1:9" ht="12.75">
      <c r="A73" s="18">
        <v>47</v>
      </c>
      <c r="B73" s="7" t="s">
        <v>110</v>
      </c>
      <c r="C73" s="7" t="s">
        <v>111</v>
      </c>
      <c r="D73" s="7" t="s">
        <v>47</v>
      </c>
      <c r="E73" s="8">
        <v>30.84</v>
      </c>
      <c r="F73" s="8">
        <v>0</v>
      </c>
      <c r="G73" s="112">
        <f>E73*F73</f>
        <v>0</v>
      </c>
      <c r="H73" s="9">
        <v>0.001</v>
      </c>
      <c r="I73" s="9">
        <f>H73*E73</f>
        <v>0.03084</v>
      </c>
    </row>
    <row r="74" spans="1:9" ht="12.75">
      <c r="A74" s="18">
        <v>48</v>
      </c>
      <c r="B74" s="7" t="s">
        <v>112</v>
      </c>
      <c r="C74" s="7" t="s">
        <v>113</v>
      </c>
      <c r="D74" s="7" t="s">
        <v>47</v>
      </c>
      <c r="E74" s="8">
        <v>30.84</v>
      </c>
      <c r="F74" s="8">
        <v>0</v>
      </c>
      <c r="G74" s="112">
        <f>E74*F74</f>
        <v>0</v>
      </c>
      <c r="H74" s="9">
        <v>0.056</v>
      </c>
      <c r="I74" s="9">
        <f>H74*E74</f>
        <v>1.7270400000000001</v>
      </c>
    </row>
    <row r="75" spans="1:9" ht="13.5" thickBot="1">
      <c r="A75" s="18">
        <v>49</v>
      </c>
      <c r="B75" s="7" t="s">
        <v>50</v>
      </c>
      <c r="C75" s="7" t="s">
        <v>51</v>
      </c>
      <c r="D75" s="7" t="s">
        <v>4</v>
      </c>
      <c r="E75" s="10">
        <v>1.76</v>
      </c>
      <c r="F75" s="8">
        <v>0</v>
      </c>
      <c r="G75" s="112">
        <f>E75*F75</f>
        <v>0</v>
      </c>
      <c r="H75" s="10">
        <v>0</v>
      </c>
      <c r="I75" s="19">
        <f>H75*E75</f>
        <v>0</v>
      </c>
    </row>
    <row r="76" spans="1:9" ht="15.75" thickBot="1">
      <c r="A76" s="124"/>
      <c r="B76" s="125" t="s">
        <v>52</v>
      </c>
      <c r="C76" s="126"/>
      <c r="D76" s="126"/>
      <c r="E76" s="127"/>
      <c r="F76" s="127"/>
      <c r="G76" s="140">
        <f>SUM(G73:G75)</f>
        <v>0</v>
      </c>
      <c r="H76" s="128"/>
      <c r="I76" s="130">
        <f>SUM(I73:I75)</f>
        <v>1.75788</v>
      </c>
    </row>
    <row r="77" spans="2:9" ht="15">
      <c r="B77" s="5"/>
      <c r="C77" s="5" t="s">
        <v>114</v>
      </c>
      <c r="D77" s="5"/>
      <c r="E77" s="6"/>
      <c r="F77" s="6"/>
      <c r="G77" s="6"/>
      <c r="H77" s="6"/>
      <c r="I77" s="6"/>
    </row>
    <row r="78" spans="1:9" ht="12.75">
      <c r="A78" s="18">
        <v>50</v>
      </c>
      <c r="B78" s="7" t="s">
        <v>115</v>
      </c>
      <c r="C78" s="7" t="s">
        <v>116</v>
      </c>
      <c r="D78" s="7" t="s">
        <v>47</v>
      </c>
      <c r="E78" s="8">
        <v>75.54</v>
      </c>
      <c r="F78" s="8">
        <v>0</v>
      </c>
      <c r="G78" s="112">
        <f>E78*F78</f>
        <v>0</v>
      </c>
      <c r="H78" s="10">
        <v>0</v>
      </c>
      <c r="I78" s="10">
        <v>0</v>
      </c>
    </row>
    <row r="79" spans="1:9" ht="12.75">
      <c r="A79" s="18">
        <v>51</v>
      </c>
      <c r="B79" s="7" t="s">
        <v>117</v>
      </c>
      <c r="C79" s="7" t="s">
        <v>118</v>
      </c>
      <c r="D79" s="7" t="s">
        <v>47</v>
      </c>
      <c r="E79" s="8">
        <v>151.08</v>
      </c>
      <c r="F79" s="8">
        <v>0</v>
      </c>
      <c r="G79" s="112">
        <f>E79*F79</f>
        <v>0</v>
      </c>
      <c r="H79" s="10">
        <v>0</v>
      </c>
      <c r="I79" s="10">
        <v>0</v>
      </c>
    </row>
    <row r="80" spans="1:9" ht="12.75">
      <c r="A80" s="18">
        <v>52</v>
      </c>
      <c r="B80" s="7" t="s">
        <v>78</v>
      </c>
      <c r="C80" s="7" t="s">
        <v>119</v>
      </c>
      <c r="D80" s="7" t="s">
        <v>120</v>
      </c>
      <c r="E80" s="8">
        <v>26.44</v>
      </c>
      <c r="F80" s="8">
        <v>0</v>
      </c>
      <c r="G80" s="112">
        <f>E80*F80</f>
        <v>0</v>
      </c>
      <c r="H80" s="10">
        <v>0.001</v>
      </c>
      <c r="I80" s="10">
        <f>H80*26.44</f>
        <v>0.02644</v>
      </c>
    </row>
    <row r="81" spans="1:9" ht="12.75">
      <c r="A81" s="18">
        <v>53</v>
      </c>
      <c r="B81" s="7" t="s">
        <v>81</v>
      </c>
      <c r="C81" s="7" t="s">
        <v>121</v>
      </c>
      <c r="D81" s="7" t="s">
        <v>47</v>
      </c>
      <c r="E81" s="8">
        <v>173.74</v>
      </c>
      <c r="F81" s="8">
        <v>0</v>
      </c>
      <c r="G81" s="112">
        <f>E81*F81</f>
        <v>0</v>
      </c>
      <c r="H81" s="9">
        <v>0.0045</v>
      </c>
      <c r="I81" s="9">
        <f>H81*E81</f>
        <v>0.78183</v>
      </c>
    </row>
    <row r="82" spans="1:9" ht="13.5" thickBot="1">
      <c r="A82" s="18">
        <v>54</v>
      </c>
      <c r="B82" s="7" t="s">
        <v>122</v>
      </c>
      <c r="C82" s="7" t="s">
        <v>123</v>
      </c>
      <c r="D82" s="7" t="s">
        <v>4</v>
      </c>
      <c r="E82" s="8">
        <v>0.88</v>
      </c>
      <c r="F82" s="8">
        <v>0</v>
      </c>
      <c r="G82" s="133">
        <f>E82*F82</f>
        <v>0</v>
      </c>
      <c r="H82" s="10">
        <v>0</v>
      </c>
      <c r="I82" s="19">
        <v>0</v>
      </c>
    </row>
    <row r="83" spans="1:9" ht="15.75" thickBot="1">
      <c r="A83" s="124"/>
      <c r="B83" s="125" t="s">
        <v>52</v>
      </c>
      <c r="C83" s="126"/>
      <c r="D83" s="126"/>
      <c r="E83" s="127"/>
      <c r="F83" s="127"/>
      <c r="G83" s="140">
        <f>SUM(G78:G82)</f>
        <v>0</v>
      </c>
      <c r="H83" s="128"/>
      <c r="I83" s="130">
        <f>SUM(I78:I82)</f>
        <v>0.80827</v>
      </c>
    </row>
    <row r="84" spans="2:9" ht="15">
      <c r="B84" s="5"/>
      <c r="C84" s="5" t="s">
        <v>124</v>
      </c>
      <c r="D84" s="5"/>
      <c r="E84" s="6"/>
      <c r="F84" s="6"/>
      <c r="G84" s="6"/>
      <c r="H84" s="6"/>
      <c r="I84" s="6"/>
    </row>
    <row r="85" spans="1:9" ht="12.75">
      <c r="A85" s="18">
        <v>55</v>
      </c>
      <c r="B85" s="7">
        <v>7</v>
      </c>
      <c r="C85" s="7" t="s">
        <v>5</v>
      </c>
      <c r="D85" s="7" t="s">
        <v>125</v>
      </c>
      <c r="E85" s="8">
        <v>2</v>
      </c>
      <c r="F85" s="8">
        <f>G83+G76+G71+G64+G50+G39+G30</f>
        <v>0</v>
      </c>
      <c r="G85" s="112">
        <f>F85*0.02</f>
        <v>0</v>
      </c>
      <c r="H85" s="131">
        <v>0</v>
      </c>
      <c r="I85" s="131">
        <v>0</v>
      </c>
    </row>
    <row r="86" spans="2:9" ht="15.75" thickBot="1">
      <c r="B86" s="11"/>
      <c r="C86" s="12"/>
      <c r="D86" s="12"/>
      <c r="E86" s="13"/>
      <c r="F86" s="13"/>
      <c r="G86" s="13"/>
      <c r="H86" s="14"/>
      <c r="I86" s="15"/>
    </row>
    <row r="87" spans="1:9" ht="18.75" thickBot="1">
      <c r="A87" s="32"/>
      <c r="B87" s="33" t="s">
        <v>126</v>
      </c>
      <c r="C87" s="33"/>
      <c r="D87" s="33"/>
      <c r="E87" s="33"/>
      <c r="F87" s="33"/>
      <c r="G87" s="144">
        <f>G30+G39+G50+G64+G71+G76+G83+G85</f>
        <v>0</v>
      </c>
      <c r="H87" s="33"/>
      <c r="I87" s="34">
        <f>I86+I83+I76+I71+I64+I50+I39+I30</f>
        <v>204.23994</v>
      </c>
    </row>
  </sheetData>
  <sheetProtection/>
  <mergeCells count="24">
    <mergeCell ref="F2:F3"/>
    <mergeCell ref="E4:E5"/>
    <mergeCell ref="F4:F5"/>
    <mergeCell ref="E6:E7"/>
    <mergeCell ref="A6:C7"/>
    <mergeCell ref="D6:D7"/>
    <mergeCell ref="G6:G7"/>
    <mergeCell ref="H6:J7"/>
    <mergeCell ref="F6:F7"/>
    <mergeCell ref="A8:C9"/>
    <mergeCell ref="D8:D9"/>
    <mergeCell ref="E8:F9"/>
    <mergeCell ref="G8:G9"/>
    <mergeCell ref="H8:J9"/>
    <mergeCell ref="A1:J1"/>
    <mergeCell ref="A2:C3"/>
    <mergeCell ref="D2:D3"/>
    <mergeCell ref="G2:G3"/>
    <mergeCell ref="H2:J3"/>
    <mergeCell ref="A4:C5"/>
    <mergeCell ref="D4:D5"/>
    <mergeCell ref="G4:G5"/>
    <mergeCell ref="H4:J5"/>
    <mergeCell ref="E2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28">
      <selection activeCell="A48" sqref="A48:A50"/>
    </sheetView>
  </sheetViews>
  <sheetFormatPr defaultColWidth="9.140625" defaultRowHeight="12.75"/>
  <cols>
    <col min="1" max="1" width="13.00390625" style="0" customWidth="1"/>
    <col min="2" max="2" width="39.00390625" style="0" customWidth="1"/>
    <col min="3" max="3" width="10.28125" style="0" customWidth="1"/>
    <col min="4" max="4" width="6.7109375" style="0" customWidth="1"/>
    <col min="5" max="5" width="9.28125" style="0" bestFit="1" customWidth="1"/>
    <col min="6" max="6" width="11.57421875" style="0" customWidth="1"/>
    <col min="7" max="7" width="13.00390625" style="0" customWidth="1"/>
    <col min="8" max="8" width="12.28125" style="0" customWidth="1"/>
    <col min="9" max="9" width="11.8515625" style="0" customWidth="1"/>
  </cols>
  <sheetData>
    <row r="1" spans="1:9" ht="20.25">
      <c r="A1" s="46"/>
      <c r="B1" s="47" t="s">
        <v>130</v>
      </c>
      <c r="C1" s="48"/>
      <c r="D1" s="49"/>
      <c r="E1" s="49"/>
      <c r="F1" s="48"/>
      <c r="G1" s="50"/>
      <c r="H1" s="50"/>
      <c r="I1" s="51"/>
    </row>
    <row r="2" spans="1:9" ht="12.75">
      <c r="A2" s="52" t="s">
        <v>142</v>
      </c>
      <c r="B2" s="53" t="s">
        <v>143</v>
      </c>
      <c r="C2" s="54"/>
      <c r="D2" s="55"/>
      <c r="E2" s="55"/>
      <c r="F2" s="54" t="s">
        <v>239</v>
      </c>
      <c r="G2" s="164"/>
      <c r="H2" s="165"/>
      <c r="I2" s="166"/>
    </row>
    <row r="3" spans="1:9" ht="12.75">
      <c r="A3" s="52" t="s">
        <v>144</v>
      </c>
      <c r="B3" s="56" t="s">
        <v>145</v>
      </c>
      <c r="C3" s="54"/>
      <c r="D3" s="55"/>
      <c r="E3" s="55"/>
      <c r="F3" s="57" t="s">
        <v>240</v>
      </c>
      <c r="G3" s="164"/>
      <c r="H3" s="165"/>
      <c r="I3" s="166"/>
    </row>
    <row r="4" spans="1:9" ht="13.5" thickBot="1">
      <c r="A4" s="58" t="s">
        <v>146</v>
      </c>
      <c r="B4" s="59" t="s">
        <v>147</v>
      </c>
      <c r="C4" s="60"/>
      <c r="D4" s="61"/>
      <c r="E4" s="61"/>
      <c r="F4" s="60"/>
      <c r="G4" s="62"/>
      <c r="H4" s="62"/>
      <c r="I4" s="63"/>
    </row>
    <row r="5" spans="1:9" ht="13.5" thickBot="1">
      <c r="A5" s="35"/>
      <c r="B5" s="1"/>
      <c r="C5" s="1"/>
      <c r="D5" s="3"/>
      <c r="E5" s="3"/>
      <c r="F5" s="1"/>
      <c r="G5" s="12"/>
      <c r="H5" s="12"/>
      <c r="I5" s="12"/>
    </row>
    <row r="6" spans="1:9" ht="12.75">
      <c r="A6" s="97" t="s">
        <v>8</v>
      </c>
      <c r="B6" s="98" t="s">
        <v>9</v>
      </c>
      <c r="C6" s="99"/>
      <c r="D6" s="100" t="s">
        <v>10</v>
      </c>
      <c r="E6" s="101" t="s">
        <v>11</v>
      </c>
      <c r="F6" s="98" t="s">
        <v>148</v>
      </c>
      <c r="G6" s="98" t="s">
        <v>149</v>
      </c>
      <c r="H6" s="102" t="s">
        <v>148</v>
      </c>
      <c r="I6" s="103" t="s">
        <v>150</v>
      </c>
    </row>
    <row r="7" spans="1:9" ht="12.75">
      <c r="A7" s="104"/>
      <c r="B7" s="105"/>
      <c r="C7" s="106"/>
      <c r="D7" s="107"/>
      <c r="E7" s="108"/>
      <c r="F7" s="105" t="s">
        <v>149</v>
      </c>
      <c r="G7" s="105" t="s">
        <v>151</v>
      </c>
      <c r="H7" s="109" t="s">
        <v>152</v>
      </c>
      <c r="I7" s="110" t="s">
        <v>151</v>
      </c>
    </row>
    <row r="8" spans="1:9" ht="15">
      <c r="A8" s="36"/>
      <c r="B8" s="37" t="s">
        <v>13</v>
      </c>
      <c r="C8" s="7"/>
      <c r="D8" s="7"/>
      <c r="E8" s="8"/>
      <c r="F8" s="8"/>
      <c r="G8" s="8"/>
      <c r="H8" s="9"/>
      <c r="I8" s="38"/>
    </row>
    <row r="9" spans="1:9" ht="12.75">
      <c r="A9" s="36" t="s">
        <v>153</v>
      </c>
      <c r="B9" s="7" t="s">
        <v>154</v>
      </c>
      <c r="C9" s="7"/>
      <c r="D9" s="7" t="s">
        <v>21</v>
      </c>
      <c r="E9" s="8">
        <v>20</v>
      </c>
      <c r="F9" s="8"/>
      <c r="G9" s="112">
        <f>E9*F9</f>
        <v>0</v>
      </c>
      <c r="H9" s="9">
        <v>0.02</v>
      </c>
      <c r="I9" s="38">
        <v>0.496</v>
      </c>
    </row>
    <row r="10" spans="1:9" ht="12.75">
      <c r="A10" s="36" t="s">
        <v>155</v>
      </c>
      <c r="B10" s="7" t="s">
        <v>156</v>
      </c>
      <c r="C10" s="7"/>
      <c r="D10" s="7" t="s">
        <v>16</v>
      </c>
      <c r="E10" s="8">
        <v>751</v>
      </c>
      <c r="F10" s="8"/>
      <c r="G10" s="112">
        <f aca="true" t="shared" si="0" ref="G10:G90">E10*F10</f>
        <v>0</v>
      </c>
      <c r="H10" s="9">
        <v>0</v>
      </c>
      <c r="I10" s="38">
        <v>0</v>
      </c>
    </row>
    <row r="11" spans="1:9" ht="12.75">
      <c r="A11" s="36" t="s">
        <v>157</v>
      </c>
      <c r="B11" s="7" t="s">
        <v>158</v>
      </c>
      <c r="C11" s="7"/>
      <c r="D11" s="7" t="s">
        <v>16</v>
      </c>
      <c r="E11" s="8">
        <v>250</v>
      </c>
      <c r="F11" s="8"/>
      <c r="G11" s="112">
        <f t="shared" si="0"/>
        <v>0</v>
      </c>
      <c r="H11" s="9">
        <v>0</v>
      </c>
      <c r="I11" s="38">
        <v>0</v>
      </c>
    </row>
    <row r="12" spans="1:9" ht="12.75">
      <c r="A12" s="36" t="s">
        <v>159</v>
      </c>
      <c r="B12" s="7" t="s">
        <v>160</v>
      </c>
      <c r="C12" s="7"/>
      <c r="D12" s="7" t="s">
        <v>16</v>
      </c>
      <c r="E12" s="8">
        <v>250</v>
      </c>
      <c r="F12" s="8"/>
      <c r="G12" s="112">
        <f t="shared" si="0"/>
        <v>0</v>
      </c>
      <c r="H12" s="9">
        <v>0</v>
      </c>
      <c r="I12" s="38">
        <v>0</v>
      </c>
    </row>
    <row r="13" spans="1:9" ht="12.75">
      <c r="A13" s="36" t="s">
        <v>161</v>
      </c>
      <c r="B13" s="7" t="s">
        <v>162</v>
      </c>
      <c r="C13" s="7"/>
      <c r="D13" s="7" t="s">
        <v>16</v>
      </c>
      <c r="E13" s="8">
        <v>90</v>
      </c>
      <c r="F13" s="8"/>
      <c r="G13" s="112">
        <f t="shared" si="0"/>
        <v>0</v>
      </c>
      <c r="H13" s="9">
        <v>0</v>
      </c>
      <c r="I13" s="38">
        <v>0</v>
      </c>
    </row>
    <row r="14" spans="1:9" ht="12.75">
      <c r="A14" s="36" t="s">
        <v>41</v>
      </c>
      <c r="B14" s="7" t="s">
        <v>42</v>
      </c>
      <c r="C14" s="7"/>
      <c r="D14" s="7" t="s">
        <v>16</v>
      </c>
      <c r="E14" s="8">
        <v>250</v>
      </c>
      <c r="F14" s="8"/>
      <c r="G14" s="112">
        <f t="shared" si="0"/>
        <v>0</v>
      </c>
      <c r="H14" s="9">
        <v>0</v>
      </c>
      <c r="I14" s="38">
        <v>0</v>
      </c>
    </row>
    <row r="15" spans="1:9" ht="12.75">
      <c r="A15" s="36" t="s">
        <v>163</v>
      </c>
      <c r="B15" s="7" t="s">
        <v>164</v>
      </c>
      <c r="C15" s="7"/>
      <c r="D15" s="7" t="s">
        <v>16</v>
      </c>
      <c r="E15" s="8">
        <v>90</v>
      </c>
      <c r="F15" s="8"/>
      <c r="G15" s="112">
        <f t="shared" si="0"/>
        <v>0</v>
      </c>
      <c r="H15" s="9">
        <v>0</v>
      </c>
      <c r="I15" s="38">
        <v>0</v>
      </c>
    </row>
    <row r="16" spans="1:9" ht="12.75">
      <c r="A16" s="36" t="s">
        <v>165</v>
      </c>
      <c r="B16" s="7" t="s">
        <v>166</v>
      </c>
      <c r="C16" s="7"/>
      <c r="D16" s="7" t="s">
        <v>47</v>
      </c>
      <c r="E16" s="8">
        <v>2590</v>
      </c>
      <c r="F16" s="8"/>
      <c r="G16" s="112">
        <f t="shared" si="0"/>
        <v>0</v>
      </c>
      <c r="H16" s="9">
        <v>0</v>
      </c>
      <c r="I16" s="38">
        <v>0</v>
      </c>
    </row>
    <row r="17" spans="1:9" ht="12.75">
      <c r="A17" s="36" t="s">
        <v>167</v>
      </c>
      <c r="B17" s="7" t="s">
        <v>1</v>
      </c>
      <c r="C17" s="7"/>
      <c r="D17" s="7" t="s">
        <v>47</v>
      </c>
      <c r="E17" s="8">
        <v>185</v>
      </c>
      <c r="F17" s="8"/>
      <c r="G17" s="112">
        <f t="shared" si="0"/>
        <v>0</v>
      </c>
      <c r="H17" s="9">
        <v>0</v>
      </c>
      <c r="I17" s="38">
        <v>0</v>
      </c>
    </row>
    <row r="18" spans="1:9" ht="12.75">
      <c r="A18" s="36" t="s">
        <v>168</v>
      </c>
      <c r="B18" s="7" t="s">
        <v>169</v>
      </c>
      <c r="C18" s="7"/>
      <c r="D18" s="7" t="s">
        <v>16</v>
      </c>
      <c r="E18" s="8">
        <v>90</v>
      </c>
      <c r="F18" s="8"/>
      <c r="G18" s="112">
        <f t="shared" si="0"/>
        <v>0</v>
      </c>
      <c r="H18" s="9">
        <v>0</v>
      </c>
      <c r="I18" s="38">
        <v>0</v>
      </c>
    </row>
    <row r="19" spans="1:9" ht="12.75">
      <c r="A19" s="36" t="s">
        <v>170</v>
      </c>
      <c r="B19" s="7" t="s">
        <v>171</v>
      </c>
      <c r="C19" s="7" t="s">
        <v>172</v>
      </c>
      <c r="D19" s="7" t="s">
        <v>21</v>
      </c>
      <c r="E19" s="8">
        <v>300</v>
      </c>
      <c r="F19" s="8"/>
      <c r="G19" s="112">
        <f t="shared" si="0"/>
        <v>0</v>
      </c>
      <c r="H19" s="9">
        <v>0</v>
      </c>
      <c r="I19" s="39">
        <v>0</v>
      </c>
    </row>
    <row r="20" spans="1:9" ht="13.5" thickBot="1">
      <c r="A20" s="36" t="s">
        <v>173</v>
      </c>
      <c r="B20" s="7" t="s">
        <v>174</v>
      </c>
      <c r="C20" s="7"/>
      <c r="D20" s="7" t="s">
        <v>4</v>
      </c>
      <c r="E20" s="8">
        <v>0.5</v>
      </c>
      <c r="F20" s="8"/>
      <c r="G20" s="133">
        <f t="shared" si="0"/>
        <v>0</v>
      </c>
      <c r="H20" s="9">
        <v>0</v>
      </c>
      <c r="I20" s="38">
        <v>0</v>
      </c>
    </row>
    <row r="21" spans="1:9" ht="15.75" thickBot="1">
      <c r="A21" s="116" t="s">
        <v>52</v>
      </c>
      <c r="B21" s="65"/>
      <c r="C21" s="65"/>
      <c r="D21" s="65"/>
      <c r="E21" s="66"/>
      <c r="F21" s="78"/>
      <c r="G21" s="111">
        <f>SUM(G9:G20)</f>
        <v>0</v>
      </c>
      <c r="H21" s="79"/>
      <c r="I21" s="117">
        <v>0.496</v>
      </c>
    </row>
    <row r="22" spans="1:9" ht="15">
      <c r="A22" s="36"/>
      <c r="B22" s="37" t="s">
        <v>175</v>
      </c>
      <c r="C22" s="7"/>
      <c r="D22" s="7"/>
      <c r="E22" s="8"/>
      <c r="F22" s="8"/>
      <c r="G22" s="134"/>
      <c r="H22" s="9"/>
      <c r="I22" s="38"/>
    </row>
    <row r="23" spans="1:9" ht="12.75">
      <c r="A23" s="36" t="s">
        <v>176</v>
      </c>
      <c r="B23" s="7" t="s">
        <v>177</v>
      </c>
      <c r="C23" s="7"/>
      <c r="D23" s="7" t="s">
        <v>21</v>
      </c>
      <c r="E23" s="8">
        <v>550.5</v>
      </c>
      <c r="F23" s="8"/>
      <c r="G23" s="112">
        <f t="shared" si="0"/>
        <v>0</v>
      </c>
      <c r="H23" s="9">
        <v>0</v>
      </c>
      <c r="I23" s="38">
        <v>0</v>
      </c>
    </row>
    <row r="24" spans="1:9" ht="12.75">
      <c r="A24" s="41">
        <v>58343930</v>
      </c>
      <c r="B24" s="7" t="s">
        <v>178</v>
      </c>
      <c r="C24" s="7" t="s">
        <v>179</v>
      </c>
      <c r="D24" s="7" t="s">
        <v>4</v>
      </c>
      <c r="E24" s="8">
        <v>123.42</v>
      </c>
      <c r="F24" s="8"/>
      <c r="G24" s="112">
        <f t="shared" si="0"/>
        <v>0</v>
      </c>
      <c r="H24" s="9">
        <v>1</v>
      </c>
      <c r="I24" s="38">
        <v>123.42</v>
      </c>
    </row>
    <row r="25" spans="1:9" ht="13.5" thickBot="1">
      <c r="A25" s="36" t="s">
        <v>173</v>
      </c>
      <c r="B25" s="7" t="s">
        <v>174</v>
      </c>
      <c r="C25" s="7"/>
      <c r="D25" s="7" t="s">
        <v>4</v>
      </c>
      <c r="E25" s="8">
        <v>123.42</v>
      </c>
      <c r="F25" s="8"/>
      <c r="G25" s="133">
        <f t="shared" si="0"/>
        <v>0</v>
      </c>
      <c r="H25" s="9">
        <v>0</v>
      </c>
      <c r="I25" s="38">
        <v>0</v>
      </c>
    </row>
    <row r="26" spans="1:9" ht="15.75" thickBot="1">
      <c r="A26" s="116" t="s">
        <v>52</v>
      </c>
      <c r="B26" s="65"/>
      <c r="C26" s="65"/>
      <c r="D26" s="65"/>
      <c r="E26" s="66"/>
      <c r="F26" s="78"/>
      <c r="G26" s="111">
        <f>SUM(G23:G25)</f>
        <v>0</v>
      </c>
      <c r="H26" s="139"/>
      <c r="I26" s="117">
        <v>123.42</v>
      </c>
    </row>
    <row r="27" spans="1:9" ht="15">
      <c r="A27" s="36"/>
      <c r="B27" s="37" t="s">
        <v>85</v>
      </c>
      <c r="C27" s="7"/>
      <c r="D27" s="7"/>
      <c r="E27" s="8"/>
      <c r="F27" s="8"/>
      <c r="G27" s="134"/>
      <c r="H27" s="9"/>
      <c r="I27" s="38"/>
    </row>
    <row r="28" spans="1:9" ht="12.75">
      <c r="A28" s="36" t="s">
        <v>180</v>
      </c>
      <c r="B28" s="7" t="s">
        <v>181</v>
      </c>
      <c r="C28" s="7"/>
      <c r="D28" s="7" t="s">
        <v>16</v>
      </c>
      <c r="E28" s="8">
        <v>8.27</v>
      </c>
      <c r="F28" s="8"/>
      <c r="G28" s="112">
        <f t="shared" si="0"/>
        <v>0</v>
      </c>
      <c r="H28" s="9">
        <v>1.891</v>
      </c>
      <c r="I28" s="38">
        <v>15.639</v>
      </c>
    </row>
    <row r="29" spans="1:9" ht="13.5" thickBot="1">
      <c r="A29" s="36" t="s">
        <v>173</v>
      </c>
      <c r="B29" s="7" t="s">
        <v>174</v>
      </c>
      <c r="C29" s="7"/>
      <c r="D29" s="7" t="s">
        <v>4</v>
      </c>
      <c r="E29" s="8">
        <v>15.64</v>
      </c>
      <c r="F29" s="8"/>
      <c r="G29" s="133">
        <f t="shared" si="0"/>
        <v>0</v>
      </c>
      <c r="H29" s="9">
        <v>0</v>
      </c>
      <c r="I29" s="38">
        <v>0</v>
      </c>
    </row>
    <row r="30" spans="1:9" ht="15.75" thickBot="1">
      <c r="A30" s="113" t="s">
        <v>52</v>
      </c>
      <c r="B30" s="114"/>
      <c r="C30" s="114"/>
      <c r="D30" s="114"/>
      <c r="E30" s="115"/>
      <c r="F30" s="119"/>
      <c r="G30" s="111">
        <f>SUM(G28:G29)</f>
        <v>0</v>
      </c>
      <c r="H30" s="83"/>
      <c r="I30" s="138">
        <v>15.639</v>
      </c>
    </row>
    <row r="31" spans="1:9" ht="15">
      <c r="A31" s="43"/>
      <c r="B31" s="4"/>
      <c r="C31" s="4"/>
      <c r="D31" s="4"/>
      <c r="E31" s="44"/>
      <c r="F31" s="44"/>
      <c r="G31" s="45"/>
      <c r="H31" s="22"/>
      <c r="I31" s="22"/>
    </row>
    <row r="32" spans="1:9" ht="15">
      <c r="A32" s="43"/>
      <c r="B32" s="4"/>
      <c r="C32" s="4"/>
      <c r="D32" s="4"/>
      <c r="E32" s="44"/>
      <c r="F32" s="44"/>
      <c r="G32" s="45"/>
      <c r="H32" s="22"/>
      <c r="I32" s="22"/>
    </row>
    <row r="33" spans="1:9" ht="15.75" thickBot="1">
      <c r="A33" s="43"/>
      <c r="B33" s="4"/>
      <c r="C33" s="4"/>
      <c r="D33" s="4"/>
      <c r="E33" s="44"/>
      <c r="F33" s="44"/>
      <c r="G33" s="45"/>
      <c r="H33" s="22"/>
      <c r="I33" s="22"/>
    </row>
    <row r="34" spans="1:9" ht="20.25">
      <c r="A34" s="46"/>
      <c r="B34" s="47" t="s">
        <v>130</v>
      </c>
      <c r="C34" s="48"/>
      <c r="D34" s="49"/>
      <c r="E34" s="49"/>
      <c r="F34" s="48"/>
      <c r="G34" s="50"/>
      <c r="H34" s="50"/>
      <c r="I34" s="51"/>
    </row>
    <row r="35" spans="1:9" ht="12.75">
      <c r="A35" s="52" t="s">
        <v>142</v>
      </c>
      <c r="B35" s="53" t="s">
        <v>143</v>
      </c>
      <c r="C35" s="54"/>
      <c r="D35" s="55"/>
      <c r="E35" s="55"/>
      <c r="F35" s="54" t="s">
        <v>239</v>
      </c>
      <c r="G35" s="164"/>
      <c r="H35" s="165"/>
      <c r="I35" s="166"/>
    </row>
    <row r="36" spans="1:9" ht="12.75">
      <c r="A36" s="52" t="s">
        <v>144</v>
      </c>
      <c r="B36" s="56" t="s">
        <v>145</v>
      </c>
      <c r="C36" s="54"/>
      <c r="D36" s="55"/>
      <c r="E36" s="55"/>
      <c r="F36" s="57" t="s">
        <v>240</v>
      </c>
      <c r="G36" s="164"/>
      <c r="H36" s="165"/>
      <c r="I36" s="166"/>
    </row>
    <row r="37" spans="1:9" ht="13.5" thickBot="1">
      <c r="A37" s="58" t="s">
        <v>146</v>
      </c>
      <c r="B37" s="59" t="s">
        <v>147</v>
      </c>
      <c r="C37" s="60"/>
      <c r="D37" s="61"/>
      <c r="E37" s="61"/>
      <c r="F37" s="60"/>
      <c r="G37" s="62"/>
      <c r="H37" s="62"/>
      <c r="I37" s="63"/>
    </row>
    <row r="38" spans="1:9" ht="13.5" thickBot="1">
      <c r="A38" s="35"/>
      <c r="B38" s="1"/>
      <c r="C38" s="1"/>
      <c r="D38" s="3"/>
      <c r="E38" s="3"/>
      <c r="F38" s="1"/>
      <c r="G38" s="12"/>
      <c r="H38" s="12"/>
      <c r="I38" s="12"/>
    </row>
    <row r="39" spans="1:9" ht="12.75">
      <c r="A39" s="97" t="s">
        <v>8</v>
      </c>
      <c r="B39" s="98" t="s">
        <v>9</v>
      </c>
      <c r="C39" s="99"/>
      <c r="D39" s="100" t="s">
        <v>10</v>
      </c>
      <c r="E39" s="101" t="s">
        <v>11</v>
      </c>
      <c r="F39" s="98" t="s">
        <v>148</v>
      </c>
      <c r="G39" s="98" t="s">
        <v>149</v>
      </c>
      <c r="H39" s="102" t="s">
        <v>148</v>
      </c>
      <c r="I39" s="103" t="s">
        <v>150</v>
      </c>
    </row>
    <row r="40" spans="1:9" ht="12.75">
      <c r="A40" s="104"/>
      <c r="B40" s="105"/>
      <c r="C40" s="106"/>
      <c r="D40" s="107"/>
      <c r="E40" s="108"/>
      <c r="F40" s="105" t="s">
        <v>149</v>
      </c>
      <c r="G40" s="105" t="s">
        <v>151</v>
      </c>
      <c r="H40" s="109" t="s">
        <v>152</v>
      </c>
      <c r="I40" s="110" t="s">
        <v>151</v>
      </c>
    </row>
    <row r="41" spans="1:9" ht="15">
      <c r="A41" s="36"/>
      <c r="B41" s="37" t="s">
        <v>104</v>
      </c>
      <c r="C41" s="7"/>
      <c r="D41" s="7"/>
      <c r="E41" s="8"/>
      <c r="F41" s="8"/>
      <c r="G41" s="8"/>
      <c r="H41" s="9"/>
      <c r="I41" s="38"/>
    </row>
    <row r="42" spans="1:9" ht="12.75">
      <c r="A42" s="36" t="s">
        <v>182</v>
      </c>
      <c r="B42" s="7" t="s">
        <v>183</v>
      </c>
      <c r="C42" s="7"/>
      <c r="D42" s="7" t="s">
        <v>47</v>
      </c>
      <c r="E42" s="8">
        <v>2940</v>
      </c>
      <c r="F42" s="8"/>
      <c r="G42" s="112">
        <f t="shared" si="0"/>
        <v>0</v>
      </c>
      <c r="H42" s="9">
        <v>0.02</v>
      </c>
      <c r="I42" s="38">
        <v>60.505</v>
      </c>
    </row>
    <row r="43" spans="1:9" ht="12.75">
      <c r="A43" s="36" t="s">
        <v>184</v>
      </c>
      <c r="B43" s="7" t="s">
        <v>185</v>
      </c>
      <c r="C43" s="7"/>
      <c r="D43" s="7" t="s">
        <v>47</v>
      </c>
      <c r="E43" s="8">
        <v>2550</v>
      </c>
      <c r="F43" s="8"/>
      <c r="G43" s="112">
        <f t="shared" si="0"/>
        <v>0</v>
      </c>
      <c r="H43" s="9">
        <v>0.49</v>
      </c>
      <c r="I43" s="38">
        <v>1238.637</v>
      </c>
    </row>
    <row r="44" spans="1:9" ht="12.75">
      <c r="A44" s="36" t="s">
        <v>186</v>
      </c>
      <c r="B44" s="7" t="s">
        <v>187</v>
      </c>
      <c r="C44" s="7"/>
      <c r="D44" s="7" t="s">
        <v>47</v>
      </c>
      <c r="E44" s="8">
        <v>160</v>
      </c>
      <c r="F44" s="8"/>
      <c r="G44" s="112">
        <f t="shared" si="0"/>
        <v>0</v>
      </c>
      <c r="H44" s="9">
        <v>0.28</v>
      </c>
      <c r="I44" s="38">
        <v>53.189</v>
      </c>
    </row>
    <row r="45" spans="1:9" ht="12.75">
      <c r="A45" s="36" t="s">
        <v>186</v>
      </c>
      <c r="B45" s="7" t="s">
        <v>187</v>
      </c>
      <c r="C45" s="7"/>
      <c r="D45" s="7" t="s">
        <v>47</v>
      </c>
      <c r="E45" s="8">
        <v>190</v>
      </c>
      <c r="F45" s="8"/>
      <c r="G45" s="112">
        <f t="shared" si="0"/>
        <v>0</v>
      </c>
      <c r="H45" s="9">
        <v>0.28</v>
      </c>
      <c r="I45" s="38">
        <v>44.79</v>
      </c>
    </row>
    <row r="46" spans="1:9" ht="12.75">
      <c r="A46" s="36" t="s">
        <v>188</v>
      </c>
      <c r="B46" s="7" t="s">
        <v>189</v>
      </c>
      <c r="C46" s="7"/>
      <c r="D46" s="7" t="s">
        <v>47</v>
      </c>
      <c r="E46" s="8">
        <v>2750</v>
      </c>
      <c r="F46" s="8"/>
      <c r="G46" s="112">
        <f t="shared" si="0"/>
        <v>0</v>
      </c>
      <c r="H46" s="9">
        <v>0.37</v>
      </c>
      <c r="I46" s="38">
        <v>1019.7</v>
      </c>
    </row>
    <row r="47" spans="1:9" ht="12.75">
      <c r="A47" s="36" t="s">
        <v>190</v>
      </c>
      <c r="B47" s="7" t="s">
        <v>191</v>
      </c>
      <c r="C47" s="7"/>
      <c r="D47" s="7" t="s">
        <v>47</v>
      </c>
      <c r="E47" s="8">
        <v>134</v>
      </c>
      <c r="F47" s="8"/>
      <c r="G47" s="112">
        <f t="shared" si="0"/>
        <v>0</v>
      </c>
      <c r="H47" s="9">
        <v>0.18</v>
      </c>
      <c r="I47" s="38">
        <v>24.246</v>
      </c>
    </row>
    <row r="48" spans="1:9" ht="12.75">
      <c r="A48" s="168" t="s">
        <v>192</v>
      </c>
      <c r="B48" s="167" t="s">
        <v>285</v>
      </c>
      <c r="C48" s="167" t="s">
        <v>282</v>
      </c>
      <c r="D48" s="7" t="s">
        <v>47</v>
      </c>
      <c r="E48" s="8">
        <v>134</v>
      </c>
      <c r="F48" s="8"/>
      <c r="G48" s="112">
        <f t="shared" si="0"/>
        <v>0</v>
      </c>
      <c r="H48" s="9">
        <v>0.01</v>
      </c>
      <c r="I48" s="38">
        <v>0.752</v>
      </c>
    </row>
    <row r="49" spans="1:9" ht="12.75">
      <c r="A49" s="168" t="s">
        <v>195</v>
      </c>
      <c r="B49" s="167" t="s">
        <v>285</v>
      </c>
      <c r="C49" s="167" t="s">
        <v>283</v>
      </c>
      <c r="D49" s="7" t="s">
        <v>47</v>
      </c>
      <c r="E49" s="8">
        <v>134</v>
      </c>
      <c r="F49" s="8"/>
      <c r="G49" s="112">
        <f t="shared" si="0"/>
        <v>0</v>
      </c>
      <c r="H49" s="9">
        <v>0.01</v>
      </c>
      <c r="I49" s="38">
        <v>0.874</v>
      </c>
    </row>
    <row r="50" spans="1:9" ht="12.75">
      <c r="A50" s="168" t="s">
        <v>198</v>
      </c>
      <c r="B50" s="167" t="s">
        <v>286</v>
      </c>
      <c r="C50" s="167" t="s">
        <v>284</v>
      </c>
      <c r="D50" s="7" t="s">
        <v>47</v>
      </c>
      <c r="E50" s="8">
        <v>4700</v>
      </c>
      <c r="F50" s="8"/>
      <c r="G50" s="112">
        <f t="shared" si="0"/>
        <v>0</v>
      </c>
      <c r="H50" s="9">
        <v>0.03</v>
      </c>
      <c r="I50" s="38">
        <v>124.691</v>
      </c>
    </row>
    <row r="51" spans="1:9" ht="12.75">
      <c r="A51" s="36" t="s">
        <v>200</v>
      </c>
      <c r="B51" s="7" t="s">
        <v>201</v>
      </c>
      <c r="C51" s="7"/>
      <c r="D51" s="7" t="s">
        <v>47</v>
      </c>
      <c r="E51" s="8">
        <v>134</v>
      </c>
      <c r="F51" s="8"/>
      <c r="G51" s="112">
        <f t="shared" si="0"/>
        <v>0</v>
      </c>
      <c r="H51" s="9">
        <v>0.1</v>
      </c>
      <c r="I51" s="38">
        <v>13.9</v>
      </c>
    </row>
    <row r="52" spans="1:9" ht="13.5" thickBot="1">
      <c r="A52" s="36" t="s">
        <v>173</v>
      </c>
      <c r="B52" s="7" t="s">
        <v>174</v>
      </c>
      <c r="C52" s="7"/>
      <c r="D52" s="7" t="s">
        <v>4</v>
      </c>
      <c r="E52" s="8">
        <v>2581.28</v>
      </c>
      <c r="F52" s="8"/>
      <c r="G52" s="133">
        <f t="shared" si="0"/>
        <v>0</v>
      </c>
      <c r="H52" s="9">
        <v>0</v>
      </c>
      <c r="I52" s="38">
        <v>0</v>
      </c>
    </row>
    <row r="53" spans="1:9" ht="15.75" thickBot="1">
      <c r="A53" s="75" t="s">
        <v>52</v>
      </c>
      <c r="B53" s="65"/>
      <c r="C53" s="65"/>
      <c r="D53" s="65"/>
      <c r="E53" s="66"/>
      <c r="F53" s="78"/>
      <c r="G53" s="111">
        <f>SUM(G42:G52)</f>
        <v>0</v>
      </c>
      <c r="H53" s="79"/>
      <c r="I53" s="76">
        <v>2581.283</v>
      </c>
    </row>
    <row r="54" spans="1:9" ht="15">
      <c r="A54" s="36"/>
      <c r="B54" s="37" t="s">
        <v>202</v>
      </c>
      <c r="C54" s="7"/>
      <c r="D54" s="7"/>
      <c r="E54" s="8"/>
      <c r="F54" s="8"/>
      <c r="G54" s="80"/>
      <c r="H54" s="9"/>
      <c r="I54" s="38"/>
    </row>
    <row r="55" spans="1:9" ht="12.75">
      <c r="A55" s="36" t="s">
        <v>203</v>
      </c>
      <c r="B55" s="7" t="s">
        <v>204</v>
      </c>
      <c r="C55" s="7" t="s">
        <v>205</v>
      </c>
      <c r="D55" s="7" t="s">
        <v>47</v>
      </c>
      <c r="E55" s="8">
        <v>551</v>
      </c>
      <c r="F55" s="8"/>
      <c r="G55" s="112">
        <f t="shared" si="0"/>
        <v>0</v>
      </c>
      <c r="H55" s="9">
        <v>0</v>
      </c>
      <c r="I55" s="38">
        <v>0.176</v>
      </c>
    </row>
    <row r="56" spans="1:9" ht="12.75">
      <c r="A56" s="36" t="s">
        <v>206</v>
      </c>
      <c r="B56" s="7" t="s">
        <v>207</v>
      </c>
      <c r="C56" s="7"/>
      <c r="D56" s="7" t="s">
        <v>21</v>
      </c>
      <c r="E56" s="8">
        <v>551</v>
      </c>
      <c r="F56" s="8"/>
      <c r="G56" s="112">
        <f t="shared" si="0"/>
        <v>0</v>
      </c>
      <c r="H56" s="9">
        <v>0</v>
      </c>
      <c r="I56" s="38">
        <v>0</v>
      </c>
    </row>
    <row r="57" spans="1:9" ht="12.75">
      <c r="A57" s="36" t="s">
        <v>208</v>
      </c>
      <c r="B57" s="7" t="s">
        <v>209</v>
      </c>
      <c r="C57" s="7"/>
      <c r="D57" s="7" t="s">
        <v>21</v>
      </c>
      <c r="E57" s="8">
        <v>109</v>
      </c>
      <c r="F57" s="8"/>
      <c r="G57" s="112">
        <f t="shared" si="0"/>
        <v>0</v>
      </c>
      <c r="H57" s="9">
        <v>0.2</v>
      </c>
      <c r="I57" s="38">
        <v>21.979</v>
      </c>
    </row>
    <row r="58" spans="1:9" ht="12.75">
      <c r="A58" s="36" t="s">
        <v>210</v>
      </c>
      <c r="B58" s="7" t="s">
        <v>211</v>
      </c>
      <c r="C58" s="7"/>
      <c r="D58" s="7" t="s">
        <v>21</v>
      </c>
      <c r="E58" s="8">
        <v>556.51</v>
      </c>
      <c r="F58" s="8"/>
      <c r="G58" s="112">
        <f t="shared" si="0"/>
        <v>0</v>
      </c>
      <c r="H58" s="9">
        <v>0</v>
      </c>
      <c r="I58" s="38">
        <v>0.267</v>
      </c>
    </row>
    <row r="59" spans="1:9" ht="12.75">
      <c r="A59" s="36" t="s">
        <v>212</v>
      </c>
      <c r="B59" s="7" t="s">
        <v>213</v>
      </c>
      <c r="C59" s="7"/>
      <c r="D59" s="7" t="s">
        <v>21</v>
      </c>
      <c r="E59" s="8">
        <v>275.5</v>
      </c>
      <c r="F59" s="8"/>
      <c r="G59" s="112">
        <f t="shared" si="0"/>
        <v>0</v>
      </c>
      <c r="H59" s="9">
        <v>0</v>
      </c>
      <c r="I59" s="38">
        <v>0.11</v>
      </c>
    </row>
    <row r="60" spans="1:9" ht="13.5" thickBot="1">
      <c r="A60" s="36" t="s">
        <v>173</v>
      </c>
      <c r="B60" s="7" t="s">
        <v>174</v>
      </c>
      <c r="C60" s="7"/>
      <c r="D60" s="7" t="s">
        <v>4</v>
      </c>
      <c r="E60" s="8">
        <v>22.53</v>
      </c>
      <c r="F60" s="8"/>
      <c r="G60" s="133">
        <f t="shared" si="0"/>
        <v>0</v>
      </c>
      <c r="H60" s="9">
        <v>0</v>
      </c>
      <c r="I60" s="38">
        <v>0</v>
      </c>
    </row>
    <row r="61" spans="1:9" ht="15.75" thickBot="1">
      <c r="A61" s="75" t="s">
        <v>52</v>
      </c>
      <c r="B61" s="73"/>
      <c r="C61" s="73"/>
      <c r="D61" s="73"/>
      <c r="E61" s="74"/>
      <c r="F61" s="81"/>
      <c r="G61" s="111">
        <f>SUM(G55:G60)</f>
        <v>0</v>
      </c>
      <c r="H61" s="79"/>
      <c r="I61" s="76">
        <v>22.532</v>
      </c>
    </row>
    <row r="62" spans="1:9" ht="15">
      <c r="A62" s="36"/>
      <c r="B62" s="37" t="s">
        <v>214</v>
      </c>
      <c r="C62" s="7"/>
      <c r="D62" s="7"/>
      <c r="E62" s="8"/>
      <c r="F62" s="8"/>
      <c r="G62" s="80"/>
      <c r="H62" s="9"/>
      <c r="I62" s="38"/>
    </row>
    <row r="63" spans="1:9" ht="12.75">
      <c r="A63" s="36" t="s">
        <v>215</v>
      </c>
      <c r="B63" s="7" t="s">
        <v>216</v>
      </c>
      <c r="C63" s="7"/>
      <c r="D63" s="7" t="s">
        <v>69</v>
      </c>
      <c r="E63" s="8">
        <v>2</v>
      </c>
      <c r="F63" s="8"/>
      <c r="G63" s="112">
        <f t="shared" si="0"/>
        <v>0</v>
      </c>
      <c r="H63" s="9">
        <v>0.17</v>
      </c>
      <c r="I63" s="38">
        <v>0.344</v>
      </c>
    </row>
    <row r="64" spans="1:9" ht="12.75">
      <c r="A64" s="36" t="s">
        <v>217</v>
      </c>
      <c r="B64" s="7" t="s">
        <v>218</v>
      </c>
      <c r="C64" s="7"/>
      <c r="D64" s="7" t="s">
        <v>69</v>
      </c>
      <c r="E64" s="8">
        <v>4</v>
      </c>
      <c r="F64" s="8"/>
      <c r="G64" s="112">
        <f t="shared" si="0"/>
        <v>0</v>
      </c>
      <c r="H64" s="9">
        <v>0.25</v>
      </c>
      <c r="I64" s="38">
        <v>0.984</v>
      </c>
    </row>
    <row r="65" spans="1:9" ht="12.75">
      <c r="A65" s="36" t="s">
        <v>78</v>
      </c>
      <c r="B65" s="7" t="s">
        <v>219</v>
      </c>
      <c r="C65" s="7"/>
      <c r="D65" s="7" t="s">
        <v>80</v>
      </c>
      <c r="E65" s="8">
        <v>2</v>
      </c>
      <c r="F65" s="8"/>
      <c r="G65" s="112">
        <f t="shared" si="0"/>
        <v>0</v>
      </c>
      <c r="H65" s="9">
        <v>0</v>
      </c>
      <c r="I65" s="38">
        <v>1.328</v>
      </c>
    </row>
    <row r="66" spans="1:9" ht="12.75">
      <c r="A66" s="36" t="s">
        <v>81</v>
      </c>
      <c r="B66" s="7" t="s">
        <v>220</v>
      </c>
      <c r="C66" s="7"/>
      <c r="D66" s="7" t="s">
        <v>80</v>
      </c>
      <c r="E66" s="8">
        <v>1</v>
      </c>
      <c r="F66" s="8"/>
      <c r="G66" s="112">
        <f t="shared" si="0"/>
        <v>0</v>
      </c>
      <c r="H66" s="9">
        <v>0</v>
      </c>
      <c r="I66" s="38">
        <v>0.008</v>
      </c>
    </row>
    <row r="67" spans="1:9" ht="12.75">
      <c r="A67" s="36" t="s">
        <v>83</v>
      </c>
      <c r="B67" s="7" t="s">
        <v>221</v>
      </c>
      <c r="C67" s="7"/>
      <c r="D67" s="7" t="s">
        <v>80</v>
      </c>
      <c r="E67" s="8">
        <v>1</v>
      </c>
      <c r="F67" s="8"/>
      <c r="G67" s="112">
        <f t="shared" si="0"/>
        <v>0</v>
      </c>
      <c r="H67" s="9">
        <v>0</v>
      </c>
      <c r="I67" s="38">
        <v>0.004</v>
      </c>
    </row>
    <row r="68" spans="1:9" ht="12.75">
      <c r="A68" s="36" t="s">
        <v>222</v>
      </c>
      <c r="B68" s="64" t="s">
        <v>278</v>
      </c>
      <c r="C68" s="7"/>
      <c r="D68" s="7" t="s">
        <v>80</v>
      </c>
      <c r="E68" s="8">
        <v>4</v>
      </c>
      <c r="F68" s="8"/>
      <c r="G68" s="112">
        <f t="shared" si="0"/>
        <v>0</v>
      </c>
      <c r="H68" s="9">
        <v>0</v>
      </c>
      <c r="I68" s="38">
        <v>0.004</v>
      </c>
    </row>
    <row r="69" spans="1:9" ht="12.75">
      <c r="A69" s="36" t="s">
        <v>223</v>
      </c>
      <c r="B69" s="7" t="s">
        <v>2</v>
      </c>
      <c r="C69" s="7"/>
      <c r="D69" s="7" t="s">
        <v>80</v>
      </c>
      <c r="E69" s="8">
        <v>2</v>
      </c>
      <c r="F69" s="8"/>
      <c r="G69" s="112">
        <f t="shared" si="0"/>
        <v>0</v>
      </c>
      <c r="H69" s="9">
        <v>0</v>
      </c>
      <c r="I69" s="38">
        <v>0.01</v>
      </c>
    </row>
    <row r="70" spans="1:9" ht="13.5" thickBot="1">
      <c r="A70" s="36" t="s">
        <v>173</v>
      </c>
      <c r="B70" s="7" t="s">
        <v>174</v>
      </c>
      <c r="C70" s="7"/>
      <c r="D70" s="7" t="s">
        <v>4</v>
      </c>
      <c r="E70" s="8">
        <v>1.36</v>
      </c>
      <c r="F70" s="8"/>
      <c r="G70" s="133">
        <f t="shared" si="0"/>
        <v>0</v>
      </c>
      <c r="H70" s="9">
        <v>0</v>
      </c>
      <c r="I70" s="38">
        <v>0.008</v>
      </c>
    </row>
    <row r="71" spans="1:9" ht="15.75" thickBot="1">
      <c r="A71" s="69" t="s">
        <v>52</v>
      </c>
      <c r="B71" s="70"/>
      <c r="C71" s="70"/>
      <c r="D71" s="70"/>
      <c r="E71" s="71"/>
      <c r="F71" s="82"/>
      <c r="G71" s="111">
        <f>SUM(G63:G70)</f>
        <v>0</v>
      </c>
      <c r="H71" s="83"/>
      <c r="I71" s="77">
        <v>1.361</v>
      </c>
    </row>
    <row r="72" spans="1:9" ht="20.25">
      <c r="A72" s="46"/>
      <c r="B72" s="47" t="s">
        <v>130</v>
      </c>
      <c r="C72" s="48"/>
      <c r="D72" s="49"/>
      <c r="E72" s="49"/>
      <c r="F72" s="48"/>
      <c r="G72" s="50"/>
      <c r="H72" s="50"/>
      <c r="I72" s="51"/>
    </row>
    <row r="73" spans="1:9" ht="12.75">
      <c r="A73" s="52" t="s">
        <v>142</v>
      </c>
      <c r="B73" s="53" t="s">
        <v>277</v>
      </c>
      <c r="C73" s="54"/>
      <c r="D73" s="55"/>
      <c r="E73" s="55"/>
      <c r="F73" s="54" t="s">
        <v>239</v>
      </c>
      <c r="G73" s="164"/>
      <c r="H73" s="165"/>
      <c r="I73" s="166"/>
    </row>
    <row r="74" spans="1:9" ht="12.75">
      <c r="A74" s="52" t="s">
        <v>144</v>
      </c>
      <c r="B74" s="56" t="s">
        <v>145</v>
      </c>
      <c r="C74" s="54"/>
      <c r="D74" s="55"/>
      <c r="E74" s="55"/>
      <c r="F74" s="57" t="s">
        <v>240</v>
      </c>
      <c r="G74" s="164"/>
      <c r="H74" s="165"/>
      <c r="I74" s="166"/>
    </row>
    <row r="75" spans="1:9" ht="13.5" thickBot="1">
      <c r="A75" s="58" t="s">
        <v>146</v>
      </c>
      <c r="B75" s="59" t="s">
        <v>147</v>
      </c>
      <c r="C75" s="60"/>
      <c r="D75" s="61"/>
      <c r="E75" s="61"/>
      <c r="F75" s="60"/>
      <c r="G75" s="62"/>
      <c r="H75" s="62"/>
      <c r="I75" s="63"/>
    </row>
    <row r="76" spans="1:9" ht="13.5" thickBot="1">
      <c r="A76" s="35"/>
      <c r="B76" s="1"/>
      <c r="C76" s="1"/>
      <c r="D76" s="3"/>
      <c r="E76" s="3"/>
      <c r="F76" s="1"/>
      <c r="G76" s="12"/>
      <c r="H76" s="12"/>
      <c r="I76" s="12"/>
    </row>
    <row r="77" spans="1:9" ht="12.75">
      <c r="A77" s="97" t="s">
        <v>8</v>
      </c>
      <c r="B77" s="98" t="s">
        <v>9</v>
      </c>
      <c r="C77" s="99"/>
      <c r="D77" s="100" t="s">
        <v>10</v>
      </c>
      <c r="E77" s="101" t="s">
        <v>11</v>
      </c>
      <c r="F77" s="98" t="s">
        <v>148</v>
      </c>
      <c r="G77" s="98" t="s">
        <v>149</v>
      </c>
      <c r="H77" s="102" t="s">
        <v>148</v>
      </c>
      <c r="I77" s="103" t="s">
        <v>150</v>
      </c>
    </row>
    <row r="78" spans="1:9" ht="12.75">
      <c r="A78" s="104"/>
      <c r="B78" s="105"/>
      <c r="C78" s="106"/>
      <c r="D78" s="107"/>
      <c r="E78" s="108"/>
      <c r="F78" s="105" t="s">
        <v>149</v>
      </c>
      <c r="G78" s="105" t="s">
        <v>151</v>
      </c>
      <c r="H78" s="109" t="s">
        <v>152</v>
      </c>
      <c r="I78" s="110" t="s">
        <v>151</v>
      </c>
    </row>
    <row r="79" spans="1:9" ht="15">
      <c r="A79" s="36"/>
      <c r="B79" s="37" t="s">
        <v>224</v>
      </c>
      <c r="C79" s="7"/>
      <c r="D79" s="7"/>
      <c r="E79" s="8"/>
      <c r="F79" s="8"/>
      <c r="G79" s="8"/>
      <c r="H79" s="9"/>
      <c r="I79" s="38"/>
    </row>
    <row r="80" spans="1:9" ht="12.75">
      <c r="A80" s="36" t="s">
        <v>90</v>
      </c>
      <c r="B80" s="7" t="s">
        <v>91</v>
      </c>
      <c r="C80" s="7"/>
      <c r="D80" s="7" t="s">
        <v>16</v>
      </c>
      <c r="E80" s="8">
        <v>1</v>
      </c>
      <c r="F80" s="8"/>
      <c r="G80" s="112">
        <f t="shared" si="0"/>
        <v>0</v>
      </c>
      <c r="H80" s="9">
        <v>2.501</v>
      </c>
      <c r="I80" s="38">
        <v>2.501</v>
      </c>
    </row>
    <row r="81" spans="1:9" ht="12.75">
      <c r="A81" s="36" t="s">
        <v>225</v>
      </c>
      <c r="B81" s="7" t="s">
        <v>226</v>
      </c>
      <c r="C81" s="7"/>
      <c r="D81" s="7" t="s">
        <v>69</v>
      </c>
      <c r="E81" s="8">
        <v>4</v>
      </c>
      <c r="F81" s="8"/>
      <c r="G81" s="112">
        <f t="shared" si="0"/>
        <v>0</v>
      </c>
      <c r="H81" s="9">
        <v>16.77</v>
      </c>
      <c r="I81" s="38">
        <v>67.078</v>
      </c>
    </row>
    <row r="82" spans="1:9" ht="12.75">
      <c r="A82" s="36" t="s">
        <v>227</v>
      </c>
      <c r="B82" s="7" t="s">
        <v>228</v>
      </c>
      <c r="C82" s="7"/>
      <c r="D82" s="7" t="s">
        <v>21</v>
      </c>
      <c r="E82" s="8">
        <v>20</v>
      </c>
      <c r="F82" s="8"/>
      <c r="G82" s="112">
        <f t="shared" si="0"/>
        <v>0</v>
      </c>
      <c r="H82" s="9">
        <v>0.95</v>
      </c>
      <c r="I82" s="38">
        <v>18.997</v>
      </c>
    </row>
    <row r="83" spans="1:9" ht="12.75">
      <c r="A83" s="36" t="s">
        <v>229</v>
      </c>
      <c r="B83" s="7" t="s">
        <v>230</v>
      </c>
      <c r="C83" s="7"/>
      <c r="D83" s="7" t="s">
        <v>16</v>
      </c>
      <c r="E83" s="8">
        <v>7</v>
      </c>
      <c r="F83" s="8"/>
      <c r="G83" s="112">
        <f t="shared" si="0"/>
        <v>0</v>
      </c>
      <c r="H83" s="9">
        <v>2.527</v>
      </c>
      <c r="I83" s="38">
        <v>17.691</v>
      </c>
    </row>
    <row r="84" spans="1:9" ht="12.75">
      <c r="A84" s="36" t="s">
        <v>231</v>
      </c>
      <c r="B84" s="7" t="s">
        <v>232</v>
      </c>
      <c r="C84" s="7"/>
      <c r="D84" s="7" t="s">
        <v>80</v>
      </c>
      <c r="E84" s="8">
        <v>4.04</v>
      </c>
      <c r="F84" s="8"/>
      <c r="G84" s="112">
        <f t="shared" si="0"/>
        <v>0</v>
      </c>
      <c r="H84" s="9">
        <v>0.13</v>
      </c>
      <c r="I84" s="38">
        <f>E84*H84</f>
        <v>0.5252</v>
      </c>
    </row>
    <row r="85" spans="1:9" ht="13.5" thickBot="1">
      <c r="A85" s="36" t="s">
        <v>173</v>
      </c>
      <c r="B85" s="7" t="s">
        <v>174</v>
      </c>
      <c r="C85" s="7"/>
      <c r="D85" s="7" t="s">
        <v>4</v>
      </c>
      <c r="E85" s="8">
        <v>106.78</v>
      </c>
      <c r="F85" s="8"/>
      <c r="G85" s="133">
        <f t="shared" si="0"/>
        <v>0</v>
      </c>
      <c r="H85" s="9">
        <v>0</v>
      </c>
      <c r="I85" s="38">
        <v>0</v>
      </c>
    </row>
    <row r="86" spans="1:10" ht="15.75" thickBot="1">
      <c r="A86" s="75" t="s">
        <v>52</v>
      </c>
      <c r="B86" s="73"/>
      <c r="C86" s="73"/>
      <c r="D86" s="73"/>
      <c r="E86" s="74"/>
      <c r="F86" s="81"/>
      <c r="G86" s="111">
        <f>SUM(G80:G85)</f>
        <v>0</v>
      </c>
      <c r="H86" s="84"/>
      <c r="I86" s="76">
        <v>106.78</v>
      </c>
      <c r="J86" s="145"/>
    </row>
    <row r="87" spans="1:9" ht="15">
      <c r="A87" s="36"/>
      <c r="B87" s="37" t="s">
        <v>233</v>
      </c>
      <c r="C87" s="7"/>
      <c r="D87" s="7"/>
      <c r="E87" s="8"/>
      <c r="F87" s="8"/>
      <c r="G87" s="80"/>
      <c r="H87" s="9"/>
      <c r="I87" s="38"/>
    </row>
    <row r="88" spans="1:9" ht="12.75">
      <c r="A88" s="36" t="s">
        <v>234</v>
      </c>
      <c r="B88" s="7" t="s">
        <v>235</v>
      </c>
      <c r="C88" s="7"/>
      <c r="D88" s="7" t="s">
        <v>21</v>
      </c>
      <c r="E88" s="8">
        <v>20</v>
      </c>
      <c r="F88" s="8"/>
      <c r="G88" s="112">
        <f t="shared" si="0"/>
        <v>0</v>
      </c>
      <c r="H88" s="9">
        <v>0</v>
      </c>
      <c r="I88" s="38">
        <v>0</v>
      </c>
    </row>
    <row r="89" spans="1:9" ht="12.75">
      <c r="A89" s="36" t="s">
        <v>236</v>
      </c>
      <c r="B89" s="7" t="s">
        <v>237</v>
      </c>
      <c r="C89" s="7"/>
      <c r="D89" s="7" t="s">
        <v>21</v>
      </c>
      <c r="E89" s="8">
        <v>40</v>
      </c>
      <c r="F89" s="8"/>
      <c r="G89" s="112">
        <f t="shared" si="0"/>
        <v>0</v>
      </c>
      <c r="H89" s="9">
        <v>0</v>
      </c>
      <c r="I89" s="38">
        <v>0</v>
      </c>
    </row>
    <row r="90" spans="1:9" ht="13.5" thickBot="1">
      <c r="A90" s="36" t="s">
        <v>78</v>
      </c>
      <c r="B90" s="7" t="s">
        <v>281</v>
      </c>
      <c r="C90" s="7"/>
      <c r="D90" s="7" t="s">
        <v>80</v>
      </c>
      <c r="E90" s="8">
        <v>13.33</v>
      </c>
      <c r="F90" s="8"/>
      <c r="G90" s="133">
        <f t="shared" si="0"/>
        <v>0</v>
      </c>
      <c r="H90" s="9">
        <v>0</v>
      </c>
      <c r="I90" s="38">
        <v>13.33</v>
      </c>
    </row>
    <row r="91" spans="1:9" ht="15.75" thickBot="1">
      <c r="A91" s="75" t="s">
        <v>52</v>
      </c>
      <c r="B91" s="73"/>
      <c r="C91" s="73"/>
      <c r="D91" s="73"/>
      <c r="E91" s="74"/>
      <c r="F91" s="81"/>
      <c r="G91" s="111">
        <f>SUM(G88:G90)</f>
        <v>0</v>
      </c>
      <c r="H91" s="79"/>
      <c r="I91" s="68"/>
    </row>
    <row r="92" spans="1:9" ht="15.75" thickBot="1">
      <c r="A92" s="36"/>
      <c r="B92" s="37" t="s">
        <v>124</v>
      </c>
      <c r="C92" s="7"/>
      <c r="D92" s="7"/>
      <c r="E92" s="8"/>
      <c r="F92" s="8"/>
      <c r="G92" s="120"/>
      <c r="H92" s="9"/>
      <c r="I92" s="38"/>
    </row>
    <row r="93" spans="1:9" ht="13.5" thickBot="1">
      <c r="A93" s="72">
        <v>7</v>
      </c>
      <c r="B93" s="73" t="s">
        <v>5</v>
      </c>
      <c r="C93" s="73"/>
      <c r="D93" s="73" t="s">
        <v>125</v>
      </c>
      <c r="E93" s="74">
        <v>2</v>
      </c>
      <c r="F93" s="81"/>
      <c r="G93" s="140">
        <f>(G53+G61+G71+G86+G91)*0.02</f>
        <v>0</v>
      </c>
      <c r="H93" s="79">
        <v>0</v>
      </c>
      <c r="I93" s="68">
        <v>0</v>
      </c>
    </row>
    <row r="94" spans="1:9" ht="15">
      <c r="A94" s="40" t="s">
        <v>52</v>
      </c>
      <c r="B94" s="7"/>
      <c r="C94" s="7"/>
      <c r="D94" s="7"/>
      <c r="E94" s="8"/>
      <c r="F94" s="8"/>
      <c r="G94" s="134">
        <f>SUM(G93)</f>
        <v>0</v>
      </c>
      <c r="H94" s="9"/>
      <c r="I94" s="38"/>
    </row>
    <row r="95" spans="1:9" ht="13.5" thickBot="1">
      <c r="A95" s="36"/>
      <c r="B95" s="7"/>
      <c r="C95" s="7"/>
      <c r="D95" s="7"/>
      <c r="E95" s="8"/>
      <c r="F95" s="8"/>
      <c r="G95" s="20"/>
      <c r="H95" s="9"/>
      <c r="I95" s="38"/>
    </row>
    <row r="96" spans="1:10" ht="15.75" thickBot="1">
      <c r="A96" s="69" t="s">
        <v>52</v>
      </c>
      <c r="B96" s="70" t="s">
        <v>247</v>
      </c>
      <c r="C96" s="70"/>
      <c r="D96" s="70"/>
      <c r="E96" s="71"/>
      <c r="F96" s="82"/>
      <c r="G96" s="111">
        <f>G53+G61+G71+G86+G91+G94</f>
        <v>0</v>
      </c>
      <c r="H96" s="83"/>
      <c r="I96" s="67">
        <v>2851.511</v>
      </c>
      <c r="J96" s="145"/>
    </row>
  </sheetData>
  <sheetProtection/>
  <mergeCells count="6">
    <mergeCell ref="G2:I2"/>
    <mergeCell ref="G3:I3"/>
    <mergeCell ref="G35:I35"/>
    <mergeCell ref="G36:I36"/>
    <mergeCell ref="G73:I73"/>
    <mergeCell ref="G74:I7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rowBreaks count="2" manualBreakCount="2">
    <brk id="32" max="255" man="1"/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I67"/>
  <sheetViews>
    <sheetView zoomScalePageLayoutView="0" workbookViewId="0" topLeftCell="A49">
      <selection activeCell="I35" sqref="I35"/>
    </sheetView>
  </sheetViews>
  <sheetFormatPr defaultColWidth="9.140625" defaultRowHeight="12.75"/>
  <cols>
    <col min="1" max="1" width="13.00390625" style="0" customWidth="1"/>
    <col min="2" max="2" width="39.00390625" style="0" customWidth="1"/>
    <col min="3" max="3" width="11.7109375" style="0" customWidth="1"/>
    <col min="4" max="4" width="6.7109375" style="0" customWidth="1"/>
    <col min="5" max="5" width="9.28125" style="0" bestFit="1" customWidth="1"/>
    <col min="6" max="6" width="11.57421875" style="0" customWidth="1"/>
    <col min="7" max="7" width="13.00390625" style="0" customWidth="1"/>
    <col min="8" max="8" width="12.28125" style="0" customWidth="1"/>
    <col min="9" max="9" width="11.8515625" style="0" customWidth="1"/>
  </cols>
  <sheetData>
    <row r="2" ht="13.5" thickBot="1"/>
    <row r="3" spans="1:9" ht="20.25">
      <c r="A3" s="46"/>
      <c r="B3" s="47" t="s">
        <v>248</v>
      </c>
      <c r="C3" s="48"/>
      <c r="D3" s="49"/>
      <c r="E3" s="49"/>
      <c r="F3" s="48"/>
      <c r="G3" s="50"/>
      <c r="H3" s="50"/>
      <c r="I3" s="51"/>
    </row>
    <row r="4" spans="1:9" ht="12.75">
      <c r="A4" s="52" t="s">
        <v>142</v>
      </c>
      <c r="B4" s="53" t="s">
        <v>249</v>
      </c>
      <c r="C4" s="54"/>
      <c r="D4" s="55"/>
      <c r="E4" s="55"/>
      <c r="F4" s="54" t="s">
        <v>239</v>
      </c>
      <c r="G4" s="164"/>
      <c r="H4" s="165"/>
      <c r="I4" s="166"/>
    </row>
    <row r="5" spans="1:9" ht="12.75">
      <c r="A5" s="52" t="s">
        <v>144</v>
      </c>
      <c r="B5" s="56" t="s">
        <v>145</v>
      </c>
      <c r="C5" s="54"/>
      <c r="D5" s="55"/>
      <c r="E5" s="55"/>
      <c r="F5" s="57" t="s">
        <v>240</v>
      </c>
      <c r="G5" s="164"/>
      <c r="H5" s="165"/>
      <c r="I5" s="166"/>
    </row>
    <row r="6" spans="1:9" ht="13.5" thickBot="1">
      <c r="A6" s="58" t="s">
        <v>146</v>
      </c>
      <c r="B6" s="59" t="s">
        <v>147</v>
      </c>
      <c r="C6" s="60"/>
      <c r="D6" s="61"/>
      <c r="E6" s="61"/>
      <c r="F6" s="60"/>
      <c r="G6" s="62"/>
      <c r="H6" s="62"/>
      <c r="I6" s="63"/>
    </row>
    <row r="7" spans="1:9" ht="13.5" thickBot="1">
      <c r="A7" s="35"/>
      <c r="B7" s="1"/>
      <c r="C7" s="1"/>
      <c r="D7" s="3"/>
      <c r="E7" s="3"/>
      <c r="F7" s="1"/>
      <c r="G7" s="12"/>
      <c r="H7" s="12"/>
      <c r="I7" s="12"/>
    </row>
    <row r="8" spans="1:9" ht="12.75">
      <c r="A8" s="97" t="s">
        <v>8</v>
      </c>
      <c r="B8" s="98" t="s">
        <v>9</v>
      </c>
      <c r="C8" s="99"/>
      <c r="D8" s="100" t="s">
        <v>10</v>
      </c>
      <c r="E8" s="101" t="s">
        <v>250</v>
      </c>
      <c r="F8" s="98" t="s">
        <v>148</v>
      </c>
      <c r="G8" s="98" t="s">
        <v>149</v>
      </c>
      <c r="H8" s="102" t="s">
        <v>148</v>
      </c>
      <c r="I8" s="103" t="s">
        <v>251</v>
      </c>
    </row>
    <row r="9" spans="1:9" ht="12.75">
      <c r="A9" s="104"/>
      <c r="B9" s="105"/>
      <c r="C9" s="106"/>
      <c r="D9" s="107"/>
      <c r="E9" s="108"/>
      <c r="F9" s="105" t="s">
        <v>252</v>
      </c>
      <c r="G9" s="105" t="s">
        <v>253</v>
      </c>
      <c r="H9" s="109" t="s">
        <v>254</v>
      </c>
      <c r="I9" s="110" t="s">
        <v>255</v>
      </c>
    </row>
    <row r="10" spans="1:9" ht="15">
      <c r="A10" s="36"/>
      <c r="B10" s="37" t="s">
        <v>13</v>
      </c>
      <c r="C10" s="7"/>
      <c r="D10" s="7"/>
      <c r="E10" s="8"/>
      <c r="F10" s="8"/>
      <c r="G10" s="8"/>
      <c r="H10" s="9"/>
      <c r="I10" s="38"/>
    </row>
    <row r="11" spans="1:9" ht="12.75">
      <c r="A11" s="36" t="s">
        <v>256</v>
      </c>
      <c r="B11" s="7" t="s">
        <v>257</v>
      </c>
      <c r="C11" s="7"/>
      <c r="D11" s="7" t="s">
        <v>69</v>
      </c>
      <c r="E11" s="85">
        <v>2</v>
      </c>
      <c r="F11" s="86"/>
      <c r="G11" s="137">
        <f>F11*E11</f>
        <v>0</v>
      </c>
      <c r="H11" s="87">
        <v>0</v>
      </c>
      <c r="I11" s="38">
        <v>0</v>
      </c>
    </row>
    <row r="12" spans="1:9" ht="12.75">
      <c r="A12" s="36" t="s">
        <v>258</v>
      </c>
      <c r="B12" s="7" t="s">
        <v>259</v>
      </c>
      <c r="C12" s="7"/>
      <c r="D12" s="7" t="s">
        <v>69</v>
      </c>
      <c r="E12" s="85">
        <v>2</v>
      </c>
      <c r="F12" s="86"/>
      <c r="G12" s="137">
        <f>F12*E12</f>
        <v>0</v>
      </c>
      <c r="H12" s="87">
        <v>0</v>
      </c>
      <c r="I12" s="38">
        <v>0</v>
      </c>
    </row>
    <row r="13" spans="1:9" ht="12.75">
      <c r="A13" s="36" t="s">
        <v>157</v>
      </c>
      <c r="B13" s="7" t="s">
        <v>158</v>
      </c>
      <c r="C13" s="7"/>
      <c r="D13" s="7" t="s">
        <v>16</v>
      </c>
      <c r="E13" s="8">
        <v>65</v>
      </c>
      <c r="F13" s="8"/>
      <c r="G13" s="112">
        <f aca="true" t="shared" si="0" ref="G13:G22">E13*F13</f>
        <v>0</v>
      </c>
      <c r="H13" s="9">
        <v>0</v>
      </c>
      <c r="I13" s="38">
        <v>0</v>
      </c>
    </row>
    <row r="14" spans="1:9" ht="12.75">
      <c r="A14" s="36" t="s">
        <v>159</v>
      </c>
      <c r="B14" s="7" t="s">
        <v>160</v>
      </c>
      <c r="C14" s="7"/>
      <c r="D14" s="7" t="s">
        <v>16</v>
      </c>
      <c r="E14" s="8">
        <v>65</v>
      </c>
      <c r="F14" s="8"/>
      <c r="G14" s="112">
        <f t="shared" si="0"/>
        <v>0</v>
      </c>
      <c r="H14" s="9">
        <v>0</v>
      </c>
      <c r="I14" s="38">
        <v>0</v>
      </c>
    </row>
    <row r="15" spans="1:9" ht="12.75">
      <c r="A15" s="36" t="s">
        <v>161</v>
      </c>
      <c r="B15" s="7" t="s">
        <v>162</v>
      </c>
      <c r="C15" s="7"/>
      <c r="D15" s="7" t="s">
        <v>16</v>
      </c>
      <c r="E15" s="8">
        <v>65</v>
      </c>
      <c r="F15" s="8"/>
      <c r="G15" s="112">
        <f t="shared" si="0"/>
        <v>0</v>
      </c>
      <c r="H15" s="9">
        <v>0</v>
      </c>
      <c r="I15" s="38">
        <v>0</v>
      </c>
    </row>
    <row r="16" spans="1:9" ht="12.75">
      <c r="A16" s="36" t="s">
        <v>41</v>
      </c>
      <c r="B16" s="7" t="s">
        <v>42</v>
      </c>
      <c r="C16" s="7"/>
      <c r="D16" s="7" t="s">
        <v>16</v>
      </c>
      <c r="E16" s="8">
        <v>5</v>
      </c>
      <c r="F16" s="8"/>
      <c r="G16" s="112">
        <f t="shared" si="0"/>
        <v>0</v>
      </c>
      <c r="H16" s="9">
        <v>0</v>
      </c>
      <c r="I16" s="38">
        <v>0</v>
      </c>
    </row>
    <row r="17" spans="1:9" ht="12.75">
      <c r="A17" s="36" t="s">
        <v>163</v>
      </c>
      <c r="B17" s="7" t="s">
        <v>164</v>
      </c>
      <c r="C17" s="7"/>
      <c r="D17" s="7" t="s">
        <v>16</v>
      </c>
      <c r="E17" s="8">
        <v>65</v>
      </c>
      <c r="F17" s="8"/>
      <c r="G17" s="112">
        <f t="shared" si="0"/>
        <v>0</v>
      </c>
      <c r="H17" s="9">
        <v>0</v>
      </c>
      <c r="I17" s="38">
        <v>0</v>
      </c>
    </row>
    <row r="18" spans="1:9" ht="12.75">
      <c r="A18" s="36" t="s">
        <v>165</v>
      </c>
      <c r="B18" s="7" t="s">
        <v>166</v>
      </c>
      <c r="C18" s="7"/>
      <c r="D18" s="7" t="s">
        <v>47</v>
      </c>
      <c r="E18" s="8">
        <v>60</v>
      </c>
      <c r="F18" s="8"/>
      <c r="G18" s="112">
        <f t="shared" si="0"/>
        <v>0</v>
      </c>
      <c r="H18" s="9">
        <v>0</v>
      </c>
      <c r="I18" s="38">
        <v>0</v>
      </c>
    </row>
    <row r="19" spans="1:9" ht="12.75">
      <c r="A19" s="36" t="s">
        <v>167</v>
      </c>
      <c r="B19" s="7" t="s">
        <v>1</v>
      </c>
      <c r="C19" s="7"/>
      <c r="D19" s="7" t="s">
        <v>47</v>
      </c>
      <c r="E19" s="8">
        <v>18</v>
      </c>
      <c r="F19" s="8"/>
      <c r="G19" s="112">
        <f t="shared" si="0"/>
        <v>0</v>
      </c>
      <c r="H19" s="9">
        <v>0</v>
      </c>
      <c r="I19" s="38">
        <v>0</v>
      </c>
    </row>
    <row r="20" spans="1:9" ht="12.75">
      <c r="A20" s="36" t="s">
        <v>168</v>
      </c>
      <c r="B20" s="7" t="s">
        <v>169</v>
      </c>
      <c r="C20" s="7"/>
      <c r="D20" s="7" t="s">
        <v>16</v>
      </c>
      <c r="E20" s="8">
        <v>65</v>
      </c>
      <c r="F20" s="8"/>
      <c r="G20" s="112">
        <f t="shared" si="0"/>
        <v>0</v>
      </c>
      <c r="H20" s="9">
        <v>0</v>
      </c>
      <c r="I20" s="38">
        <v>0</v>
      </c>
    </row>
    <row r="21" spans="1:9" ht="12.75">
      <c r="A21" s="36" t="s">
        <v>170</v>
      </c>
      <c r="B21" s="7" t="s">
        <v>171</v>
      </c>
      <c r="C21" s="7" t="s">
        <v>172</v>
      </c>
      <c r="D21" s="7" t="s">
        <v>21</v>
      </c>
      <c r="E21" s="8">
        <v>50</v>
      </c>
      <c r="F21" s="8"/>
      <c r="G21" s="112">
        <f t="shared" si="0"/>
        <v>0</v>
      </c>
      <c r="H21" s="9">
        <v>0</v>
      </c>
      <c r="I21" s="39">
        <v>0</v>
      </c>
    </row>
    <row r="22" spans="1:9" ht="13.5" thickBot="1">
      <c r="A22" s="36" t="s">
        <v>173</v>
      </c>
      <c r="B22" s="7" t="s">
        <v>174</v>
      </c>
      <c r="C22" s="7"/>
      <c r="D22" s="7" t="s">
        <v>4</v>
      </c>
      <c r="E22" s="8">
        <v>0</v>
      </c>
      <c r="F22" s="8"/>
      <c r="G22" s="133">
        <f t="shared" si="0"/>
        <v>0</v>
      </c>
      <c r="H22" s="9">
        <v>0</v>
      </c>
      <c r="I22" s="38">
        <v>0</v>
      </c>
    </row>
    <row r="23" spans="1:9" ht="15.75" thickBot="1">
      <c r="A23" s="116" t="s">
        <v>52</v>
      </c>
      <c r="B23" s="65"/>
      <c r="C23" s="65"/>
      <c r="D23" s="65"/>
      <c r="E23" s="66"/>
      <c r="F23" s="78"/>
      <c r="G23" s="111">
        <f>SUM(G11:G22)</f>
        <v>0</v>
      </c>
      <c r="H23" s="79"/>
      <c r="I23" s="117">
        <v>0</v>
      </c>
    </row>
    <row r="24" spans="1:9" ht="15">
      <c r="A24" s="36"/>
      <c r="B24" s="37" t="s">
        <v>104</v>
      </c>
      <c r="C24" s="7"/>
      <c r="D24" s="7"/>
      <c r="E24" s="8"/>
      <c r="F24" s="8"/>
      <c r="G24" s="134"/>
      <c r="H24" s="9"/>
      <c r="I24" s="38"/>
    </row>
    <row r="25" spans="1:9" ht="12.75">
      <c r="A25" s="36" t="s">
        <v>186</v>
      </c>
      <c r="B25" s="7" t="s">
        <v>187</v>
      </c>
      <c r="C25" s="7"/>
      <c r="D25" s="7" t="s">
        <v>47</v>
      </c>
      <c r="E25" s="8">
        <v>60</v>
      </c>
      <c r="F25" s="8"/>
      <c r="G25" s="112">
        <f aca="true" t="shared" si="1" ref="G25:G33">E25*F25</f>
        <v>0</v>
      </c>
      <c r="H25" s="9">
        <v>0.27994</v>
      </c>
      <c r="I25" s="38">
        <f>H25*E25</f>
        <v>16.796400000000002</v>
      </c>
    </row>
    <row r="26" spans="1:9" ht="12.75">
      <c r="A26" s="36" t="s">
        <v>186</v>
      </c>
      <c r="B26" s="7" t="s">
        <v>187</v>
      </c>
      <c r="C26" s="7"/>
      <c r="D26" s="7" t="s">
        <v>47</v>
      </c>
      <c r="E26" s="8">
        <v>60</v>
      </c>
      <c r="F26" s="8"/>
      <c r="G26" s="112">
        <f t="shared" si="1"/>
        <v>0</v>
      </c>
      <c r="H26" s="9">
        <v>0.27994</v>
      </c>
      <c r="I26" s="38">
        <f aca="true" t="shared" si="2" ref="I26:I33">H26*E26</f>
        <v>16.796400000000002</v>
      </c>
    </row>
    <row r="27" spans="1:9" ht="12.75">
      <c r="A27" s="36" t="s">
        <v>186</v>
      </c>
      <c r="B27" s="7" t="s">
        <v>187</v>
      </c>
      <c r="C27" s="7"/>
      <c r="D27" s="7" t="s">
        <v>47</v>
      </c>
      <c r="E27" s="8">
        <v>60</v>
      </c>
      <c r="F27" s="8"/>
      <c r="G27" s="112">
        <f t="shared" si="1"/>
        <v>0</v>
      </c>
      <c r="H27" s="9">
        <v>0.27994</v>
      </c>
      <c r="I27" s="38">
        <f t="shared" si="2"/>
        <v>16.796400000000002</v>
      </c>
    </row>
    <row r="28" spans="1:9" ht="12.75">
      <c r="A28" s="36" t="s">
        <v>190</v>
      </c>
      <c r="B28" s="7" t="s">
        <v>191</v>
      </c>
      <c r="C28" s="7"/>
      <c r="D28" s="7" t="s">
        <v>47</v>
      </c>
      <c r="E28" s="8">
        <v>54</v>
      </c>
      <c r="F28" s="8"/>
      <c r="G28" s="112">
        <f t="shared" si="1"/>
        <v>0</v>
      </c>
      <c r="H28" s="9">
        <v>0.18463</v>
      </c>
      <c r="I28" s="38">
        <f>H28*E28</f>
        <v>9.97002</v>
      </c>
    </row>
    <row r="29" spans="1:9" ht="12.75">
      <c r="A29" s="168" t="s">
        <v>192</v>
      </c>
      <c r="B29" s="167" t="s">
        <v>193</v>
      </c>
      <c r="C29" s="167" t="s">
        <v>194</v>
      </c>
      <c r="D29" s="167" t="s">
        <v>47</v>
      </c>
      <c r="E29" s="169">
        <v>54</v>
      </c>
      <c r="F29" s="169"/>
      <c r="G29" s="170">
        <f t="shared" si="1"/>
        <v>0</v>
      </c>
      <c r="H29" s="171">
        <v>0.00561</v>
      </c>
      <c r="I29" s="172">
        <f>H29*E29</f>
        <v>0.30294000000000004</v>
      </c>
    </row>
    <row r="30" spans="1:9" ht="12.75">
      <c r="A30" s="168" t="s">
        <v>195</v>
      </c>
      <c r="B30" s="167" t="s">
        <v>196</v>
      </c>
      <c r="C30" s="167" t="s">
        <v>197</v>
      </c>
      <c r="D30" s="167" t="s">
        <v>47</v>
      </c>
      <c r="E30" s="169">
        <v>54</v>
      </c>
      <c r="F30" s="169"/>
      <c r="G30" s="170">
        <f t="shared" si="1"/>
        <v>0</v>
      </c>
      <c r="H30" s="171">
        <v>0.00652</v>
      </c>
      <c r="I30" s="172">
        <f>H30*E30</f>
        <v>0.35208</v>
      </c>
    </row>
    <row r="31" spans="1:9" ht="12.75">
      <c r="A31" s="173" t="s">
        <v>198</v>
      </c>
      <c r="B31" s="174" t="s">
        <v>108</v>
      </c>
      <c r="C31" s="174" t="s">
        <v>199</v>
      </c>
      <c r="D31" s="174" t="s">
        <v>47</v>
      </c>
      <c r="E31" s="175">
        <v>54</v>
      </c>
      <c r="F31" s="179" t="s">
        <v>287</v>
      </c>
      <c r="G31" s="176" t="e">
        <f t="shared" si="1"/>
        <v>#VALUE!</v>
      </c>
      <c r="H31" s="177">
        <v>0.008</v>
      </c>
      <c r="I31" s="178">
        <f>H31*E31</f>
        <v>0.432</v>
      </c>
    </row>
    <row r="32" spans="1:9" ht="12.75">
      <c r="A32" s="36" t="s">
        <v>200</v>
      </c>
      <c r="B32" s="7" t="s">
        <v>201</v>
      </c>
      <c r="C32" s="7"/>
      <c r="D32" s="7" t="s">
        <v>47</v>
      </c>
      <c r="E32" s="8">
        <v>54</v>
      </c>
      <c r="F32" s="8"/>
      <c r="G32" s="112">
        <f t="shared" si="1"/>
        <v>0</v>
      </c>
      <c r="H32" s="9">
        <v>0.10373</v>
      </c>
      <c r="I32" s="38">
        <f t="shared" si="2"/>
        <v>5.60142</v>
      </c>
    </row>
    <row r="33" spans="1:9" ht="13.5" thickBot="1">
      <c r="A33" s="36" t="s">
        <v>173</v>
      </c>
      <c r="B33" s="7" t="s">
        <v>174</v>
      </c>
      <c r="C33" s="7"/>
      <c r="D33" s="7" t="s">
        <v>4</v>
      </c>
      <c r="E33" s="8">
        <f>I34</f>
        <v>66.61566</v>
      </c>
      <c r="F33" s="8"/>
      <c r="G33" s="133">
        <f t="shared" si="1"/>
        <v>0</v>
      </c>
      <c r="H33" s="9">
        <v>0</v>
      </c>
      <c r="I33" s="38">
        <f t="shared" si="2"/>
        <v>0</v>
      </c>
    </row>
    <row r="34" spans="1:9" ht="15.75" thickBot="1">
      <c r="A34" s="113" t="s">
        <v>52</v>
      </c>
      <c r="B34" s="114"/>
      <c r="C34" s="114"/>
      <c r="D34" s="114"/>
      <c r="E34" s="115"/>
      <c r="F34" s="119"/>
      <c r="G34" s="111" t="e">
        <f>SUM(G25:G33)</f>
        <v>#VALUE!</v>
      </c>
      <c r="H34" s="83"/>
      <c r="I34" s="67">
        <f>SUM(I25:I32)-I31</f>
        <v>66.61566</v>
      </c>
    </row>
    <row r="35" spans="1:9" ht="15">
      <c r="A35" s="43"/>
      <c r="B35" s="4"/>
      <c r="C35" s="4"/>
      <c r="D35" s="4"/>
      <c r="E35" s="44"/>
      <c r="F35" s="44"/>
      <c r="G35" s="45"/>
      <c r="H35" s="22"/>
      <c r="I35" s="88"/>
    </row>
    <row r="36" spans="1:9" ht="15.75" thickBot="1">
      <c r="A36" s="43"/>
      <c r="B36" s="4"/>
      <c r="C36" s="4"/>
      <c r="D36" s="4"/>
      <c r="E36" s="44"/>
      <c r="F36" s="44"/>
      <c r="G36" s="45"/>
      <c r="H36" s="22"/>
      <c r="I36" s="88"/>
    </row>
    <row r="37" spans="1:9" ht="20.25">
      <c r="A37" s="46"/>
      <c r="B37" s="47" t="s">
        <v>248</v>
      </c>
      <c r="C37" s="48"/>
      <c r="D37" s="49"/>
      <c r="E37" s="49"/>
      <c r="F37" s="48"/>
      <c r="G37" s="50"/>
      <c r="H37" s="50"/>
      <c r="I37" s="51"/>
    </row>
    <row r="38" spans="1:9" ht="12.75">
      <c r="A38" s="52" t="s">
        <v>142</v>
      </c>
      <c r="B38" s="53" t="s">
        <v>249</v>
      </c>
      <c r="C38" s="54"/>
      <c r="D38" s="55"/>
      <c r="E38" s="55"/>
      <c r="F38" s="54" t="s">
        <v>239</v>
      </c>
      <c r="G38" s="164"/>
      <c r="H38" s="165"/>
      <c r="I38" s="166"/>
    </row>
    <row r="39" spans="1:9" ht="12.75">
      <c r="A39" s="52" t="s">
        <v>144</v>
      </c>
      <c r="B39" s="56" t="s">
        <v>145</v>
      </c>
      <c r="C39" s="54"/>
      <c r="D39" s="55"/>
      <c r="E39" s="55"/>
      <c r="F39" s="57" t="s">
        <v>240</v>
      </c>
      <c r="G39" s="164"/>
      <c r="H39" s="165"/>
      <c r="I39" s="166"/>
    </row>
    <row r="40" spans="1:9" ht="13.5" thickBot="1">
      <c r="A40" s="58" t="s">
        <v>146</v>
      </c>
      <c r="B40" s="59" t="s">
        <v>147</v>
      </c>
      <c r="C40" s="60"/>
      <c r="D40" s="61"/>
      <c r="E40" s="61"/>
      <c r="F40" s="60"/>
      <c r="G40" s="62"/>
      <c r="H40" s="62"/>
      <c r="I40" s="63"/>
    </row>
    <row r="41" spans="1:9" ht="13.5" thickBot="1">
      <c r="A41" s="35"/>
      <c r="B41" s="1"/>
      <c r="C41" s="1"/>
      <c r="D41" s="3"/>
      <c r="E41" s="3"/>
      <c r="F41" s="1"/>
      <c r="G41" s="12"/>
      <c r="H41" s="12"/>
      <c r="I41" s="12"/>
    </row>
    <row r="42" spans="1:9" ht="12.75">
      <c r="A42" s="97" t="s">
        <v>8</v>
      </c>
      <c r="B42" s="98" t="s">
        <v>9</v>
      </c>
      <c r="C42" s="99"/>
      <c r="D42" s="100" t="s">
        <v>10</v>
      </c>
      <c r="E42" s="101" t="s">
        <v>250</v>
      </c>
      <c r="F42" s="98" t="s">
        <v>148</v>
      </c>
      <c r="G42" s="98" t="s">
        <v>149</v>
      </c>
      <c r="H42" s="102" t="s">
        <v>148</v>
      </c>
      <c r="I42" s="103" t="s">
        <v>251</v>
      </c>
    </row>
    <row r="43" spans="1:9" ht="12.75">
      <c r="A43" s="104"/>
      <c r="B43" s="105"/>
      <c r="C43" s="106"/>
      <c r="D43" s="107"/>
      <c r="E43" s="108"/>
      <c r="F43" s="105" t="s">
        <v>252</v>
      </c>
      <c r="G43" s="105" t="s">
        <v>253</v>
      </c>
      <c r="H43" s="109" t="s">
        <v>254</v>
      </c>
      <c r="I43" s="110" t="s">
        <v>255</v>
      </c>
    </row>
    <row r="44" spans="1:9" ht="15">
      <c r="A44" s="36"/>
      <c r="B44" s="37" t="s">
        <v>214</v>
      </c>
      <c r="C44" s="7"/>
      <c r="D44" s="7"/>
      <c r="E44" s="8"/>
      <c r="F44" s="8"/>
      <c r="G44" s="8"/>
      <c r="H44" s="9"/>
      <c r="I44" s="38"/>
    </row>
    <row r="45" spans="1:9" ht="12.75">
      <c r="A45" s="36" t="s">
        <v>215</v>
      </c>
      <c r="B45" s="7" t="s">
        <v>216</v>
      </c>
      <c r="C45" s="7"/>
      <c r="D45" s="7" t="s">
        <v>69</v>
      </c>
      <c r="E45" s="8">
        <v>2</v>
      </c>
      <c r="F45" s="8"/>
      <c r="G45" s="112">
        <f>E45*F45</f>
        <v>0</v>
      </c>
      <c r="H45" s="9">
        <v>0.17213</v>
      </c>
      <c r="I45" s="38">
        <f>H45*E45</f>
        <v>0.34426</v>
      </c>
    </row>
    <row r="46" spans="1:9" ht="12.75">
      <c r="A46" s="36" t="s">
        <v>217</v>
      </c>
      <c r="B46" s="7" t="s">
        <v>218</v>
      </c>
      <c r="C46" s="7"/>
      <c r="D46" s="7" t="s">
        <v>69</v>
      </c>
      <c r="E46" s="8">
        <v>2</v>
      </c>
      <c r="F46" s="8"/>
      <c r="G46" s="112">
        <f>E46*F46</f>
        <v>0</v>
      </c>
      <c r="H46" s="9">
        <v>0.2459</v>
      </c>
      <c r="I46" s="38">
        <f>H46*E46</f>
        <v>0.4918</v>
      </c>
    </row>
    <row r="47" spans="1:9" ht="12.75">
      <c r="A47" s="36" t="s">
        <v>260</v>
      </c>
      <c r="B47" s="7" t="s">
        <v>219</v>
      </c>
      <c r="C47" s="7"/>
      <c r="D47" s="7" t="s">
        <v>80</v>
      </c>
      <c r="E47" s="8">
        <v>2</v>
      </c>
      <c r="F47" s="8"/>
      <c r="G47" s="112">
        <f>E47*F47</f>
        <v>0</v>
      </c>
      <c r="H47" s="9">
        <v>0.0022</v>
      </c>
      <c r="I47" s="38">
        <f>H47*E47</f>
        <v>0.0044</v>
      </c>
    </row>
    <row r="48" spans="1:9" ht="13.5" thickBot="1">
      <c r="A48" s="36" t="s">
        <v>173</v>
      </c>
      <c r="B48" s="7" t="s">
        <v>174</v>
      </c>
      <c r="C48" s="7"/>
      <c r="D48" s="7" t="s">
        <v>4</v>
      </c>
      <c r="E48" s="8">
        <f>I49</f>
        <v>0.84046</v>
      </c>
      <c r="F48" s="8"/>
      <c r="G48" s="133">
        <f>E48*F48</f>
        <v>0</v>
      </c>
      <c r="H48" s="9">
        <v>0</v>
      </c>
      <c r="I48" s="38">
        <v>0</v>
      </c>
    </row>
    <row r="49" spans="1:9" ht="15.75" thickBot="1">
      <c r="A49" s="113" t="s">
        <v>52</v>
      </c>
      <c r="B49" s="114"/>
      <c r="C49" s="114"/>
      <c r="D49" s="114"/>
      <c r="E49" s="115"/>
      <c r="F49" s="119"/>
      <c r="G49" s="111">
        <f>SUM(G45:G48)</f>
        <v>0</v>
      </c>
      <c r="H49" s="83"/>
      <c r="I49" s="67">
        <f>SUM(I45:I47)</f>
        <v>0.84046</v>
      </c>
    </row>
    <row r="50" spans="1:9" ht="15">
      <c r="A50" s="36"/>
      <c r="B50" s="37" t="s">
        <v>224</v>
      </c>
      <c r="C50" s="7"/>
      <c r="D50" s="7"/>
      <c r="E50" s="8"/>
      <c r="F50" s="8"/>
      <c r="G50" s="112"/>
      <c r="H50" s="9"/>
      <c r="I50" s="38"/>
    </row>
    <row r="51" spans="1:9" ht="12.75">
      <c r="A51" s="36" t="s">
        <v>90</v>
      </c>
      <c r="B51" s="7" t="s">
        <v>91</v>
      </c>
      <c r="C51" s="7"/>
      <c r="D51" s="7" t="s">
        <v>16</v>
      </c>
      <c r="E51" s="8">
        <v>2.6</v>
      </c>
      <c r="F51" s="8"/>
      <c r="G51" s="112">
        <f aca="true" t="shared" si="3" ref="G51:G58">E51*F51</f>
        <v>0</v>
      </c>
      <c r="H51" s="9">
        <v>2.50071</v>
      </c>
      <c r="I51" s="38">
        <f>H51*E51</f>
        <v>6.5018460000000005</v>
      </c>
    </row>
    <row r="52" spans="1:9" ht="12.75">
      <c r="A52" s="36" t="s">
        <v>261</v>
      </c>
      <c r="B52" s="7" t="s">
        <v>262</v>
      </c>
      <c r="C52" s="7"/>
      <c r="D52" s="7" t="s">
        <v>47</v>
      </c>
      <c r="E52" s="8">
        <v>26</v>
      </c>
      <c r="F52" s="8"/>
      <c r="G52" s="112">
        <f t="shared" si="3"/>
        <v>0</v>
      </c>
      <c r="H52" s="9">
        <v>0.62754</v>
      </c>
      <c r="I52" s="38">
        <f aca="true" t="shared" si="4" ref="I52:I57">H52*E52</f>
        <v>16.31604</v>
      </c>
    </row>
    <row r="53" spans="1:9" ht="12.75">
      <c r="A53" s="36" t="s">
        <v>263</v>
      </c>
      <c r="B53" s="7" t="s">
        <v>228</v>
      </c>
      <c r="C53" s="7"/>
      <c r="D53" s="7" t="s">
        <v>21</v>
      </c>
      <c r="E53" s="8">
        <v>16</v>
      </c>
      <c r="F53" s="8"/>
      <c r="G53" s="112">
        <f t="shared" si="3"/>
        <v>0</v>
      </c>
      <c r="H53" s="9">
        <v>0</v>
      </c>
      <c r="I53" s="38">
        <f t="shared" si="4"/>
        <v>0</v>
      </c>
    </row>
    <row r="54" spans="1:9" ht="12.75">
      <c r="A54" s="36" t="s">
        <v>229</v>
      </c>
      <c r="B54" s="7" t="s">
        <v>230</v>
      </c>
      <c r="C54" s="7"/>
      <c r="D54" s="7" t="s">
        <v>16</v>
      </c>
      <c r="E54" s="8">
        <v>12.5</v>
      </c>
      <c r="F54" s="8"/>
      <c r="G54" s="112">
        <f t="shared" si="3"/>
        <v>0</v>
      </c>
      <c r="H54" s="9">
        <v>2.5273</v>
      </c>
      <c r="I54" s="38">
        <f>H54*E54</f>
        <v>31.59125</v>
      </c>
    </row>
    <row r="55" spans="1:9" ht="12.75">
      <c r="A55" s="36" t="s">
        <v>264</v>
      </c>
      <c r="B55" s="7" t="s">
        <v>265</v>
      </c>
      <c r="C55" s="7"/>
      <c r="D55" s="7" t="s">
        <v>47</v>
      </c>
      <c r="E55" s="8">
        <v>17.6</v>
      </c>
      <c r="F55" s="8"/>
      <c r="G55" s="112">
        <f t="shared" si="3"/>
        <v>0</v>
      </c>
      <c r="H55" s="9">
        <v>0.18907</v>
      </c>
      <c r="I55" s="38">
        <f>H55*E55</f>
        <v>3.327632</v>
      </c>
    </row>
    <row r="56" spans="1:9" ht="12.75">
      <c r="A56" s="36" t="s">
        <v>266</v>
      </c>
      <c r="B56" s="7" t="s">
        <v>232</v>
      </c>
      <c r="C56" s="7"/>
      <c r="D56" s="7" t="s">
        <v>80</v>
      </c>
      <c r="E56" s="8">
        <v>3</v>
      </c>
      <c r="F56" s="8"/>
      <c r="G56" s="112">
        <f t="shared" si="3"/>
        <v>0</v>
      </c>
      <c r="H56" s="9">
        <v>0.127</v>
      </c>
      <c r="I56" s="38">
        <f t="shared" si="4"/>
        <v>0.381</v>
      </c>
    </row>
    <row r="57" spans="1:9" ht="12.75">
      <c r="A57" s="36" t="s">
        <v>267</v>
      </c>
      <c r="B57" s="7" t="s">
        <v>268</v>
      </c>
      <c r="C57" s="7"/>
      <c r="D57" s="7" t="s">
        <v>47</v>
      </c>
      <c r="E57" s="8">
        <v>13</v>
      </c>
      <c r="F57" s="8"/>
      <c r="G57" s="112">
        <f t="shared" si="3"/>
        <v>0</v>
      </c>
      <c r="H57" s="9">
        <v>0.00093</v>
      </c>
      <c r="I57" s="38">
        <f t="shared" si="4"/>
        <v>0.01209</v>
      </c>
    </row>
    <row r="58" spans="1:9" ht="13.5" thickBot="1">
      <c r="A58" s="36" t="s">
        <v>173</v>
      </c>
      <c r="B58" s="7" t="s">
        <v>174</v>
      </c>
      <c r="C58" s="7"/>
      <c r="D58" s="7" t="s">
        <v>4</v>
      </c>
      <c r="E58" s="8">
        <f>I59</f>
        <v>58.129858000000006</v>
      </c>
      <c r="F58" s="8"/>
      <c r="G58" s="133">
        <f t="shared" si="3"/>
        <v>0</v>
      </c>
      <c r="H58" s="9">
        <v>0</v>
      </c>
      <c r="I58" s="38">
        <v>0</v>
      </c>
    </row>
    <row r="59" spans="1:9" ht="15.75" thickBot="1">
      <c r="A59" s="116" t="s">
        <v>52</v>
      </c>
      <c r="B59" s="65"/>
      <c r="C59" s="65"/>
      <c r="D59" s="65"/>
      <c r="E59" s="66"/>
      <c r="F59" s="78"/>
      <c r="G59" s="111">
        <f>SUM(G51:G58)</f>
        <v>0</v>
      </c>
      <c r="H59" s="79"/>
      <c r="I59" s="117">
        <f>SUM(I51:I57)</f>
        <v>58.129858000000006</v>
      </c>
    </row>
    <row r="60" spans="1:9" ht="15">
      <c r="A60" s="40"/>
      <c r="B60" s="37" t="s">
        <v>269</v>
      </c>
      <c r="C60" s="7"/>
      <c r="D60" s="7"/>
      <c r="E60" s="8"/>
      <c r="F60" s="8"/>
      <c r="G60" s="134"/>
      <c r="H60" s="42"/>
      <c r="I60" s="89"/>
    </row>
    <row r="61" spans="1:9" ht="25.5">
      <c r="A61" s="92" t="s">
        <v>270</v>
      </c>
      <c r="B61" s="90" t="s">
        <v>276</v>
      </c>
      <c r="C61" s="90"/>
      <c r="D61" s="90" t="s">
        <v>80</v>
      </c>
      <c r="E61" s="93">
        <v>4</v>
      </c>
      <c r="F61" s="93"/>
      <c r="G61" s="112">
        <f>F61*E61</f>
        <v>0</v>
      </c>
      <c r="H61" s="94">
        <v>0.007</v>
      </c>
      <c r="I61" s="95">
        <f>H61*E61</f>
        <v>0.028</v>
      </c>
    </row>
    <row r="62" spans="1:9" ht="12.75">
      <c r="A62" s="92" t="s">
        <v>271</v>
      </c>
      <c r="B62" s="90" t="s">
        <v>272</v>
      </c>
      <c r="C62" s="90"/>
      <c r="D62" s="90" t="s">
        <v>80</v>
      </c>
      <c r="E62" s="93">
        <v>12</v>
      </c>
      <c r="F62" s="93"/>
      <c r="G62" s="135">
        <f>F62*E62</f>
        <v>0</v>
      </c>
      <c r="H62" s="94">
        <v>0.006</v>
      </c>
      <c r="I62" s="95">
        <f>H62*E62</f>
        <v>0.07200000000000001</v>
      </c>
    </row>
    <row r="63" spans="1:9" ht="13.5" thickBot="1">
      <c r="A63" s="36" t="s">
        <v>273</v>
      </c>
      <c r="B63" s="7" t="s">
        <v>274</v>
      </c>
      <c r="C63" s="7"/>
      <c r="D63" s="7" t="s">
        <v>275</v>
      </c>
      <c r="E63" s="8">
        <v>16</v>
      </c>
      <c r="F63" s="8"/>
      <c r="G63" s="133">
        <f>F63*E63</f>
        <v>0</v>
      </c>
      <c r="H63" s="9">
        <v>0.00614</v>
      </c>
      <c r="I63" s="91">
        <f>H63*E63</f>
        <v>0.09824</v>
      </c>
    </row>
    <row r="64" spans="1:9" ht="15.75" thickBot="1">
      <c r="A64" s="116" t="s">
        <v>52</v>
      </c>
      <c r="B64" s="65"/>
      <c r="C64" s="65"/>
      <c r="D64" s="65"/>
      <c r="E64" s="66"/>
      <c r="F64" s="78"/>
      <c r="G64" s="136">
        <f>SUM(G61:G63)</f>
        <v>0</v>
      </c>
      <c r="H64" s="79"/>
      <c r="I64" s="118">
        <f>SUM(I61:I63)</f>
        <v>0.19824</v>
      </c>
    </row>
    <row r="65" spans="1:9" ht="15">
      <c r="A65" s="36"/>
      <c r="B65" s="37" t="s">
        <v>124</v>
      </c>
      <c r="C65" s="7"/>
      <c r="D65" s="7"/>
      <c r="E65" s="8"/>
      <c r="F65" s="8"/>
      <c r="G65" s="134"/>
      <c r="H65" s="9"/>
      <c r="I65" s="38"/>
    </row>
    <row r="66" spans="1:9" ht="13.5" thickBot="1">
      <c r="A66" s="36">
        <v>7</v>
      </c>
      <c r="B66" s="7" t="s">
        <v>280</v>
      </c>
      <c r="C66" s="7"/>
      <c r="D66" s="96" t="s">
        <v>125</v>
      </c>
      <c r="E66" s="8">
        <v>2</v>
      </c>
      <c r="F66" s="8"/>
      <c r="G66" s="133">
        <f>E66*F66/100</f>
        <v>0</v>
      </c>
      <c r="H66" s="9">
        <v>0</v>
      </c>
      <c r="I66" s="38">
        <v>0</v>
      </c>
    </row>
    <row r="67" spans="1:9" ht="15.75" thickBot="1">
      <c r="A67" s="113" t="s">
        <v>52</v>
      </c>
      <c r="B67" s="114"/>
      <c r="C67" s="114"/>
      <c r="D67" s="114"/>
      <c r="E67" s="115"/>
      <c r="F67" s="119"/>
      <c r="G67" s="132" t="e">
        <f>G64+G66+G59+G49+G34+G23</f>
        <v>#VALUE!</v>
      </c>
      <c r="H67" s="83"/>
      <c r="I67" s="67">
        <f>I59+I49+I34+I23+I64+I66</f>
        <v>125.78421800000001</v>
      </c>
    </row>
  </sheetData>
  <sheetProtection/>
  <mergeCells count="4">
    <mergeCell ref="G4:I4"/>
    <mergeCell ref="G5:I5"/>
    <mergeCell ref="G38:I38"/>
    <mergeCell ref="G39:I39"/>
  </mergeCells>
  <printOptions/>
  <pageMargins left="0.7" right="0.7" top="0.787401575" bottom="0.787401575" header="0.3" footer="0.3"/>
  <pageSetup horizontalDpi="600" verticalDpi="600" orientation="landscape" paperSize="9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kusov</cp:lastModifiedBy>
  <cp:lastPrinted>2012-10-01T13:44:47Z</cp:lastPrinted>
  <dcterms:created xsi:type="dcterms:W3CDTF">2012-07-24T06:13:35Z</dcterms:created>
  <dcterms:modified xsi:type="dcterms:W3CDTF">2012-11-22T15:57:25Z</dcterms:modified>
  <cp:category/>
  <cp:version/>
  <cp:contentType/>
  <cp:contentStatus/>
</cp:coreProperties>
</file>