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2645" windowHeight="15015" activeTab="0"/>
  </bookViews>
  <sheets>
    <sheet name="Rekapitulace stavby" sheetId="1" r:id="rId1"/>
    <sheet name="SO_01 - Administrativní b..." sheetId="2" r:id="rId2"/>
    <sheet name="SO_01_1 - Zastřešení příh..." sheetId="3" r:id="rId3"/>
    <sheet name="SO_01_2 - Vnitřní vybavení" sheetId="4" r:id="rId4"/>
    <sheet name="SO_01_3 - Zdravotně techn..." sheetId="5" r:id="rId5"/>
    <sheet name="SO_01_4 - Ústřední vytápění" sheetId="6" r:id="rId6"/>
    <sheet name="SO_01_5 - Elektroinstalace" sheetId="7" r:id="rId7"/>
    <sheet name="SO_01_6 - Vzduchotechnika..." sheetId="8" r:id="rId8"/>
    <sheet name="SO_02 - Venkovní úpravy" sheetId="9" r:id="rId9"/>
    <sheet name="VON - Vedlejší a ostatní ..." sheetId="10" r:id="rId10"/>
    <sheet name="Pokyny pro vyplnění" sheetId="11" r:id="rId11"/>
  </sheets>
  <definedNames>
    <definedName name="_xlnm._FilterDatabase" localSheetId="1" hidden="1">'SO_01 - Administrativní b...'!$C$114:$K$1927</definedName>
    <definedName name="_xlnm._FilterDatabase" localSheetId="2" hidden="1">'SO_01_1 - Zastřešení příh...'!$C$84:$K$97</definedName>
    <definedName name="_xlnm._FilterDatabase" localSheetId="3" hidden="1">'SO_01_2 - Vnitřní vybavení'!$C$84:$K$103</definedName>
    <definedName name="_xlnm._FilterDatabase" localSheetId="4" hidden="1">'SO_01_3 - Zdravotně techn...'!$C$97:$K$311</definedName>
    <definedName name="_xlnm._FilterDatabase" localSheetId="5" hidden="1">'SO_01_4 - Ústřední vytápění'!$C$85:$K$152</definedName>
    <definedName name="_xlnm._FilterDatabase" localSheetId="6" hidden="1">'SO_01_5 - Elektroinstalace'!$C$90:$K$278</definedName>
    <definedName name="_xlnm._FilterDatabase" localSheetId="7" hidden="1">'SO_01_6 - Vzduchotechnika...'!$C$85:$K$162</definedName>
    <definedName name="_xlnm._FilterDatabase" localSheetId="8" hidden="1">'SO_02 - Venkovní úpravy'!$C$82:$K$177</definedName>
    <definedName name="_xlnm._FilterDatabase" localSheetId="9" hidden="1">'VON - Vedlejší a ostatní ...'!$C$76:$K$87</definedName>
    <definedName name="_xlnm.Print_Area" localSheetId="10">'Pokyny pro vyplnění'!$B$2:$K$69,'Pokyny pro vyplnění'!$B$72:$K$116,'Pokyny pro vyplnění'!$B$119:$K$188,'Pokyny pro vyplnění'!$B$196:$K$216</definedName>
    <definedName name="_xlnm.Print_Area" localSheetId="0">'Rekapitulace stavby'!$D$4:$AO$33,'Rekapitulace stavby'!$C$39:$AQ$62</definedName>
    <definedName name="_xlnm.Print_Area" localSheetId="1">'SO_01 - Administrativní b...'!$C$4:$J$36,'SO_01 - Administrativní b...'!$C$42:$J$96,'SO_01 - Administrativní b...'!$C$102:$K$1927</definedName>
    <definedName name="_xlnm.Print_Area" localSheetId="2">'SO_01_1 - Zastřešení příh...'!$C$4:$J$38,'SO_01_1 - Zastřešení příh...'!$C$44:$J$64,'SO_01_1 - Zastřešení příh...'!$C$70:$K$97</definedName>
    <definedName name="_xlnm.Print_Area" localSheetId="3">'SO_01_2 - Vnitřní vybavení'!$C$4:$J$38,'SO_01_2 - Vnitřní vybavení'!$C$44:$J$64,'SO_01_2 - Vnitřní vybavení'!$C$70:$K$103</definedName>
    <definedName name="_xlnm.Print_Area" localSheetId="4">'SO_01_3 - Zdravotně techn...'!$C$4:$J$38,'SO_01_3 - Zdravotně techn...'!$C$44:$J$77,'SO_01_3 - Zdravotně techn...'!$C$83:$K$311</definedName>
    <definedName name="_xlnm.Print_Area" localSheetId="5">'SO_01_4 - Ústřední vytápění'!$C$4:$J$38,'SO_01_4 - Ústřední vytápění'!$C$44:$J$65,'SO_01_4 - Ústřední vytápění'!$C$71:$K$152</definedName>
    <definedName name="_xlnm.Print_Area" localSheetId="6">'SO_01_5 - Elektroinstalace'!$C$4:$J$38,'SO_01_5 - Elektroinstalace'!$C$44:$J$70,'SO_01_5 - Elektroinstalace'!$C$76:$K$278</definedName>
    <definedName name="_xlnm.Print_Area" localSheetId="7">'SO_01_6 - Vzduchotechnika...'!$C$4:$J$38,'SO_01_6 - Vzduchotechnika...'!$C$44:$J$65,'SO_01_6 - Vzduchotechnika...'!$C$71:$K$162</definedName>
    <definedName name="_xlnm.Print_Area" localSheetId="8">'SO_02 - Venkovní úpravy'!$C$4:$J$36,'SO_02 - Venkovní úpravy'!$C$42:$J$64,'SO_02 - Venkovní úpravy'!$C$70:$K$177</definedName>
    <definedName name="_xlnm.Print_Area" localSheetId="9">'VON - Vedlejší a ostatní ...'!$C$4:$J$36,'VON - Vedlejší a ostatní ...'!$C$42:$J$58,'VON - Vedlejší a ostatní ...'!$C$64:$K$87</definedName>
    <definedName name="_xlnm.Print_Titles" localSheetId="0">'Rekapitulace stavby'!$49:$49</definedName>
    <definedName name="_xlnm.Print_Titles" localSheetId="1">'SO_01 - Administrativní b...'!$114:$114</definedName>
    <definedName name="_xlnm.Print_Titles" localSheetId="2">'SO_01_1 - Zastřešení příh...'!$84:$84</definedName>
    <definedName name="_xlnm.Print_Titles" localSheetId="3">'SO_01_2 - Vnitřní vybavení'!$84:$84</definedName>
    <definedName name="_xlnm.Print_Titles" localSheetId="4">'SO_01_3 - Zdravotně techn...'!$97:$97</definedName>
    <definedName name="_xlnm.Print_Titles" localSheetId="5">'SO_01_4 - Ústřední vytápění'!$85:$85</definedName>
    <definedName name="_xlnm.Print_Titles" localSheetId="6">'SO_01_5 - Elektroinstalace'!$90:$90</definedName>
    <definedName name="_xlnm.Print_Titles" localSheetId="7">'SO_01_6 - Vzduchotechnika...'!$85:$85</definedName>
    <definedName name="_xlnm.Print_Titles" localSheetId="8">'SO_02 - Venkovní úpravy'!$82:$82</definedName>
    <definedName name="_xlnm.Print_Titles" localSheetId="9">'VON - Vedlejší a ostatní ...'!$76:$76</definedName>
  </definedNames>
  <calcPr calcId="162913"/>
</workbook>
</file>

<file path=xl/sharedStrings.xml><?xml version="1.0" encoding="utf-8"?>
<sst xmlns="http://schemas.openxmlformats.org/spreadsheetml/2006/main" count="29669" uniqueCount="4241">
  <si>
    <t>Export VZ</t>
  </si>
  <si>
    <t>List obsahuje:</t>
  </si>
  <si>
    <t>1) Rekapitulace stavby</t>
  </si>
  <si>
    <t>2) Rekapitulace objektů stavby a soupisů prací</t>
  </si>
  <si>
    <t>3.0</t>
  </si>
  <si>
    <t>ZAMOK</t>
  </si>
  <si>
    <t>False</t>
  </si>
  <si>
    <t>{570e597c-0c5f-4930-b87b-226cc8a8970c}</t>
  </si>
  <si>
    <t>0,01</t>
  </si>
  <si>
    <t>21</t>
  </si>
  <si>
    <t>15</t>
  </si>
  <si>
    <t>REKAPITULACE STAVBY</t>
  </si>
  <si>
    <t>v ---  níže se nacházejí doplnkové a pomocné údaje k sestavám  --- v</t>
  </si>
  <si>
    <t>Návod na vyplnění</t>
  </si>
  <si>
    <t>0,001</t>
  </si>
  <si>
    <t>Kód:</t>
  </si>
  <si>
    <t>2017_04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</si>
  <si>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</si>
  <si>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</si>
  <si>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obj.stájové budovy Veterinární nemocnice v areálu SVÚ Jihlava</t>
  </si>
  <si>
    <t>KSO:</t>
  </si>
  <si>
    <t>812 47 15</t>
  </si>
  <si>
    <t>CC-CZ:</t>
  </si>
  <si>
    <t>12741</t>
  </si>
  <si>
    <t>Místo:</t>
  </si>
  <si>
    <t>Jihlava</t>
  </si>
  <si>
    <t>Datum:</t>
  </si>
  <si>
    <t>4. 4. 2017</t>
  </si>
  <si>
    <t>CZ-CPV:</t>
  </si>
  <si>
    <t>45000000-7</t>
  </si>
  <si>
    <t>CZ-CPA:</t>
  </si>
  <si>
    <t>41.00.49</t>
  </si>
  <si>
    <t>Zadavatel:</t>
  </si>
  <si>
    <t>IČ:</t>
  </si>
  <si>
    <t/>
  </si>
  <si>
    <t>SVÚ Jihlava, Rantířovská 93, Jihlava</t>
  </si>
  <si>
    <t>DIČ:</t>
  </si>
  <si>
    <t>Uchazeč:</t>
  </si>
  <si>
    <t>Vyplň údaj</t>
  </si>
  <si>
    <t>Projektant:</t>
  </si>
  <si>
    <t>Obchodní projekt Jihlava, spol.s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</si>
  <si>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</si>
  <si>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</si>
  <si>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</si>
  <si>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</si>
  <si>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</si>
  <si>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</si>
  <si>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</si>
  <si>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</si>
  <si>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</si>
  <si>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</si>
  <si>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</si>
  <si>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</si>
  <si>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</si>
  <si>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</si>
  <si>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</si>
  <si>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</si>
  <si>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</si>
  <si>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</si>
  <si>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</si>
  <si>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</si>
  <si>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</si>
  <si>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</si>
  <si>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</si>
  <si>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</si>
  <si>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</si>
  <si>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</si>
  <si>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</si>
  <si>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</si>
  <si>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</si>
  <si>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</si>
  <si>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</si>
  <si>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</si>
  <si>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</si>
  <si>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</si>
  <si>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</si>
  <si>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</si>
  <si>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</si>
  <si>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</si>
  <si>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</si>
  <si>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</si>
  <si>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</si>
  <si>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SO_01</t>
  </si>
  <si>
    <t>Administrativní budova</t>
  </si>
  <si>
    <t>STA</t>
  </si>
  <si>
    <t>1</t>
  </si>
  <si>
    <t>{675f7b41-f743-4a29-ba48-a8e9fbe73b1c}</t>
  </si>
  <si>
    <t>/</t>
  </si>
  <si>
    <t>Soupis</t>
  </si>
  <si>
    <t>2</t>
  </si>
  <si>
    <t>###NOINSERT###</t>
  </si>
  <si>
    <t>SO_01_1</t>
  </si>
  <si>
    <t>Zastřešení příhradovými vazníky</t>
  </si>
  <si>
    <t>{c0103692-5a06-474c-b51c-8a8fa8447c46}</t>
  </si>
  <si>
    <t>SO_01_2</t>
  </si>
  <si>
    <t>Vnitřní vybavení</t>
  </si>
  <si>
    <t>{875f42f9-0538-4e12-9a4e-00e3b879b9b8}</t>
  </si>
  <si>
    <t>SO_01_3</t>
  </si>
  <si>
    <t>Zdravotně technické instalace</t>
  </si>
  <si>
    <t>{beca90aa-d2f9-43f7-926d-304a3e90f5ef}</t>
  </si>
  <si>
    <t>SO_01_4</t>
  </si>
  <si>
    <t>Ústřední vytápění</t>
  </si>
  <si>
    <t>{a00baf92-0121-4eb2-92a9-469ca7498d51}</t>
  </si>
  <si>
    <t>SO_01_5</t>
  </si>
  <si>
    <t>Elektroinstalace</t>
  </si>
  <si>
    <t>{50490937-7a1a-417f-8e13-0119ad4064da}</t>
  </si>
  <si>
    <t>SO_01_6</t>
  </si>
  <si>
    <t>Vzduchotechnika, chlazení</t>
  </si>
  <si>
    <t>{ea4b9967-1b23-47a5-87d5-4602e07a46a8}</t>
  </si>
  <si>
    <t>SO_02</t>
  </si>
  <si>
    <t>Venkovní úpravy</t>
  </si>
  <si>
    <t>{7f28d347-865d-4203-9f3c-02dbb2a376c3}</t>
  </si>
  <si>
    <t>VON</t>
  </si>
  <si>
    <t>Vedlejší a ostatní náklady</t>
  </si>
  <si>
    <t>{66a12500-364d-4270-a7bb-e51380665cfe}</t>
  </si>
  <si>
    <t>1) Krycí list soupisu</t>
  </si>
  <si>
    <t>2) Rekapitulace</t>
  </si>
  <si>
    <t>3) Soupis prací</t>
  </si>
  <si>
    <t>Zpět na list:</t>
  </si>
  <si>
    <t>Rekapitulace stavby</t>
  </si>
  <si>
    <t>KRYCÍ LIST SOUPISU</t>
  </si>
  <si>
    <t>Objekt:</t>
  </si>
  <si>
    <t>SO_01 - Administrativní budova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</si>
  <si>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</si>
  <si>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</si>
  <si>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</si>
  <si>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</si>
  <si>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</si>
  <si>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</si>
  <si>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</si>
  <si>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</si>
  <si>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</si>
  <si>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</si>
  <si>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43 - Schodišťové konstrukce a rampy</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</si>
  <si>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</si>
  <si>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</si>
  <si>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</si>
  <si>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</si>
  <si>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</si>
  <si>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</si>
  <si>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</si>
  <si>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</si>
  <si>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</si>
  <si>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</si>
  <si>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</si>
  <si>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</si>
  <si>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</si>
  <si>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</si>
  <si>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</si>
  <si>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</si>
  <si>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</si>
  <si>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</si>
  <si>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</si>
  <si>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</si>
  <si>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</si>
  <si>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</si>
  <si>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</si>
  <si>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</si>
  <si>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</si>
  <si>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</si>
  <si>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</si>
  <si>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</si>
  <si>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</si>
  <si>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</si>
  <si>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</si>
  <si>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</si>
  <si>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N00 - Výplně otvorů z hliníkových profilů</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</si>
  <si>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</si>
  <si>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</si>
  <si>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</si>
  <si>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</si>
  <si>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</si>
  <si>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</si>
  <si>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</si>
  <si>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</si>
  <si>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</si>
  <si>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</si>
  <si>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</si>
  <si>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</si>
  <si>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</si>
  <si>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</si>
  <si>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</si>
  <si>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</si>
  <si>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</si>
  <si>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</si>
  <si>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</si>
  <si>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131201101</t>
  </si>
  <si>
    <t>Hloubení nezapažených jam a zářezů s urovnáním dna do předepsaného profilu a spádu v hornině tř. 3 do 100 m3</t>
  </si>
  <si>
    <t>m3</t>
  </si>
  <si>
    <t>CS ÚRS 2017 01</t>
  </si>
  <si>
    <t>4</t>
  </si>
  <si>
    <t>678516572</t>
  </si>
  <si>
    <t>VV</t>
  </si>
  <si>
    <t>prohloubení o 0,30 m</t>
  </si>
  <si>
    <t>26,70*11,10*0,30-(11,10*3+4,20)*0,60*0,30</t>
  </si>
  <si>
    <t>Mezisoučet</t>
  </si>
  <si>
    <t>3</t>
  </si>
  <si>
    <t>přístavba + výtahová šachta</t>
  </si>
  <si>
    <t>50% v hor.tř.: 3; 50% v hor.tř.: 4</t>
  </si>
  <si>
    <t>(5,40*5,65*0,30+(4,20+3,50)*0,60*0,30)*1/2</t>
  </si>
  <si>
    <t>4,20*4,10*1,55*1/2</t>
  </si>
  <si>
    <t>Součet</t>
  </si>
  <si>
    <t>131201109</t>
  </si>
  <si>
    <t>Hloubení nezapažených jam a zářezů s urovnáním dna do předepsaného profilu a spádu Příplatek k cenám za lepivost horniny tř. 3</t>
  </si>
  <si>
    <t>875566634</t>
  </si>
  <si>
    <t>100,777</t>
  </si>
  <si>
    <t>131301101</t>
  </si>
  <si>
    <t>Hloubení nezapažených jam a zářezů s urovnáním dna do předepsaného profilu a spádu v hornině tř. 4 do 100 m3</t>
  </si>
  <si>
    <t>1895815430</t>
  </si>
  <si>
    <t>131301109</t>
  </si>
  <si>
    <t>Hloubení nezapažených jam a zářezů s urovnáním dna do předepsaného profilu a spádu Příplatek k cenám za lepivost horniny tř. 4</t>
  </si>
  <si>
    <t>-25287153</t>
  </si>
  <si>
    <t>18,616</t>
  </si>
  <si>
    <t>5</t>
  </si>
  <si>
    <t>132201101</t>
  </si>
  <si>
    <t>Hloubení zapažených i nezapažených rýh šířky do 600 mm s urovnáním dna do předepsaného profilu a spádu v hornině tř. 3 do 100 m3</t>
  </si>
  <si>
    <t>-1834112481</t>
  </si>
  <si>
    <t>základové pasy</t>
  </si>
  <si>
    <t>5,45*0,60*0,65*2+1,80*0,60*0,45</t>
  </si>
  <si>
    <t>0,60*0,60*1,45+0,60*0,305*1,45</t>
  </si>
  <si>
    <t>vnitřní ležatá kanalizace</t>
  </si>
  <si>
    <t>40,00*0,60*1,15</t>
  </si>
  <si>
    <t>6</t>
  </si>
  <si>
    <t>132201109</t>
  </si>
  <si>
    <t>Hloubení zapažených i nezapažených rýh šířky do 600 mm s urovnáním dna do předepsaného profilu a spádu v hornině tř. 3 Příplatek k cenám za lepivost horniny tř. 3</t>
  </si>
  <si>
    <t>-1505728159</t>
  </si>
  <si>
    <t>33,124</t>
  </si>
  <si>
    <t>7</t>
  </si>
  <si>
    <t>132201201</t>
  </si>
  <si>
    <t>Hloubení zapažených i nezapažených rýh šířky přes 600 do 2 000 mm s urovnáním dna do předepsaného profilu a spádu v hornině tř. 3 do 100 m3</t>
  </si>
  <si>
    <t>955946050</t>
  </si>
  <si>
    <t>pro vnitřní základové pasy</t>
  </si>
  <si>
    <t>11,10*0,80*0,65+11,45*0,70*0,65</t>
  </si>
  <si>
    <t>(2,50+4,80+2,70)*0,65*1,45</t>
  </si>
  <si>
    <t>8</t>
  </si>
  <si>
    <t>132201209</t>
  </si>
  <si>
    <t>Hloubení zapažených i nezapažených rýh šířky přes 600 do 2 000 mm s urovnáním dna do předepsaného profilu a spádu v hornině tř. 3 Příplatek k cenám za lepivost horniny tř. 3</t>
  </si>
  <si>
    <t>-788549892</t>
  </si>
  <si>
    <t>20,407</t>
  </si>
  <si>
    <t>9</t>
  </si>
  <si>
    <t>161101101</t>
  </si>
  <si>
    <t>Svislé přemístění výkopku bez naložení do dopravní nádoby avšak s vyprázdněním dopravní nádoby na hromadu nebo do dopravního prostředku z horniny tř. 1 až 4, při hloubce výkopu přes 1 do 2,5 m</t>
  </si>
  <si>
    <t>-1105033168</t>
  </si>
  <si>
    <t>5,40*5,65*0,30+(4,20+3,50)*0,60*0,30</t>
  </si>
  <si>
    <t>4,20*4,10*1,55</t>
  </si>
  <si>
    <t>základové pasy - přístavba</t>
  </si>
  <si>
    <t>10</t>
  </si>
  <si>
    <t>174101101</t>
  </si>
  <si>
    <t>Zásyp sypaninou z jakékoliv horniny s uložením výkopku ve vrstvách se zhutněním jam, šachet, rýh nebo kolem objektů v těchto vykopávkách</t>
  </si>
  <si>
    <t>937767970</t>
  </si>
  <si>
    <t>výtahová šachta</t>
  </si>
  <si>
    <t>(4,20*4,10-3,15*3,05)*1,45</t>
  </si>
  <si>
    <t>ležatá kanalizace</t>
  </si>
  <si>
    <t>40,00*0,60*(1,15-0,30)</t>
  </si>
  <si>
    <t>11</t>
  </si>
  <si>
    <t>162701105</t>
  </si>
  <si>
    <t>Vodorovné přemístění výkopku nebo sypaniny po suchu na obvyklém dopravním prostředku, bez naložení výkopku, avšak se složením bez rozhrnutí z horniny tř. 1 až 4 na vzdálenost přes 9 000 do 10 000 m</t>
  </si>
  <si>
    <t>310790259</t>
  </si>
  <si>
    <t>výkopy celkem</t>
  </si>
  <si>
    <t>100,777+18,616+33,124+20,407</t>
  </si>
  <si>
    <t>zásypy celkem</t>
  </si>
  <si>
    <t>31,438</t>
  </si>
  <si>
    <t>12</t>
  </si>
  <si>
    <t>167101101</t>
  </si>
  <si>
    <t>Nakládání, skládání a překládání neulehlého výkopku nebo sypaniny nakládání, množství do 100 m3, z hornin tř. 1 až 4</t>
  </si>
  <si>
    <t>-1802788928</t>
  </si>
  <si>
    <t>13</t>
  </si>
  <si>
    <t>171201201</t>
  </si>
  <si>
    <t>Uložení sypaniny na skládky</t>
  </si>
  <si>
    <t>-116543937</t>
  </si>
  <si>
    <t>-31,438</t>
  </si>
  <si>
    <t>14</t>
  </si>
  <si>
    <t>171201211</t>
  </si>
  <si>
    <t>Uložení sypaniny poplatek za uložení sypaniny na skládce (skládkovné)</t>
  </si>
  <si>
    <t>t</t>
  </si>
  <si>
    <t>-1396230636</t>
  </si>
  <si>
    <t>141,486*1,500</t>
  </si>
  <si>
    <t>451572111</t>
  </si>
  <si>
    <t>Lože pod potrubí, stoky a drobné objekty v otevřeném výkopu z kameniva drobného těženého 0 až 4 mm</t>
  </si>
  <si>
    <t>1781439573</t>
  </si>
  <si>
    <t>"vnitřní kanalizace" 40,00*0,60*0,30</t>
  </si>
  <si>
    <t>Zakládání</t>
  </si>
  <si>
    <t>16</t>
  </si>
  <si>
    <t>273321411</t>
  </si>
  <si>
    <t>Základy z betonu železového (bez výztuže) desky z betonu bez zvýšených nároků na prostředí tř. C 20/25 XC2</t>
  </si>
  <si>
    <t>1801789934</t>
  </si>
  <si>
    <t>ŽB deska - výtahová šachta</t>
  </si>
  <si>
    <t>2,95*2,85*0,30</t>
  </si>
  <si>
    <t>17</t>
  </si>
  <si>
    <t>273351215</t>
  </si>
  <si>
    <t>Bednění základových stěn desek svislé nebo šikmé (odkloněné), půdorysně přímé nebo zalomené ve volných nebo zapažených jámách, rýhách, šachtách, včetně případných vzpěr zřízení</t>
  </si>
  <si>
    <t>m2</t>
  </si>
  <si>
    <t>1861026943</t>
  </si>
  <si>
    <t>(2,95+2,85)*2*0,30</t>
  </si>
  <si>
    <t>18</t>
  </si>
  <si>
    <t>273351216</t>
  </si>
  <si>
    <t>Bednění základových stěn desek svislé nebo šikmé (odkloněné), půdorysně přímé nebo zalomené ve volných nebo zapažených jámách, rýhách, šachtách, včetně případných vzpěr odstranění</t>
  </si>
  <si>
    <t>833284865</t>
  </si>
  <si>
    <t>3,480</t>
  </si>
  <si>
    <t>19</t>
  </si>
  <si>
    <t>273362021</t>
  </si>
  <si>
    <t>Výztuž základů desek ze svařovaných sítí z drátů typu KARI</t>
  </si>
  <si>
    <t>1502232560</t>
  </si>
  <si>
    <t>"Kari síť 100×100 d=8 mm" 8,50*2*7,99*1,25*0,001</t>
  </si>
  <si>
    <t>20</t>
  </si>
  <si>
    <t>274311125</t>
  </si>
  <si>
    <t>Základové konstrukce z betonu prostého pasy, prahy, věnce a ostruhy ve výkopu nebo na hlavách pilot C 16/20</t>
  </si>
  <si>
    <t>111008142</t>
  </si>
  <si>
    <t>vnitřní základové konstrukce</t>
  </si>
  <si>
    <t>11,10*0,80*0,75+11,45*0,70*0,75</t>
  </si>
  <si>
    <t>(5,45*2+1,80)*0,60*0,75</t>
  </si>
  <si>
    <t>přístavba</t>
  </si>
  <si>
    <t>(2,50+4,80+2,70)*0,65*1,55</t>
  </si>
  <si>
    <t>0,60*0,60*1,55+0,60*0,305*1,55</t>
  </si>
  <si>
    <t>(18,386+10,917)*0,035</t>
  </si>
  <si>
    <t>274351215</t>
  </si>
  <si>
    <t>Bednění základových stěn pasů svislé nebo šikmé (odkloněné), půdorysně přímé nebo zalomené ve volných nebo zapažených jámách, rýhách, šachtách, včetně případných vzpěr zřízení</t>
  </si>
  <si>
    <t>-100583537</t>
  </si>
  <si>
    <t>(11,10+5,45+4,95+11,45+3,00+3,95+3,30)*0,20</t>
  </si>
  <si>
    <t>(5,45*3+3,85+1,00+1,80*2)*0,20</t>
  </si>
  <si>
    <t>0,60*4*1,55</t>
  </si>
  <si>
    <t>(1,90+1,15+5,45+4,80+2,10*2+0,305+0,60*3)*0,20</t>
  </si>
  <si>
    <t>(0,60+0,305+0,20*3)*1,55</t>
  </si>
  <si>
    <t>prostupy kanalizace</t>
  </si>
  <si>
    <t>1,00*8</t>
  </si>
  <si>
    <t>22</t>
  </si>
  <si>
    <t>274351216</t>
  </si>
  <si>
    <t>Bednění základových stěn pasů svislé nebo šikmé (odkloněné), půdorysně přímé nebo zalomené ve volných nebo zapažených jámách, rýhách, šachtách, včetně případných vzpěr odstranění</t>
  </si>
  <si>
    <t>-778835841</t>
  </si>
  <si>
    <t>31,574</t>
  </si>
  <si>
    <t>23</t>
  </si>
  <si>
    <t>279113131</t>
  </si>
  <si>
    <t>Základové zdi z tvárnic ztraceného bednění včetně výplně z betonu bez zvláštních nároků na vliv prostředí třídy C 16/20, tloušťky zdiva 150 mm</t>
  </si>
  <si>
    <t>-1411147584</t>
  </si>
  <si>
    <t>izolační přizdívka - výtahová šachta</t>
  </si>
  <si>
    <t>(2,85+2,45)*2*1,25</t>
  </si>
  <si>
    <t>24</t>
  </si>
  <si>
    <t>279361821</t>
  </si>
  <si>
    <t>Výztuž základových zdí nosných svislých nebo odkloněných od svislice, rovinných nebo oblých, deskových nebo žebrových, včetně výztuže jejich žeber z betonářské oceli 10 505 (R) nebo BSt 500</t>
  </si>
  <si>
    <t>968578307</t>
  </si>
  <si>
    <t>"R 8" (1,50*22+11,20*6)*0,395*1,10*0,001</t>
  </si>
  <si>
    <t>25</t>
  </si>
  <si>
    <t>985564224</t>
  </si>
  <si>
    <t>Kotvičky z betonářské oceli do chemické malty, hloubky kotvení přes 200 do 400 mm, průměru přes 10 do 16 mm</t>
  </si>
  <si>
    <t>kus</t>
  </si>
  <si>
    <t>-580948024</t>
  </si>
  <si>
    <t>propojení stávajících základů s novými</t>
  </si>
  <si>
    <t>"d=16 mm dl.500 mm" 9*7</t>
  </si>
  <si>
    <t>Svislé a kompletní konstrukce</t>
  </si>
  <si>
    <t>26</t>
  </si>
  <si>
    <t>311238318</t>
  </si>
  <si>
    <t>Zdivo nosné jednovrstvé z cihel děrovaných vnitřní , spojené na pero a drážku klasické na maltu MVC, pevnost cihel P15, tl. zdiva 300 mm</t>
  </si>
  <si>
    <t>120440692</t>
  </si>
  <si>
    <t>1.N.P.</t>
  </si>
  <si>
    <t>(11,10+3,65+4,10+11,70)*4,22</t>
  </si>
  <si>
    <t>-(1,00*1,25+1,60*1,97+0,90*1,97*3+0,80*1,97*4)</t>
  </si>
  <si>
    <t>(2,10+1,70)*(1,35+3,75+3,175+0,725)-1,20*2,25*2</t>
  </si>
  <si>
    <t>atika</t>
  </si>
  <si>
    <t>(5,15+5,05*2)*0,525</t>
  </si>
  <si>
    <t>27</t>
  </si>
  <si>
    <t>311238743</t>
  </si>
  <si>
    <t>Zdivo nosné jednovrstvé z cihel děrovaných tepelně izolačních broušené , lepené celoplošně tenkovrstvou maltou, součinitel prostupu tepla U = 0,17, tl. zdiva 440 mm</t>
  </si>
  <si>
    <t>-1480600870</t>
  </si>
  <si>
    <t>(27,60+11,10)*2*3,00-4,25*3,00</t>
  </si>
  <si>
    <t>(5,15+4,90*2)*3,75+(2,55+3,00)*1,35</t>
  </si>
  <si>
    <t>-(1,60*2,00*6+0,80*2,00*4+1,60*2,25*4)</t>
  </si>
  <si>
    <t>-(2,74*4,02+4,74*4,02)</t>
  </si>
  <si>
    <t>2.N.P.</t>
  </si>
  <si>
    <t>(27,60+11,10)*2*3,175-4,25*3,175</t>
  </si>
  <si>
    <t>(5,15+4,90*2)*0,725</t>
  </si>
  <si>
    <t>-(1,60*1,75*15+1,00*1,75+0,80*1,75*2)</t>
  </si>
  <si>
    <t>-(2,74*2,65+4,74*2,65)</t>
  </si>
  <si>
    <t>28</t>
  </si>
  <si>
    <t>317168121</t>
  </si>
  <si>
    <t>Překlady keramické ploché osazené do maltového lože, výšky překladu 7,1 cm šířky 14,5 cm, délky 100 cm</t>
  </si>
  <si>
    <t>644299863</t>
  </si>
  <si>
    <t>29</t>
  </si>
  <si>
    <t>317168122</t>
  </si>
  <si>
    <t>Překlady keramické ploché osazené do maltového lože, výšky překladu 7,1 cm šířky 14,5 cm, délky 125 cm</t>
  </si>
  <si>
    <t>1072384388</t>
  </si>
  <si>
    <t>30</t>
  </si>
  <si>
    <t>317168125</t>
  </si>
  <si>
    <t>Překlady keramické ploché osazené do maltového lože, výšky překladu 7,1 cm šířky 14,5 cm, délky 200 cm</t>
  </si>
  <si>
    <t>251290719</t>
  </si>
  <si>
    <t>31</t>
  </si>
  <si>
    <t>317168126</t>
  </si>
  <si>
    <t>Překlady keramické ploché osazené do maltového lože, výšky překladu 7,1 cm šířky 14,5 cm, délky 225 cm</t>
  </si>
  <si>
    <t>1666379494</t>
  </si>
  <si>
    <t>32</t>
  </si>
  <si>
    <t>317168131</t>
  </si>
  <si>
    <t>Překlady keramické vysoké osazené do maltového lože, šířky překladu 7 cm výšky 23,8 cm, délky 125 cm</t>
  </si>
  <si>
    <t>1904127810</t>
  </si>
  <si>
    <t>32+15</t>
  </si>
  <si>
    <t>33</t>
  </si>
  <si>
    <t>317168132</t>
  </si>
  <si>
    <t>Překlady keramické vysoké osazené do maltového lože, šířky překladu 7 cm výšky 23,8 cm, délky 150 cm</t>
  </si>
  <si>
    <t>-1006743304</t>
  </si>
  <si>
    <t>20+4</t>
  </si>
  <si>
    <t>34</t>
  </si>
  <si>
    <t>317168134</t>
  </si>
  <si>
    <t>Překlady keramické vysoké osazené do maltového lože, šířky překladu 7 cm výšky 23,8 cm, délky 200 cm</t>
  </si>
  <si>
    <t>1137087686</t>
  </si>
  <si>
    <t>14+76</t>
  </si>
  <si>
    <t>35</t>
  </si>
  <si>
    <t>317168136</t>
  </si>
  <si>
    <t>Překlady keramické vysoké osazené do maltového lože, šířky překladu 7 cm výšky 23,8 cm, délky 250 cm</t>
  </si>
  <si>
    <t>665389961</t>
  </si>
  <si>
    <t>36</t>
  </si>
  <si>
    <t>317168140</t>
  </si>
  <si>
    <t>Překlady keramické vysoké osazené do maltového lože, šířky překladu 7 cm výšky 23,8 cm, délky 350 cm</t>
  </si>
  <si>
    <t>70008669</t>
  </si>
  <si>
    <t>37</t>
  </si>
  <si>
    <t>317941121</t>
  </si>
  <si>
    <t>Osazování ocelových válcovaných nosníků na zdivu I nebo IE nebo U nebo UE nebo L do č. 12 nebo výšky do 120 mm</t>
  </si>
  <si>
    <t>761056468</t>
  </si>
  <si>
    <t>"I 120" 1,65*3*11,10*0,001</t>
  </si>
  <si>
    <t>"L 50×50×5" (2,20+1,25)*3,77*0,001</t>
  </si>
  <si>
    <t>38</t>
  </si>
  <si>
    <t>M</t>
  </si>
  <si>
    <t>130107140</t>
  </si>
  <si>
    <t>ocel profilová IPN, v jakosti 11 375, h=120 mm</t>
  </si>
  <si>
    <t>1923360193</t>
  </si>
  <si>
    <t>0,055*1,1 'Přepočtené koeficientem množství</t>
  </si>
  <si>
    <t>39</t>
  </si>
  <si>
    <t>130104200</t>
  </si>
  <si>
    <t>úhelník ocelový rovnostranný, v jakosti 11 375, 50 x 50 x 5 mm</t>
  </si>
  <si>
    <t>1898028700</t>
  </si>
  <si>
    <t>0,013*1,1 'Přepočtené koeficientem množství</t>
  </si>
  <si>
    <t>40</t>
  </si>
  <si>
    <t>317941123</t>
  </si>
  <si>
    <t>Osazování ocelových válcovaných nosníků na zdivu I nebo IE nebo U nebo UE nebo L č. 14 až 22 nebo výšky do 220 mm</t>
  </si>
  <si>
    <t>-541117518</t>
  </si>
  <si>
    <t>"I 140" 2,00*24*14,30*0,001</t>
  </si>
  <si>
    <t>"I 160" (2,10*2+2,55*2+3,15*3*2)*17,90*0,001</t>
  </si>
  <si>
    <t>"I 180" 4,65*3*21,90*0,001</t>
  </si>
  <si>
    <t>"I 200" 2,15*2*26,20*0,001</t>
  </si>
  <si>
    <t>"I 220" 5,15*3*31,10*0,001</t>
  </si>
  <si>
    <t>41</t>
  </si>
  <si>
    <t>130107160</t>
  </si>
  <si>
    <t>ocel profilová IPN, v jakosti 11 375, h=140 mm</t>
  </si>
  <si>
    <t>2036349171</t>
  </si>
  <si>
    <t>0,686*1,1 'Přepočtené koeficientem množství</t>
  </si>
  <si>
    <t>42</t>
  </si>
  <si>
    <t>130107180</t>
  </si>
  <si>
    <t>ocel profilová IPN, v jakosti 11 375, h=160 mm</t>
  </si>
  <si>
    <t>-2018970949</t>
  </si>
  <si>
    <t>0,505*1,1 'Přepočtené koeficientem množství</t>
  </si>
  <si>
    <t>43</t>
  </si>
  <si>
    <t>130107200</t>
  </si>
  <si>
    <t>ocel profilová IPN, v jakosti 11 375, h=180 mm</t>
  </si>
  <si>
    <t>-1678254030</t>
  </si>
  <si>
    <t>0,306*1,1 'Přepočtené koeficientem množství</t>
  </si>
  <si>
    <t>44</t>
  </si>
  <si>
    <t>130107220</t>
  </si>
  <si>
    <t>ocel profilová IPN, v jakosti 11 375, h=200 mm</t>
  </si>
  <si>
    <t>1848833308</t>
  </si>
  <si>
    <t>0,113*1,1 'Přepočtené koeficientem množství</t>
  </si>
  <si>
    <t>45</t>
  </si>
  <si>
    <t>130107240</t>
  </si>
  <si>
    <t>ocel profilová IPN, v jakosti 11 375, h=220 mm</t>
  </si>
  <si>
    <t>568355080</t>
  </si>
  <si>
    <t>0,48*1,1 'Přepočtené koeficientem množství</t>
  </si>
  <si>
    <t>46</t>
  </si>
  <si>
    <t>317998112</t>
  </si>
  <si>
    <t>Izolace tepelná mezi překlady z pěnového polystyrénu výšky 24 cm, tloušťky 70 mm</t>
  </si>
  <si>
    <t>m</t>
  </si>
  <si>
    <t>82813627</t>
  </si>
  <si>
    <t>1,25*7+2,00*14</t>
  </si>
  <si>
    <t>47</t>
  </si>
  <si>
    <t>317998114</t>
  </si>
  <si>
    <t>Izolace tepelná mezi překlady z pěnového polystyrénu výšky 24 cm, tloušťky 90 mm</t>
  </si>
  <si>
    <t>1317058029</t>
  </si>
  <si>
    <t>2,00*4</t>
  </si>
  <si>
    <t>48</t>
  </si>
  <si>
    <t>317998124</t>
  </si>
  <si>
    <t>Izolace tepelná mezi překlady z pěnového polystyrénu jakékoliv výšky, tloušťky 90 mm</t>
  </si>
  <si>
    <t>-756957005</t>
  </si>
  <si>
    <t>izolace válcovaných nosníků</t>
  </si>
  <si>
    <t>0,12*1,65+0,14*2,00*8+0,16*3,15*2+0,20*5,15+0,22*5,15</t>
  </si>
  <si>
    <t>49</t>
  </si>
  <si>
    <t>341941001</t>
  </si>
  <si>
    <t>Nosné nebo spojovací svary ocelových doplňkových konstrukcí kromě betonářské oceli, tloušťky svaru do 10 mm</t>
  </si>
  <si>
    <t>-1400299734</t>
  </si>
  <si>
    <t>3,15*2+5,15*2+2,10+2,55+2,00*2*8+0,40*8+0,60*6</t>
  </si>
  <si>
    <t>5,15*2+3,15*2+4,65*2</t>
  </si>
  <si>
    <t>50</t>
  </si>
  <si>
    <t>342248340</t>
  </si>
  <si>
    <t>Příčky jednoduché z cihel děrovaných spojených na pero a drážku broušených, lepených tenkovrstvou maltou, pevnost cihel P10, tl. příčky 80 mm</t>
  </si>
  <si>
    <t>-632216384</t>
  </si>
  <si>
    <t>(0,80*2+0,40*3+1,30+1,95+0,95)*3,375-0,70*1,97*3</t>
  </si>
  <si>
    <t>51</t>
  </si>
  <si>
    <t>342248342</t>
  </si>
  <si>
    <t>Příčky jednoduché z cihel děrovaných spojených na pero a drážku broušených, lepených tenkovrstvou maltou, pevnost cihel P10, tl. příčky 140 mm</t>
  </si>
  <si>
    <t>1287594228</t>
  </si>
  <si>
    <t>(5,15*2+2,15*2+2,85+6,40+3,40+4,25+3,45+1,05*2)*4,25</t>
  </si>
  <si>
    <t>"WC" 0,925*1,40</t>
  </si>
  <si>
    <t>-(0,80*1,97*3+1,60*2,10)</t>
  </si>
  <si>
    <t>otvory pro zárubně - zazdívka zárubní</t>
  </si>
  <si>
    <t>1,90*2,15-1,60*1,97+1,20*2,15-0,90*1,97+(1,10*2,15-0,80*1,97)*4</t>
  </si>
  <si>
    <t>(22,10+11,10+4,60*12+7,65+0,90*2+3,10)*3,375</t>
  </si>
  <si>
    <t>(1,55+0,95+1,414+5,495+3,60+4,95+1,40)*3,375</t>
  </si>
  <si>
    <t>(1,30+2,10+1,10)*3,375</t>
  </si>
  <si>
    <t>-(1,60*2,10)-(1,45+0,90*10+0,80*7+0,70*6)*1,97</t>
  </si>
  <si>
    <t>(27,60+12,00*2)*1,35+27,20*0,75</t>
  </si>
  <si>
    <t>52</t>
  </si>
  <si>
    <t>342291121</t>
  </si>
  <si>
    <t>Ukotvení příček plochými kotvami, do konstrukce cihelné</t>
  </si>
  <si>
    <t>1929504660</t>
  </si>
  <si>
    <t>"1.a 2.N.P." 4,250*15+3,375*20</t>
  </si>
  <si>
    <t>53</t>
  </si>
  <si>
    <t>346244381</t>
  </si>
  <si>
    <t>Plentování ocelových válcovaných nosníků jednostranné cihlami na maltu, výška stojiny do 200 mm</t>
  </si>
  <si>
    <t>421492865</t>
  </si>
  <si>
    <t>0,12*1,65+0,14*2,00+0,16*(2,10*2+2,55*2+3,15)</t>
  </si>
  <si>
    <t>0,16*3,15+0,18*4,65*2+0,22*5,15</t>
  </si>
  <si>
    <t>Vodorovné konstrukce</t>
  </si>
  <si>
    <t>54</t>
  </si>
  <si>
    <t>41 P.C.001</t>
  </si>
  <si>
    <t xml:space="preserve">Montáž a dodávka - předpjaté panely qk min=6,00kNm-2 cena obsahuje : - stropní dílce + ucpávky dutin - podélné řezy stropními dílci - vybrání a výřezy pro instalační šachty, komíny, apod. - doprava dílců na stavbu - montáž stropních dílců včetně zajištění jeřábu – viz níže - uložení cementového nebo maltového lože pod stropní dílce - výrobně montážní dokumentace </t>
  </si>
  <si>
    <t>soubor</t>
  </si>
  <si>
    <t>-1651780333</t>
  </si>
  <si>
    <t>A 1 - 11400×1200×320 - 12 ks</t>
  </si>
  <si>
    <t>A 2 - 5450×1200×200 - 8 ks</t>
  </si>
  <si>
    <t>A 3 - 5450×880×200 - 1 ks</t>
  </si>
  <si>
    <t>A 4 - 4550×1200×200 - 3 ks</t>
  </si>
  <si>
    <t>A 5 - 3750×1200×200 - 1 ks</t>
  </si>
  <si>
    <t>A 6 - 3750×880×200 - 4 ks</t>
  </si>
  <si>
    <t>A 7 - 3700×1200×200 - 1 ks</t>
  </si>
  <si>
    <t>A 8 - 3700×880×200 - 4 ks</t>
  </si>
  <si>
    <t>A 9 - 4550×1200×200 - 4 ks</t>
  </si>
  <si>
    <t>11,40*1,20*12+5,45*1,20*8+5,45*0,88+4,55*1,20*3=237,656 m2</t>
  </si>
  <si>
    <t>3,75*1,20+3,75*0,88*4+3,70*1,20+3,70*0,88+4,55*1,20*4=47,236 m2</t>
  </si>
  <si>
    <t>celkem ........................................................................ 284,892 m2</t>
  </si>
  <si>
    <t>55</t>
  </si>
  <si>
    <t>411121232</t>
  </si>
  <si>
    <t>Montáž prefabrikovaných železobetonových stropů se zalitím spár, včetně podpěrné konstrukce, na cementovou maltu ze stropních desek, šířky do 600 mm a délky přes 900 do 1800 mm</t>
  </si>
  <si>
    <t>-201954478</t>
  </si>
  <si>
    <t>56</t>
  </si>
  <si>
    <t>593417340</t>
  </si>
  <si>
    <t>deska stropní vylehčená PZD 179x29x9 cm, 3 kN/m2</t>
  </si>
  <si>
    <t>228119972</t>
  </si>
  <si>
    <t>16*1,01 'Přepočtené koeficientem množství</t>
  </si>
  <si>
    <t>57</t>
  </si>
  <si>
    <t>411121243</t>
  </si>
  <si>
    <t>Montáž prefabrikovaných železobetonových stropů se zalitím spár, včetně podpěrné konstrukce, na cementovou maltu ze stropních desek, šířky do 600 mm a délky přes 1800 do 2700 mm</t>
  </si>
  <si>
    <t>1408407038</t>
  </si>
  <si>
    <t>58</t>
  </si>
  <si>
    <t>593417240</t>
  </si>
  <si>
    <t>deska stropní vylehčená PZD 239x29x14 cm, 3 kN/m2</t>
  </si>
  <si>
    <t>-560154699</t>
  </si>
  <si>
    <t>6*1,01 'Přepočtené koeficientem množství</t>
  </si>
  <si>
    <t>59</t>
  </si>
  <si>
    <t>389361001</t>
  </si>
  <si>
    <t>Doplňující výztuž prefabrikovaných konstrukcí pro každý druh a stavební díl z betonářské oceli</t>
  </si>
  <si>
    <t>-987560234</t>
  </si>
  <si>
    <t>"R14" 11,000*0,001</t>
  </si>
  <si>
    <t>"Z 1_R 8" 1,60*58*0,395*0,001*1,10</t>
  </si>
  <si>
    <t>"Z 2_R 8" 6,10*2*0,395*0,001*1,10</t>
  </si>
  <si>
    <t>60</t>
  </si>
  <si>
    <t>389381001</t>
  </si>
  <si>
    <t>Dobetonování prefabrikovaných konstrukcí</t>
  </si>
  <si>
    <t>1578709754</t>
  </si>
  <si>
    <t>"D 1" 5,45*0,60*0,20*2</t>
  </si>
  <si>
    <t>"D 2" 4,55*(0,25+0,275)*1/2*0,20</t>
  </si>
  <si>
    <t>61</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</si>
  <si>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</si>
  <si>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</si>
  <si>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-268868620</t>
  </si>
  <si>
    <t>"Kari síť 100×100 d=6 mm" 99,000*0,001</t>
  </si>
  <si>
    <t>"Kari síť 100×100 d=8 mm" 156,600*0,001</t>
  </si>
  <si>
    <t>62</t>
  </si>
  <si>
    <t>417238313</t>
  </si>
  <si>
    <t>Obezdívka ztužujícího věnce věncovkou pálenou včetně tepelné izolace z pěnového polystyrenu tl. 70 mm jednostranná, výška věnce přes 210 do 250 mm</t>
  </si>
  <si>
    <t>-1921218367</t>
  </si>
  <si>
    <t>"V 3" 12,300</t>
  </si>
  <si>
    <t>"V 2" 9,800</t>
  </si>
  <si>
    <t>"výtahová šachta v úrovni ±0,000" 2,40+2,30</t>
  </si>
  <si>
    <t>63</t>
  </si>
  <si>
    <t>417321414</t>
  </si>
  <si>
    <t>Ztužující pásy a věnce z betonu železového (bez výztuže) tř. C 20/25</t>
  </si>
  <si>
    <t>-1451498070</t>
  </si>
  <si>
    <t>"V 1" 77,40*0,38*0,20</t>
  </si>
  <si>
    <t>"V 2" 9,80*(0,16*0,20+0,31*0,05)</t>
  </si>
  <si>
    <t>"V 3" 12,30*0,31*0,20</t>
  </si>
  <si>
    <t>"V 4" 5,15*0,15*0,20</t>
  </si>
  <si>
    <t>"V 5" 29,40*(0,23*0,32+0,38*0,15)</t>
  </si>
  <si>
    <t>"V 6" 12,00*0,38*0,32</t>
  </si>
  <si>
    <t>"V 7" 17,38*(0,23*0,20+0,38*0,095)</t>
  </si>
  <si>
    <t>"V 8" 13,20*0,38*0,20</t>
  </si>
  <si>
    <t>"V 9" 5,90*0,30*0,20</t>
  </si>
  <si>
    <t>"V10" 17,38*(0,15*0,20+0,30*0,095)</t>
  </si>
  <si>
    <t>"výtahová šachta v úrovni ±0,000" (2,40+2,30)*2*0,30*0,25</t>
  </si>
  <si>
    <t>64</t>
  </si>
  <si>
    <t>417351115</t>
  </si>
  <si>
    <t>Bednění bočnic ztužujících pásů a věnců včetně vzpěr zřízení</t>
  </si>
  <si>
    <t>-1625538683</t>
  </si>
  <si>
    <t>"V 1" 77,40*0,20*2</t>
  </si>
  <si>
    <t>"V 2" 9,80*0,05</t>
  </si>
  <si>
    <t>"V 4" 5,15*0,20</t>
  </si>
  <si>
    <t>"V 5" 29,40*(0,47+0,15)</t>
  </si>
  <si>
    <t>"V 6" 12,00*0,32</t>
  </si>
  <si>
    <t>"V 7" 17,38*(0,295+0,095)</t>
  </si>
  <si>
    <t>"V 8" 13,20*0,20</t>
  </si>
  <si>
    <t>"V 9" 5,90*0,20</t>
  </si>
  <si>
    <t>"V10" 17,38*(0,295+0,095)</t>
  </si>
  <si>
    <t>"výtahová šachta v úrovni ±0,000" (2,40+2,30+(1,80+1,70)*2)*0,25</t>
  </si>
  <si>
    <t>65</t>
  </si>
  <si>
    <t>417351116</t>
  </si>
  <si>
    <t>Bednění bočnic ztužujících pásů a věnců včetně vzpěr odstranění</t>
  </si>
  <si>
    <t>2075411520</t>
  </si>
  <si>
    <t>74,849</t>
  </si>
  <si>
    <t>66</t>
  </si>
  <si>
    <t>417361821</t>
  </si>
  <si>
    <t>Výztuž ztužujících pásů a věnců z betonářské oceli 10 505 (R) nebo BSt 500</t>
  </si>
  <si>
    <t>455891287</t>
  </si>
  <si>
    <t>"R 6" (158,200+9,300)*0,001</t>
  </si>
  <si>
    <t>"R 8" 51,200*0,001</t>
  </si>
  <si>
    <t>"R10" (600,200+25,500)*0,001</t>
  </si>
  <si>
    <t>67</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</si>
  <si>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</si>
  <si>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</si>
  <si>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14592840</t>
  </si>
  <si>
    <t>"V 8" 1,25*0,45</t>
  </si>
  <si>
    <t>68</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</si>
  <si>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</si>
  <si>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</si>
  <si>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-115639058</t>
  </si>
  <si>
    <t>0,563</t>
  </si>
  <si>
    <t>Schodišťové konstrukce a rampy</t>
  </si>
  <si>
    <t>69</t>
  </si>
  <si>
    <t>430321515</t>
  </si>
  <si>
    <t>Schodišťové konstrukce a rampy z betonu železového (bez výztuže) stupně, schodnice, ramena, podesty s nosníky tř. C 20/25</t>
  </si>
  <si>
    <t>1683736390</t>
  </si>
  <si>
    <t>"D 1" (4,25+4,46)*1,20*0,12+2,50*1,25*0,12</t>
  </si>
  <si>
    <t>70</t>
  </si>
  <si>
    <t>430362021</t>
  </si>
  <si>
    <t>Výztuž schodišťových konstrukcí a ramp stupňů, schodnic, ramen, podest s nosníky ze svařovaných sítí z drátů typu KARI</t>
  </si>
  <si>
    <t>1169957297</t>
  </si>
  <si>
    <t>"Kari síť 100×100 d=6 mm" 22,30*4,44*1,25*0,001</t>
  </si>
  <si>
    <t>71</t>
  </si>
  <si>
    <t>434311114</t>
  </si>
  <si>
    <t>Stupně dusané z betonu prostého nebo prokládaného kamenem na terén nebo na desku bez potěru, se zahlazením povrchu tř. C 16/20</t>
  </si>
  <si>
    <t>-865027678</t>
  </si>
  <si>
    <t>1,20*13*2</t>
  </si>
  <si>
    <t>72</t>
  </si>
  <si>
    <t>434351141</t>
  </si>
  <si>
    <t>Bednění stupňů betonovaných na podstupňové desce nebo na terénu půdorysně přímočarých zřízení</t>
  </si>
  <si>
    <t>664570650</t>
  </si>
  <si>
    <t>0,120*(0,300+0,173)*13*2+4,25*2*0,30</t>
  </si>
  <si>
    <t>73</t>
  </si>
  <si>
    <t>434351142</t>
  </si>
  <si>
    <t>Bednění stupňů betonovaných na podstupňové desce nebo na terénu půdorysně přímočarých odstranění</t>
  </si>
  <si>
    <t>-1869428474</t>
  </si>
  <si>
    <t>4,026</t>
  </si>
  <si>
    <t>74</t>
  </si>
  <si>
    <t>953946121</t>
  </si>
  <si>
    <t>Montáž atypických ocelových konstrukcí profilů hmotnosti přes 13 do 30 kg/m, hmotnosti konstrukce do 1 t</t>
  </si>
  <si>
    <t>-450502357</t>
  </si>
  <si>
    <t>ocelová konstrukce schodiště</t>
  </si>
  <si>
    <t>"U 140" 2,45*2*16,00*0,001</t>
  </si>
  <si>
    <t>"U 160" (5,75*2+5,50*2)*18,80*0,001</t>
  </si>
  <si>
    <t>"sloupek S 1" (2,02*4*16,00+0,30*0,30*8*12+0,18*0,18*8*12)*0,001</t>
  </si>
  <si>
    <t>75</t>
  </si>
  <si>
    <t>553 P.C.001</t>
  </si>
  <si>
    <t>Dodávka a výroba ocelové konstrukce schodiště - dle projektu statiky v.č.: 401</t>
  </si>
  <si>
    <t>kg</t>
  </si>
  <si>
    <t>-1930185859</t>
  </si>
  <si>
    <t>642,43*1,1 'Přepočtené koeficientem množství</t>
  </si>
  <si>
    <t>Komunikace pozemní</t>
  </si>
  <si>
    <t>76</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</si>
  <si>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</si>
  <si>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</si>
  <si>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1482220234</t>
  </si>
  <si>
    <t>okapový chodník</t>
  </si>
  <si>
    <t>(28,95+12,35*2+3,36+5,05+5,20+3,90)*0,50</t>
  </si>
  <si>
    <t>77</t>
  </si>
  <si>
    <t>592456010</t>
  </si>
  <si>
    <t>dlažba desková betonová 50x50x5 cm šedá</t>
  </si>
  <si>
    <t>-619991156</t>
  </si>
  <si>
    <t>35,58*1,02 'Přepočtené koeficientem množství</t>
  </si>
  <si>
    <t>78</t>
  </si>
  <si>
    <t>564801112</t>
  </si>
  <si>
    <t>Podklad ze štěrkodrti ŠD s rozprostřením a zhutněním, po zhutnění tl. 40 mm</t>
  </si>
  <si>
    <t>-409945812</t>
  </si>
  <si>
    <t>frakce 4-8 mm</t>
  </si>
  <si>
    <t>35,580</t>
  </si>
  <si>
    <t>79</t>
  </si>
  <si>
    <t>564851111</t>
  </si>
  <si>
    <t>Podklad ze štěrkodrti ŠD s rozprostřením a zhutněním, po zhutnění tl. 150 mm</t>
  </si>
  <si>
    <t>1983842316</t>
  </si>
  <si>
    <t>frakce 16-32 mm</t>
  </si>
  <si>
    <t>80</t>
  </si>
  <si>
    <t>916331112</t>
  </si>
  <si>
    <t>Osazení zahradního obrubníku betonového s ložem tl. od 50 do 100 mm z betonu prostého tř. C 12/15 s boční opěrou z betonu prostého tř. C 12/15</t>
  </si>
  <si>
    <t>1770060305</t>
  </si>
  <si>
    <t>28,95+13,35*2+3,86+5,05+4,70+4,40</t>
  </si>
  <si>
    <t>81</t>
  </si>
  <si>
    <t>592172100</t>
  </si>
  <si>
    <t>obrubník betonový zahradní šedý 100 x 5 x 25 cm</t>
  </si>
  <si>
    <t>-1347000152</t>
  </si>
  <si>
    <t>73,66*1,02 'Přepočtené koeficientem množství</t>
  </si>
  <si>
    <t>Úpravy povrchů, podlahy a osazování výplní</t>
  </si>
  <si>
    <t>Úprava povrchů vnitřních</t>
  </si>
  <si>
    <t>82</t>
  </si>
  <si>
    <t>611111211</t>
  </si>
  <si>
    <t>Vyspravení povrchu neomítaných vnitřních ploch montovaných betonových konstrukcí z prefabrikovaných dílců nanášením cementové malty na překrytí místních nerovností styku dílců se zahlazením do roviny a s případným vytvořením fabionu u stěn (při poloměru menším než 50 mm) stropních a schodišťových konstrukcí šířky jednotlivých dílců do 600 mm</t>
  </si>
  <si>
    <t>-426159460</t>
  </si>
  <si>
    <t>1.N.P.Č.M.: 1.01</t>
  </si>
  <si>
    <t>4,25*1,85+1,80*4,85+2,15*2,00</t>
  </si>
  <si>
    <t>83</t>
  </si>
  <si>
    <t>611111212</t>
  </si>
  <si>
    <t>Vyspravení povrchu neomítaných vnitřních ploch montovaných betonových konstrukcí z prefabrikovaných dílců nanášením cementové malty na překrytí místních nerovností styku dílců se zahlazením do roviny a s případným vytvořením fabionu u stěn (při poloměru menším než 50 mm) stropních a schodišťových konstrukcí šířky jednotlivých dílců přes 600 do 1800 mm</t>
  </si>
  <si>
    <t>1774233211</t>
  </si>
  <si>
    <t>1.N.P.Č.M.: 1.05</t>
  </si>
  <si>
    <t>3,45*3,80</t>
  </si>
  <si>
    <t>84</t>
  </si>
  <si>
    <t>611142002</t>
  </si>
  <si>
    <t>Potažení vnitřních ploch pletivem v ploše nebo pruzích, na plném podkladu sklovláknitým provizorním přichycením stropů</t>
  </si>
  <si>
    <t>-213320142</t>
  </si>
  <si>
    <t>1.N.P.Č.M.: 1.01, 1.05</t>
  </si>
  <si>
    <t>4,25*1,85+1,80*4,85+2,15*2,00+3,45*3,80</t>
  </si>
  <si>
    <t>1.N.P. - průvlaky</t>
  </si>
  <si>
    <t>(0,30+1,02*2)*(1,70+2,15)</t>
  </si>
  <si>
    <t>2.N.P. - průvlaky</t>
  </si>
  <si>
    <t>(0,45+0,30)*4,25</t>
  </si>
  <si>
    <t>85</t>
  </si>
  <si>
    <t>611321141</t>
  </si>
  <si>
    <t>Omítka vápenocementová vnitřních ploch nanášená ručně dvouvrstvá, tloušťky jádrové omítky do 10 mm a tloušťky štuku do 3 mm štuková vodorovných konstrukcí stropů rovných</t>
  </si>
  <si>
    <t>133856833</t>
  </si>
  <si>
    <t>86</t>
  </si>
  <si>
    <t>611321191</t>
  </si>
  <si>
    <t>Omítka vápenocementová vnitřních ploch nanášená ručně Příplatek k cenám za každých dalších i započatých 5 mm tloušťky omítky přes 10 mm stropů</t>
  </si>
  <si>
    <t>1078738348</t>
  </si>
  <si>
    <t>46,200</t>
  </si>
  <si>
    <t>87</t>
  </si>
  <si>
    <t>611321145</t>
  </si>
  <si>
    <t>Omítka vápenocementová vnitřních ploch nanášená ručně dvouvrstvá, tloušťky jádrové omítky do 10 mm a tloušťky štuku do 3 mm štuková schodišťových konstrukcí stropů, stěn, ramen nebo nosníků</t>
  </si>
  <si>
    <t>-646083131</t>
  </si>
  <si>
    <t>(4,25+4,46+1,25)*1,20+(4,25+4,46)*0,25*3</t>
  </si>
  <si>
    <t>88</t>
  </si>
  <si>
    <t>611321195</t>
  </si>
  <si>
    <t>Omítka vápenocementová vnitřních ploch nanášená ručně Příplatek k cenám za každých dalších i započatých 5 mm tloušťky omítky přes 10 mm schodišťových konstrukcí</t>
  </si>
  <si>
    <t>-1607083392</t>
  </si>
  <si>
    <t>18,485</t>
  </si>
  <si>
    <t>89</t>
  </si>
  <si>
    <t>612142002</t>
  </si>
  <si>
    <t>Potažení vnitřních ploch pletivem v ploše nebo pruzích, na plném podkladu sklovláknitým provizorním přichycením stěn</t>
  </si>
  <si>
    <t>-488212350</t>
  </si>
  <si>
    <t>"dle pol.612321121 a 612321141" 229,819+1524,093</t>
  </si>
  <si>
    <t>90</t>
  </si>
  <si>
    <t>612321121</t>
  </si>
  <si>
    <t>Omítka vápenocementová vnitřních ploch nanášená ručně jednovrstvá, tloušťky do 10 mm hladká svislých konstrukcí stěn</t>
  </si>
  <si>
    <t>-821083987</t>
  </si>
  <si>
    <t>podkladní omítka pod obklady</t>
  </si>
  <si>
    <t>"1.06" (2,15*4+0,15*2)*2,00-0,80*2,00*2</t>
  </si>
  <si>
    <t>"1.07,08,09,10" (3,10+2,85)*2*2,00+0,925*0,15-0,80*2,00</t>
  </si>
  <si>
    <t>"1.11" (2,15*4+0,15*2)*2,00-0,80*2,00*2</t>
  </si>
  <si>
    <t>"1.12,13,14" (3,15+2,85)*2*2,00-0,80*2,00</t>
  </si>
  <si>
    <t>"1.15" (1,80+2,15+0,15)*2*2,00-0,80*2,00</t>
  </si>
  <si>
    <t>"1.17" (5,15+0,60*2)*0,80</t>
  </si>
  <si>
    <t>"1.20" 0,90*4*2,00-0,70*2,00</t>
  </si>
  <si>
    <t>"2.06" (2,50+2,25+0,40)*2*2,00-(0,70+0,80)*2,00</t>
  </si>
  <si>
    <t>"2.07" (1,40+0,95)*2*2,00-0,70*2,00</t>
  </si>
  <si>
    <t>"2.08" (2,30+0,60*2)*0,80</t>
  </si>
  <si>
    <t>"2.12" (0,90+1,75)*2*2,00-0,70*2,00</t>
  </si>
  <si>
    <t>"2.13" (0,90+0,80)*2*2,00-0,70*2,00</t>
  </si>
  <si>
    <t>"2.15" (0,90+1,75)*2*2,00-0,70*2,00</t>
  </si>
  <si>
    <t>"2.23" (2,325+1,40)*2*2,00-(0,70+0,80)*2,00</t>
  </si>
  <si>
    <t>"2.24" (1,70+3,05)*2*2,00-0,70*2,00*3</t>
  </si>
  <si>
    <t>"2.25,26" ((1,30+0,925)*2*2,00-0,70*2,00)*2</t>
  </si>
  <si>
    <t>"2.27" (2,325+1,40)*2*2,00-(0,70+0,80)*2,00</t>
  </si>
  <si>
    <t>"2.28" (1,85+3,05)*2*2,00-0,70*2,00*2</t>
  </si>
  <si>
    <t>"2.29" (1,30+0,95)*2*2,00-0,70*2,00</t>
  </si>
  <si>
    <t>91</t>
  </si>
  <si>
    <t>612321141</t>
  </si>
  <si>
    <t>Omítka vápenocementová vnitřních ploch nanášená ručně dvouvrstvá, tloušťky jádrové omítky do 10 mm a tloušťky štuku do 3 mm štuková svislých konstrukcí stěn</t>
  </si>
  <si>
    <t>1116242279</t>
  </si>
  <si>
    <t>(4,25+8,70+11,70+2,15+3,45+3,80)*2*4,22</t>
  </si>
  <si>
    <t>(2,15*2+1,80+2,15*3+3,10+3,15+2,85*2+2,20+2,80+5,15*2)*2*4,22</t>
  </si>
  <si>
    <t>(14,70+11,10+3,40+3,50+0,90*2)*2*4,22+(1,00*2+2,15*2)*1,02</t>
  </si>
  <si>
    <t>-(1,60*2,00*6+0,80*2,00*4+1,60*3,00*4+2,74*4,02+4,74*4,02)</t>
  </si>
  <si>
    <t>-(1,20*2,25+1,00*1,25*2+1,60*2,10*2)</t>
  </si>
  <si>
    <t>-(0,80*14+0,90*6+1,60*2)*1,97</t>
  </si>
  <si>
    <t>0,325*((1,60+2,00*2)*6+(0,80+2,00*2)*4+(1,60+3,00*2)*4)</t>
  </si>
  <si>
    <t>0,15*(2,74+4,02*2+4,74+4,02*2)+0,10*(1,00+1,25*2)+0,30*(1,20+2,25*2)</t>
  </si>
  <si>
    <t>0,15*((1,10*2,15*2)*4+1,20+2,15*2+1,90+2,15*2)</t>
  </si>
  <si>
    <t>(4,25+4,90*2)*4,10+4,25*1,10+4,25*0,30</t>
  </si>
  <si>
    <t>(3,40+6,35+5,495+1,40+4,60+4,538+1,414+3,60+5,538)*3,385</t>
  </si>
  <si>
    <t>(3,60+5,412+3,10+2,20+2,50+2,25+0,40+1,40+0,95)*2*3,385</t>
  </si>
  <si>
    <t>(3,05+1,75+1,75+2,70*4+7,15+3,00*2+4,60*10)*2*3,385</t>
  </si>
  <si>
    <t>(2,325+2,475+1,40*2+1,70+1,85+3,05*2+1,30*3+0,925*2+0,95)*2*3,385</t>
  </si>
  <si>
    <t>-(1,60*1,75*15+1,00*1,75+0,80*1,75*2+2,74*2,65+4,74*2,65)</t>
  </si>
  <si>
    <t>-(1,20*2,25+1,60*2,10*2)</t>
  </si>
  <si>
    <t>-(0,70*18+0,80*14+0,90*2,0)*1,97</t>
  </si>
  <si>
    <t>0,325*((1,60+1,75*2)*15+1,00+1,75*2+(0,80+1,75*2)*2)</t>
  </si>
  <si>
    <t>0,15*(2,74+2,65*2+4,74+2,65*2)+0,30*(1,20+2,25*2)</t>
  </si>
  <si>
    <t>odpočet obkladů - celkem</t>
  </si>
  <si>
    <t>-229,819</t>
  </si>
  <si>
    <t>92</t>
  </si>
  <si>
    <t>612321191</t>
  </si>
  <si>
    <t>Omítka vápenocementová vnitřních ploch nanášená ručně Příplatek k cenám za každých dalších i započatých 5 mm tloušťky omítky přes 10 mm stěn</t>
  </si>
  <si>
    <t>308722297</t>
  </si>
  <si>
    <t>93</t>
  </si>
  <si>
    <t>617321141</t>
  </si>
  <si>
    <t>Omítka vápenocementová vnitřních ploch nanášená ručně dvouvrstvá, tloušťky jádrové omítky do 10 mm a tloušťky štuku do 3 mm štuková uzavřených nebo omezených prostor světlíků nebo výtahových šachet</t>
  </si>
  <si>
    <t>-492881903</t>
  </si>
  <si>
    <t>1,80*1,70+(1,80+1,70)*2*9,92</t>
  </si>
  <si>
    <t>-1,20*2,25*2</t>
  </si>
  <si>
    <t>94</t>
  </si>
  <si>
    <t>617321191</t>
  </si>
  <si>
    <t>Omítka vápenocementová vnitřních ploch nanášená ručně Příplatek k cenám za každých dalších i započatých 5 mm tloušťky omítky přes 10 mm světlíků nebo výtahových šachet</t>
  </si>
  <si>
    <t>-1101819653</t>
  </si>
  <si>
    <t>67,100</t>
  </si>
  <si>
    <t>Úprava povrchů vnějších</t>
  </si>
  <si>
    <t>95</t>
  </si>
  <si>
    <t>621211001</t>
  </si>
  <si>
    <t>Montáž kontaktního zateplení z polystyrenových desek nebo z kombinovaných desek na vnější podhledy, tloušťky desek do 40 mm</t>
  </si>
  <si>
    <t>301150467</t>
  </si>
  <si>
    <t>zateplení římsy EPS70F 30 mm</t>
  </si>
  <si>
    <t>27,26*(0,43+0,30)+0,43*0,30*2</t>
  </si>
  <si>
    <t>96</t>
  </si>
  <si>
    <t>283759310</t>
  </si>
  <si>
    <t>deska fasádní polystyrénová EPS 70 F 1000 x 500 x 30 mm</t>
  </si>
  <si>
    <t>-64119041</t>
  </si>
  <si>
    <t>20,158*1,05 'Přepočtené koeficientem množství</t>
  </si>
  <si>
    <t>97</t>
  </si>
  <si>
    <t>621531021</t>
  </si>
  <si>
    <t>Omítka tenkovrstvá silikonová vnějších ploch probarvená, včetně penetrace podkladu zrnitá, tloušťky 2,0 mm podhledů</t>
  </si>
  <si>
    <t>1026015501</t>
  </si>
  <si>
    <t>98</t>
  </si>
  <si>
    <t>622 P.C.001</t>
  </si>
  <si>
    <t>Příplatek za seříznutí polystyrenového bloku pro vytvoření ustupujícího ostění</t>
  </si>
  <si>
    <t>-1408249573</t>
  </si>
  <si>
    <t>14+18</t>
  </si>
  <si>
    <t>99</t>
  </si>
  <si>
    <t>622211031</t>
  </si>
  <si>
    <t>Montáž kontaktního zateplení z polystyrenových desek nebo z kombinovaných desek na vnější stěny, tloušťky desek přes 120 do 160 mm</t>
  </si>
  <si>
    <t>-155695135</t>
  </si>
  <si>
    <t>ustupující zateplení u oken tl.160 mm</t>
  </si>
  <si>
    <t>0,45*2,00*10+0,45*2,80*4+0,45*1,75*18</t>
  </si>
  <si>
    <t>zateplení soklu XPS 140 mm</t>
  </si>
  <si>
    <t>1,20*(27,90+12,30)*2-1,20*5,15</t>
  </si>
  <si>
    <t>100</t>
  </si>
  <si>
    <t>283759520</t>
  </si>
  <si>
    <t>deska fasádní polystyrénová EPS 70 F 1000 x 500 x 160 mm</t>
  </si>
  <si>
    <t>484670641</t>
  </si>
  <si>
    <t>28,215*1,1 'Přepočtené koeficientem množství</t>
  </si>
  <si>
    <t>101</t>
  </si>
  <si>
    <t>283764000</t>
  </si>
  <si>
    <t>deska z polystyrénu XPS zpevněná, hrana polodrážková lambda 0,033 [W/mK] 1250 x 600 mm</t>
  </si>
  <si>
    <t>107137589</t>
  </si>
  <si>
    <t>12,642*1,05 'Přepočtené koeficientem množství</t>
  </si>
  <si>
    <t>102</t>
  </si>
  <si>
    <t>622211041</t>
  </si>
  <si>
    <t>Montáž kontaktního zateplení z polystyrenových desek nebo z kombinovaných desek na vnější stěny, tloušťky desek přes 160 do 200 mm</t>
  </si>
  <si>
    <t>-1086849801</t>
  </si>
  <si>
    <t>"čela atik na střeše tl.200 mm" 0,40*1,00*2</t>
  </si>
  <si>
    <t>103</t>
  </si>
  <si>
    <t>283759540</t>
  </si>
  <si>
    <t>deska fasádní polystyrénová EPS 70 F 1000 x 500 x 200 mm</t>
  </si>
  <si>
    <t>1196971199</t>
  </si>
  <si>
    <t>0,8*1,1 'Přepočtené koeficientem množství</t>
  </si>
  <si>
    <t>104</t>
  </si>
  <si>
    <t>622221131</t>
  </si>
  <si>
    <t>Montáž kontaktního zateplení z desek z minerální vlny s kolmou orientací vláken na vnější stěny, tloušťky desek přes 120 do 160 mm</t>
  </si>
  <si>
    <t>1861564737</t>
  </si>
  <si>
    <t>27,20*8,75+(0,36*2+12,32*2+18,86+3,91)*9,40</t>
  </si>
  <si>
    <t>-(1,87*1,97*5+1,17*1,97*4+1,87*2,77*4)</t>
  </si>
  <si>
    <t>-(1,87*1,72*15+1,37*1,72*1+1,17*1,72*2)</t>
  </si>
  <si>
    <t>105</t>
  </si>
  <si>
    <t>631515330</t>
  </si>
  <si>
    <t>deska izolační minerální kontaktních fasád kolmé vlákno λ-0.041 tl. 160 mm</t>
  </si>
  <si>
    <t>1317008347</t>
  </si>
  <si>
    <t>587,436*1,05 'Přepočtené koeficientem množství</t>
  </si>
  <si>
    <t>106</t>
  </si>
  <si>
    <t>622222001</t>
  </si>
  <si>
    <t>Montáž kontaktního zateplení vnějšího ostění, nadpraží nebo parapetu z desek z minerální vlny s podélnou nebo kolmou orientací vláken hloubky špalet do 200 mm, tloušťky desek do 40 mm</t>
  </si>
  <si>
    <t>518574083</t>
  </si>
  <si>
    <t>(1,60+2,00*2)*6+(0,80+2,00*2)*4+(1,60+3,00*2)*4</t>
  </si>
  <si>
    <t>(1,60+1,75*2)*15+(1,00+1,75*2)*1+(0,80+1,75*2)*2</t>
  </si>
  <si>
    <t>107</t>
  </si>
  <si>
    <t>631515060</t>
  </si>
  <si>
    <t>deska izolační minerální kontaktních fasád kolmé vlákno λ-0.041 tl. 30 mm</t>
  </si>
  <si>
    <t>-1006269832</t>
  </si>
  <si>
    <t>17,28*1,05 'Přepočtené koeficientem množství</t>
  </si>
  <si>
    <t>108</t>
  </si>
  <si>
    <t>622252002</t>
  </si>
  <si>
    <t>Montáž lišt kontaktního zateplení ostatních stěnových, dilatačních apod. lepených do tmelu</t>
  </si>
  <si>
    <t>770322255</t>
  </si>
  <si>
    <t>"římsa - rohový profil s okapničkou" 27,20+0,30*2</t>
  </si>
  <si>
    <t>"nadpraží" 2,00*25+1,40*1+1,20*6</t>
  </si>
  <si>
    <t>"ochrana rohů objektu" 10,00*4+0,70*2</t>
  </si>
  <si>
    <t>"rohy ostění" 1,75*36+2,00*20+3,00*8</t>
  </si>
  <si>
    <t>"parapetní lišta" 2,00*23+1,40*1+1,20*6</t>
  </si>
  <si>
    <t>109</t>
  </si>
  <si>
    <t>590515100</t>
  </si>
  <si>
    <t>profil okenní s přiznanou podomítkovou okapnicí PVC 2,0 m</t>
  </si>
  <si>
    <t>-810070051</t>
  </si>
  <si>
    <t>86,4*1,1 'Přepočtené koeficientem množství</t>
  </si>
  <si>
    <t>110</t>
  </si>
  <si>
    <t>590514800</t>
  </si>
  <si>
    <t>lišta rohová Al 10/10 cm s tkaninou bal. 2,5 m</t>
  </si>
  <si>
    <t>-6794938</t>
  </si>
  <si>
    <t>41,4*1,1 'Přepočtené koeficientem množství</t>
  </si>
  <si>
    <t>111</t>
  </si>
  <si>
    <t>590514840</t>
  </si>
  <si>
    <t>lišta rohová PVC 10/10 cm s tkaninou bal. 2,5 m</t>
  </si>
  <si>
    <t>1190700738</t>
  </si>
  <si>
    <t>127*1,1 'Přepočtené koeficientem množství</t>
  </si>
  <si>
    <t>112</t>
  </si>
  <si>
    <t>590515120</t>
  </si>
  <si>
    <t>profil parapetní se sklovláknitou armovací tkaninou PVC 2 m</t>
  </si>
  <si>
    <t>-202862386</t>
  </si>
  <si>
    <t>54,6*1,1 'Přepočtené koeficientem množství</t>
  </si>
  <si>
    <t>113</t>
  </si>
  <si>
    <t>622143002</t>
  </si>
  <si>
    <t>Montáž omítkových profilů plastových nebo pozinkovaných, upevněných vtlačením do podkladní vrstvy nebo přibitím dilatačních s tkaninou</t>
  </si>
  <si>
    <t>83016656</t>
  </si>
  <si>
    <t>9,62+10,31</t>
  </si>
  <si>
    <t>114</t>
  </si>
  <si>
    <t>590515020</t>
  </si>
  <si>
    <t>profil dilatační rohový , dl. 2,5 m</t>
  </si>
  <si>
    <t>-1436255577</t>
  </si>
  <si>
    <t>19,93*1,1 'Přepočtené koeficientem množství</t>
  </si>
  <si>
    <t>115</t>
  </si>
  <si>
    <t>622143004</t>
  </si>
  <si>
    <t xml:space="preserve">Montáž omítkových profilů plastových nebo pozinkovaných, upevněných vtlačením do podkladní vrstvy nebo přibitím začišťovacích samolepících </t>
  </si>
  <si>
    <t>430033254</t>
  </si>
  <si>
    <t>Vnější APU lišty</t>
  </si>
  <si>
    <t>2,74+4,02*2+4,74+4,02*2</t>
  </si>
  <si>
    <t>2,74+2,65*2+4,74+2,65*2</t>
  </si>
  <si>
    <t>vnitřní APU lišty</t>
  </si>
  <si>
    <t>116</t>
  </si>
  <si>
    <t>590514750</t>
  </si>
  <si>
    <t>profil okenní začišťovací se sklovláknitou armovací tkaninou 6 mm/2,4 m</t>
  </si>
  <si>
    <t>-1999184798</t>
  </si>
  <si>
    <t>428,88*1,1 'Přepočtené koeficientem množství</t>
  </si>
  <si>
    <t>117</t>
  </si>
  <si>
    <t>622252001</t>
  </si>
  <si>
    <t>Montáž lišt kontaktního zateplení zakládacích soklových připevněných hmoždinkami</t>
  </si>
  <si>
    <t>2080700789</t>
  </si>
  <si>
    <t>(27,90+12,30)*2-5,15</t>
  </si>
  <si>
    <t>118</t>
  </si>
  <si>
    <t>590516510</t>
  </si>
  <si>
    <t>lišta soklová Al s okapničkou, zakládací U 14 cm, 0,95/200 cm</t>
  </si>
  <si>
    <t>-292887013</t>
  </si>
  <si>
    <t>53,767644162381*1,1 'Přepočtené koeficientem množství</t>
  </si>
  <si>
    <t>119</t>
  </si>
  <si>
    <t>622321121</t>
  </si>
  <si>
    <t>Omítka vápenocementová vnějších ploch nanášená ručně jednovrstvá, tloušťky do 15 mm hladká stěn</t>
  </si>
  <si>
    <t>-1559209119</t>
  </si>
  <si>
    <t>podkladní omítka - přístavba - schodiště + výtah</t>
  </si>
  <si>
    <t>(5,15+5,20*2)*9,15</t>
  </si>
  <si>
    <t>-(4,74*3,82+4,74*2,65+2,74*3,82+2,74*2,65)</t>
  </si>
  <si>
    <t>0,175*(4,74+3,82*2+4,74+2,65*2+2,74+3,82*2+2,74+2,65*2)</t>
  </si>
  <si>
    <t>podkladní omítka pro soklovou omítku</t>
  </si>
  <si>
    <t>(5,20-4,74+0,175*2)*0,25</t>
  </si>
  <si>
    <t>5,15*(0,45+0,95)*1/2+5,20*0,95</t>
  </si>
  <si>
    <t>120</t>
  </si>
  <si>
    <t>622321191</t>
  </si>
  <si>
    <t>Omítka vápenocementová vnějších ploch nanášená ručně Příplatek k cenám za každých dalších i započatých 5 mm tloušťky omítky přes 15 mm stěn</t>
  </si>
  <si>
    <t>-920309452</t>
  </si>
  <si>
    <t>109,782</t>
  </si>
  <si>
    <t>121</t>
  </si>
  <si>
    <t>622142002</t>
  </si>
  <si>
    <t>Potažení vnějších ploch pletivem v ploše nebo pruzích, na plném podkladu sklovláknitým provizorním přichycením stěn</t>
  </si>
  <si>
    <t>1592074132</t>
  </si>
  <si>
    <t>122</t>
  </si>
  <si>
    <t>622531021</t>
  </si>
  <si>
    <t>Omítka tenkovrstvá silikonová vnějších ploch probarvená, včetně penetrace podkladu zrnitá, tloušťky 2,0 mm stěn</t>
  </si>
  <si>
    <t>824863265</t>
  </si>
  <si>
    <t>na zateplení</t>
  </si>
  <si>
    <t>27,20*8,75+(0,36*2+12,32*2+18,86+3,91)*9,40+0,40*1,00*2</t>
  </si>
  <si>
    <t>-(1,54*1,97*6+0,74*1,97*4+1,54*2,97*4)</t>
  </si>
  <si>
    <t>-(1,54*1,72*15+0,94*1,72*1+0,74*1,72*2)</t>
  </si>
  <si>
    <t>0,25*((1,54+1,97*2)*6+(0,74+1,97*2)*4+(1,54+2,97*2)*4)</t>
  </si>
  <si>
    <t>0,25*((1,54+1,72*2)*15+(0,94+1,72*2)*1+(0,74+1,72*2)*2)</t>
  </si>
  <si>
    <t>na podkladní omítce - přístavba</t>
  </si>
  <si>
    <t>123</t>
  </si>
  <si>
    <t>622531021X</t>
  </si>
  <si>
    <t>Omítka tenkovrstvá silikonová vnějších ploch probarvená, včetně penetrace podkladu zrnitá, tloušťky 2,0 mm stěn - soklová</t>
  </si>
  <si>
    <t>470305943</t>
  </si>
  <si>
    <t>soklová omítka - na zateplení</t>
  </si>
  <si>
    <t>27,90*(1,20+0,75)*1/2+12,30*(0,75+0,30)*1/2</t>
  </si>
  <si>
    <t>18,85*0,25+12,30*(1,20+0,95)*1/2+3,90*0,95</t>
  </si>
  <si>
    <t>soklová omítka - na podkladní omítce</t>
  </si>
  <si>
    <t>124</t>
  </si>
  <si>
    <t>622 P.C.002</t>
  </si>
  <si>
    <t>Oprava fasády na stávajícím objektu - dle poznámky na v.č.: 02 - celkem 1,00 m2</t>
  </si>
  <si>
    <t>-1853089436</t>
  </si>
  <si>
    <t>125</t>
  </si>
  <si>
    <t>629991011</t>
  </si>
  <si>
    <t>Zakrytí vnějších ploch před znečištěním včetně pozdějšího odkrytí výplní otvorů a svislých ploch fólií přilepenou lepící páskou</t>
  </si>
  <si>
    <t>2142040327</t>
  </si>
  <si>
    <t>výplně otvorů - z vnější strany</t>
  </si>
  <si>
    <t>1,60*2,00*6+0,80*2,00*4+1,60*3,00*4+2,74*4,02+4,74*4,02</t>
  </si>
  <si>
    <t>1,60*1,75*15+1,00*1,75+0,80*1,75*2+2,74*2,65+4,74*2,65</t>
  </si>
  <si>
    <t>Podlahy a podlahové konstrukce</t>
  </si>
  <si>
    <t>126</t>
  </si>
  <si>
    <t>631311135</t>
  </si>
  <si>
    <t>Mazanina z betonu prostého bez zvýšených nároků na prostředí tl. přes 120 do 240 mm tř. C 20/25</t>
  </si>
  <si>
    <t>105333399</t>
  </si>
  <si>
    <t>podkladní betonová mazanina</t>
  </si>
  <si>
    <t>(26,70*11,10+5,15*5,35+4,25*0,45-2,55*2,45)*0,15</t>
  </si>
  <si>
    <t>127</t>
  </si>
  <si>
    <t>631319175</t>
  </si>
  <si>
    <t>Příplatek k cenám mazanin za stržení povrchu spodní vrstvy mazaniny latí před vložením výztuže nebo pletiva pro tl. obou vrstev mazaniny přes 120 do 240 mm</t>
  </si>
  <si>
    <t>51157124</t>
  </si>
  <si>
    <t>47,938</t>
  </si>
  <si>
    <t>128</t>
  </si>
  <si>
    <t>631362021</t>
  </si>
  <si>
    <t>Výztuž mazanin ze svařovaných sítí z drátů typu KARI</t>
  </si>
  <si>
    <t>1816596047</t>
  </si>
  <si>
    <t>"Kari síť 100×100 d=6 mm" 320,00*4,44*1,25*0,001</t>
  </si>
  <si>
    <t>129</t>
  </si>
  <si>
    <t>635111241</t>
  </si>
  <si>
    <t>Násyp ze štěrkopísku, písku nebo kameniva pod podlahy se zhutněním z kameniva hrubého 8-16</t>
  </si>
  <si>
    <t>-273823177</t>
  </si>
  <si>
    <t>násyp pod podkladní betonovou mazaninu</t>
  </si>
  <si>
    <t>1,000</t>
  </si>
  <si>
    <t>130</t>
  </si>
  <si>
    <t>631311124</t>
  </si>
  <si>
    <t>Mazanina z betonu prostého bez zvýšených nároků na prostředí tl. přes 80 do 120 mm tř. C 16/20</t>
  </si>
  <si>
    <t>498856643</t>
  </si>
  <si>
    <t>"výtahová šachta - podlaha" 1,80*1,70*0,10</t>
  </si>
  <si>
    <t>"výtahová šachta - podkladní betonová mazanina" 3,20*3,10*0,10</t>
  </si>
  <si>
    <t>131</t>
  </si>
  <si>
    <t>631319022</t>
  </si>
  <si>
    <t>Příplatek k cenám mazanin za úpravu povrchu mazaniny přehlazením s poprášením cementem pro konečnou úpravu, mazanina tl. přes 80 do 120 mm (20 kg/m3)</t>
  </si>
  <si>
    <t>897149347</t>
  </si>
  <si>
    <t>0,306</t>
  </si>
  <si>
    <t>132</t>
  </si>
  <si>
    <t>632453351</t>
  </si>
  <si>
    <t>Potěr betonový samonivelační litý tl. přes 40 mm do 50 mm tř. C 25/30</t>
  </si>
  <si>
    <t>1668555692</t>
  </si>
  <si>
    <t>"C 5 - tl.47 mm" 30,840</t>
  </si>
  <si>
    <t>"C 4 - tl.50 mm" 37,573</t>
  </si>
  <si>
    <t>133</t>
  </si>
  <si>
    <t>632453361</t>
  </si>
  <si>
    <t>Potěr betonový samonivelační litý tl. přes 50 mm do 60 mm tř. C 25/30</t>
  </si>
  <si>
    <t>725637283</t>
  </si>
  <si>
    <t>"D 1 - tl.54 mm" 202,440</t>
  </si>
  <si>
    <t>"D 2 - tl.54 mm" 221,923</t>
  </si>
  <si>
    <t>"C 2 - tl.57 mm" 71,172</t>
  </si>
  <si>
    <t>"C 3 - tl.57 mm" 33,014</t>
  </si>
  <si>
    <t>134</t>
  </si>
  <si>
    <t>776111112</t>
  </si>
  <si>
    <t>Příprava podkladu broušení podlah nového podkladu betonového</t>
  </si>
  <si>
    <t>1547231600</t>
  </si>
  <si>
    <t>"dle pol.632453351 a 632453361" 68,413+527,634</t>
  </si>
  <si>
    <t>135</t>
  </si>
  <si>
    <t>632450124</t>
  </si>
  <si>
    <t>Potěr cementový vyrovnávací ze suchých směsí v pásu o průměrné (střední) tl. přes 40 do 50 mm</t>
  </si>
  <si>
    <t>696305124</t>
  </si>
  <si>
    <t>vyrovnání stávajícího zdiva - rovina pro založení nového zdiva - úroveň +0,700</t>
  </si>
  <si>
    <t>(27,60+11,10)*2*0,45+4,25*0,45</t>
  </si>
  <si>
    <t>(27,60+12,00*2+5,15+5,55*2)*0,21</t>
  </si>
  <si>
    <t>136</t>
  </si>
  <si>
    <t>636311132</t>
  </si>
  <si>
    <t>Kladení dlažby z betonových dlaždic na sucho na terče z umělé hmoty o rozměru dlažby 60×60 cm, o výšce terče do 70 mm</t>
  </si>
  <si>
    <t>-993077451</t>
  </si>
  <si>
    <t>pod chladící jednotky na střeše S 2</t>
  </si>
  <si>
    <t>0,60*0,60*4*2</t>
  </si>
  <si>
    <t>137</t>
  </si>
  <si>
    <t>592 P.C.001</t>
  </si>
  <si>
    <t>Dlažba betonová gigantická velikost 600×600 mm tl.80 mm</t>
  </si>
  <si>
    <t>-1728324324</t>
  </si>
  <si>
    <t>8*1,01 'Přepočtené koeficientem množství</t>
  </si>
  <si>
    <t>Osazování výplní otvorů</t>
  </si>
  <si>
    <t>138</t>
  </si>
  <si>
    <t>642946111</t>
  </si>
  <si>
    <t>Osazení stavebního pouzdra posuvných dveří do zděné příčky s jednou kapsou pro jedno dveřní křídlo průchozí šířky do 800 mm</t>
  </si>
  <si>
    <t>2041939845</t>
  </si>
  <si>
    <t>"ozn.12,15" 2+6</t>
  </si>
  <si>
    <t>139</t>
  </si>
  <si>
    <t>553316210</t>
  </si>
  <si>
    <t>pouzdro stavební posuvných dveří jednopouzdrové 700 mm - atypický rozměr</t>
  </si>
  <si>
    <t>-592888154</t>
  </si>
  <si>
    <t>140</t>
  </si>
  <si>
    <t>553316220</t>
  </si>
  <si>
    <t>pouzdro stavební posuvných dveří jednopouzdrové 800 mm - atypický rozměr</t>
  </si>
  <si>
    <t>-543591936</t>
  </si>
  <si>
    <t>141</t>
  </si>
  <si>
    <t>642946211</t>
  </si>
  <si>
    <t>Osazení stavebního pouzdra posuvných dveří do zděné příčky se dvěma kapsami pro dvě dveřní křídla průchozí šířky přes 1200 do 1650 mm</t>
  </si>
  <si>
    <t>-1499210705</t>
  </si>
  <si>
    <t>"ozn.19" 1</t>
  </si>
  <si>
    <t>142</t>
  </si>
  <si>
    <t>553316410</t>
  </si>
  <si>
    <t>pouzdro stavební posuvných dveří dvoupouzdrové 1450 mm - atypický rozměr</t>
  </si>
  <si>
    <t>-248492245</t>
  </si>
  <si>
    <t>Ostatní konstrukce a práce, bourání</t>
  </si>
  <si>
    <t>Lešení a stavební výtahy</t>
  </si>
  <si>
    <t>143</t>
  </si>
  <si>
    <t>941111121</t>
  </si>
  <si>
    <t>Montáž lešení řadového trubkového lehkého pracovního s podlahami s provozním zatížením tř. 3 do 200 kg/m2 šířky tř. W09 přes 0,9 do 1,2 m, výšky do 10 m</t>
  </si>
  <si>
    <t>2078542810</t>
  </si>
  <si>
    <t>27,20*(7,65+8,11)*1/2+(0,35+1,00)*(8,30+8,76)</t>
  </si>
  <si>
    <t>(12,32+1,00*2)*(8,76+8,51)*1/2</t>
  </si>
  <si>
    <t>(12,32+1,00*2)*(8,76+7,85)*1/2</t>
  </si>
  <si>
    <t>(18,86+1,00)*7,85+(3,91+1,00)*(8,51+8,46)*1/2</t>
  </si>
  <si>
    <t>(5,20+1,00)*(7,37+7,55)*1/2</t>
  </si>
  <si>
    <t>(5,15+1,00*2)*(7,85+8,05)*1/2</t>
  </si>
  <si>
    <t>(8,20+1,00)*(8,05+8,01)*1/2</t>
  </si>
  <si>
    <t>144</t>
  </si>
  <si>
    <t>941111221</t>
  </si>
  <si>
    <t>Montáž lešení řadového trubkového lehkého pracovního s podlahami s provozním zatížením tř. 3 do 200 kg/m2 Příplatek za první a každý další den použití lešení k ceně -1121</t>
  </si>
  <si>
    <t>1403742253</t>
  </si>
  <si>
    <t>rozpočtováno 75 dnů / bude upřesněno dodavatelem</t>
  </si>
  <si>
    <t>854,481*75</t>
  </si>
  <si>
    <t>145</t>
  </si>
  <si>
    <t>941111821</t>
  </si>
  <si>
    <t>Demontáž lešení řadového trubkového lehkého pracovního s podlahami s provozním zatížením tř. 3 do 200 kg/m2 šířky tř. W09 přes 0,9 do 1,2 m, výšky do 10 m</t>
  </si>
  <si>
    <t>-175195356</t>
  </si>
  <si>
    <t>854,481</t>
  </si>
  <si>
    <t>146</t>
  </si>
  <si>
    <t>944111121</t>
  </si>
  <si>
    <t>Montáž ochranného zábradlí trubkového vnitřního na lešeňových konstrukcích jednotyčového</t>
  </si>
  <si>
    <t>-1425994234</t>
  </si>
  <si>
    <t>0,45 m na 1,0 m2 plochy lešení</t>
  </si>
  <si>
    <t>854,481*0,45</t>
  </si>
  <si>
    <t>147</t>
  </si>
  <si>
    <t>944111221</t>
  </si>
  <si>
    <t>Montáž ochranného zábradlí trubkového Příplatek za první a každý další den použití zábradlí k ceně -1121</t>
  </si>
  <si>
    <t>-637120278</t>
  </si>
  <si>
    <t>384,516*75</t>
  </si>
  <si>
    <t>148</t>
  </si>
  <si>
    <t>944111821</t>
  </si>
  <si>
    <t>Demontáž ochranného zábradlí trubkového vnitřního na lešeňových konstrukcích jednotyčového</t>
  </si>
  <si>
    <t>1574250599</t>
  </si>
  <si>
    <t>384,516</t>
  </si>
  <si>
    <t>149</t>
  </si>
  <si>
    <t>944511111</t>
  </si>
  <si>
    <t>Montáž ochranné sítě zavěšené na konstrukci lešení z textilie z umělých vláken</t>
  </si>
  <si>
    <t>-1785981893</t>
  </si>
  <si>
    <t>150</t>
  </si>
  <si>
    <t>944511211</t>
  </si>
  <si>
    <t>Montáž ochranné sítě Příplatek za první a každý další den použití sítě k ceně -1111</t>
  </si>
  <si>
    <t>-779709713</t>
  </si>
  <si>
    <t>151</t>
  </si>
  <si>
    <t>944511811</t>
  </si>
  <si>
    <t>Demontáž ochranné sítě zavěšené na konstrukci lešení z textilie z umělých vláken</t>
  </si>
  <si>
    <t>-1955419603</t>
  </si>
  <si>
    <t>152</t>
  </si>
  <si>
    <t>949101111</t>
  </si>
  <si>
    <t>Lešení pomocné pracovní pro objekty pozemních staveb pro zatížení do 150 kg/m2, o výšce lešeňové podlahy do 1,9 m</t>
  </si>
  <si>
    <t>1471438777</t>
  </si>
  <si>
    <t>stavební práce</t>
  </si>
  <si>
    <t>"2.N.P." 26,70*11,90-2,45*4,85</t>
  </si>
  <si>
    <t>153</t>
  </si>
  <si>
    <t>949101112</t>
  </si>
  <si>
    <t>Lešení pomocné pracovní pro objekty pozemních staveb pro zatížení do 150 kg/m2, o výšce lešeňové podlahy přes 1,9 do 3,5 m</t>
  </si>
  <si>
    <t>2041896495</t>
  </si>
  <si>
    <t>14,70*11,10+11,70*5,15+7,95*2,15+3,75*1,70</t>
  </si>
  <si>
    <t>3,40*3,50+3,45*3,80+4,25*6,70+2,15*1,95</t>
  </si>
  <si>
    <t>154</t>
  </si>
  <si>
    <t>943211111</t>
  </si>
  <si>
    <t>Montáž lešení prostorového rámového lehkého pracovního s podlahami s provozním zatížením tř. 3 do 200 kg/m2, výšky do 10 m</t>
  </si>
  <si>
    <t>-262964264</t>
  </si>
  <si>
    <t>1,80*1,70*8,20</t>
  </si>
  <si>
    <t>155</t>
  </si>
  <si>
    <t>943211119</t>
  </si>
  <si>
    <t>Montáž lešení prostorového rámového lehkého pracovního s podlahami Příplatek k cenám za půdorysnou plochu do 6 m2</t>
  </si>
  <si>
    <t>-378553627</t>
  </si>
  <si>
    <t>25,092</t>
  </si>
  <si>
    <t>156</t>
  </si>
  <si>
    <t>943211211</t>
  </si>
  <si>
    <t>Montáž lešení prostorového rámového lehkého pracovního s podlahami Příplatek za první a každý další den použití lešení k ceně -1111</t>
  </si>
  <si>
    <t>629299833</t>
  </si>
  <si>
    <t>25,092*30</t>
  </si>
  <si>
    <t>157</t>
  </si>
  <si>
    <t>943211811</t>
  </si>
  <si>
    <t>Demontáž lešení prostorového rámového lehkého pracovního s podlahami s provozním zatížením tř. 3 do 200 kg/m2, výšky do 10 m</t>
  </si>
  <si>
    <t>1466685758</t>
  </si>
  <si>
    <t>158</t>
  </si>
  <si>
    <t>949121112</t>
  </si>
  <si>
    <t>Montáž lešení lehkého kozového dílcového o výšce lešeňové podlahy přes 1,2 do 1,9 m</t>
  </si>
  <si>
    <t>sada</t>
  </si>
  <si>
    <t>-1737534070</t>
  </si>
  <si>
    <t>"přístřešek" 2</t>
  </si>
  <si>
    <t>159</t>
  </si>
  <si>
    <t>949121212</t>
  </si>
  <si>
    <t>Montáž lešení lehkého kozového dílcového Příplatek za první a každý další den použití lešení k ceně -1112</t>
  </si>
  <si>
    <t>988675765</t>
  </si>
  <si>
    <t>2*30</t>
  </si>
  <si>
    <t>160</t>
  </si>
  <si>
    <t>949121812</t>
  </si>
  <si>
    <t>Demontáž lešení lehkého kozového dílcového o výšce lešeňové podlahy přes 1,2 do 1,9 m</t>
  </si>
  <si>
    <t>-1957292688</t>
  </si>
  <si>
    <t>161</t>
  </si>
  <si>
    <t>949121122</t>
  </si>
  <si>
    <t>Montáž lešení lehkého kozového dílcového ve schodišti o výšce lešeňové podlahy přes 1,5 do 3,5 m</t>
  </si>
  <si>
    <t>809843671</t>
  </si>
  <si>
    <t>162</t>
  </si>
  <si>
    <t>949121222</t>
  </si>
  <si>
    <t>Montáž lešení lehkého kozového dílcového Příplatek za první a každý další den použití lešení k ceně -1122</t>
  </si>
  <si>
    <t>-697080227</t>
  </si>
  <si>
    <t>4*15</t>
  </si>
  <si>
    <t>163</t>
  </si>
  <si>
    <t>949121822</t>
  </si>
  <si>
    <t>Demontáž lešení lehkého kozového dílcového ve schodišti o výšce lešeňové podlahy přes 1,5 do 3,5 m</t>
  </si>
  <si>
    <t>-977533925</t>
  </si>
  <si>
    <t>Různé dokončovací konstrukce a práce pozemních staveb</t>
  </si>
  <si>
    <t>164</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</si>
  <si>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</si>
  <si>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</si>
  <si>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-1371626641</t>
  </si>
  <si>
    <t>"2.N.P." 27,92*12,32+5,15*5,19</t>
  </si>
  <si>
    <t>165</t>
  </si>
  <si>
    <t>952901114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</si>
  <si>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přes 4 m</t>
  </si>
  <si>
    <t>-1521618115</t>
  </si>
  <si>
    <t>"1.N.P." 27,92*12,32+5,15*5,19</t>
  </si>
  <si>
    <t>166</t>
  </si>
  <si>
    <t>953331111</t>
  </si>
  <si>
    <t>Vložky svislé do dilatačních spár z lepenky kladené volně, včetně dodání a osazení, v jakémkoliv zdivu, nepískované</t>
  </si>
  <si>
    <t>-192111201</t>
  </si>
  <si>
    <t>dilatace - objekt / okapový chodník alt.zpevněné plochy</t>
  </si>
  <si>
    <t>(27,92+17,51)*2*0,50*1,10</t>
  </si>
  <si>
    <t>167</t>
  </si>
  <si>
    <t>953943113</t>
  </si>
  <si>
    <t>Osazování drobných kovových předmětů výrobků ostatních jinde neuvedených do vynechaných či vysekaných kapes zdiva, se zajištěním polohy se zalitím maltou cementovou, hmotnosti přes 5 do 15 kg/kus</t>
  </si>
  <si>
    <t>-94492045</t>
  </si>
  <si>
    <t>"I 160 - konzola tl.300 mm" 6</t>
  </si>
  <si>
    <t>168</t>
  </si>
  <si>
    <t>133 P.C.001</t>
  </si>
  <si>
    <t>Konzola I 160 dl.300 mm povrchová úprava žárový pozink</t>
  </si>
  <si>
    <t>932493473</t>
  </si>
  <si>
    <t>169</t>
  </si>
  <si>
    <t>95 P.C.001</t>
  </si>
  <si>
    <t>M + D ocelové lano Pz kotvené do střešního pláště pro zajištění bezpečnosti obsluhy, údržby apod. ( bude zpracována CN odbornou firmou )</t>
  </si>
  <si>
    <t>190256818</t>
  </si>
  <si>
    <t>27,00+11,50*2</t>
  </si>
  <si>
    <t>Bourání konstrukcí</t>
  </si>
  <si>
    <t>170</t>
  </si>
  <si>
    <t>981011313</t>
  </si>
  <si>
    <t>Demolice budov postupným rozebíráním z cihel, kamene, smíšeného nebo hrázděného zdiva, tvárnic na maltu vápennou nebo vápenocementovou s podílem konstrukcí přes 15 do 20 %</t>
  </si>
  <si>
    <t>684281122</t>
  </si>
  <si>
    <t>demolice objektu vč.všech konstrukcí</t>
  </si>
  <si>
    <t>24,15*12,00*(4,075+4,30)*1/2</t>
  </si>
  <si>
    <t>3,45*12,00*(5,225+5,30)*1/2</t>
  </si>
  <si>
    <t>26,70*11,10*0,70</t>
  </si>
  <si>
    <t>171</t>
  </si>
  <si>
    <t>981511112</t>
  </si>
  <si>
    <t>Demolice konstrukcí objektů postupným rozebíráním zdiva na maltu cementovou z cihel nebo tvárnic</t>
  </si>
  <si>
    <t>-168384102</t>
  </si>
  <si>
    <t>"komín" 2,60*0,50*5,50+2,80*0,60*1,00</t>
  </si>
  <si>
    <t>172</t>
  </si>
  <si>
    <t>961044111</t>
  </si>
  <si>
    <t>Bourání základů z betonu prostého</t>
  </si>
  <si>
    <t>1459115896</t>
  </si>
  <si>
    <t>základové konstrukce ve výkopu - prohloubení o 0,30 m</t>
  </si>
  <si>
    <t>(11,10*3+4,20)*0,60*0,30</t>
  </si>
  <si>
    <t>základové konstrukce dle výkresu základů</t>
  </si>
  <si>
    <t>(12,00*2+4,20)*0,30*0,30*2+7,80*0,30*0,50*2+12,00*0,40*0,90</t>
  </si>
  <si>
    <t>173</t>
  </si>
  <si>
    <t>962032241</t>
  </si>
  <si>
    <t>Bourání zdiva nadzákladového z cihel nebo tvárnic z cihel pálených nebo vápenopískových, na maltu cementovou, objemu přes 1 m3</t>
  </si>
  <si>
    <t>1274663013</t>
  </si>
  <si>
    <t>spojovací krček</t>
  </si>
  <si>
    <t>7,80*0,30*1,00*2</t>
  </si>
  <si>
    <t>pro napojení přístavny výtahové šachty a výtahu</t>
  </si>
  <si>
    <t>4,25*0,45*0,85</t>
  </si>
  <si>
    <t>174</t>
  </si>
  <si>
    <t>962042320</t>
  </si>
  <si>
    <t>Bourání zdiva z betonu prostého nadzákladového objemu do 1 m3</t>
  </si>
  <si>
    <t>-2119728161</t>
  </si>
  <si>
    <t>stávající šachty</t>
  </si>
  <si>
    <t>(0,90+0,60)*2*0,15*0,40*7</t>
  </si>
  <si>
    <t>175</t>
  </si>
  <si>
    <t>965042141</t>
  </si>
  <si>
    <t>Bourání mazanin betonových nebo z litého asfaltu tl. do 100 mm, plochy přes 4 m2</t>
  </si>
  <si>
    <t>1063257628</t>
  </si>
  <si>
    <t>26,70*11,10*0,10</t>
  </si>
  <si>
    <t>(7,80*2+6,225+12,00+28,60+0,50*2+3,50)*0,50*0,10</t>
  </si>
  <si>
    <t>176</t>
  </si>
  <si>
    <t>965049111</t>
  </si>
  <si>
    <t>Bourání mazanin Příplatek k cenám za bourání mazanin betonových se svařovanou sítí, tl. do 100 mm</t>
  </si>
  <si>
    <t>-1197671697</t>
  </si>
  <si>
    <t>177</t>
  </si>
  <si>
    <t>113107111</t>
  </si>
  <si>
    <t>Odstranění podkladů nebo krytů s přemístěním hmot na skládku na vzdálenost do 3 m nebo s naložením na dopravní prostředek v ploše jednotlivě do 50 m2 z kameniva těženého, o tl. vrstvy do 100 mm</t>
  </si>
  <si>
    <t>-1165562330</t>
  </si>
  <si>
    <t>pod okapovým chodníkem</t>
  </si>
  <si>
    <t>(7,80*2+6,225+12,00+28,60+0,50*2+3,50)*0,50</t>
  </si>
  <si>
    <t>178</t>
  </si>
  <si>
    <t>965043341</t>
  </si>
  <si>
    <t>Bourání mazanin betonových s potěrem nebo teracem tl. do 100 mm, plochy přes 4 m2</t>
  </si>
  <si>
    <t>-1916609407</t>
  </si>
  <si>
    <t>zpevněná plocha - rampa - spojovací krček</t>
  </si>
  <si>
    <t>2,45*7,80*0,15</t>
  </si>
  <si>
    <t>179</t>
  </si>
  <si>
    <t>113107113</t>
  </si>
  <si>
    <t>Odstranění podkladů nebo krytů s přemístěním hmot na skládku na vzdálenost do 3 m nebo s naložením na dopravní prostředek v ploše jednotlivě do 50 m2 z kameniva těženého, o tl. vrstvy přes 200 do 300 mm</t>
  </si>
  <si>
    <t>-193552641</t>
  </si>
  <si>
    <t>2,45*7,80</t>
  </si>
  <si>
    <t>180</t>
  </si>
  <si>
    <t>965043441</t>
  </si>
  <si>
    <t>Bourání mazanin betonových s potěrem nebo teracem tl. do 150 mm, plochy přes 4 m2</t>
  </si>
  <si>
    <t>114600042</t>
  </si>
  <si>
    <t>podlahová konstrukce - podlaha + mazanina</t>
  </si>
  <si>
    <t>(2,70+11,70+5,70*2)*11,10*0,13</t>
  </si>
  <si>
    <t>181</t>
  </si>
  <si>
    <t>966071121</t>
  </si>
  <si>
    <t>Demontáž ocelových konstrukcí profilů hmotnosti přes 13 do 30 kg/m, hmotnosti konstrukce do 5 t</t>
  </si>
  <si>
    <t>-1002751278</t>
  </si>
  <si>
    <t>ocelová konstrukce spojovacího krčku</t>
  </si>
  <si>
    <t>"trubka d=70 mm" (3,10*4+3,20*4)*5,50*1,10*0,001</t>
  </si>
  <si>
    <t>"U 160" (7,80*3+2,85*4)*16,00*1,10*0,001</t>
  </si>
  <si>
    <t>182</t>
  </si>
  <si>
    <t>966073121</t>
  </si>
  <si>
    <t>Demontáž krytiny střech ocelových konstrukcí z tvarovaných ocelových plechů, výšky budovy do 6 m</t>
  </si>
  <si>
    <t>1064325652</t>
  </si>
  <si>
    <t>zastřešení spojovacího krčku</t>
  </si>
  <si>
    <t>3,85*7,80*1,10</t>
  </si>
  <si>
    <t>183</t>
  </si>
  <si>
    <t>978013191</t>
  </si>
  <si>
    <t>Otlučení vápenných nebo vápenocementových omítek vnitřních ploch stěn s vyškrabáním spar, s očištěním zdiva, v rozsahu přes 50 do 100 %</t>
  </si>
  <si>
    <t>291545878</t>
  </si>
  <si>
    <t>ponechané obvodové zdovi do výšky +0,700</t>
  </si>
  <si>
    <t>(26,70+11,10)*2*0,90</t>
  </si>
  <si>
    <t>184</t>
  </si>
  <si>
    <t>978036191</t>
  </si>
  <si>
    <t>Otlučení cementových omítek vnějších ploch s vyškrabáním spar zdiva a s očištěním povrchu, v rozsahu přes 80 do 100 %</t>
  </si>
  <si>
    <t>-1063593736</t>
  </si>
  <si>
    <t>ponechané obvodové zdivo do výšky +0,700</t>
  </si>
  <si>
    <t>(27,60+12,00)*2*(1,76+1,30)*1/2</t>
  </si>
  <si>
    <t>185</t>
  </si>
  <si>
    <t>767996801</t>
  </si>
  <si>
    <t>Demontáž ostatních zámečnických konstrukcí o hmotnosti jednotlivých dílů rozebráním do 50 kg</t>
  </si>
  <si>
    <t>1496766404</t>
  </si>
  <si>
    <t>klec u vstupu - SV pohled</t>
  </si>
  <si>
    <t>"odhad" 320,000</t>
  </si>
  <si>
    <t>186</t>
  </si>
  <si>
    <t>967031142</t>
  </si>
  <si>
    <t>Přisekání (špicování) plošné nebo rovných ostění zdiva z cihel pálených rovných ostění, bez odstupu, po hrubém vybourání otvorů, na maltu cementovou</t>
  </si>
  <si>
    <t>508702614</t>
  </si>
  <si>
    <t>ponechané soklové zdivo v úrovni +0,700</t>
  </si>
  <si>
    <t>(27,60+11,10)*2*0,45-4,25*0,45</t>
  </si>
  <si>
    <t>187</t>
  </si>
  <si>
    <t>971042441</t>
  </si>
  <si>
    <t>Vybourání otvorů v betonových příčkách a zdech základových nebo nadzákladových plochy do 0,25 m2, tl. do 300 mm</t>
  </si>
  <si>
    <t>953230611</t>
  </si>
  <si>
    <t>"prostupy stávajícími základy - ležatá kanalizace" 2</t>
  </si>
  <si>
    <t>188</t>
  </si>
  <si>
    <t>971042451</t>
  </si>
  <si>
    <t>Vybourání otvorů v betonových příčkách a zdech základových nebo nadzákladových plochy do 0,25 m2, tl. do 450 mm</t>
  </si>
  <si>
    <t>-959613595</t>
  </si>
  <si>
    <t>"prostupy stávajícími základy - ležatá kanalizace" 1</t>
  </si>
  <si>
    <t>189</t>
  </si>
  <si>
    <t>977151114</t>
  </si>
  <si>
    <t>Jádrové vrty diamantovými korunkami do stavebních materiálů (železobetonu, betonu, cihel, obkladů, dlažeb, kamene) průměru přes 50 do 60 mm</t>
  </si>
  <si>
    <t>462960779</t>
  </si>
  <si>
    <t>"ZTI - 1.N.P." 0,20*3</t>
  </si>
  <si>
    <t>190</t>
  </si>
  <si>
    <t>977151122</t>
  </si>
  <si>
    <t>Jádrové vrty diamantovými korunkami do stavebních materiálů (železobetonu, betonu, cihel, obkladů, dlažeb, kamene) průměru přes 120 do 130 mm</t>
  </si>
  <si>
    <t>249813772</t>
  </si>
  <si>
    <t>"ZTI - 1. a 2.N.P." 0,20*6+0,20*3</t>
  </si>
  <si>
    <t>997</t>
  </si>
  <si>
    <t>Přesun sutě</t>
  </si>
  <si>
    <t>191</t>
  </si>
  <si>
    <t>997006005</t>
  </si>
  <si>
    <t>Drcení stavebního odpadu z demolic s dopravou na vzdálenost do 100 m a naložením do drtícího zařízení ze zdiva cihelného, kamenného a smíšeného</t>
  </si>
  <si>
    <t>-2026658913</t>
  </si>
  <si>
    <t>192</t>
  </si>
  <si>
    <t>997013112</t>
  </si>
  <si>
    <t>Vnitrostaveništní doprava suti a vybouraných hmot vodorovně do 50 m svisle s použitím mechanizace pro budovy a haly výšky přes 6 do 9 m</t>
  </si>
  <si>
    <t>-601994636</t>
  </si>
  <si>
    <t>193</t>
  </si>
  <si>
    <t>997013501</t>
  </si>
  <si>
    <t>Odvoz suti a vybouraných hmot na skládku nebo meziskládku se složením, na vzdálenost do 1 km</t>
  </si>
  <si>
    <t>2125493299</t>
  </si>
  <si>
    <t>194</t>
  </si>
  <si>
    <t>997013509</t>
  </si>
  <si>
    <t>Odvoz suti a vybouraných hmot na skládku nebo meziskládku se složením, na vzdálenost Příplatek k ceně za každý další i započatý 1 km přes 1 km</t>
  </si>
  <si>
    <t>-1803145286</t>
  </si>
  <si>
    <t>834,186*9 'Přepočtené koeficientem množství</t>
  </si>
  <si>
    <t>195</t>
  </si>
  <si>
    <t>997013831</t>
  </si>
  <si>
    <t>Poplatek za uložení stavebního odpadu na skládce (skládkovné) směsného</t>
  </si>
  <si>
    <t>-158162756</t>
  </si>
  <si>
    <t>118,959-31,020</t>
  </si>
  <si>
    <t>998</t>
  </si>
  <si>
    <t>Přesun hmot</t>
  </si>
  <si>
    <t>196</t>
  </si>
  <si>
    <t>998011002</t>
  </si>
  <si>
    <t>Přesun hmot pro budovy občanské výstavby, bydlení, výrobu a služby s nosnou svislou konstrukcí zděnou z cihel, tvárnic nebo kamene vodorovná dopravní vzdálenost do 100 m pro budovy výšky přes 6 do 12 m</t>
  </si>
  <si>
    <t>2056931580</t>
  </si>
  <si>
    <t>PSV</t>
  </si>
  <si>
    <t>Práce a dodávky PSV</t>
  </si>
  <si>
    <t>711</t>
  </si>
  <si>
    <t>Izolace proti vodě, vlhkosti a plynům</t>
  </si>
  <si>
    <t>197</t>
  </si>
  <si>
    <t>711111001</t>
  </si>
  <si>
    <t>Provedení izolace proti zemní vlhkosti natěradly a tmely za studena na ploše vodorovné V nátěrem penetračním</t>
  </si>
  <si>
    <t>1241948955</t>
  </si>
  <si>
    <t>27,60*12,00+5,15*5,35</t>
  </si>
  <si>
    <t>198</t>
  </si>
  <si>
    <t>111631500</t>
  </si>
  <si>
    <t>lak asfaltový penetrační (MJ t) bal 9 kg</t>
  </si>
  <si>
    <t>-1642179368</t>
  </si>
  <si>
    <t>358,753*0,0003 'Přepočtené koeficientem množství</t>
  </si>
  <si>
    <t>199</t>
  </si>
  <si>
    <t>711112001</t>
  </si>
  <si>
    <t>Provedení izolace proti zemní vlhkosti natěradly a tmely za studena na ploše svislé S nátěrem penetračním</t>
  </si>
  <si>
    <t>731565658</t>
  </si>
  <si>
    <t>(26,70+11,10)*2*0,20+(2,55+2,45)*2*1,40</t>
  </si>
  <si>
    <t>200</t>
  </si>
  <si>
    <t>-1301340733</t>
  </si>
  <si>
    <t>29,12*0,00035 'Přepočtené koeficientem množství</t>
  </si>
  <si>
    <t>201</t>
  </si>
  <si>
    <t>711141559</t>
  </si>
  <si>
    <t>Provedení izolace proti zemní vlhkosti pásy přitavením NAIP na ploše vodorovné V</t>
  </si>
  <si>
    <t>-1787057345</t>
  </si>
  <si>
    <t>202</t>
  </si>
  <si>
    <t>1010151880</t>
  </si>
  <si>
    <t>Hydroizolace Asfaltové pásy Parozábrany Hydroizolační asfaltový pás - parametry výrobku viz.př.GLASTEK 40 SPECIAL MINERAL</t>
  </si>
  <si>
    <t>-1431549984</t>
  </si>
  <si>
    <t>358,753*1,15 'Přepočtené koeficientem množství</t>
  </si>
  <si>
    <t>203</t>
  </si>
  <si>
    <t>711142559</t>
  </si>
  <si>
    <t>Provedení izolace proti zemní vlhkosti pásy přitavením NAIP na ploše svislé S</t>
  </si>
  <si>
    <t>249107751</t>
  </si>
  <si>
    <t>(26,70+11,10)*2*(0,30+0,20)+(2,55+2,45)*2*(1,40+0,30)</t>
  </si>
  <si>
    <t>204</t>
  </si>
  <si>
    <t>1531703417</t>
  </si>
  <si>
    <t>54,8*1,2 'Přepočtené koeficientem množství</t>
  </si>
  <si>
    <t>205</t>
  </si>
  <si>
    <t>711193121</t>
  </si>
  <si>
    <t>Izolace proti zemní vlhkosti ostatní těsnicí kaší flexibilní minerální na ploše vodorovné V</t>
  </si>
  <si>
    <t>850959276</t>
  </si>
  <si>
    <t>"C 3" 33,014</t>
  </si>
  <si>
    <t>"C 5" 30,840</t>
  </si>
  <si>
    <t>206</t>
  </si>
  <si>
    <t>711193131</t>
  </si>
  <si>
    <t>Izolace proti zemní vlhkosti ostatní těsnicí kaší flexibilní minerální na ploše svislé S</t>
  </si>
  <si>
    <t>-377408326</t>
  </si>
  <si>
    <t>"1.06" (2,15*4+0,15*2)*0,20</t>
  </si>
  <si>
    <t>"1.07,08,09,10" (3,10+2,85)*2*0,20</t>
  </si>
  <si>
    <t>"1.11" (2,15*4+0,15*2)*0,20</t>
  </si>
  <si>
    <t>"1.12,13,14" (3,15+2,85)*2*0,20</t>
  </si>
  <si>
    <t>"1.15" (1,80+2,15+0,15)*2*0,20+1,80*2*1,30</t>
  </si>
  <si>
    <t>"1.20" 0,90*4*0,20</t>
  </si>
  <si>
    <t>"2.06" (2,50+2,25+0,40)*2*0,20+(0,95+1,50*2)*1,80</t>
  </si>
  <si>
    <t>"2.07" (1,40+0,95)*2*0,20</t>
  </si>
  <si>
    <t>"2.13" (0,90+0,80)*2*0,20</t>
  </si>
  <si>
    <t>"2.23" (2,325+1,40)*2*0,20</t>
  </si>
  <si>
    <t>"2.24" (1,70+3,05)*2*0,20</t>
  </si>
  <si>
    <t>"2.25,26" (1,30+0,925)*2*0,20*2</t>
  </si>
  <si>
    <t>"2.27" (2,325+1,40)*2*0,20</t>
  </si>
  <si>
    <t>"2.28" (1,85+3,05)*2*0,20+(2,20+0,60)*1,30</t>
  </si>
  <si>
    <t>"2.29" (1,30+0,95)*2*0,20</t>
  </si>
  <si>
    <t>207</t>
  </si>
  <si>
    <t>771591162</t>
  </si>
  <si>
    <t>Podlahy - ostatní práce montáž profilu dilatační spáry koutové (při styku podlahy se stěnou)</t>
  </si>
  <si>
    <t>-928135935</t>
  </si>
  <si>
    <t>"1.06" 2,15*4+0,15*2+0,20*6</t>
  </si>
  <si>
    <t>"1.07,08,09,10" (3,10+2,85)*2+0,20*5</t>
  </si>
  <si>
    <t>"1.11" 2,15*4+0,15*2+0,20*6</t>
  </si>
  <si>
    <t>"1.12,13,14" (3,15+2,85)*2+0,20*3+1,30</t>
  </si>
  <si>
    <t>"1.15" (1,80+2,15+0,15)*2+0,20*6</t>
  </si>
  <si>
    <t>"1.20" 0,90*4+0,20*4</t>
  </si>
  <si>
    <t>"2.06" (2,50+2,25+0,40)*2+0,20*5+1,80*3</t>
  </si>
  <si>
    <t>"2.07" (1,40+0,95)*2+0,20*4</t>
  </si>
  <si>
    <t>"2.12" (0,90+1,75)*2+2,00*4</t>
  </si>
  <si>
    <t>"2.13" (0,90+0,80)*2+0,20*4</t>
  </si>
  <si>
    <t>"2.15" (0,90+1,75)*2+2,00*4</t>
  </si>
  <si>
    <t>"2.23" (2,325+1,40)*2+0,20*4</t>
  </si>
  <si>
    <t>"2.24" (1,70+3,05)*2+0,20*4</t>
  </si>
  <si>
    <t>"2.25,26" ((1,30+0,925)*2+0,20*4)*2</t>
  </si>
  <si>
    <t>"2.27" (2,325+1,40)*2+0,20*4</t>
  </si>
  <si>
    <t>"2.28" (1,85+3,05)*2+0,20*3+1,30</t>
  </si>
  <si>
    <t>"2.29" (1,30+0,95)*2+0,20*4</t>
  </si>
  <si>
    <t>208</t>
  </si>
  <si>
    <t>283552020</t>
  </si>
  <si>
    <t>páska těsnící hydroizolačních stěrek pro běžné zatížení 120 mm x 10 m</t>
  </si>
  <si>
    <t>1530314789</t>
  </si>
  <si>
    <t>168,1*1,1 'Přepočtené koeficientem množství</t>
  </si>
  <si>
    <t>209</t>
  </si>
  <si>
    <t>771591115</t>
  </si>
  <si>
    <t>Podlahy - ostatní práce spárování silikonem</t>
  </si>
  <si>
    <t>-1718977954</t>
  </si>
  <si>
    <t>v místnostech s keramickými dlažbami / keramický obklad</t>
  </si>
  <si>
    <t>"1.06" 2,15*4+0,15*2</t>
  </si>
  <si>
    <t>"1.07,08,09,10" (3,10+2,85)*2</t>
  </si>
  <si>
    <t>"1.11" 2,15*4+0,15*2</t>
  </si>
  <si>
    <t>"1.12,13,14" (3,15+2,85)*2</t>
  </si>
  <si>
    <t>"1.15" (1,80+2,15+0,15)*2</t>
  </si>
  <si>
    <t>"1.20" 0,90*4</t>
  </si>
  <si>
    <t>"2.06" (2,50+2,25+0,40)*2</t>
  </si>
  <si>
    <t>"2.07" (1,40+0,95)*2</t>
  </si>
  <si>
    <t>"2.12" (0,90+1,75)*2</t>
  </si>
  <si>
    <t>"2.13" (0,90+0,80)*2</t>
  </si>
  <si>
    <t>"2.15" (0,90+1,75)*2</t>
  </si>
  <si>
    <t>"2.23" (2,325+1,40)*2</t>
  </si>
  <si>
    <t>"2.24" (1,70+3,05)*2</t>
  </si>
  <si>
    <t>"2.25,26" (1,30+0,925)*2*2</t>
  </si>
  <si>
    <t>"2.27" (2,325+1,40)*2</t>
  </si>
  <si>
    <t>"2.28" (1,85+3,05)*2</t>
  </si>
  <si>
    <t>"2.29" (1,30+0,95)*2</t>
  </si>
  <si>
    <t>v místnostech s keramickými dlažbami / keramický sokl</t>
  </si>
  <si>
    <t>"1.01" (4,25+8,70+0,25+0,45+0,30+0,15)*2</t>
  </si>
  <si>
    <t>"1.03 - mezipodesta+stupně" 2,10+1,25+(0,300+0,173)*13</t>
  </si>
  <si>
    <t>"1.04" (11,70+2,15)*2</t>
  </si>
  <si>
    <t>"1.05" (3,45+3,80)*2</t>
  </si>
  <si>
    <t>"2.03" 3,40+11,70+2,15+2,05+3,995+1,414+0,30*2+0,15*2</t>
  </si>
  <si>
    <t>210</t>
  </si>
  <si>
    <t>998711202</t>
  </si>
  <si>
    <t>Přesun hmot pro izolace proti vodě, vlhkosti a plynům stanovený procentní sazbou (%) z ceny vodorovná dopravní vzdálenost do 50 m v objektech výšky přes 6 do 12 m</t>
  </si>
  <si>
    <t>%</t>
  </si>
  <si>
    <t>-145622877</t>
  </si>
  <si>
    <t>712</t>
  </si>
  <si>
    <t>Povlakové krytiny</t>
  </si>
  <si>
    <t>211</t>
  </si>
  <si>
    <t>712331111</t>
  </si>
  <si>
    <t>Provedení povlakové krytiny střech plochých do 10 st. pásy na sucho podkladní samolepící asfaltový pás</t>
  </si>
  <si>
    <t>-175579429</t>
  </si>
  <si>
    <t>"S 2" 4,55*5,25</t>
  </si>
  <si>
    <t>212</t>
  </si>
  <si>
    <t>628411700</t>
  </si>
  <si>
    <t>pás těžký asfaltovaný samolepicí  vložka strojní lepenka</t>
  </si>
  <si>
    <t>-499668764</t>
  </si>
  <si>
    <t>23,888*1,15 'Přepočtené koeficientem množství</t>
  </si>
  <si>
    <t>213</t>
  </si>
  <si>
    <t>712361705</t>
  </si>
  <si>
    <t>Provedení povlakové krytiny střech plochých do 10 st. fólií kotvená do dřevěného podkladu se svařovanými spoji</t>
  </si>
  <si>
    <t>1459263413</t>
  </si>
  <si>
    <t>S 1</t>
  </si>
  <si>
    <t>27,92*12,62+12,30*(0,90+0,50)*1/2*2+27,20*0,50</t>
  </si>
  <si>
    <t>214</t>
  </si>
  <si>
    <t>283220410</t>
  </si>
  <si>
    <t>fólie střešní mPVC ke kotvení 1,5 mm</t>
  </si>
  <si>
    <t>220522085</t>
  </si>
  <si>
    <t>383,17*1,15 'Přepočtené koeficientem množství</t>
  </si>
  <si>
    <t>215</t>
  </si>
  <si>
    <t>712363601</t>
  </si>
  <si>
    <t>Provedení povlakové krytiny střech plochých do 10 st. s mechanicky kotvenou izolací včetně položení fólie a horkovzdušného svaření tl. tepelné izolace přes 240 mm budovy výšky do 18 m, kotvené do betonu nebo pórobetonu vnitřní plocha</t>
  </si>
  <si>
    <t>-1950631437</t>
  </si>
  <si>
    <t>"S 2" 5,15*5,55+4,25*0,50+5,15*(0,50+0,60)*1/2*2</t>
  </si>
  <si>
    <t>216</t>
  </si>
  <si>
    <t>457305132</t>
  </si>
  <si>
    <t>217</t>
  </si>
  <si>
    <t>712363005</t>
  </si>
  <si>
    <t>Provedení povlakové krytiny střech plochých do 10 st. fólií termoplastickou mPVC (měkčené PVC) aplikace fólie na oplechování (na tzv. fóliový plech) horkovzdušným navařením v plné ploše</t>
  </si>
  <si>
    <t>101548747</t>
  </si>
  <si>
    <t>0,20*(27,20+4,35)</t>
  </si>
  <si>
    <t>0,20*(18,86+12,32*2+3,91+5,15+5,55*2)</t>
  </si>
  <si>
    <t>0,10*(27,20+11,96*2+4,25+5,15*2)*2</t>
  </si>
  <si>
    <t>218</t>
  </si>
  <si>
    <t>-1486654982</t>
  </si>
  <si>
    <t>32,176*1,15 'Přepočtené koeficientem množství</t>
  </si>
  <si>
    <t>219</t>
  </si>
  <si>
    <t>712391171</t>
  </si>
  <si>
    <t>Provedení povlakové krytiny střech plochých do 10 st. -ostatní práce provedení vrstvy textilní podkladní</t>
  </si>
  <si>
    <t>131719398</t>
  </si>
  <si>
    <t>"S 1" 27,92*12,62+12,30*(0,90+0,50)*1/2*2+27,20*0,50</t>
  </si>
  <si>
    <t>220</t>
  </si>
  <si>
    <t>2615261100</t>
  </si>
  <si>
    <t>Hydroizolace Hydroizolační fólie Separační textilie 300 g/m2 netkaná geotextilie (role/100m2) tavený</t>
  </si>
  <si>
    <t>1206634368</t>
  </si>
  <si>
    <t>419,543*1,15 'Přepočtené koeficientem množství</t>
  </si>
  <si>
    <t>221</t>
  </si>
  <si>
    <t>712363115</t>
  </si>
  <si>
    <t>Provedení povlakové krytiny střech plochých do 10 st. fólií ostatní činnosti při pokládání hydroizolačních fólií (materiál ve specifikaci) zaizolování prostupů střešní rovinou kruhový průřez, průměr do 300 mm</t>
  </si>
  <si>
    <t>738089188</t>
  </si>
  <si>
    <t>"odvětrání kanalizace" 3</t>
  </si>
  <si>
    <t>222</t>
  </si>
  <si>
    <t>712363116</t>
  </si>
  <si>
    <t>Provedení povlakové krytiny střech plochých do 10 st. fólií ostatní činnosti při pokládání hydroizolačních fólií (materiál ve specifikaci) zaizolování prostupů střešní rovinou kruhový průřez, průměr přes 300 mm do 500 mm</t>
  </si>
  <si>
    <t>1561397125</t>
  </si>
  <si>
    <t>"lomanco" 2</t>
  </si>
  <si>
    <t>223</t>
  </si>
  <si>
    <t>712363313</t>
  </si>
  <si>
    <t>Povlakové krytiny střech plochých do 10 st. z tvarovaných poplastovaných lišt pro mPVC, délka 2 m vnější koutová lišta rš 100 mm</t>
  </si>
  <si>
    <t>-157334940</t>
  </si>
  <si>
    <t>(27,20+11,96*2+4,25+5,15*2)*1/2</t>
  </si>
  <si>
    <t>224</t>
  </si>
  <si>
    <t>712363312</t>
  </si>
  <si>
    <t>Povlakové krytiny střech plochých do 10 st. z tvarovaných poplastovaných lišt pro mPVC, délka 2 m vnitřní koutová lišta rš 100 mm</t>
  </si>
  <si>
    <t>-1656869830</t>
  </si>
  <si>
    <t>225</t>
  </si>
  <si>
    <t>712363317</t>
  </si>
  <si>
    <t>Povlakové krytiny střech plochých do 10 st. z tvarovaných poplastovaných lišt pro mPVC, délka 2 m okapnice rš 250 mm</t>
  </si>
  <si>
    <t>-844072940</t>
  </si>
  <si>
    <t>(27,20+4,35)*1/2</t>
  </si>
  <si>
    <t>226</t>
  </si>
  <si>
    <t>712363318</t>
  </si>
  <si>
    <t>Povlakové krytiny střech plochých do 10 st. z tvarovaných poplastovaných lišt pro mPVC, délka 2 m závětrná lišta rš 250 mm</t>
  </si>
  <si>
    <t>-1521994472</t>
  </si>
  <si>
    <t>(18,86+12,32*2+3,91+5,15+5,55*2)*1/2</t>
  </si>
  <si>
    <t>227</t>
  </si>
  <si>
    <t>713131141</t>
  </si>
  <si>
    <t>Montáž tepelné izolace stěn rohožemi, pásy, deskami, dílci, bloky (izolační materiál ve specifikaci) lepením celoplošně</t>
  </si>
  <si>
    <t>-1009109072</t>
  </si>
  <si>
    <t>XPS 50 mm</t>
  </si>
  <si>
    <t>"atika" 27,20*0,75+(27,60+12,00*2)*1,35</t>
  </si>
  <si>
    <t>XPS 100 mm</t>
  </si>
  <si>
    <t>"atika" (4,55+5,15*2)*0,525</t>
  </si>
  <si>
    <t>228</t>
  </si>
  <si>
    <t>1490514660</t>
  </si>
  <si>
    <t>5,283*1,05 'Přepočtené koeficientem množství</t>
  </si>
  <si>
    <t>229</t>
  </si>
  <si>
    <t>713141181</t>
  </si>
  <si>
    <t>Montáž tepelné izolace střech plochých rohožemi, pásy, deskami, dílci, bloky (izolační materiál ve specifikaci) přišroubovanými šrouby tl. izolace přes 170 mm budovy výšky do 20 m vnitřní pole</t>
  </si>
  <si>
    <t>559778566</t>
  </si>
  <si>
    <t>S 2</t>
  </si>
  <si>
    <t>"EPS100S 300 mm" 4,55*5,25</t>
  </si>
  <si>
    <t>230</t>
  </si>
  <si>
    <t>283759130</t>
  </si>
  <si>
    <t>deska z pěnového polystyrenu pro trvalé zatížení v tlaku (max. 2000 kg/m2) 1000 x 500 (1000) mm</t>
  </si>
  <si>
    <t>-2129285540</t>
  </si>
  <si>
    <t>7,166*1,1 'Přepočtené koeficientem množství</t>
  </si>
  <si>
    <t>231</t>
  </si>
  <si>
    <t>713141311</t>
  </si>
  <si>
    <t>Montáž tepelné izolace střech plochých spádovými klíny v ploše kladenými volně</t>
  </si>
  <si>
    <t>513758306</t>
  </si>
  <si>
    <t>"spádové klíny" 4,55*5,25</t>
  </si>
  <si>
    <t>232</t>
  </si>
  <si>
    <t>283761410</t>
  </si>
  <si>
    <t>klín izolační z pěnového polystyrenu EPS 100 spádový, 1000x1000 mm</t>
  </si>
  <si>
    <t>1881359495</t>
  </si>
  <si>
    <t>1,76*1,1 'Přepočtené koeficientem množství</t>
  </si>
  <si>
    <t>233</t>
  </si>
  <si>
    <t>721273153</t>
  </si>
  <si>
    <t xml:space="preserve">Ventilační hlavice z polypropylenu (PP) DN 110 </t>
  </si>
  <si>
    <t>-1906619681</t>
  </si>
  <si>
    <t>typ bude upřesněn</t>
  </si>
  <si>
    <t>234</t>
  </si>
  <si>
    <t>712 P.C.001</t>
  </si>
  <si>
    <t>Spádová konstrukce atiky z desek OSB 18 mm kotvených přes podélný laťový rošt do zdiva nebo věnce</t>
  </si>
  <si>
    <t>-1396977503</t>
  </si>
  <si>
    <t>27,60+12,00*2+5,15+5,55*2</t>
  </si>
  <si>
    <t>235</t>
  </si>
  <si>
    <t>998712202</t>
  </si>
  <si>
    <t>Přesun hmot pro povlakové krytiny stanovený procentní sazbou (%) z ceny vodorovná dopravní vzdálenost do 50 m v objektech výšky přes 6 do 12 m</t>
  </si>
  <si>
    <t>-596757943</t>
  </si>
  <si>
    <t>713</t>
  </si>
  <si>
    <t>Izolace tepelné</t>
  </si>
  <si>
    <t>236</t>
  </si>
  <si>
    <t>713111121</t>
  </si>
  <si>
    <t>Montáž tepelné izolace stropů rohožemi, pásy, dílci, deskami, bloky (izolační materiál ve specifikaci) rovných spodem s uchycením (drátem, páskou apod.)</t>
  </si>
  <si>
    <t>1351999731</t>
  </si>
  <si>
    <t>desky z minerální vlny tl.140+160 mm</t>
  </si>
  <si>
    <t>"S 1" 27,20*11,70</t>
  </si>
  <si>
    <t>237</t>
  </si>
  <si>
    <t>631481560</t>
  </si>
  <si>
    <t>deska izolační minerální pro suchou výstavbu univerzální λ-0.035 600x1200 mm tl. 140 mm</t>
  </si>
  <si>
    <t>259085592</t>
  </si>
  <si>
    <t>318,24*1,05 'Přepočtené koeficientem množství</t>
  </si>
  <si>
    <t>238</t>
  </si>
  <si>
    <t>631481570</t>
  </si>
  <si>
    <t>deska izolační minerální pro suchou výstavbu univerzální λ-0.035 600x1200 mm tl. 160 mm</t>
  </si>
  <si>
    <t>-1941151746</t>
  </si>
  <si>
    <t>239</t>
  </si>
  <si>
    <t>713121111</t>
  </si>
  <si>
    <t>Montáž tepelné izolace podlah rohožemi, pásy, deskami, dílci, bloky (izolační materiál ve specifikaci) kladenými volně jednovrstvá</t>
  </si>
  <si>
    <t>-1753128387</t>
  </si>
  <si>
    <t>EPS100S tl.40 mm</t>
  </si>
  <si>
    <t>"C 4,5; D 2" 37,573+30,840+221,923</t>
  </si>
  <si>
    <t>240</t>
  </si>
  <si>
    <t>283723030</t>
  </si>
  <si>
    <t>deska z pěnového polystyrenu pro trvalé zatížení v tlaku (max. 2000 kg/m2) 1000 x 500 x 40 mm</t>
  </si>
  <si>
    <t>1255806695</t>
  </si>
  <si>
    <t>290,336*1,05 'Přepočtené koeficientem množství</t>
  </si>
  <si>
    <t>241</t>
  </si>
  <si>
    <t>713121121</t>
  </si>
  <si>
    <t>Montáž tepelné izolace podlah rohožemi, pásy, deskami, dílci, bloky (izolační materiál ve specifikaci) kladenými volně dvouvrstvá</t>
  </si>
  <si>
    <t>-1183454697</t>
  </si>
  <si>
    <t>EPS100S tl.50+80 mm</t>
  </si>
  <si>
    <t>"C 2,3" 71,172+33,014</t>
  </si>
  <si>
    <t>EPS100S tl.60+80 mm</t>
  </si>
  <si>
    <t>"D 1" 202,440</t>
  </si>
  <si>
    <t>242</t>
  </si>
  <si>
    <t>283723050</t>
  </si>
  <si>
    <t>deska z pěnového polystyrenu pro trvalé zatížení v tlaku (max. 2000 kg/m2) 1000 x 500 x 50 mm</t>
  </si>
  <si>
    <t>1434978777</t>
  </si>
  <si>
    <t>104,186*1,05 'Přepočtené koeficientem množství</t>
  </si>
  <si>
    <t>243</t>
  </si>
  <si>
    <t>283723060</t>
  </si>
  <si>
    <t>deska z pěnového polystyrenu pro trvalé zatížení v tlaku (max. 2000 kg/m2) 1000 x 500 x 60 mm</t>
  </si>
  <si>
    <t>1067435825</t>
  </si>
  <si>
    <t>202,44*1,05 'Přepočtené koeficientem množství</t>
  </si>
  <si>
    <t>244</t>
  </si>
  <si>
    <t>283723080</t>
  </si>
  <si>
    <t>deska z pěnového polystyrenu pro trvalé zatížení v tlaku (max. 2000 kg/m2) 1000 x 500 x 80 mm</t>
  </si>
  <si>
    <t>-2137878171</t>
  </si>
  <si>
    <t>306,626*1,05 'Přepočtené koeficientem množství</t>
  </si>
  <si>
    <t>245</t>
  </si>
  <si>
    <t>713121211</t>
  </si>
  <si>
    <t>Montáž tepelné izolace podlah okrajovými pásky kladenými volně</t>
  </si>
  <si>
    <t>-173518615</t>
  </si>
  <si>
    <t>"1.N.P." 219,000</t>
  </si>
  <si>
    <t>"2.N.P." 346,000</t>
  </si>
  <si>
    <t>246</t>
  </si>
  <si>
    <t>631P.C.001</t>
  </si>
  <si>
    <t>pásek okrajový izolační minerální plovoucích podlah š.100 mm tl.10 mm</t>
  </si>
  <si>
    <t>532646927</t>
  </si>
  <si>
    <t>346*1,05 'Přepočtené koeficientem množství</t>
  </si>
  <si>
    <t>247</t>
  </si>
  <si>
    <t>631P.C.002</t>
  </si>
  <si>
    <t>pásek okrajový izolační minerální plovoucích podlah š.200 mm tl.10 mm</t>
  </si>
  <si>
    <t>1065816530</t>
  </si>
  <si>
    <t>219*1,05 'Přepočtené koeficientem množství</t>
  </si>
  <si>
    <t>248</t>
  </si>
  <si>
    <t>713191133</t>
  </si>
  <si>
    <t>Montáž tepelné izolace stavebních konstrukcí - doplňky a konstrukční součásti podlah, stropů vrchem nebo střech překrytím fólií položenou volně s přelepením spojů</t>
  </si>
  <si>
    <t>87130747</t>
  </si>
  <si>
    <t>"dle pol.713121111 a 713121121" 290,336+306,626</t>
  </si>
  <si>
    <t>"dle pol.713111121" 318,240</t>
  </si>
  <si>
    <t>249</t>
  </si>
  <si>
    <t>611553100</t>
  </si>
  <si>
    <t>fólie izolační proti zbytkové vlhkosti PE 0,2 mm šíře 2 m</t>
  </si>
  <si>
    <t>-493844312</t>
  </si>
  <si>
    <t>915,202*1,15 'Přepočtené koeficientem množství</t>
  </si>
  <si>
    <t>250</t>
  </si>
  <si>
    <t>1880963827</t>
  </si>
  <si>
    <t>izolace věnců EPS70F 70 mm</t>
  </si>
  <si>
    <t>"V 1" 77,40*0,20</t>
  </si>
  <si>
    <t>"V 5" 29,40*0,38</t>
  </si>
  <si>
    <t>"V 7" 17,38*0,295</t>
  </si>
  <si>
    <t>251</t>
  </si>
  <si>
    <t>283759400</t>
  </si>
  <si>
    <t>deska z pěnového polystyrenu 70 F 1000 x 500 x 1000 mm</t>
  </si>
  <si>
    <t>-1429049888</t>
  </si>
  <si>
    <t>2,678*1,05 'Přepočtené koeficientem množství</t>
  </si>
  <si>
    <t>252</t>
  </si>
  <si>
    <t>998713202</t>
  </si>
  <si>
    <t>Přesun hmot pro izolace tepelné stanovený procentní sazbou (%) z ceny vodorovná dopravní vzdálenost do 50 m v objektech výšky přes 6 do 12 m</t>
  </si>
  <si>
    <t>1158274246</t>
  </si>
  <si>
    <t>714</t>
  </si>
  <si>
    <t>Akustická a protiotřesová opatření</t>
  </si>
  <si>
    <t>253</t>
  </si>
  <si>
    <t>763431001</t>
  </si>
  <si>
    <t>Montáž podhledu minerálního včetně zavěšeného roštu viditelného s panely vyjímatelnými, velikosti panelů do 0,36 m2</t>
  </si>
  <si>
    <t>CS ÚRS 2016 02</t>
  </si>
  <si>
    <t>1918387376</t>
  </si>
  <si>
    <t>Akustický stropní systém dleEN ISO 11654 - ozn.460</t>
  </si>
  <si>
    <t>"460A" 163,300</t>
  </si>
  <si>
    <t>Akustický stropní systém dleEN ISO 11654 - ozn.461</t>
  </si>
  <si>
    <t>"461A-M" 23,80+11,40+14,50+11,90+19,50+25,00+6,20</t>
  </si>
  <si>
    <t>29,80+12,70+8,10*2+12,50*4+32,90+13,80*2</t>
  </si>
  <si>
    <t>podrobná specifikace vlastností podhledů - viz.tabulky PSV</t>
  </si>
  <si>
    <t>254</t>
  </si>
  <si>
    <t>714 P.C.001</t>
  </si>
  <si>
    <t>Akustický stropní systém - pohltivé panely dle EN ISO 11654 600×600×15 mm alfa_w=0,95 alfa_p125 Hz=0,45; závěsný systém - hlavní a vedlejší profily, stavitelné závěsy hák+oko, závcěsný klip, vsuvka ( cena konzultována s odbornou firmou )</t>
  </si>
  <si>
    <t>475379008</t>
  </si>
  <si>
    <t>281,5*1,05 'Přepočtené koeficientem množství</t>
  </si>
  <si>
    <t>255</t>
  </si>
  <si>
    <t>714 P.C.002</t>
  </si>
  <si>
    <t>Akustický stropní systém - pohltivé panely dle EN ISO 11654 600×600×15 mm alfa_w=1,00 alfa_p125 Hz=0,50; závěsný systém - hlavní a vedlejší profily, stavitelné závěsy hák+oko, závcěsný klip, vsuvka ( cena konzultována s odbornou firmou )</t>
  </si>
  <si>
    <t>-2138637727</t>
  </si>
  <si>
    <t>163,3*1,05 'Přepočtené koeficientem množství</t>
  </si>
  <si>
    <t>256</t>
  </si>
  <si>
    <t>763431201</t>
  </si>
  <si>
    <t>Montáž podhledu minerálního napojení na stěnu lištou obvodovou</t>
  </si>
  <si>
    <t>-1079660600</t>
  </si>
  <si>
    <t>460A, 461A-M</t>
  </si>
  <si>
    <t>(14,70+11,10)*2</t>
  </si>
  <si>
    <t>(2,80+2,20+5,15*2+11,70+2,15+3,40+3,50)*2</t>
  </si>
  <si>
    <t>(2,70*4+1,75*2+3,05+4,60*7+3,10+2,20)*2</t>
  </si>
  <si>
    <t>(4,70+2,25+2,30+4,60*3+18,60+1,60)*2</t>
  </si>
  <si>
    <t>(3,60+5,412)*2+4,60+4,538+1,414+3,60+5,538</t>
  </si>
  <si>
    <t>257</t>
  </si>
  <si>
    <t>714 P.C.003</t>
  </si>
  <si>
    <t>Obvodová lišta 22×22 mm L=3000 mm, barva bílá</t>
  </si>
  <si>
    <t>1662244587</t>
  </si>
  <si>
    <t>357,614*1,05 'Přepočtené koeficientem množství</t>
  </si>
  <si>
    <t>258</t>
  </si>
  <si>
    <t>998714202</t>
  </si>
  <si>
    <t>Přesun hmot pro akustická a protiotřesová opatření stanovený procentní sazbou (%) z ceny vodorovná dopravní vzdálenost do 50 m v objektech výšky přes 6 do 12 m</t>
  </si>
  <si>
    <t>848984296</t>
  </si>
  <si>
    <t>725</t>
  </si>
  <si>
    <t>Zdravotechnika - zařizovací předměty</t>
  </si>
  <si>
    <t>259</t>
  </si>
  <si>
    <t>725291621</t>
  </si>
  <si>
    <t>Doplňky zařízení koupelen a záchodů nerezové zásobník toaletních papírů d=300 mm</t>
  </si>
  <si>
    <t>-413319843</t>
  </si>
  <si>
    <t>"ozn.508" 9</t>
  </si>
  <si>
    <t>260</t>
  </si>
  <si>
    <t>725291706</t>
  </si>
  <si>
    <t>Doplňky zařízení koupelen a záchodů smaltované madla rovná, délky 800 mm</t>
  </si>
  <si>
    <t>1878362397</t>
  </si>
  <si>
    <t>"ozn.502" 1</t>
  </si>
  <si>
    <t>261</t>
  </si>
  <si>
    <t>725291722</t>
  </si>
  <si>
    <t>Doplňky zařízení koupelen a záchodů smaltované madla krakorcová sklopná, délky 834 mm</t>
  </si>
  <si>
    <t>1297787220</t>
  </si>
  <si>
    <t>"ozn.503" 2</t>
  </si>
  <si>
    <t>262</t>
  </si>
  <si>
    <t>725 P.C.001</t>
  </si>
  <si>
    <t xml:space="preserve">Doplňky sociálního zařízení - mýdelníky </t>
  </si>
  <si>
    <t>ks</t>
  </si>
  <si>
    <t>1093174987</t>
  </si>
  <si>
    <t>"ozn.508" 10</t>
  </si>
  <si>
    <t>263</t>
  </si>
  <si>
    <t>725 P.C.002</t>
  </si>
  <si>
    <t xml:space="preserve">Doplňky sociálního zařízení - WC štětky </t>
  </si>
  <si>
    <t>1510677331</t>
  </si>
  <si>
    <t>264</t>
  </si>
  <si>
    <t>725 P.C.003</t>
  </si>
  <si>
    <t xml:space="preserve">Doplňky sociálního zařízení - zrcadla </t>
  </si>
  <si>
    <t>512</t>
  </si>
  <si>
    <t>-1537177590</t>
  </si>
  <si>
    <t>"ozn.508" 3</t>
  </si>
  <si>
    <t>265</t>
  </si>
  <si>
    <t>725 P.C.004</t>
  </si>
  <si>
    <t xml:space="preserve">Doplňky sociálního zařízení - zrcadlo sklopné do WC invalidů </t>
  </si>
  <si>
    <t>1102498656</t>
  </si>
  <si>
    <t>"ozn.508" 1</t>
  </si>
  <si>
    <t>266</t>
  </si>
  <si>
    <t>725 P.C.005</t>
  </si>
  <si>
    <t xml:space="preserve">Doplňky sociálního zařízení - háčky na ručníky </t>
  </si>
  <si>
    <t>-916968589</t>
  </si>
  <si>
    <t>267</t>
  </si>
  <si>
    <t>725 P.C.006</t>
  </si>
  <si>
    <t>1659480439</t>
  </si>
  <si>
    <t>"ozn.508" 2</t>
  </si>
  <si>
    <t>268</t>
  </si>
  <si>
    <t>725 P.C.007</t>
  </si>
  <si>
    <t xml:space="preserve">Doplňky sociálního zařízení - odpadkový koš </t>
  </si>
  <si>
    <t>51811325</t>
  </si>
  <si>
    <t>"ozn.508" 14</t>
  </si>
  <si>
    <t>269</t>
  </si>
  <si>
    <t>998725202</t>
  </si>
  <si>
    <t>Přesun hmot pro zařizovací předměty stanovený procentní sazbou (%) z ceny vodorovná dopravní vzdálenost do 50 m v objektech výšky přes 6 do 12 m</t>
  </si>
  <si>
    <t>-175546566</t>
  </si>
  <si>
    <t>751</t>
  </si>
  <si>
    <t>Vzduchotechnika</t>
  </si>
  <si>
    <t>270</t>
  </si>
  <si>
    <t>751398051</t>
  </si>
  <si>
    <t>Montáž ostatních zařízení protidešťové žaluzie nebo žaluziové klapky na čtyřhranné potrubí, průřezu do 0,150 m2</t>
  </si>
  <si>
    <t>-255041374</t>
  </si>
  <si>
    <t>"ozn.506" 7</t>
  </si>
  <si>
    <t>271</t>
  </si>
  <si>
    <t>429P.C.001</t>
  </si>
  <si>
    <t>Ochranná ocelová žaluzie vč.PVC sítě 400×200 mm materiál nerez matný</t>
  </si>
  <si>
    <t>921094270</t>
  </si>
  <si>
    <t>272</t>
  </si>
  <si>
    <t>998751201</t>
  </si>
  <si>
    <t>Přesun hmot pro vzduchotechniku stanovený procentní sazbou (%) z ceny vodorovná dopravní vzdálenost do 50 m v objektech výšky do 12 m</t>
  </si>
  <si>
    <t>-144215734</t>
  </si>
  <si>
    <t>762</t>
  </si>
  <si>
    <t>Konstrukce tesařské</t>
  </si>
  <si>
    <t>273</t>
  </si>
  <si>
    <t>762335122</t>
  </si>
  <si>
    <t>Montáž vázaných konstrukcí krovů krokví rovnoběžných s okapem (vlašských) z řeziva hraněného na ocelový podklad, průřezové plochy přes 120 do 224 cm2</t>
  </si>
  <si>
    <t>58201000</t>
  </si>
  <si>
    <t>"krokve 10×16" 2,50*4</t>
  </si>
  <si>
    <t>274</t>
  </si>
  <si>
    <t>762341210</t>
  </si>
  <si>
    <t>Bednění a laťování montáž bednění střech rovných a šikmých sklonu do 60 st. s vyřezáním otvorů z prken hrubých na sraz tl. do 32 mm</t>
  </si>
  <si>
    <t>-79005274</t>
  </si>
  <si>
    <t>"S 1 - tl.30 mm" 27,20*12,30</t>
  </si>
  <si>
    <t>"S 3 - tl.24 mm" 3,30*2,40</t>
  </si>
  <si>
    <t>275</t>
  </si>
  <si>
    <t>762341610</t>
  </si>
  <si>
    <t>Bednění a laťování montáž bednění štítových okapových říms, krajnic, závětrných prken a žaluzií ve spádu nebo rovnoběžně s okapem z prken hrubých tl. do 32 mm</t>
  </si>
  <si>
    <t>1778431150</t>
  </si>
  <si>
    <t>podklad pod zateplení římsy</t>
  </si>
  <si>
    <t>27,20*(0,40+0,30)+0,40*0,30*2</t>
  </si>
  <si>
    <t>276</t>
  </si>
  <si>
    <t>762361114</t>
  </si>
  <si>
    <t>Montáž spádových klínů pro rovné střechy s připojením na nosnou konstrukci z řeziva průřezové plochy do 120 cm2</t>
  </si>
  <si>
    <t>-747049819</t>
  </si>
  <si>
    <t>kotveno do spodní pásnice sbíjených vazníků</t>
  </si>
  <si>
    <t>"prkna 250×25" 26,26*28</t>
  </si>
  <si>
    <t>277</t>
  </si>
  <si>
    <t>762395000</t>
  </si>
  <si>
    <t>Spojovací prostředky krovů, bednění a laťování, nadstřešních konstrukcí svory, prkna, hřebíky, pásová ocel, vruty</t>
  </si>
  <si>
    <t>572176211</t>
  </si>
  <si>
    <t>"prkna tl.30 mm" 334,560*0,032</t>
  </si>
  <si>
    <t>"prkna tl.24 mm" (7,920+19,280)*0,025+735,280*0,200*0,025</t>
  </si>
  <si>
    <t>"hranoly 10×16" 0,10*0,16*10,00</t>
  </si>
  <si>
    <t>278</t>
  </si>
  <si>
    <t>605110510</t>
  </si>
  <si>
    <t>řezivo jehličnaté boční omítané délka 4 - 6 m tl.18 - 100 mm, šířka 8 - 20 cm jakost I.</t>
  </si>
  <si>
    <t>328856317</t>
  </si>
  <si>
    <t>0,16*1,1 'Přepočtené koeficientem množství</t>
  </si>
  <si>
    <t>279</t>
  </si>
  <si>
    <t>605111200</t>
  </si>
  <si>
    <t>řezivo stavební prkna prismovaná (středová) tloušťky 25 (32) mm délky 2 - 5 m</t>
  </si>
  <si>
    <t>-1366628190</t>
  </si>
  <si>
    <t>15,062*1,1 'Přepočtené koeficientem množství</t>
  </si>
  <si>
    <t>280</t>
  </si>
  <si>
    <t>762420033</t>
  </si>
  <si>
    <t>Obložení stropů nebo střešních podhledů z cementotřískových desek šroubovaných na pero a drážku broušených, tloušťky desky 16 mm</t>
  </si>
  <si>
    <t>1159709167</t>
  </si>
  <si>
    <t>"S 3 - podhled" 3,30*2,40+(0,45+2,50+2,40)*0,20</t>
  </si>
  <si>
    <t>281</t>
  </si>
  <si>
    <t>762495000</t>
  </si>
  <si>
    <t>Spojovací prostředky olištování spár, obložení stropů, střešních podhledů a stěn hřebíky, vruty</t>
  </si>
  <si>
    <t>-1351974665</t>
  </si>
  <si>
    <t>8,990</t>
  </si>
  <si>
    <t>282</t>
  </si>
  <si>
    <t>998762202</t>
  </si>
  <si>
    <t>Přesun hmot pro konstrukce tesařské stanovený procentní sazbou (%) z ceny vodorovná dopravní vzdálenost do 50 m v objektech výšky přes 6 do 12 m</t>
  </si>
  <si>
    <t>-134944520</t>
  </si>
  <si>
    <t>763</t>
  </si>
  <si>
    <t>Konstrukce suché výstavby</t>
  </si>
  <si>
    <t>283</t>
  </si>
  <si>
    <t>763131431</t>
  </si>
  <si>
    <t xml:space="preserve">Podhled ze sádrokartonových desek dvouvrstvá zavěšená spodní konstrukce z ocelových profilů CD, UD jednoduše opláštěná deskou protipožární DF, tl. 12,5 mm, bez TI </t>
  </si>
  <si>
    <t>-1536747904</t>
  </si>
  <si>
    <t>podrobný popis - viz.tabulky PSV - ozn.450A</t>
  </si>
  <si>
    <t>320,000</t>
  </si>
  <si>
    <t>284</t>
  </si>
  <si>
    <t>763131411</t>
  </si>
  <si>
    <t>Podhled ze sádrokartonových desek dvouvrstvá zavěšená spodní konstrukce z ocelových profilů CD, UD jednoduše opláštěná deskou standardní A, tl. 12,5 mm, bez TI</t>
  </si>
  <si>
    <t>-11791628</t>
  </si>
  <si>
    <t>podrobný popis - viz.tabulky PSV - ozn.452A</t>
  </si>
  <si>
    <t>45,200</t>
  </si>
  <si>
    <t>285</t>
  </si>
  <si>
    <t>763131451</t>
  </si>
  <si>
    <t>Podhled ze sádrokartonových desek dvouvrstvá zavěšená spodní konstrukce z ocelových profilů CD, UD jednoduše opláštěná deskou impregnovanou H2, tl. 12,5 mm, bez TI</t>
  </si>
  <si>
    <t>-673671871</t>
  </si>
  <si>
    <t>podrobný popis - viz.tabulky PSV - ozn.451A-M</t>
  </si>
  <si>
    <t>4,30*2+8,90+9,00+3,90+4,00+1,40</t>
  </si>
  <si>
    <t>1,60*2+0,80+3,40*2+5,20+1,30*3+5,20+0,90</t>
  </si>
  <si>
    <t>286</t>
  </si>
  <si>
    <t>763131714</t>
  </si>
  <si>
    <t>Podhled ze sádrokartonových desek ostatní práce a konstrukce na podhledech ze sádrokartonových desek základní penetrační nátěr</t>
  </si>
  <si>
    <t>1911602313</t>
  </si>
  <si>
    <t>"dle pol.763131411 a 763131451" 45,200+61,800</t>
  </si>
  <si>
    <t>287</t>
  </si>
  <si>
    <t>763131751</t>
  </si>
  <si>
    <t>Podhled ze sádrokartonových desek ostatní práce a konstrukce na podhledech ze sádrokartonových desek montáž parotěsné zábrany</t>
  </si>
  <si>
    <t>-71027831</t>
  </si>
  <si>
    <t>"dle pol.763131431" 320,000</t>
  </si>
  <si>
    <t>288</t>
  </si>
  <si>
    <t>283292210</t>
  </si>
  <si>
    <t>fólie parotěsná zábrana, délka role 50 m, šířka  1,50 m</t>
  </si>
  <si>
    <t>1456603098</t>
  </si>
  <si>
    <t>320*1,1 'Přepočtené koeficientem množství</t>
  </si>
  <si>
    <t>289</t>
  </si>
  <si>
    <t>763164511</t>
  </si>
  <si>
    <t>Obklad ze sádrokartonových desek konstrukcí kovových včetně ochranných úhelníků ve tvaru L rozvinuté šíře do 0,4 m, opláštěný deskou standardní A, tl. 12,5 mm</t>
  </si>
  <si>
    <t>1792830712</t>
  </si>
  <si>
    <t>"1.N.P.Č.M.: 1.05" 3,900</t>
  </si>
  <si>
    <t>"2.N.P.Č.M.: 2.04" 3,175</t>
  </si>
  <si>
    <t>290</t>
  </si>
  <si>
    <t>763164715</t>
  </si>
  <si>
    <t>Obklad ze sádrokartonových desek konstrukcí kovových včetně ochranných úhelníků uzavřeného tvaru rozvinuté šíře do 0,8 m, opláštěný deskou protipožární DF, tl. 12,5 mm</t>
  </si>
  <si>
    <t>1845134274</t>
  </si>
  <si>
    <t>"ozn.453" 2,20*2</t>
  </si>
  <si>
    <t>291</t>
  </si>
  <si>
    <t>763164735</t>
  </si>
  <si>
    <t>Obklad ze sádrokartonových desek konstrukcí kovových včetně ochranných úhelníků uzavřeného tvaru rozvinuté šíře přes 0,8 do 1,6 m, opláštěný deskou protipožární DF, tl. 12,5 mm</t>
  </si>
  <si>
    <t>-1364851559</t>
  </si>
  <si>
    <t>"ozn.453" 2,500</t>
  </si>
  <si>
    <t>292</t>
  </si>
  <si>
    <t>998763201</t>
  </si>
  <si>
    <t>Přesun hmot pro dřevostavby stanovený procentní sazbou (%) z ceny vodorovná dopravní vzdálenost do 50 m v objektech výšky přes 6 do 12 m</t>
  </si>
  <si>
    <t>-145738543</t>
  </si>
  <si>
    <t>764</t>
  </si>
  <si>
    <t>Konstrukce klempířské</t>
  </si>
  <si>
    <t>293</t>
  </si>
  <si>
    <t>764111641</t>
  </si>
  <si>
    <t>Krytina ze svitků nebo z taškových tabulí z pozinkovaného plechu s povrchovou úpravou s úpravou u okapů, prostupů a výčnělků střechy rovné drážkováním ze svitků rš 670 mm, sklon střechy do 30 st.</t>
  </si>
  <si>
    <t>385810279</t>
  </si>
  <si>
    <t>vč.lemování a vytažení na zdivo</t>
  </si>
  <si>
    <t>"S 3" 3,50*2,70</t>
  </si>
  <si>
    <t>294</t>
  </si>
  <si>
    <t>764002413</t>
  </si>
  <si>
    <t>Montáž strukturní oddělovací rohože jakékoli rš</t>
  </si>
  <si>
    <t>-1027621185</t>
  </si>
  <si>
    <t>"S 3" 3,30*2,50</t>
  </si>
  <si>
    <t>295</t>
  </si>
  <si>
    <t>283292230</t>
  </si>
  <si>
    <t>fólie strukturovaná pod plechovou krytinu 1,5 x 30 m</t>
  </si>
  <si>
    <t>-1445661693</t>
  </si>
  <si>
    <t>8,25*1,15 'Přepočtené koeficientem množství</t>
  </si>
  <si>
    <t>296</t>
  </si>
  <si>
    <t>764212634</t>
  </si>
  <si>
    <t>Oplechování střešních prvků z pozinkovaného plechu s povrchovou úpravou štítu závětrnou lištou rš 330 mm</t>
  </si>
  <si>
    <t>2145376721</t>
  </si>
  <si>
    <t>"S 3" 2,50+0,50</t>
  </si>
  <si>
    <t>297</t>
  </si>
  <si>
    <t>764216603</t>
  </si>
  <si>
    <t xml:space="preserve">Oplechování parapetů z pozinkovaného plechu s povrchovou úpravou rovných mechanicky kotvené, bez rohů rš 250 mm </t>
  </si>
  <si>
    <t>1449645470</t>
  </si>
  <si>
    <t>"ozn.203,204" 2,49*2+4,79*1</t>
  </si>
  <si>
    <t>298</t>
  </si>
  <si>
    <t>764216605</t>
  </si>
  <si>
    <t xml:space="preserve">Oplechování parapetů z pozinkovaného plechu rš 350 mm </t>
  </si>
  <si>
    <t>-1730518762</t>
  </si>
  <si>
    <t>"ozn.200,201,202" 0,85*6+1,05*1+1,65*21</t>
  </si>
  <si>
    <t>299</t>
  </si>
  <si>
    <t>764 P.C.001</t>
  </si>
  <si>
    <t xml:space="preserve">Příprava podkladu pro osazení vnějších parapetů, vyrovnání </t>
  </si>
  <si>
    <t>-1948822521</t>
  </si>
  <si>
    <t>9,77+40,80</t>
  </si>
  <si>
    <t>300</t>
  </si>
  <si>
    <t>764511602</t>
  </si>
  <si>
    <t>Žlab podokapní z pozinkovaného plechu s povrchovou úpravou včetně háků a čel půlkruhový rš 330 mm</t>
  </si>
  <si>
    <t>1121696505</t>
  </si>
  <si>
    <t>"ozn.422" 2,500</t>
  </si>
  <si>
    <t>301</t>
  </si>
  <si>
    <t>764511604</t>
  </si>
  <si>
    <t>Žlab podokapní z pozinkovaného plechu s povrchovou úpravou včetně háků a čel půlkruhový rš 500 mm</t>
  </si>
  <si>
    <t>-1962362408</t>
  </si>
  <si>
    <t>"ozn.420" 28,000</t>
  </si>
  <si>
    <t>302</t>
  </si>
  <si>
    <t>764511642</t>
  </si>
  <si>
    <t>Žlab podokapní z pozinkovaného plechu s povrchovou úpravou včetně háků a čel kotlík oválný (trychtýřový), rš žlabu/průměr svodu 330/100 mm</t>
  </si>
  <si>
    <t>-1121729781</t>
  </si>
  <si>
    <t>303</t>
  </si>
  <si>
    <t>764511645</t>
  </si>
  <si>
    <t>Žlab podokapní z pozinkovaného plechu s povrchovou úpravou včetně háků a čel kotlík oválný (trychtýřový), rš žlabu/průměr svodu 500/150 mm</t>
  </si>
  <si>
    <t>320427035</t>
  </si>
  <si>
    <t>304</t>
  </si>
  <si>
    <t>764518624</t>
  </si>
  <si>
    <t>Svod z pozinkovaného plechu s upraveným povrchem včetně objímek, kolen a odskoků kruhový, průměru 150 mm</t>
  </si>
  <si>
    <t>-1502088651</t>
  </si>
  <si>
    <t>"ozn.421" 10,00*2</t>
  </si>
  <si>
    <t>305</t>
  </si>
  <si>
    <t>764 P.C.002</t>
  </si>
  <si>
    <t>Montáž a dodávka - okapní řetěz dl.4,00 m povrchová úprava žárový pozink vč.kotvení k okapovému žlabu</t>
  </si>
  <si>
    <t>-1170577544</t>
  </si>
  <si>
    <t>306</t>
  </si>
  <si>
    <t>764306142</t>
  </si>
  <si>
    <t>Montáž ventilační turbíny na střeše s krytinou skládanou mimo prejzovou nebo z plechu</t>
  </si>
  <si>
    <t>602176275</t>
  </si>
  <si>
    <t>307</t>
  </si>
  <si>
    <t>553810100</t>
  </si>
  <si>
    <t>turbína ventilační hliníková kompletní hlavice, stavitelný krk a základna, průměr 356 mm</t>
  </si>
  <si>
    <t>819065496</t>
  </si>
  <si>
    <t>308</t>
  </si>
  <si>
    <t>998764202</t>
  </si>
  <si>
    <t>Přesun hmot pro konstrukce klempířské stanovený procentní sazbou (%) z ceny vodorovná dopravní vzdálenost do 50 m v objektech výšky přes 6 do 12 m</t>
  </si>
  <si>
    <t>-381122543</t>
  </si>
  <si>
    <t>766</t>
  </si>
  <si>
    <t>Konstrukce truhlářské</t>
  </si>
  <si>
    <t>309</t>
  </si>
  <si>
    <t>766231113</t>
  </si>
  <si>
    <t>Montáž sklápěcich schodů na půdu s vyřezáním otvoru a kompletizací</t>
  </si>
  <si>
    <t>-157084352</t>
  </si>
  <si>
    <t>"ozn.507" 1</t>
  </si>
  <si>
    <t>310</t>
  </si>
  <si>
    <t>612P.C.001</t>
  </si>
  <si>
    <t>Vnitřní výlez po půdního prostoru 600×600 mm s PO dle PBŘ zateplený v konstrukci podhledu výsuvný poklop; v prostoru nad podhledem a spodním lícem vazníku provedeno opláštění z desek Cetris tl.15 mm na pozinkovaných profilech; podrobná specifikace - viz.tabulky PSV ozn.507</t>
  </si>
  <si>
    <t>296086111</t>
  </si>
  <si>
    <t>311</t>
  </si>
  <si>
    <t>766621524</t>
  </si>
  <si>
    <t>Montáž oken dřevěných nebo plastových včetně montáže rámu na polyuretanovou pěnu podávacích vertikálně posuvných s protizávažím v ochranném krytu</t>
  </si>
  <si>
    <t>611287961</t>
  </si>
  <si>
    <t>"ozn.70" 1,00*1,25</t>
  </si>
  <si>
    <t>312</t>
  </si>
  <si>
    <t>611 P.C.001</t>
  </si>
  <si>
    <t>Okno z plastových profilů z pětikomorových profilů vertikálně výsuvné 100×125 cm barva bílá Un=1,7 W(M.K); spodní část výsuvná 100×62,5 cm horní díl pevně zasklen; součástí dodávky jsou oboustranně parapety; provedeno dle ozn.70</t>
  </si>
  <si>
    <t>-1310415387</t>
  </si>
  <si>
    <t>313</t>
  </si>
  <si>
    <t>766660171</t>
  </si>
  <si>
    <t>Montáž dveřních křídel dřevěných nebo plastových otevíravých do obložkové zárubně povrchově upravených jednokřídlových, šířky do 800 mm</t>
  </si>
  <si>
    <t>24032693</t>
  </si>
  <si>
    <t>"ozn.10L,P" 1+2</t>
  </si>
  <si>
    <t>"ozn.11L,P" 2+3</t>
  </si>
  <si>
    <t>"ozn.14L,P" 2+4</t>
  </si>
  <si>
    <t>"ozn.21L" 1</t>
  </si>
  <si>
    <t>314</t>
  </si>
  <si>
    <t>611627010</t>
  </si>
  <si>
    <t>dveře vnitřní hladké folie bílá plné 1křídlové 70x197 cm kování nerez zámek dosický (WC zámek) ozn.10,11</t>
  </si>
  <si>
    <t>-368221576</t>
  </si>
  <si>
    <t>315</t>
  </si>
  <si>
    <t>611627020</t>
  </si>
  <si>
    <t>dveře vnitřní hladké folie bílá plné 1křídlové 80x197 cm kování nerez zámek dosický (WC zámek) ozn.14,21</t>
  </si>
  <si>
    <t>1710045180</t>
  </si>
  <si>
    <t>316</t>
  </si>
  <si>
    <t>766660172</t>
  </si>
  <si>
    <t>Montáž dveřních křídel dřevěných nebo plastových otevíravých do obložkové zárubně povrchově upravených jednokřídlových, šířky přes 800 mm</t>
  </si>
  <si>
    <t>-803609160</t>
  </si>
  <si>
    <t>"ozn.17L,P" 2+7</t>
  </si>
  <si>
    <t>"ozn.18L,P" 1+1</t>
  </si>
  <si>
    <t>317</t>
  </si>
  <si>
    <t>611627030</t>
  </si>
  <si>
    <t>dveře vnitřní hladké folie bílá plné 1křídlové 90x197 cm kování nerez zámek bezpečnostní ozn.17,18</t>
  </si>
  <si>
    <t>1755853480</t>
  </si>
  <si>
    <t>318</t>
  </si>
  <si>
    <t>766660174</t>
  </si>
  <si>
    <t>Montáž dveřních křídel dřevěných nebo plastových otevíravých do obložkové zárubně povrchově upravených dvoukřídlových, šířky přes 1450 mm</t>
  </si>
  <si>
    <t>-720789569</t>
  </si>
  <si>
    <t>"ozn.20" 1</t>
  </si>
  <si>
    <t>319</t>
  </si>
  <si>
    <t>611627061</t>
  </si>
  <si>
    <t>dveře vnitřní hladké folie bílá plné 2křídlové 160x197 cm kování nerez zámek bezpečnostní, stavěč křídel ozn.20</t>
  </si>
  <si>
    <t>-1273648867</t>
  </si>
  <si>
    <t>320</t>
  </si>
  <si>
    <t>766660181</t>
  </si>
  <si>
    <t>Montáž dveřních křídel dřevěných nebo plastových otevíravých do obložkové zárubně protipožárních jednokřídlových, šířky do 800 mm</t>
  </si>
  <si>
    <t>-892437153</t>
  </si>
  <si>
    <t>"ozn.13P" 1</t>
  </si>
  <si>
    <t>321</t>
  </si>
  <si>
    <t>611653320</t>
  </si>
  <si>
    <t>dveře vnitřní protipožární hladké foliované 1křídlé 80x197 cm kování nerez zámek bezpečnostní ozn.13</t>
  </si>
  <si>
    <t>1268807786</t>
  </si>
  <si>
    <t>322</t>
  </si>
  <si>
    <t>766660182</t>
  </si>
  <si>
    <t>Montáž dveřních křídel dřevěných nebo plastových otevíravých do obložkové zárubně protipožárních jednokřídlových, šířky přes 800 mm</t>
  </si>
  <si>
    <t>689507294</t>
  </si>
  <si>
    <t>"ozn.16L,P" 1+1</t>
  </si>
  <si>
    <t>323</t>
  </si>
  <si>
    <t>611653330</t>
  </si>
  <si>
    <t>dveře vnitřní protipožární hladké foliované 1křídlé 90x197 cm kování nerez zámek bezpečnostní ozn.16</t>
  </si>
  <si>
    <t>-1329557012</t>
  </si>
  <si>
    <t>324</t>
  </si>
  <si>
    <t>766660311</t>
  </si>
  <si>
    <t>Montáž dveřních křídel dřevěných nebo plastových posuvných dveří do pouzdra zděné příčky s jednou kapsou jednokřídlových, průchozí šířky do 800 mm</t>
  </si>
  <si>
    <t>2068812796</t>
  </si>
  <si>
    <t>"ozn.12" 2</t>
  </si>
  <si>
    <t>"ozn.15" 6</t>
  </si>
  <si>
    <t>325</t>
  </si>
  <si>
    <t>611627010X</t>
  </si>
  <si>
    <t>dveře vnitřní hladké folie bílá plné 1křídlové 70x197 cm kování nerez mušle pro dveře posuvné ozn.12</t>
  </si>
  <si>
    <t>1027534298</t>
  </si>
  <si>
    <t>326</t>
  </si>
  <si>
    <t>611627020X</t>
  </si>
  <si>
    <t>dveře vnitřní hladké folie bílá plné 1křídlové 80x197 cm  kování nerez mušle pro dveře posuvné ozn.15</t>
  </si>
  <si>
    <t>-1240792001</t>
  </si>
  <si>
    <t>327</t>
  </si>
  <si>
    <t>766660321</t>
  </si>
  <si>
    <t>Montáž dveřních křídel dřevěných nebo plastových posuvných dveří do pouzdra zděné příčky se dvěma kapsami dvoukřídlových, průchozí šířky přes 1200 do 1650 mm</t>
  </si>
  <si>
    <t>-1781300661</t>
  </si>
  <si>
    <t>328</t>
  </si>
  <si>
    <t>611627260</t>
  </si>
  <si>
    <t>dveře vnitřní hladké folie bílá celosklo 2křídlé 145x197 cm  kování nerez mušle pro dveře posuvné ozn.19</t>
  </si>
  <si>
    <t>1487070034</t>
  </si>
  <si>
    <t>329</t>
  </si>
  <si>
    <t>766660716</t>
  </si>
  <si>
    <t>Montáž dveřních křídel dřevěných nebo plastových ostatní práce samozavírače na zárubeň dřevěnou</t>
  </si>
  <si>
    <t>-500556284</t>
  </si>
  <si>
    <t>"ozn.13,16" 1+2</t>
  </si>
  <si>
    <t>330</t>
  </si>
  <si>
    <t>549172650</t>
  </si>
  <si>
    <t>samozavírač dveří hydraulický - typ bude upřesněn</t>
  </si>
  <si>
    <t>-1122115677</t>
  </si>
  <si>
    <t>331</t>
  </si>
  <si>
    <t>766660718</t>
  </si>
  <si>
    <t>Montáž dveřních křídel dřevěných nebo plastových ostatní práce stavěče křídla - dodávka stavěče je součástí položky dodávky dveří</t>
  </si>
  <si>
    <t>-473025108</t>
  </si>
  <si>
    <t>332</t>
  </si>
  <si>
    <t>766660722</t>
  </si>
  <si>
    <t>Montáž dveřních křídel dřevěných nebo plastových ostatní práce dveřního kování zámku - dodávka kování a zámků je součástí položek dodávky dveří</t>
  </si>
  <si>
    <t>297415854</t>
  </si>
  <si>
    <t>"ozn.10-21" 3+5+2+1+6+6+2+9+2+1+1+1</t>
  </si>
  <si>
    <t>333</t>
  </si>
  <si>
    <t>766682111</t>
  </si>
  <si>
    <t>Montáž zárubní dřevěných, plastových nebo z lamina obložkových, pro dveře jednokřídlové, tloušťky stěny do 170 mm</t>
  </si>
  <si>
    <t>400658219</t>
  </si>
  <si>
    <t>"70,80,90×197" 9+13+9</t>
  </si>
  <si>
    <t>334</t>
  </si>
  <si>
    <t>611822620</t>
  </si>
  <si>
    <t>zárubeň obložková pro dveře 1křídlové 60,70,80,90x197 cm, tl. 6 - 17 cm fólie dub,buk a bílá</t>
  </si>
  <si>
    <t>-112462034</t>
  </si>
  <si>
    <t>335</t>
  </si>
  <si>
    <t>766682112</t>
  </si>
  <si>
    <t>Montáž zárubní dřevěných, plastových nebo z lamina obložkových, pro dveře jednokřídlové, tloušťky stěny přes 170 do 350 mm</t>
  </si>
  <si>
    <t>560636112</t>
  </si>
  <si>
    <t>"90×197" 2</t>
  </si>
  <si>
    <t>336</t>
  </si>
  <si>
    <t>611822720</t>
  </si>
  <si>
    <t>zárubeň obložková pro dveře 1křídlové 60,70,80,90x197 cm, tl. 26-35cm fólie dub,buk,třešeň a bílá</t>
  </si>
  <si>
    <t>-1313622603</t>
  </si>
  <si>
    <t>337</t>
  </si>
  <si>
    <t>766682121</t>
  </si>
  <si>
    <t>Montáž zárubní dřevěných, plastových nebo z lamina obložkových, pro dveře dvoukřídlové, tloušťky stěny do 170 mm</t>
  </si>
  <si>
    <t>566193807</t>
  </si>
  <si>
    <t>"145,160×197" 1+1</t>
  </si>
  <si>
    <t>338</t>
  </si>
  <si>
    <t>611822780</t>
  </si>
  <si>
    <t>zárubeň obložková pro dveře 2křídlové 125,145x197 cm, tl. 6-17 cm fólie dub,buk,třešeň a bílá</t>
  </si>
  <si>
    <t>469175789</t>
  </si>
  <si>
    <t>339</t>
  </si>
  <si>
    <t>611822781</t>
  </si>
  <si>
    <t>zárubeň obložková pro dveře 2křídlové 165x197 cm, tl. 6-17 cm fólie dub,buk,třešeň a bílá</t>
  </si>
  <si>
    <t>-1818539672</t>
  </si>
  <si>
    <t>340</t>
  </si>
  <si>
    <t>766682211</t>
  </si>
  <si>
    <t>Montáž zárubní dřevěných, plastových nebo z lamina obložkových protipožárních, pro dveře jednokřídlové, tloušťky stěny do 170 mm</t>
  </si>
  <si>
    <t>701316110</t>
  </si>
  <si>
    <t>"80,90×197" 1+2</t>
  </si>
  <si>
    <t>341</t>
  </si>
  <si>
    <t>611822630</t>
  </si>
  <si>
    <t>zárubeň obložková protipožární pro dveře 1křídl. 60,70,80,90x197 cm, tl. 6-17 cm fólie dub,buk,bílá</t>
  </si>
  <si>
    <t>407719083</t>
  </si>
  <si>
    <t>342</t>
  </si>
  <si>
    <t>766 P.C.001</t>
  </si>
  <si>
    <t>Montáž a dodávka tabulek s popisem účelu místnosti na dveře / velikost bude upřesněna</t>
  </si>
  <si>
    <t>-16407994</t>
  </si>
  <si>
    <t>"dveře ozn.10-21" 3+5+2+1+6+6+2+9+2+1+1+1</t>
  </si>
  <si>
    <t>343</t>
  </si>
  <si>
    <t>766694111</t>
  </si>
  <si>
    <t>Montáž ostatních truhlářských konstrukcí parapetních desek dřevěných nebo plastových šířky do 300 mm, délky do 1000 mm</t>
  </si>
  <si>
    <t>-1461726105</t>
  </si>
  <si>
    <t>"ozn.300" 4</t>
  </si>
  <si>
    <t>344</t>
  </si>
  <si>
    <t>607941030</t>
  </si>
  <si>
    <t>deska parapetní dřevotřísková vnitřní 0,3 x 1 m</t>
  </si>
  <si>
    <t>-1013001529</t>
  </si>
  <si>
    <t>3,4*1,05 'Přepočtené koeficientem množství</t>
  </si>
  <si>
    <t>345</t>
  </si>
  <si>
    <t>607941210</t>
  </si>
  <si>
    <t>koncovka PVC k parapetním dřevotřískovým deskám 600 mm</t>
  </si>
  <si>
    <t>-926863325</t>
  </si>
  <si>
    <t>346</t>
  </si>
  <si>
    <t>766694112</t>
  </si>
  <si>
    <t>Montáž ostatních truhlářských konstrukcí parapetních desek dřevěných nebo plastových šířky do 300 mm, délky přes 1000 do 1600 mm</t>
  </si>
  <si>
    <t>-1153502140</t>
  </si>
  <si>
    <t>"ozn.301" 1</t>
  </si>
  <si>
    <t>"ozn.302" 2</t>
  </si>
  <si>
    <t>347</t>
  </si>
  <si>
    <t>-1231679700</t>
  </si>
  <si>
    <t>3,15*1,05 'Přepočtené koeficientem množství</t>
  </si>
  <si>
    <t>348</t>
  </si>
  <si>
    <t>1038788461</t>
  </si>
  <si>
    <t>349</t>
  </si>
  <si>
    <t>766694113</t>
  </si>
  <si>
    <t>Montáž ostatních truhlářských konstrukcí parapetních desek dřevěných nebo plastových šířky do 300 mm, délky přes 1600 do 2600 mm</t>
  </si>
  <si>
    <t>-1501199919</t>
  </si>
  <si>
    <t>"ozn.302" 20</t>
  </si>
  <si>
    <t>350</t>
  </si>
  <si>
    <t>-465984538</t>
  </si>
  <si>
    <t>33*1,05 'Přepočtené koeficientem množství</t>
  </si>
  <si>
    <t>351</t>
  </si>
  <si>
    <t>1489105347</t>
  </si>
  <si>
    <t>352</t>
  </si>
  <si>
    <t>766 P.C.002</t>
  </si>
  <si>
    <t xml:space="preserve">Příprava podkladu pro osazení vnitřních parapetů, vyrovnání </t>
  </si>
  <si>
    <t>1730611394</t>
  </si>
  <si>
    <t>"ozn.300,301,302,303" 0,85*4+1,05*1+1,65*20+1,05*2</t>
  </si>
  <si>
    <t>353</t>
  </si>
  <si>
    <t>998766202</t>
  </si>
  <si>
    <t>Přesun hmot pro konstrukce truhlářské stanovený procentní sazbou (%) z ceny vodorovná dopravní vzdálenost do 50 m v objektech výšky přes 6 do 12 m</t>
  </si>
  <si>
    <t>1064087115</t>
  </si>
  <si>
    <t>767</t>
  </si>
  <si>
    <t>Konstrukce zámečnické</t>
  </si>
  <si>
    <t>354</t>
  </si>
  <si>
    <t>767165114</t>
  </si>
  <si>
    <t>Montáž zábradlí rovného madel z trubek nebo tenkostěnných profilů svařováním</t>
  </si>
  <si>
    <t>-316974106</t>
  </si>
  <si>
    <t>"ozn.406" 3,238+0,223</t>
  </si>
  <si>
    <t>355</t>
  </si>
  <si>
    <t>553 P.C.005</t>
  </si>
  <si>
    <t>Dodávka - nerezové madlo dl.3,238+0,223 m materiál Jäckl 40×25×3 mm; podrobná specifikace - viz.tabulky PSV ozn.406</t>
  </si>
  <si>
    <t>274527042</t>
  </si>
  <si>
    <t>356</t>
  </si>
  <si>
    <t>767220510</t>
  </si>
  <si>
    <t>Montáž schodišťového zábradlí z profilové oceli na ocelovou konstrukci, hmotnosti 1 m zábradlí do 20 kg</t>
  </si>
  <si>
    <t>2067443906</t>
  </si>
  <si>
    <t>ozn.400,401,402,403,404,405</t>
  </si>
  <si>
    <t>4,37+(4,875+0,35)+1,30+(5,11+0,205)*2</t>
  </si>
  <si>
    <t>(5,11+0,205+1,225)+(2,10+1,225)</t>
  </si>
  <si>
    <t>357</t>
  </si>
  <si>
    <t>553 P.C.004</t>
  </si>
  <si>
    <t>Dodávka - ocelové nerezové zábradlí v prostoru schodiště vč.chemických kotev [ bude upřesněno dodavatelem ] podrobná specifikace - viz.tabulky PSV ozn.400-405</t>
  </si>
  <si>
    <t>-375294553</t>
  </si>
  <si>
    <t>358</t>
  </si>
  <si>
    <t>767531111</t>
  </si>
  <si>
    <t>Montáž vstupních čistících zón z rohoží kovových nebo plastových</t>
  </si>
  <si>
    <t>1214135358</t>
  </si>
  <si>
    <t>"ozn.500" 1,70*0,70</t>
  </si>
  <si>
    <t>359</t>
  </si>
  <si>
    <t>697520300</t>
  </si>
  <si>
    <t>rohož vstupní provedení hliník nebo mosaz/gumové vlnovky/</t>
  </si>
  <si>
    <t>981813615</t>
  </si>
  <si>
    <t>1,19*1,1 'Přepočtené koeficientem množství</t>
  </si>
  <si>
    <t>360</t>
  </si>
  <si>
    <t>767531121</t>
  </si>
  <si>
    <t>Montáž vstupních čistících zón z rohoží osazení rámu mosazného nebo hliníkového zapuštěného z L profilů</t>
  </si>
  <si>
    <t>1673945457</t>
  </si>
  <si>
    <t>"ozn.500" (1,70+0,70)*2</t>
  </si>
  <si>
    <t>361</t>
  </si>
  <si>
    <t>697521600</t>
  </si>
  <si>
    <t>rám pro zapuštění, profil L - 30/30, 25/25, 20/30, 15/30 - Al / alternativně nerez</t>
  </si>
  <si>
    <t>-2034405858</t>
  </si>
  <si>
    <t>4,8*1,1 'Přepočtené koeficientem množství</t>
  </si>
  <si>
    <t>362</t>
  </si>
  <si>
    <t>767832100</t>
  </si>
  <si>
    <t>Montáž žebříků do zdiva s vodovodní ochrannou trubkou</t>
  </si>
  <si>
    <t>-293121537</t>
  </si>
  <si>
    <t>9,000</t>
  </si>
  <si>
    <t>363</t>
  </si>
  <si>
    <t>553 P.C.003</t>
  </si>
  <si>
    <t>Dodávka a výroba ocelového žebříku vč.ochranného koše a suchovodem, povrchová úprava žárový pozink; šířka 0,40 m; výška výlezu 9,00 m; vysouvací část žebříku v.2,00 m - zajištění uzamčením; ochranný koš; kotvení do zdiva</t>
  </si>
  <si>
    <t>-1818641728</t>
  </si>
  <si>
    <t>364</t>
  </si>
  <si>
    <t>767834102</t>
  </si>
  <si>
    <t>Montáž žebříků Příplatek k cenám za montáž ochranného koše, připevněného svařováním</t>
  </si>
  <si>
    <t>713332130</t>
  </si>
  <si>
    <t>10,000</t>
  </si>
  <si>
    <t>365</t>
  </si>
  <si>
    <t>767995115</t>
  </si>
  <si>
    <t>Montáž ostatních atypických zámečnických konstrukcí hmotnosti přes 50 do 100 kg</t>
  </si>
  <si>
    <t>-190148526</t>
  </si>
  <si>
    <t>ocelový rám přístřešku S 3</t>
  </si>
  <si>
    <t>"Jäckl 80×120×6 mm" (3,075+2,40)*2*18,624</t>
  </si>
  <si>
    <t>366</t>
  </si>
  <si>
    <t>553 P.C.002</t>
  </si>
  <si>
    <t>-1201552339</t>
  </si>
  <si>
    <t>367</t>
  </si>
  <si>
    <t>767 P.C.001</t>
  </si>
  <si>
    <t>M + D ocelové lano Pz kotvené do střešního pláště pro zajištění bezpečnosti servisu, obsluhy, údržby, zásahu apod. ( bude zpracována CN odbornou firmou )</t>
  </si>
  <si>
    <t>-913366057</t>
  </si>
  <si>
    <t>27,00+11,00*2</t>
  </si>
  <si>
    <t>368</t>
  </si>
  <si>
    <t>767 P.C.002</t>
  </si>
  <si>
    <t>M + D Kabiny montované z lamino desek - 2 WC kabiny s dveřmi; stavitelné nohy; podrobná specifikace - viz.tabulky PSV ozn.504</t>
  </si>
  <si>
    <t>sestava</t>
  </si>
  <si>
    <t>924824163</t>
  </si>
  <si>
    <t>"ozn.504" 1</t>
  </si>
  <si>
    <t>369</t>
  </si>
  <si>
    <t>767 P.C.003</t>
  </si>
  <si>
    <t>M + D Kabiny montované z lamino desek - 3 WC kabiny s dveřmi; stavitelné nohy; podrobná specifikace - viz.tabulky PSV ozn.505</t>
  </si>
  <si>
    <t>1368961926</t>
  </si>
  <si>
    <t>"ozn.505" 1</t>
  </si>
  <si>
    <t>370</t>
  </si>
  <si>
    <t>998767202</t>
  </si>
  <si>
    <t>Přesun hmot pro zámečnické konstrukce stanovený procentní sazbou (%) z ceny vodorovná dopravní vzdálenost do 50 m v objektech výšky přes 6 do 12 m</t>
  </si>
  <si>
    <t>-639867910</t>
  </si>
  <si>
    <t>771</t>
  </si>
  <si>
    <t>Podlahy z dlaždic</t>
  </si>
  <si>
    <t>371</t>
  </si>
  <si>
    <t>771274123</t>
  </si>
  <si>
    <t>Montáž obkladů schodišť z dlaždic keramických lepených flexibilním lepidlem stupnic protiskluzných nebo reliefovaných šířky přes 250 do 300 mm</t>
  </si>
  <si>
    <t>1817928320</t>
  </si>
  <si>
    <t>372</t>
  </si>
  <si>
    <t>597613370</t>
  </si>
  <si>
    <t>schodovka - podlahy (barevné) 29,5 x 29,5 x 1 cm I. j.</t>
  </si>
  <si>
    <t>1864119910</t>
  </si>
  <si>
    <t>104*1,1 'Přepočtené koeficientem množství</t>
  </si>
  <si>
    <t>373</t>
  </si>
  <si>
    <t>771274232</t>
  </si>
  <si>
    <t>Montáž obkladů schodišť z dlaždic keramických lepených flexibilním lepidlem podstupnic hladkých výšky přes 150 do 200 mm</t>
  </si>
  <si>
    <t>-2112649412</t>
  </si>
  <si>
    <t>374</t>
  </si>
  <si>
    <t>597612900</t>
  </si>
  <si>
    <t>Dlaždice keramické - podlahy (barevné) 30 x 30 x 0,8 cm I. j., protiskluznost R10 - podstupnice řezané</t>
  </si>
  <si>
    <t>1751839119</t>
  </si>
  <si>
    <t>9,36*1,1 'Přepočtené koeficientem množství</t>
  </si>
  <si>
    <t>375</t>
  </si>
  <si>
    <t>771474112</t>
  </si>
  <si>
    <t>Montáž soklíků z dlaždic keramických lepených flexibilním lepidlem rovných výšky přes 65 do 90 mm</t>
  </si>
  <si>
    <t>769718758</t>
  </si>
  <si>
    <t>"1.01" (4,25+8,70+0,25+0,45+0,30+0,15)*2-(1,20+1,60+4,74)</t>
  </si>
  <si>
    <t>"1.03 - mezipodesta" 2,10+1,25</t>
  </si>
  <si>
    <t>"1.04" (11,70+2,15)*2-(0,80*5+0,90+1,60*2)</t>
  </si>
  <si>
    <t>"1.05" (3,45+3,80)*2-0,80</t>
  </si>
  <si>
    <t>"2.03" 3,40+11,70+2,15+2,05+3,995+1,414+0,30*2+0,15*2-(0,90*2+1,60+1,20+4,74)</t>
  </si>
  <si>
    <t>376</t>
  </si>
  <si>
    <t>597613120</t>
  </si>
  <si>
    <t>sokl - podlahy (barevné) 30 x 8 x 0,8 cm I. j.</t>
  </si>
  <si>
    <t>1905353904</t>
  </si>
  <si>
    <t>244,949295774648*1,05 'Přepočtené koeficientem množství</t>
  </si>
  <si>
    <t>377</t>
  </si>
  <si>
    <t>771474132</t>
  </si>
  <si>
    <t>Montáž soklíků z dlaždic keramických lepených flexibilním lepidlem schodišťových stupňovitých výšky přes 65 do 90 mm</t>
  </si>
  <si>
    <t>1243171388</t>
  </si>
  <si>
    <t>(0,300+0,173)*13</t>
  </si>
  <si>
    <t>378</t>
  </si>
  <si>
    <t>-1125218357</t>
  </si>
  <si>
    <t>20,5357824427481*1,05 'Přepočtené koeficientem množství</t>
  </si>
  <si>
    <t>379</t>
  </si>
  <si>
    <t>771574131</t>
  </si>
  <si>
    <t>Montáž podlah z dlaždic keramických lepených flexibilním lepidlem režných nebo glazovaných protiskluzných nebo reliefovaných do 50 ks/ m2</t>
  </si>
  <si>
    <t>1683241427</t>
  </si>
  <si>
    <t>C 2</t>
  </si>
  <si>
    <t>"1.01" 4,25*6,70+2,15*1,95+1,20*0,30+4,74*0,15</t>
  </si>
  <si>
    <t>"1.04" 7,95*2,15+3,75*1,70+(0,80*4+0,90+1,60)*0,15</t>
  </si>
  <si>
    <t>"1.05" 3,45*3,80</t>
  </si>
  <si>
    <t>C 3</t>
  </si>
  <si>
    <t>"1.06" 2,15*2,15+1,10*0,15</t>
  </si>
  <si>
    <t>"1.07" 1,50*2,85+0,80*0,15</t>
  </si>
  <si>
    <t>"1.08.09.10" 1,60*2,85</t>
  </si>
  <si>
    <t>"1.11" 2,15*2,15+1,10*0,15</t>
  </si>
  <si>
    <t>"1.12,13,14" 3,15*2,95+0,80*0,15</t>
  </si>
  <si>
    <t>"1.15" 1,80*2,15+1,10*0,15+0,80*0,15</t>
  </si>
  <si>
    <t>"1.20" 0,90*0,90+0,70*0,15</t>
  </si>
  <si>
    <t>C 4</t>
  </si>
  <si>
    <t>"2.03" 4,25*4,85-0,855*0,855*1/2+1,80*4,85+2,15*1,95+1,20*0,30+4,74*0,15+0,90*0,15*2</t>
  </si>
  <si>
    <t>"mezipodesta" 2,45*1,25</t>
  </si>
  <si>
    <t>C 5</t>
  </si>
  <si>
    <t>"2.06" 2,50*1,15+0,95*1,10+(0,70+0,80)*0,15</t>
  </si>
  <si>
    <t>"2.07" 1,40*0,95</t>
  </si>
  <si>
    <t>"2.12,15" (0,90*1,75+0,70*0,15)*2</t>
  </si>
  <si>
    <t>"2.13" 0,90*0,80+0,70*0,15</t>
  </si>
  <si>
    <t>"2.23,27" (2,325*1,40+(0,70+0,80)*0,15)*2</t>
  </si>
  <si>
    <t>"2.24,28" 1,70*3,05*2</t>
  </si>
  <si>
    <t>"2.25,26" (1,30*0,925+0,70*0,10)*2</t>
  </si>
  <si>
    <t>"2.29" 1,30*0,95+0,70*0,10</t>
  </si>
  <si>
    <t>380</t>
  </si>
  <si>
    <t>597612902</t>
  </si>
  <si>
    <t>Dlaždice keramické (barevné) 30 x 30 x 0,8 cm I. j. protiskluznost R12</t>
  </si>
  <si>
    <t>1615176664</t>
  </si>
  <si>
    <t>4,785*1,1 'Přepočtené koeficientem množství</t>
  </si>
  <si>
    <t>381</t>
  </si>
  <si>
    <t>597612901</t>
  </si>
  <si>
    <t>Dlaždice keramické - podlahy (barevné) 30 x 30 x 0,8 cm I. j., protiskluznost R11</t>
  </si>
  <si>
    <t>485717363</t>
  </si>
  <si>
    <t>59,069*1,1 'Přepočtené koeficientem množství</t>
  </si>
  <si>
    <t>382</t>
  </si>
  <si>
    <t>597612900X</t>
  </si>
  <si>
    <t>Dlaždice keramické - podlahy (barevné) 30 x 30 x 0,8 cm I. j., protiskluznost R10</t>
  </si>
  <si>
    <t>31635352</t>
  </si>
  <si>
    <t>108,745*1,1 'Přepočtené koeficientem množství</t>
  </si>
  <si>
    <t>383</t>
  </si>
  <si>
    <t>771579191</t>
  </si>
  <si>
    <t>Montáž podlah z dlaždic keramických Příplatek k cenám za plochu do 5 m2 jednotlivě</t>
  </si>
  <si>
    <t>1615028200</t>
  </si>
  <si>
    <t>384</t>
  </si>
  <si>
    <t>771591111</t>
  </si>
  <si>
    <t>Podlahy - ostatní práce penetrace podkladu</t>
  </si>
  <si>
    <t>-1057609148</t>
  </si>
  <si>
    <t>"dle pol.771574131" 172,599</t>
  </si>
  <si>
    <t>385</t>
  </si>
  <si>
    <t>771591171</t>
  </si>
  <si>
    <t>Podlahy - ostatní práce montáž ukončujícího profilu pro plynulý přechod (dlažba-koberec apod.)</t>
  </si>
  <si>
    <t>1001567392</t>
  </si>
  <si>
    <t>0,70+0,80*4+0,90*4+1,60</t>
  </si>
  <si>
    <t>386</t>
  </si>
  <si>
    <t>590541100</t>
  </si>
  <si>
    <t>profil přechodový s pohyblivým ramenem podlahový hliník matně eloxovaný (8 x 20 x 2500mm)</t>
  </si>
  <si>
    <t>1879940383</t>
  </si>
  <si>
    <t>9,1*1,1 'Přepočtené koeficientem množství</t>
  </si>
  <si>
    <t>387</t>
  </si>
  <si>
    <t>998771202</t>
  </si>
  <si>
    <t>Přesun hmot pro podlahy z dlaždic stanovený procentní sazbou (%) z ceny vodorovná dopravní vzdálenost do 50 m v objektech výšky přes 6 do 12 m</t>
  </si>
  <si>
    <t>-39235993</t>
  </si>
  <si>
    <t>776</t>
  </si>
  <si>
    <t>Podlahy povlakové</t>
  </si>
  <si>
    <t>388</t>
  </si>
  <si>
    <t>776121111</t>
  </si>
  <si>
    <t>Příprava podkladu penetrace vodou ředitelná na savý podklad (válečkováním) ředěná v poměru 1:3 podlah</t>
  </si>
  <si>
    <t>461673336</t>
  </si>
  <si>
    <t>"D 2" 221,923</t>
  </si>
  <si>
    <t>389</t>
  </si>
  <si>
    <t>776141121</t>
  </si>
  <si>
    <t>Příprava podkladu vyrovnání samonivelační stěrkou podlah min.pevnosti 30 MPa, tloušťky do 3 mm</t>
  </si>
  <si>
    <t>-59957813</t>
  </si>
  <si>
    <t>424,363</t>
  </si>
  <si>
    <t>390</t>
  </si>
  <si>
    <t>776590110</t>
  </si>
  <si>
    <t>Přebroušení samonivelační stěrky, vysátí</t>
  </si>
  <si>
    <t>571194004</t>
  </si>
  <si>
    <t>391</t>
  </si>
  <si>
    <t>776251111</t>
  </si>
  <si>
    <t>Montáž podlahovin z přírodního linolea (marmolea) lepením standardním lepidlem z pásů standardních</t>
  </si>
  <si>
    <t>1799948159</t>
  </si>
  <si>
    <t>dle tabulek podlah - D 1</t>
  </si>
  <si>
    <t>"1.16" 2,20*5,15+1,20*0,15</t>
  </si>
  <si>
    <t>"1.17" 2,80*5,15+1,10*0,15+0,90*0,30</t>
  </si>
  <si>
    <t>"1.18" 14,70*11,10+(1,60*2+1,70)*0,15</t>
  </si>
  <si>
    <t>"1.19" 3,40*3,50+0,90*0,30</t>
  </si>
  <si>
    <t>dle tabulek podlah - D 2</t>
  </si>
  <si>
    <t>"2.04" 3,60*5,412+1,30*0,15</t>
  </si>
  <si>
    <t>"2.05" 4,60*4,538+(4,60+3,60)*1/2*1,00</t>
  </si>
  <si>
    <t>"2.08" 3,10*2,20+0,80*0,15*2</t>
  </si>
  <si>
    <t>"2.09" 18,60*1,60+(0,80*4+0,90*8)*0,15</t>
  </si>
  <si>
    <t>"2.10" 3,05*2,25+2,45*2,35</t>
  </si>
  <si>
    <t>"2.11" 1,75*4,60</t>
  </si>
  <si>
    <t>"2.14" 1,75*4,60</t>
  </si>
  <si>
    <t>"2.16,17,18,19" 2,70*4,60*4</t>
  </si>
  <si>
    <t>"2.20,21,22" (7,15+3,00*2)*4,60</t>
  </si>
  <si>
    <t>Přesná specifikace podlahové krytiny - viz.tabulky PSV</t>
  </si>
  <si>
    <t>392</t>
  </si>
  <si>
    <t>0284 P.C.1</t>
  </si>
  <si>
    <t>Heterogenní protiskluzné zátěžové PVC v rolích vyztužené skelným rounem tl.2 mm; nášl.tl.0,7 mm [ podrobný popis dle tabulek podlah ozn.D 1 a D 2 - bude upřesněno ]</t>
  </si>
  <si>
    <t>1830096407</t>
  </si>
  <si>
    <t>424,363*1,075 'Přepočtené koeficientem množství</t>
  </si>
  <si>
    <t>393</t>
  </si>
  <si>
    <t>776223112</t>
  </si>
  <si>
    <t>Montáž podlahovin z PVC spoj podlah svařováním za studena</t>
  </si>
  <si>
    <t>-1955021057</t>
  </si>
  <si>
    <t>424,363*0,70</t>
  </si>
  <si>
    <t>394</t>
  </si>
  <si>
    <t>776 P.C.001</t>
  </si>
  <si>
    <t>Montáž a dodávka typového soklíku v systému použité podlahy</t>
  </si>
  <si>
    <t>-1991575981</t>
  </si>
  <si>
    <t>1.N.P.Č.M.: 1.16.17.18.19</t>
  </si>
  <si>
    <t>(2,20+5,15+0,15)*2-0,90</t>
  </si>
  <si>
    <t>(2,80+5,15+0,15)*2-(0,80+0,90)</t>
  </si>
  <si>
    <t>(14,70+11,10+0,15*3)*2-(0,90*2+1,40*2+1,60)</t>
  </si>
  <si>
    <t>2.N.P.Č.M.: 2.04,05,08-11,16-22</t>
  </si>
  <si>
    <t>(3,60+5,562)*2-(0,90+1,40)</t>
  </si>
  <si>
    <t>4,60+4,538+1,414+3,60+5,538-(0,80+0,90+1,40)</t>
  </si>
  <si>
    <t>(3,10+2,20)*2-0,80*2</t>
  </si>
  <si>
    <t>(18,60+1,60)*2-(0,80+0,80*4+0,90*8+1,60)</t>
  </si>
  <si>
    <t>(3,05+4,60)*2-(0,80+0,90)</t>
  </si>
  <si>
    <t>(1,75+4,60)*2-(0,70+0,80)*2</t>
  </si>
  <si>
    <t>((2,70+4,60)*2-0,90)*4</t>
  </si>
  <si>
    <t>(7,15+3,00*2+4,60*3)*2-0,90*3</t>
  </si>
  <si>
    <t>395</t>
  </si>
  <si>
    <t>776421311</t>
  </si>
  <si>
    <t>Montáž lišt přechodových samolepících</t>
  </si>
  <si>
    <t>51718916</t>
  </si>
  <si>
    <t>prahové lišty - dveře</t>
  </si>
  <si>
    <t>0,70*10+0,80*13+0,90*11+1,45*1+1,60*1</t>
  </si>
  <si>
    <t>396</t>
  </si>
  <si>
    <t>194 P.C.001</t>
  </si>
  <si>
    <t>Lišta přechodová AL šířka 30 mm samolepící v barvě podlahové krytiny</t>
  </si>
  <si>
    <t>-219339317</t>
  </si>
  <si>
    <t>30,35*1,1 'Přepočtené koeficientem množství</t>
  </si>
  <si>
    <t>397</t>
  </si>
  <si>
    <t>776573111</t>
  </si>
  <si>
    <t>Položení textilních rohoží čistících zón</t>
  </si>
  <si>
    <t>947735444</t>
  </si>
  <si>
    <t>"ozn.501" 1,70*0,70</t>
  </si>
  <si>
    <t>398</t>
  </si>
  <si>
    <t>697521100</t>
  </si>
  <si>
    <t>rohož textilní provedení PA, hustý povrch, jemné dočištění</t>
  </si>
  <si>
    <t>56083108</t>
  </si>
  <si>
    <t>399</t>
  </si>
  <si>
    <t>776573115</t>
  </si>
  <si>
    <t>Osazení lišty k textilním rohožím</t>
  </si>
  <si>
    <t>-1766956660</t>
  </si>
  <si>
    <t>"ozn.501" (1,70+0,70)*2</t>
  </si>
  <si>
    <t>400</t>
  </si>
  <si>
    <t>697521500</t>
  </si>
  <si>
    <t>rámy náběhové - náběh široký - 65 mm - Al / altermativně nerez</t>
  </si>
  <si>
    <t>-2108459823</t>
  </si>
  <si>
    <t>401</t>
  </si>
  <si>
    <t>998776203</t>
  </si>
  <si>
    <t>Přesun hmot pro podlahy povlakové stanovený procentní sazbou (%) z ceny vodorovná dopravní vzdálenost do 50 m v objektech výšky přes 12 do 24 m</t>
  </si>
  <si>
    <t>1089420660</t>
  </si>
  <si>
    <t>781</t>
  </si>
  <si>
    <t>Dokončovací práce - obklady</t>
  </si>
  <si>
    <t>402</t>
  </si>
  <si>
    <t>781414112</t>
  </si>
  <si>
    <t>Montáž obkladů vnitřních stěn z obkladaček a dekorů (listel) pórovinových lepených flexibilním lepidlem z obkladaček pravoúhlých přes 22 do 25 ks/m2</t>
  </si>
  <si>
    <t>41452481</t>
  </si>
  <si>
    <t>"parapety" (0,80*2+1,60)*0,325</t>
  </si>
  <si>
    <t>403</t>
  </si>
  <si>
    <t>597 P.C.003</t>
  </si>
  <si>
    <t>Keramický obklad - dodávka materiálu / bude upřesněno investorem</t>
  </si>
  <si>
    <t>2137765298</t>
  </si>
  <si>
    <t>230,859*1,05 'Přepočtené koeficientem množství</t>
  </si>
  <si>
    <t>404</t>
  </si>
  <si>
    <t>781419191</t>
  </si>
  <si>
    <t>Montáž obkladů vnitřních stěn z obkladaček a dekorů (listel) pórovinových Příplatek k cenám obkladaček za plochu do 10 m2 jednotlivě</t>
  </si>
  <si>
    <t>1925906283</t>
  </si>
  <si>
    <t>405</t>
  </si>
  <si>
    <t>781494111</t>
  </si>
  <si>
    <t>Ostatní prvky plastové profily ukončovací a dilatační lepené flexibilním lepidlem rohové</t>
  </si>
  <si>
    <t>-716524581</t>
  </si>
  <si>
    <t>"roh" 21,50*1,10</t>
  </si>
  <si>
    <t>"kout" 153,00*1,10</t>
  </si>
  <si>
    <t>406</t>
  </si>
  <si>
    <t>781494511</t>
  </si>
  <si>
    <t>Ostatní prvky plastové profily ukončovací a dilatační lepené flexibilním lepidlem ukončovací</t>
  </si>
  <si>
    <t>-2039857824</t>
  </si>
  <si>
    <t>(5,15*2+0,60*4+0,80*4+2,30*2+0,60*4)*1,10</t>
  </si>
  <si>
    <t>407</t>
  </si>
  <si>
    <t>781495111</t>
  </si>
  <si>
    <t>Ostatní prvky ostatní práce penetrace podkladu</t>
  </si>
  <si>
    <t>1152734975</t>
  </si>
  <si>
    <t>230,859</t>
  </si>
  <si>
    <t>408</t>
  </si>
  <si>
    <t>998781202</t>
  </si>
  <si>
    <t>Přesun hmot pro obklady keramické stanovený procentní sazbou (%) z ceny vodorovná dopravní vzdálenost do 50 m v objektech výšky přes 6 do 12 m</t>
  </si>
  <si>
    <t>-726719203</t>
  </si>
  <si>
    <t>783</t>
  </si>
  <si>
    <t>Dokončovací práce - nátěry</t>
  </si>
  <si>
    <t>409</t>
  </si>
  <si>
    <t>783213021</t>
  </si>
  <si>
    <t>Napouštěcí nátěr tesařských prvků proti dřevokazným houbám, hmyzu a plísním nezabudovaných do konstrukce dvojnásobný syntetický</t>
  </si>
  <si>
    <t>567308163</t>
  </si>
  <si>
    <t>"prkna tl.30 mm" 334,56*2+0,032*1675,00*2</t>
  </si>
  <si>
    <t>"prkna tl.24 mm" (7,92+19,28)*2+0,025*184,00*2+(0,20+0,025)*2*735,28</t>
  </si>
  <si>
    <t>"hranoly 10×16" (0,10+0,16)*2*10,00</t>
  </si>
  <si>
    <t>410</t>
  </si>
  <si>
    <t>783314203</t>
  </si>
  <si>
    <t>Základní antikorozní nátěr zámečnických konstrukcí jednonásobný syntetický samozákladující</t>
  </si>
  <si>
    <t>-1066768526</t>
  </si>
  <si>
    <t>válcované nosníky zabudované do stavby</t>
  </si>
  <si>
    <t>"I 120" 0,438*1,65*3</t>
  </si>
  <si>
    <t>"I 140" 0,506*(2,00*24+0,60*4)</t>
  </si>
  <si>
    <t>"I 160" 0,574*(2,10*2+2,55*2+3,15*3)</t>
  </si>
  <si>
    <t>"I 200" 0,709*5,15*2</t>
  </si>
  <si>
    <t>"I 220" 0,777*5,15*3</t>
  </si>
  <si>
    <t>"U 140" 0,487*2,45*2</t>
  </si>
  <si>
    <t>"U 160" 0,545*(5,75*2+5,50*2)</t>
  </si>
  <si>
    <t>"S 1" 0,14*4*2,02*2+0,25*2*2</t>
  </si>
  <si>
    <t>"U 200" 0,660*5,55*4</t>
  </si>
  <si>
    <t>"HE 200B" 0,200*6*(4,55+2,50+5,15*2)</t>
  </si>
  <si>
    <t>"L 50×50×5" 0,196*(2,20+1,25)</t>
  </si>
  <si>
    <t>784</t>
  </si>
  <si>
    <t>Dokončovací práce - malby a tapety</t>
  </si>
  <si>
    <t>411</t>
  </si>
  <si>
    <t>619991001</t>
  </si>
  <si>
    <t>Zakrytí vnitřních ploch před znečištěním včetně pozdějšího odkrytí podlah fólií přilepenou lepící páskou</t>
  </si>
  <si>
    <t>1623529501</t>
  </si>
  <si>
    <t>zakrytí podlah</t>
  </si>
  <si>
    <t>"dle pol.771574131 a 776251111" 171,684+424,363</t>
  </si>
  <si>
    <t>schodišťové stupně</t>
  </si>
  <si>
    <t>1,20*(0,30+0,15)*13*2</t>
  </si>
  <si>
    <t>412</t>
  </si>
  <si>
    <t>619991011</t>
  </si>
  <si>
    <t>Zakrytí vnitřních ploch před znečištěním včetně pozdějšího odkrytí konstrukcí a prvků obalením fólií a přelepením páskou</t>
  </si>
  <si>
    <t>1309189029</t>
  </si>
  <si>
    <t>"obklady dle pol.781414112" 230,859</t>
  </si>
  <si>
    <t>413</t>
  </si>
  <si>
    <t>619991021</t>
  </si>
  <si>
    <t>Zakrytí vnitřních ploch před znečištěním včetně pozdějšího odkrytí rámů oken a dveří, keramických soklů oblepením malířskou páskou</t>
  </si>
  <si>
    <t>-250589487</t>
  </si>
  <si>
    <t>sokly v 1.a 2.N.P.</t>
  </si>
  <si>
    <t>"dle 771474112+771474132+776 P.C.001" 73,579+6,149+273,414</t>
  </si>
  <si>
    <t>rámy oken + parapety, vstupy apod.</t>
  </si>
  <si>
    <t>(1,60+2,00)*2*5+(0,80+2,00)*2*4+(1,60+3,00)*2*4</t>
  </si>
  <si>
    <t>2,74+4,02*2+4,74+4,02*4</t>
  </si>
  <si>
    <t>(1,60+1,75)*2*15+(1,00+1,75)*2*1+(0,80+1,75)*2*2</t>
  </si>
  <si>
    <t>2,74+2,65*2+4,74+2,65*4</t>
  </si>
  <si>
    <t>vnitřní zárubně - oboustranně</t>
  </si>
  <si>
    <t>(0,70*10+0,80*14+0,90*13+1,60*1+1,97*38*2)*2</t>
  </si>
  <si>
    <t>(1,20+2,25*2)*2+(1,60+2,10*2)*2*2</t>
  </si>
  <si>
    <t>414</t>
  </si>
  <si>
    <t>784211121</t>
  </si>
  <si>
    <t>Malby z malířských směsí otěruvzdorných za mokra dvojnásobné, bílé za mokra otěruvzdorné středně v místnostech výšky do 3,80 m</t>
  </si>
  <si>
    <t>-56006182</t>
  </si>
  <si>
    <t>stropy SDK</t>
  </si>
  <si>
    <t>stropy omítané</t>
  </si>
  <si>
    <t>stěny omítané</t>
  </si>
  <si>
    <t>(4,25+8,70+3,45+3,80)*2*4,22+(11,70+2,15)*2*3,20</t>
  </si>
  <si>
    <t>(2,15*2+1,80+2,15*3+3,10+3,15+2,85*2+0,90*2)*2*3,10</t>
  </si>
  <si>
    <t>(14,70+11,10+3,40+3,50)*2*3,50</t>
  </si>
  <si>
    <t>odpočet otvorů nad 4,00 m2 plochy</t>
  </si>
  <si>
    <t>-(1,60*3,00*4+2,74*4,02+4,74*4,02)</t>
  </si>
  <si>
    <t>0,325*(1,60+3,00*2)*4+0,15*(2,74+4,02*2+4,74+4,02*2)</t>
  </si>
  <si>
    <t>(4,25+4,90*2)*3,10</t>
  </si>
  <si>
    <t>(3,40+6,35+5,495+1,40)*3,10+(4,60+4,538+1,414+3,60+5,538)*2,75</t>
  </si>
  <si>
    <t>(3,60+5,412+3,10+2,20+2,50+2,25+0,40+1,40+0,95)*2*2,75</t>
  </si>
  <si>
    <t>(3,05+1,75+1,75+2,70*4+7,15+3,00*2+4,60*10)*2*2,75</t>
  </si>
  <si>
    <t>(2,325+2,475+1,40*2+1,70+1,85+3,05*2+1,30*3+0,925*2+0,95)*2*2,75</t>
  </si>
  <si>
    <t>-(2,74*2,65+4,74*2,65)+0,15*(2,74+2,65*2+4,74+2,65*2)</t>
  </si>
  <si>
    <t>-230,859</t>
  </si>
  <si>
    <t>415</t>
  </si>
  <si>
    <t>784211125</t>
  </si>
  <si>
    <t>Malby z malířských směsí otěruvzdorných za mokra dvojnásobné, bílé za mokra otěruvzdorné středně v místnostech výšky přes 5,00 m</t>
  </si>
  <si>
    <t>800493964</t>
  </si>
  <si>
    <t>"výtahová šachta" 1,80*1,70+(1,80+1,70)*2*9,82</t>
  </si>
  <si>
    <t>416</t>
  </si>
  <si>
    <t>784211127</t>
  </si>
  <si>
    <t>Malby z malířských směsí otěruvzdorných za mokra dvojnásobné, bílé za mokra otěruvzdorné středně na schodišti o výšce podlaží do 3,80 m</t>
  </si>
  <si>
    <t>2135253934</t>
  </si>
  <si>
    <t>konstrukce schodišťové</t>
  </si>
  <si>
    <t>786</t>
  </si>
  <si>
    <t>Dokončovací práce - čalounické úpravy</t>
  </si>
  <si>
    <t>417</t>
  </si>
  <si>
    <t>786626121</t>
  </si>
  <si>
    <t>Montáž zastiňujících žaluzií lamelových vnitřních nebo do oken dvojitých kovových</t>
  </si>
  <si>
    <t>-1937431916</t>
  </si>
  <si>
    <t>"1.N.P." 1,60*2,00*6+0,80*2,00*4+1,60*3,00*2</t>
  </si>
  <si>
    <t>"2.N.P." 1,60*1,75*15+1,00*1,75*1+0,80*1,75*2</t>
  </si>
  <si>
    <t>418</t>
  </si>
  <si>
    <t>553462000</t>
  </si>
  <si>
    <t>žaluzie horizontální interiérové</t>
  </si>
  <si>
    <t>1336689852</t>
  </si>
  <si>
    <t>81,75*1,1 'Přepočtené koeficientem množství</t>
  </si>
  <si>
    <t>419</t>
  </si>
  <si>
    <t>786627121</t>
  </si>
  <si>
    <t>Montáž zastiňujících žaluzií lamelových venkovních pro okna kovová</t>
  </si>
  <si>
    <t>654814173</t>
  </si>
  <si>
    <t>"ozn.350" 1,60*2,30*4</t>
  </si>
  <si>
    <t>"ozn.351" 1,60*2,05*3</t>
  </si>
  <si>
    <t>"ozn.352" 1,60*3,30*4</t>
  </si>
  <si>
    <t>420</t>
  </si>
  <si>
    <t>786 P.C.001</t>
  </si>
  <si>
    <t>Venkovní žaluzie se zabudovaným truhlíkem; profil Z90, velikost 160×200+30 cm, vodící lišty, purenitové termoizolační boxy; podrobná specifikace - viz.tabulky PSV ozn.350</t>
  </si>
  <si>
    <t>967780655</t>
  </si>
  <si>
    <t>421</t>
  </si>
  <si>
    <t>786 P.C.002</t>
  </si>
  <si>
    <t>Venkovní žaluzie se zabudovaným truhlíkem; profil Z90, velikost 160×175+30 cm, vodící lišty, purenitové termoizolační boxy; podrobná specifikace - viz.tabulky PSV ozn.351</t>
  </si>
  <si>
    <t>215026990</t>
  </si>
  <si>
    <t>422</t>
  </si>
  <si>
    <t>786 P.C.003</t>
  </si>
  <si>
    <t>Venkovní žaluzie se zabudovaným truhlíkem; profil Z90, velikost 160×300+30 cm, vodící lišty, purenitové termoizolační boxy; podrobná specifikace - viz.tabulky PSV ozn.352</t>
  </si>
  <si>
    <t>113168406</t>
  </si>
  <si>
    <t>423</t>
  </si>
  <si>
    <t>786 P.C.004</t>
  </si>
  <si>
    <t>Montáž a dodávka - vnitřní roleta se zabudovaným truhlíkem do konstrukce zdiva, velikost 100×125 cm, provedení elox, horizontální členění; podrobná specifikace - viz.tabulky PSV ozn.353</t>
  </si>
  <si>
    <t>-473746028</t>
  </si>
  <si>
    <t>424</t>
  </si>
  <si>
    <t>998786202</t>
  </si>
  <si>
    <t>Přesun hmot pro čalounické úpravy stanovený procentní sazbou (%) z ceny vodorovná dopravní vzdálenost do 50 m v objektech výšky přes 6 do 12 m</t>
  </si>
  <si>
    <t>341943999</t>
  </si>
  <si>
    <t>Práce a dodávky M</t>
  </si>
  <si>
    <t>33-M</t>
  </si>
  <si>
    <t>Montáže dopr.zaříz.,sklad. zař. a váh</t>
  </si>
  <si>
    <t>425</t>
  </si>
  <si>
    <t>M33 P.C.001</t>
  </si>
  <si>
    <t xml:space="preserve">Montáž a dodávka - Výtah TOV-BS 630 2 st.2 nást. rychlost 1,0 ms-1; zdvih 4,40 m; kabina 1100 x 1400 x 2100 mm š. x h. x v.; neprůchozí, protiskluzová krytina ALTRO – výběr dle vzorníku, zrcadlo+madlo+sedačka+okopové plechy broučený nerez; bodové LED osvětlení; Telefon GSM (SIM kartu dodá zhotovitel v případě servisu jeho firmou), nouzové osvětlení, ovladač v kabině nerez ANTIVANDAL, vážení, digitální ukazatel polohy kabiny, tlačítka stanic, tlačítko rychlého otevření dveří, akustická signalizace, gong po příjezdu do stanice, výbava dle vyhl. 398/09 Sb. v platném znění; kabinové dveře automatické teleskopické dvoudílné 900 x 2000, RAL, celoplošná fotozávora; šachetní dveře v protipožárním provedení automatické teleskopické dvoudílné 900 x 2000, RAL, PO EW30, stavební otvor pro dveře 1200 x 2250 mm; Přivolavač – s ukazatelem směru jízdy v nerez štítku, tlačítka Braill; Přivolávač – s ukazatelem směru jízdy a polohy v nerez štítku, tlačítka Braill; řízení mikroprocesorové; pohon elektrický bezpřevodový frekvenčně řízený, v prohlubni šachty P=3,7 kW; Rozvaděč bude ve spodní stanici místo špalety dveří nebo dle dohody. RAL7035, bez PO; bez strojovny </t>
  </si>
  <si>
    <t>1153628150</t>
  </si>
  <si>
    <t>N00</t>
  </si>
  <si>
    <t>Výplně otvorů z hliníkových profilů</t>
  </si>
  <si>
    <t>426</t>
  </si>
  <si>
    <t>N00 P.C.001</t>
  </si>
  <si>
    <t>Montáž výplní otvorů z hliníkových profilů - dveří</t>
  </si>
  <si>
    <t>-787121253</t>
  </si>
  <si>
    <t>36,000</t>
  </si>
  <si>
    <t>427</t>
  </si>
  <si>
    <t>N00 P.C.002</t>
  </si>
  <si>
    <t>Montáž výplní otvorů z hliníkových profilů - okenních a fixních prvků do 10 m2</t>
  </si>
  <si>
    <t>-790627292</t>
  </si>
  <si>
    <t>207,000</t>
  </si>
  <si>
    <t>428</t>
  </si>
  <si>
    <t>N00 P.C.003</t>
  </si>
  <si>
    <t>Montáž výplní otvorů z hliníkových profilů - okenních a fixních prvků nad 10 m2</t>
  </si>
  <si>
    <t>-856360597</t>
  </si>
  <si>
    <t>29,000</t>
  </si>
  <si>
    <t>429</t>
  </si>
  <si>
    <t>N00 P.C.004</t>
  </si>
  <si>
    <t>Montáž protipožárních výplní otvorů z hliníkových profilů - dveří a oken</t>
  </si>
  <si>
    <t>206133779</t>
  </si>
  <si>
    <t>17,000</t>
  </si>
  <si>
    <t>430</t>
  </si>
  <si>
    <t>N00 P.C.005</t>
  </si>
  <si>
    <t>Montáž pákového ovladače na ostění nad 3,00 m</t>
  </si>
  <si>
    <t>-1150287908</t>
  </si>
  <si>
    <t>431</t>
  </si>
  <si>
    <t>P.C.DOD.1</t>
  </si>
  <si>
    <t>Systém parotěsných a difuzních pásek</t>
  </si>
  <si>
    <t>-474543885</t>
  </si>
  <si>
    <t>dle tabulek PSV ozn.50 - 65</t>
  </si>
  <si>
    <t>(0,80+2,00)*2*4+(1,60+2,00)*2*2+(1,60+2,00)*2*4+(1,60+2,00)*2*2</t>
  </si>
  <si>
    <t>(1,60+3,00)*2*2+(0,80+1,75)*2*2+(1,00+1,75)*2*1+(1,60+1,75)*2*15</t>
  </si>
  <si>
    <t>(1,60+2,10)*2*1+(1,80+2,80)*2*1+(1,74+2,65)*2+(2,74+4,02)*2*1</t>
  </si>
  <si>
    <t>(4,74+4,02)*1*1+(2,74+2,65)*2*1</t>
  </si>
  <si>
    <t>432</t>
  </si>
  <si>
    <t>P.C.DOD.2</t>
  </si>
  <si>
    <t>Výplň otvorů z Al profilů systém Schüco AWS 90.SI+/ADS 90.SI/ADS 90 PL.SI - okno 80×200 mm dle tabulek PSV ozn.50 - nedílnou součástí výkazu výměr jsou tabulky PSV; cena převzata z cenové nabídky, která je součástí PD</t>
  </si>
  <si>
    <t>-180347395</t>
  </si>
  <si>
    <t>433</t>
  </si>
  <si>
    <t>P.C.DOD.3</t>
  </si>
  <si>
    <t>Výplň otvorů z Al profilů systém Schüco AWS 90.SI+/ADS 90.SI/ADS 90 PL.SI - okno 100×200 mm dle tabulek PSV ozn.51 - nedílnou součástí výkazu výměr jsou tabulky PSV; cena převzata z cenové nabídky, která je součástí PD</t>
  </si>
  <si>
    <t>451989415</t>
  </si>
  <si>
    <t>434</t>
  </si>
  <si>
    <t>P.C.DOD.4</t>
  </si>
  <si>
    <t>Výplň otvorů z Al profilů systém Schüco AWS 90.SI+/ADS 90.SI/ADS 90 PL.SI - okno 100×200 mm dle tabulek PSV ozn.52 - nedílnou součástí výkazu výměr jsou tabulky PSV; cena převzata z cenové nabídky, která je součástí PD</t>
  </si>
  <si>
    <t>1997015975</t>
  </si>
  <si>
    <t>435</t>
  </si>
  <si>
    <t>P.C.DOD.5</t>
  </si>
  <si>
    <t>Výplň otvorů z Al profilů systém Schüco AWS 90.SI+/ADS 90.SI/ADS 90 PL.SI - okno 100×200 mm dle tabulek PSV ozn.53 - nedílnou součástí výkazu výměr jsou tabulky PSV; cena převzata z cenové nabídky, která je součástí PD</t>
  </si>
  <si>
    <t>-872629704</t>
  </si>
  <si>
    <t>436</t>
  </si>
  <si>
    <t>P.C.DOD.6</t>
  </si>
  <si>
    <t>Výplň otvorů z Al profilů systém Schüco AWS 90.SI+/ADS 90.SI/ADS 90 PL.SI - okno 80×175 mm dle tabulek PSV ozn.56 - nedílnou součástí výkazu výměr jsou tabulky PSV; cena převzata z cenové nabídky, která je součástí PD</t>
  </si>
  <si>
    <t>1601149331</t>
  </si>
  <si>
    <t>437</t>
  </si>
  <si>
    <t>P.C.DOD.7</t>
  </si>
  <si>
    <t>Výplň otvorů z Al profilů systém Schüco AWS 90.SI+/ADS 90.SI/ADS 90 PL.SI - okno 100×175 mm dle tabulek PSV ozn.57 - nedílnou součástí výkazu výměr jsou tabulky PSV; cena převzata z cenové nabídky, která je součástí PD</t>
  </si>
  <si>
    <t>-173324000</t>
  </si>
  <si>
    <t>438</t>
  </si>
  <si>
    <t>P.C.DOD.8</t>
  </si>
  <si>
    <t>Výplň otvorů z Al profilů systém Schüco AWS 90.SI+/ADS 90.SI/ADS 90 PL.SI - okno 160×175 mm dle tabulek PSV ozn.58 - nedílnou součástí výkazu výměr jsou tabulky PSV; cena převzata z cenové nabídky, která je součástí PD</t>
  </si>
  <si>
    <t>993907397</t>
  </si>
  <si>
    <t>439</t>
  </si>
  <si>
    <t>P.C.DOD.9</t>
  </si>
  <si>
    <t>Výplň otvorů z Al profilů systém Schüco AWS 90.SI+/ADS 90.SI/ADS 90 PL.SI - okno 160×175 mm dle tabulek PSV ozn.59 - nedílnou součástí výkazu výměr jsou tabulky PSV; cena převzata z cenové nabídky, která je součástí PD</t>
  </si>
  <si>
    <t>443853143</t>
  </si>
  <si>
    <t>440</t>
  </si>
  <si>
    <t>P.C.DOD.10</t>
  </si>
  <si>
    <t>Výplň otvorů z Al profilů systém Schüco AWS 90.SI+/ADS 90.SI/ADS 90 PL.SI - dveře 160×300 mm dle tabulek PSV ozn.54 - nedílnou součástí výkazu výměr jsou tabulky PSV; cena převzata z cenové nabídky, která je součástí PD</t>
  </si>
  <si>
    <t>-1829231241</t>
  </si>
  <si>
    <t>441</t>
  </si>
  <si>
    <t>P.C.DOD.11</t>
  </si>
  <si>
    <t>Výplň otvorů z Al profilů systém Schüco AWS 90.SI+/ADS 90.SI/ADS 90 PL.SI - dveře 160×300 mm dle tabulek PSV ozn.55 - nedílnou součástí výkazu výměr jsou tabulky PSV; cena převzata z cenové nabídky, která je součástí PD</t>
  </si>
  <si>
    <t>401916184</t>
  </si>
  <si>
    <t>442</t>
  </si>
  <si>
    <t>P.C.DOD.12</t>
  </si>
  <si>
    <t>Výplň otvorů z Al profilů systém Schüco AWS 90.SI+/ADS 90.SI/ADS 90 PL.SI - stěna 474×265 cm 4×FIX+2×OS dle tabulek PSV ozn.62 - nedílnou součástí výkazu výměr jsou tabulky PSV; cena převzata z cenové nabídky, která je součástí PD</t>
  </si>
  <si>
    <t>965238584</t>
  </si>
  <si>
    <t>443</t>
  </si>
  <si>
    <t>P.C.DOD.13</t>
  </si>
  <si>
    <t>Výplň otvorů z Al profilů systém Schüco AWS 90.SI+/ADS 90.SI/ADS 90 PL.SI - stěna 274×402 cm 6×FIX dle tabulek PSV ozn.63 - nedílnou součástí výkazu výměr jsou tabulky PSV; cena převzata z cenové nabídky, která je součástí PD</t>
  </si>
  <si>
    <t>338179185</t>
  </si>
  <si>
    <t>444</t>
  </si>
  <si>
    <t>P.C.DOD.14</t>
  </si>
  <si>
    <t>Výplň otvorů z Al profilů systém Schüco AWS 90.SI+/ADS 90.SI/ADS 90 PL.SI - stěna s dveřmi 474×402 cm dveře 18×240 2 křídlové+3×FIX+2×OS dle tabulek PSV ozn.64 - nedílnou součástí výkazu výměr jsou tabulky PSV; cena převzata z cenové nabídky, která je součástí PD</t>
  </si>
  <si>
    <t>2077732746</t>
  </si>
  <si>
    <t>445</t>
  </si>
  <si>
    <t>P.C.DOD.15</t>
  </si>
  <si>
    <t>Výplň otvorů z Al profilů systém Schüco AWS 90.SI+/ADS 90.SI/ADS 90 PL.SI - stěna 274×265 cm 4×FIX dle tabulek PSV ozn.65 - nedílnou součástí výkazu výměr jsou tabulky PSV; cena převzata z cenové nabídky, která je součástí PD</t>
  </si>
  <si>
    <t>-1460142982</t>
  </si>
  <si>
    <t>446</t>
  </si>
  <si>
    <t>P.C.DOD.16</t>
  </si>
  <si>
    <t>Výplň otvorů z Al profilů systém Schüco ASD 80 FR 30 - dveře 160×210/110×210 cm dle tabulek PSV ozn.60 - nedílnou součástí výkazu výměr jsou tabulky PSV; cena převzata z cenové nabídky, která je součástí PD</t>
  </si>
  <si>
    <t>1927076249</t>
  </si>
  <si>
    <t>447</t>
  </si>
  <si>
    <t>P.C.DOD.17</t>
  </si>
  <si>
    <t>Výplň otvorů z Al profilů systém Schüco ASD 80 FR 30 - dveře 180×280/180×220+FIX nadsvětlík dle tabulek PSV ozn.61 - nedílnou součástí výkazu výměr jsou tabulky PSV; cena převzata z cenové nabídky, která je součástí PD</t>
  </si>
  <si>
    <t>774204517</t>
  </si>
  <si>
    <t>448</t>
  </si>
  <si>
    <t>-42660558</t>
  </si>
  <si>
    <t>Soupis:</t>
  </si>
  <si>
    <t>SO_01_1 - Zastřešení příhradovými vazníky</t>
  </si>
  <si>
    <t xml:space="preserve">      783 - Dokončovací práce - nátěry</t>
  </si>
  <si>
    <t>762311103</t>
  </si>
  <si>
    <t>Osazení kotevních želez, příložek, patek,mechanické kotvení</t>
  </si>
  <si>
    <t>-1426999022</t>
  </si>
  <si>
    <t>Spojovací prostředky pro montáž krovu, bednění, laťování, světlíky, klíny</t>
  </si>
  <si>
    <t>1696203794</t>
  </si>
  <si>
    <t>763732114</t>
  </si>
  <si>
    <t>Montáž střešní konstrukce do 10 m výšky římsy opláštění střechy, štítů, říms, dýmníků a světlíkových obrub z vazníků příhradových, konstrukční délky přes 9,0 do 12,5 m položka obsahuje i náklady na jeřáb</t>
  </si>
  <si>
    <t>782116828</t>
  </si>
  <si>
    <t>611000000</t>
  </si>
  <si>
    <t>Dřevěný příhradový vazník - dodávka vč.dopravy</t>
  </si>
  <si>
    <t>-176541781</t>
  </si>
  <si>
    <t>605151110</t>
  </si>
  <si>
    <t>řezivo jehličnaté boční prkno jakost I.-II. 2 - 3 cm</t>
  </si>
  <si>
    <t>2002708277</t>
  </si>
  <si>
    <t>884179105</t>
  </si>
  <si>
    <t>783763312</t>
  </si>
  <si>
    <t>Nátěry tesařských konstrukcí proti dřevokazným houbám, hmyzu a plísním preventivní dvojnásobné v ecteriéru</t>
  </si>
  <si>
    <t>-186581750</t>
  </si>
  <si>
    <t>21,600</t>
  </si>
  <si>
    <t>SO_01_2 - Vnitřní vybavení</t>
  </si>
  <si>
    <t>N00 - Vnitřní vybavení - kuchyňské sestavy</t>
  </si>
  <si>
    <t xml:space="preserve">    N01 - Kuchyňská sestava v 1.N.P.Č.M.:1.17 </t>
  </si>
  <si>
    <t xml:space="preserve">    N02 - Kuchyňská sestava ve 2.N.P.Č.M.:2.08</t>
  </si>
  <si>
    <t>Vnitřní vybavení - kuchyňské sestavy</t>
  </si>
  <si>
    <t>N01</t>
  </si>
  <si>
    <t xml:space="preserve">Kuchyňská sestava v 1.N.P.Č.M.:1.17 </t>
  </si>
  <si>
    <t>Montáž kuchyňké sestavy - délka 4,50 m</t>
  </si>
  <si>
    <t>184890176</t>
  </si>
  <si>
    <t>MATERIÁL : korpusy poličky a dvířka horních i dolních skříněk - oboustranně laminovaná DTD tl.18 m dezén 1145-10 –dezén například EGGER -dub bardolino , hrany ABS . Stavitelné plastové soklové nohy 100mm + narážecí soklová DTD deska s folií nerez. Úchytky spodních i horních skříněk - nábytková tyčová úchytka rozteč 096/156 nikl broušený. pracovní deska a záda kuchyně - – TL 38mm (záda laminát nebo tl.12mm) dezén imitace kamene béžová – například EGGER - SONORA BÍLÁ.F041ST15 těsnící lišta ALU celková délka 4500mmv osvětlení LED pásek v rohové ALU liště pod celou délkou horních skříněk PROVEDENÍ spodní skříňky dělené v šířkach po 600 (900)mm s dvoukřídlými dvířky a stavitelnými policemí ,celková délka 4500 mm - v sestavě linky jedna skříňka se 3.zásukami 14 +29+29cm a dvě se zásuvkou 14 a dvoukřídlými dvířky,zásuvky plnovýsuv – kování v kvalitě např.(HETICH) sorter výsuvný na odpad 14l pod dřezem. Horní skříňky - výška 700mm šíře dle spodních skříněk, dvířka dvoukřídlá, výbava-stavitelné police,celková délka 4500mm Horní skříňky - výška 700mm šíře dle spodních skříněk, dvířka dvoukřídlá, výbava-stavitelné police,celková délka 4500mm</t>
  </si>
  <si>
    <t>-1934565266</t>
  </si>
  <si>
    <t>611 P.C.002</t>
  </si>
  <si>
    <t xml:space="preserve">Dřez nerez - jednodřez s odkapem šíře celkem 780mm + baterie se sprchou nerez </t>
  </si>
  <si>
    <t>498946348</t>
  </si>
  <si>
    <t>611 P.C.003</t>
  </si>
  <si>
    <t xml:space="preserve">Mikrovlnná trouba - 28l min 700W </t>
  </si>
  <si>
    <t>850164416</t>
  </si>
  <si>
    <t>611 P.C.004</t>
  </si>
  <si>
    <t xml:space="preserve">Chladnička kombinovaná, A+++, výška 180 cm obsah chlazení 228l + mrazák 109l </t>
  </si>
  <si>
    <t>1855862395</t>
  </si>
  <si>
    <t>611 P.C.005</t>
  </si>
  <si>
    <t xml:space="preserve">Varná deska 4 plotýnková sklokeramická vestavná, indukční </t>
  </si>
  <si>
    <t>-1582571872</t>
  </si>
  <si>
    <t>611 P.C.006</t>
  </si>
  <si>
    <t xml:space="preserve">Digestoř vestavná, nerez, výkon cca 400m3/h </t>
  </si>
  <si>
    <t>910090050</t>
  </si>
  <si>
    <t>N02</t>
  </si>
  <si>
    <t>Kuchyňská sestava ve 2.N.P.Č.M.:2.08</t>
  </si>
  <si>
    <t>Montáž kuchyňské sestavy - délka 1,60 m</t>
  </si>
  <si>
    <t>123650422</t>
  </si>
  <si>
    <t>611 P.C.007</t>
  </si>
  <si>
    <t xml:space="preserve">MATERIÁL : korpusy poličky a dvířka horních i dolních skříněk - oboustranně laminovaná DTD tl.18 m dezén 1145-10 – dezén například EGGER -dub bardolino, hrany ABS. Stavitelné plastové soklové nohy 100mm + narážecí soklová DTD deska s folií nerez. Úchytky spodních i horních skříněk - nábytková tyčová úchytka rozteč 096/156 nikl broušený. Pracovní deska a záda kuchyně – TL 38mm (záda laminát nebo tl. 12mm) dezén imitace kamene béžová – například EGGER - SONORA BÍLÁ. F041ST15 těsnící lišta ALU celková délka 1600 mm. Osvětlení LED pásek v rohové ALU liště pod celou délkou horních skříněk. Spodní skříňky dělené v šířkach po 600 (1000) mm s dvoukřídlými dvířky a stavitelnými policemí, celková délka 1600 mm - v sestavě linky jedna skříňka se 3.zásukami 14 +29+29cm a dvoukřídlými dvířky, zásuvky plnovýsuv – kování v kvalitě např. (HETICH) sorter výsuvný na odpad 14 l pod dřezem . Délka 1600mm, výška 900 spodní skříňky, prac prostor 600 mm +700 mm horní skříňky. OSTATNÍ VYBAVEN - Dřez nerez - jednodřez s.450 mm + baterie stojankova , mikrovlnná trouba - 28l min 700W. Chladnička kombinovaná, A++, výška 1200 mm s vyparníkem 220 l , varná deska 2 plotýnková sklokeramická vestavná, indukční. </t>
  </si>
  <si>
    <t>-380522409</t>
  </si>
  <si>
    <t>611 P.C.008</t>
  </si>
  <si>
    <t xml:space="preserve">Dřez - jednodřez bez odkapu se stojánkovou baterií šíře 450 </t>
  </si>
  <si>
    <t>-23143787</t>
  </si>
  <si>
    <t>611 P.C.009</t>
  </si>
  <si>
    <t>Mikrovlnná trouba 28l min.700W</t>
  </si>
  <si>
    <t>1046561465</t>
  </si>
  <si>
    <t>611 P.C.010</t>
  </si>
  <si>
    <t>Chladnička kombinovaná v 120cm A++ s výparníkem 220l</t>
  </si>
  <si>
    <t>248684066</t>
  </si>
  <si>
    <t>611 P.C.011</t>
  </si>
  <si>
    <t>Varná deska vestavná, sklokeramická, 2 varné zóny</t>
  </si>
  <si>
    <t>-61965478</t>
  </si>
  <si>
    <t>SO_01_3 - Zdravotně technické instalace</t>
  </si>
  <si>
    <t xml:space="preserve">    8 - Trubní vedení</t>
  </si>
  <si>
    <t xml:space="preserve">    721 - Zdravotechnika - vnitřní kanalizace</t>
  </si>
  <si>
    <t xml:space="preserve">    722 - Zdravotechnika - vnitřní vodovod</t>
  </si>
  <si>
    <t xml:space="preserve">    723 - Zdravotechnika - vnitřní plynovod</t>
  </si>
  <si>
    <t xml:space="preserve">    726 - Zdravotechnika - předstěnové instalace</t>
  </si>
  <si>
    <t xml:space="preserve">    732 - Ústřední vytápění - strojovny</t>
  </si>
  <si>
    <t>121101101</t>
  </si>
  <si>
    <t>Sejmutí ornice nebo lesní půdy s vodorovným přemístěním na hromady v místě upotřebení nebo na dočasné či trvalé skládky se složením, na vzdálenost do 50 m</t>
  </si>
  <si>
    <t>-1795894031</t>
  </si>
  <si>
    <t>6*1,1*0,15</t>
  </si>
  <si>
    <t>5*1,1*0,15</t>
  </si>
  <si>
    <t>1*1*0,15</t>
  </si>
  <si>
    <t>131301201</t>
  </si>
  <si>
    <t>Hloubení zapažených jam a zářezů s urovnáním dna do předepsaného profilu a spádu v hornině tř. 4 do 100 m3</t>
  </si>
  <si>
    <t>873352494</t>
  </si>
  <si>
    <t>"Šachty" 2*(2*2*2)</t>
  </si>
  <si>
    <t>"Voda" 1*1*2</t>
  </si>
  <si>
    <t>131301209</t>
  </si>
  <si>
    <t>Hloubení zapažených jam a zářezů s urovnáním dna do předepsaného profilu a spádu Příplatek k cenám za lepivost horniny tř. 4</t>
  </si>
  <si>
    <t>2098008224</t>
  </si>
  <si>
    <t>"Šachty" 2*(2*2*2)*0,5</t>
  </si>
  <si>
    <t>"Voda" (1*1*2)*0,5</t>
  </si>
  <si>
    <t>132301201</t>
  </si>
  <si>
    <t>Hloubení zapažených i nezapažených rýh šířky přes 600 do 2 000 mm s urovnáním dna do předepsaného profilu a spádu v hornině tř. 4 do 100 m3</t>
  </si>
  <si>
    <t>-1847938188</t>
  </si>
  <si>
    <t>6*1,1*1,85</t>
  </si>
  <si>
    <t>5*1,1*1,85</t>
  </si>
  <si>
    <t>15,5*1,1*1,85</t>
  </si>
  <si>
    <t>132301209</t>
  </si>
  <si>
    <t>Hloubení zapažených i nezapažených rýh šířky přes 600 do 2 000 mm s urovnáním dna do předepsaného profilu a spádu v hornině tř. 4 Příplatek k cenám za lepivost horniny tř. 4</t>
  </si>
  <si>
    <t>-1097644299</t>
  </si>
  <si>
    <t>(5*1,1*1,85)/2</t>
  </si>
  <si>
    <t>(6*1,1*1,85)/2</t>
  </si>
  <si>
    <t>(15,5*1,1*1,85)/2</t>
  </si>
  <si>
    <t>151201101</t>
  </si>
  <si>
    <t>Zřízení pažení a rozepření stěn rýh pro podzemní vedení pro všechny šířky rýhy zátažné, hloubky do 2 m</t>
  </si>
  <si>
    <t>-670707239</t>
  </si>
  <si>
    <t>6*2*2</t>
  </si>
  <si>
    <t>5*2*2</t>
  </si>
  <si>
    <t>15,5*2*2</t>
  </si>
  <si>
    <t>2*((2*2)*2)</t>
  </si>
  <si>
    <t>151201111</t>
  </si>
  <si>
    <t>Odstranění pažení a rozepření stěn rýh pro podzemní vedení s uložením materiálu na vzdálenost do 3 m od kraje výkopu zátažné, hloubky do 2 m</t>
  </si>
  <si>
    <t>-261010940</t>
  </si>
  <si>
    <t>-1326367853</t>
  </si>
  <si>
    <t>1498765551</t>
  </si>
  <si>
    <t>(18+53,928)-42,98</t>
  </si>
  <si>
    <t>1217302596</t>
  </si>
  <si>
    <t>-1240958611</t>
  </si>
  <si>
    <t>647628096</t>
  </si>
  <si>
    <t>((18+53,928)-42,98)*1,5</t>
  </si>
  <si>
    <t>CS ÚRS 2016 01</t>
  </si>
  <si>
    <t>43388795</t>
  </si>
  <si>
    <t>5*1,1*1,2</t>
  </si>
  <si>
    <t>6*1,1*1,2</t>
  </si>
  <si>
    <t>15,5*1,1*1,2</t>
  </si>
  <si>
    <t>2*2*2</t>
  </si>
  <si>
    <t>175151101</t>
  </si>
  <si>
    <t>Obsypání potrubí strojně sypaninou z vhodných hornin tř. 1 až 4 nebo materiálem připraveným podél výkopu ve vzdálenosti do 3 m od jeho kraje, pro jakoukoliv hloubku výkopu a míru zhutnění bez prohození sypaniny</t>
  </si>
  <si>
    <t>-573333457</t>
  </si>
  <si>
    <t>6*1,1*0,5</t>
  </si>
  <si>
    <t>5*1,1*0,5</t>
  </si>
  <si>
    <t>15,5*1,1*0,5</t>
  </si>
  <si>
    <t>583336500</t>
  </si>
  <si>
    <t>Kamenivo přírodní těžené pro stavební účely  PTK  (drobné, hrubé, štěrkopísky) kamenivo těžené hrubé frakce   8-16 praná pískovna Bratčice</t>
  </si>
  <si>
    <t>765572244</t>
  </si>
  <si>
    <t>(6*1,1*0,5)*1,65</t>
  </si>
  <si>
    <t>(5*1,1*0,5)*1,65</t>
  </si>
  <si>
    <t>(15,5*1,1*0,5)*1,65</t>
  </si>
  <si>
    <t>181102302</t>
  </si>
  <si>
    <t>Úprava pláně na stavbách dálnic v zářezech mimo skalních se zhutněním</t>
  </si>
  <si>
    <t>-1091411288</t>
  </si>
  <si>
    <t>6*1,1</t>
  </si>
  <si>
    <t>5*1,1</t>
  </si>
  <si>
    <t>15,5*1,1</t>
  </si>
  <si>
    <t>2*2</t>
  </si>
  <si>
    <t>181301102</t>
  </si>
  <si>
    <t>Rozprostření a urovnání ornice v rovině nebo ve svahu sklonu do 1:5 při souvislé ploše do 500 m2, tl. vrstvy přes 100 do 150 mm</t>
  </si>
  <si>
    <t>1037149578</t>
  </si>
  <si>
    <t>1*1</t>
  </si>
  <si>
    <t>181411121</t>
  </si>
  <si>
    <t>Založení trávníku na půdě předem připravené plochy do 1000 m2 výsevem včetně utažení lučního v rovině nebo na svahu do 1:5</t>
  </si>
  <si>
    <t>2078233961</t>
  </si>
  <si>
    <t>005724150</t>
  </si>
  <si>
    <t>Osiva pícnin směsi travní balení obvykle 25 kg parková směs exclusive (10 kg)</t>
  </si>
  <si>
    <t>312694968</t>
  </si>
  <si>
    <t>185804215</t>
  </si>
  <si>
    <t>Vypletí v rovině nebo na svahu do 1:5 trávníku po výsevu</t>
  </si>
  <si>
    <t>-1250951093</t>
  </si>
  <si>
    <t>358315114</t>
  </si>
  <si>
    <t>Bourání šachty, stoky kompletní nebo vybourání otvorů průřezové plochy do 4 m2 ve stokách ze zdiva z prostého betonu</t>
  </si>
  <si>
    <t>92518439</t>
  </si>
  <si>
    <t>"Š2" (3,14*(0,5*0,5))*2</t>
  </si>
  <si>
    <t>"Šs1" (3,14*(0,5*0,5))*2</t>
  </si>
  <si>
    <t>359901111</t>
  </si>
  <si>
    <t>Vyčištění stok jakékoliv výšky</t>
  </si>
  <si>
    <t>-1964103123</t>
  </si>
  <si>
    <t>359901212</t>
  </si>
  <si>
    <t>Monitoring stok (kamerový systém) jakékoli výšky stávající kanalizace</t>
  </si>
  <si>
    <t>1715460042</t>
  </si>
  <si>
    <t>451573111</t>
  </si>
  <si>
    <t>Lože pod potrubí, stoky a drobné objekty v otevřeném výkopu z písku a štěrkopísku do 63 mm</t>
  </si>
  <si>
    <t>1759150012</t>
  </si>
  <si>
    <t>15,5*1,1*0,15</t>
  </si>
  <si>
    <t>617633112</t>
  </si>
  <si>
    <t>Vnitřní úprava povrchu betonových šachet stěrkou z těsnící cementové malty dvouvrstvou, šachet válcových a kuželových</t>
  </si>
  <si>
    <t>421146095</t>
  </si>
  <si>
    <t>"UV" (3,14*0,5)*1,5</t>
  </si>
  <si>
    <t>632452113</t>
  </si>
  <si>
    <t>Potěr šachet vnitřního dna vodotěsnou cementovou maltou tloušťky 20 mm, hlazený hladítkem ocelovým</t>
  </si>
  <si>
    <t>1428892398</t>
  </si>
  <si>
    <t>"UV" 3,14*(0,25*0,25)</t>
  </si>
  <si>
    <t>Trubní vedení</t>
  </si>
  <si>
    <t>837261921-R</t>
  </si>
  <si>
    <t>Výměna kameninových tvarovek na potrubí z trub kameninových v otevřeném výkopu s integrovaným těsněním odbočných DN 100</t>
  </si>
  <si>
    <t>-165070488</t>
  </si>
  <si>
    <t>871275211</t>
  </si>
  <si>
    <t>Kanalizační potrubí z tvrdého PVC v otevřeném výkopu ve sklonu do 20 %, hladkého plnostěnného jednovrstvého, tuhost třídy SN 4 DN 125</t>
  </si>
  <si>
    <t>-449296742</t>
  </si>
  <si>
    <t>"Dešťová kan." 6</t>
  </si>
  <si>
    <t>871315211</t>
  </si>
  <si>
    <t>Kanalizační potrubí z tvrdého PVC v otevřeném výkopu ve sklonu do 20 %, hladkého plnostěnného jednovrstvého, tuhost třídy SN 4 DN 160</t>
  </si>
  <si>
    <t>-1531573757</t>
  </si>
  <si>
    <t>"Přípojka kan." 5</t>
  </si>
  <si>
    <t>"UV" 1</t>
  </si>
  <si>
    <t>871355211</t>
  </si>
  <si>
    <t>Kanalizační potrubí z tvrdého PVC v otevřeném výkopu ve sklonu do 20 %, hladkého plnostěnného jednovrstvého, tuhost třídy SN 4 DN 200</t>
  </si>
  <si>
    <t>1397615502</t>
  </si>
  <si>
    <t>"Přeložka kan."14,5</t>
  </si>
  <si>
    <t>877275211</t>
  </si>
  <si>
    <t>Montáž tvarovek na kanalizačním potrubí z trub z plastu z tvrdého PVC nebo z polypropylenu v otevřeném výkopu jednoosých DN 125</t>
  </si>
  <si>
    <t>-1344117157</t>
  </si>
  <si>
    <t>286113560</t>
  </si>
  <si>
    <t>koleno kanalizace plastové KG 125x45°</t>
  </si>
  <si>
    <t>-1107417431</t>
  </si>
  <si>
    <t>877315211</t>
  </si>
  <si>
    <t>Montáž tvarovek na kanalizačním potrubí z trub z plastu z tvrdého PVC systém KG nebo z polypropylenu systém KG 2000 v otevřeném výkopu jednoosých DN 150</t>
  </si>
  <si>
    <t>1318359116</t>
  </si>
  <si>
    <t>286113600</t>
  </si>
  <si>
    <t>Trubky z polyvinylchloridu kanalizace domovní a uliční KG - Systém (PVC) PipeLife kolena KGB KGB 150x30°</t>
  </si>
  <si>
    <t>-156874885</t>
  </si>
  <si>
    <t>877355211</t>
  </si>
  <si>
    <t>Montáž tvarovek na kanalizačním potrubí z trub z plastu z tvrdého PVC nebo z polypropylenu v otevřeném výkopu jednoosých DN 200</t>
  </si>
  <si>
    <t>224456697</t>
  </si>
  <si>
    <t>286113650</t>
  </si>
  <si>
    <t>koleno kanalizace plastové KG 200x30°</t>
  </si>
  <si>
    <t>273070211</t>
  </si>
  <si>
    <t>891181912-R</t>
  </si>
  <si>
    <t>Výměna vodovodních armatur na potrubí šoupátek nebo klapek uzavíracích v otevřeném výkopu nebo v šachtách DN 40</t>
  </si>
  <si>
    <t>572005172</t>
  </si>
  <si>
    <t>892233122</t>
  </si>
  <si>
    <t>Proplach a dezinfekce vodovodního potrubí DN od 40 do 70</t>
  </si>
  <si>
    <t>362040364</t>
  </si>
  <si>
    <t>892271111</t>
  </si>
  <si>
    <t>Tlakové zkoušky vodou na potrubí DN 100 nebo 125</t>
  </si>
  <si>
    <t>CS ÚRS 2015 01</t>
  </si>
  <si>
    <t>-911052583</t>
  </si>
  <si>
    <t>892351111</t>
  </si>
  <si>
    <t>Tlakové zkoušky vodou na potrubí DN 150 nebo 200</t>
  </si>
  <si>
    <t>1026795607</t>
  </si>
  <si>
    <t>892372111</t>
  </si>
  <si>
    <t>Tlakové zkoušky vodou zabezpečení konců potrubí při tlakových zkouškách DN do 300</t>
  </si>
  <si>
    <t>1896469868</t>
  </si>
  <si>
    <t>894411111</t>
  </si>
  <si>
    <t>Zřízení šachet kanalizačních z betonových dílců výšky vstupu do 1,50 m s obložením dna betonem tř. C 25/30, na potrubí DN do 200</t>
  </si>
  <si>
    <t>-1071124158</t>
  </si>
  <si>
    <t>592243370</t>
  </si>
  <si>
    <t>dno betonové šachty kanalizační přímé 100x60x40 cm</t>
  </si>
  <si>
    <t>-297459682</t>
  </si>
  <si>
    <t>592243810</t>
  </si>
  <si>
    <t>skruž betonová šachtová 100x100x12 cm, stupadla poplastovaná kapsová</t>
  </si>
  <si>
    <t>-1958112944</t>
  </si>
  <si>
    <t>592243920</t>
  </si>
  <si>
    <t>prstenec betonový vyrovnávací 62,5 x 8 x 12 cm</t>
  </si>
  <si>
    <t>419467255</t>
  </si>
  <si>
    <t>592243480</t>
  </si>
  <si>
    <t>těsnění elastomerové pro spojení šachetních dílů DN 1000</t>
  </si>
  <si>
    <t>-1739524369</t>
  </si>
  <si>
    <t>592243120</t>
  </si>
  <si>
    <t>konus šachetní betonový kapsové plastové stupadlo 100x62,5x58 cm</t>
  </si>
  <si>
    <t>-712245001</t>
  </si>
  <si>
    <t>894812201</t>
  </si>
  <si>
    <t>Revizní a čistící šachta z polypropylenu PP pro hladké trouby DN 425 šachtové dno (DN šachty / DN trubního vedení) DN 425/150 průtočné</t>
  </si>
  <si>
    <t>-962256182</t>
  </si>
  <si>
    <t>894812249</t>
  </si>
  <si>
    <t>Revizní a čistící šachta z polypropylenu PP pro hladké trouby DN 425 roura šachtová korugovaná Příplatek k cenám 2231 - 2242 za uříznutí šachtové roury</t>
  </si>
  <si>
    <t>1132635389</t>
  </si>
  <si>
    <t>"Š" 1</t>
  </si>
  <si>
    <t>894812613</t>
  </si>
  <si>
    <t>Revizní a čistící šachta z polypropylenu PP vyříznutí a utěsnění otvoru ve stěně šachty DN 200</t>
  </si>
  <si>
    <t>-1592861432</t>
  </si>
  <si>
    <t>"Šs2" 1</t>
  </si>
  <si>
    <t>899102211</t>
  </si>
  <si>
    <t>Demontáž poklopů litinových a ocelových včetně rámů, hmotnosti jednotlivě přes 50 do 100 Kg</t>
  </si>
  <si>
    <t>-1569841346</t>
  </si>
  <si>
    <t>899104111</t>
  </si>
  <si>
    <t>Osazení poklopů litinových a ocelových včetně rámů hmotnosti jednotlivě přes 150 kg</t>
  </si>
  <si>
    <t>-1620556390</t>
  </si>
  <si>
    <t>552410300</t>
  </si>
  <si>
    <t>poklop šachtový třída D 400, kruhový bez ventilace</t>
  </si>
  <si>
    <t>458574282</t>
  </si>
  <si>
    <t>899231111</t>
  </si>
  <si>
    <t>Výšková úprava uličního vstupu nebo vpusti do 200 mm zvýšením mříže</t>
  </si>
  <si>
    <t>-1271060919</t>
  </si>
  <si>
    <t>936311111-R</t>
  </si>
  <si>
    <t>Zabetonování potrubí uloženého ve vynechaných otvorech ve dně nebo ve stěnách nádrží, z betonu se zvýšenými nároky na prostředí o ploše otvoru do 0,25 m2</t>
  </si>
  <si>
    <t>602898169</t>
  </si>
  <si>
    <t>(3,14*(0,1*0,1))*14</t>
  </si>
  <si>
    <t>(3,14*(0,0625*0,0625))*21</t>
  </si>
  <si>
    <t>960133245</t>
  </si>
  <si>
    <t>1591279540</t>
  </si>
  <si>
    <t>997211612</t>
  </si>
  <si>
    <t>Nakládání suti nebo vybouraných hmot na dopravní prostředky pro vodorovnou dopravu vybouraných hmot</t>
  </si>
  <si>
    <t>1082373628</t>
  </si>
  <si>
    <t>997221815</t>
  </si>
  <si>
    <t>Poplatek za uložení stavebního odpadu na skládce (skládkovné) betonového</t>
  </si>
  <si>
    <t>-1419090930</t>
  </si>
  <si>
    <t>998276101</t>
  </si>
  <si>
    <t>Přesun hmot pro trubní vedení hloubené z trub z plastických hmot nebo sklolaminátových pro vodovody nebo kanalizace v otevřeném výkopu dopravní vzdálenost do 15 m</t>
  </si>
  <si>
    <t>-1831765086</t>
  </si>
  <si>
    <t>998276128</t>
  </si>
  <si>
    <t>Přesun hmot pro trubní vedení hloubené z trub z plastických hmot nebo sklolaminátových Příplatek k cenám za zvětšený přesun přes vymezenou největší dopravní vzdálenost přes 3000 do 5000 m</t>
  </si>
  <si>
    <t>-133032918</t>
  </si>
  <si>
    <t>721</t>
  </si>
  <si>
    <t>Zdravotechnika - vnitřní kanalizace</t>
  </si>
  <si>
    <t>721173401</t>
  </si>
  <si>
    <t>Potrubí z plastových trub PVC SN4 svodné (ležaté) DN 110</t>
  </si>
  <si>
    <t>-408224983</t>
  </si>
  <si>
    <t>721173402</t>
  </si>
  <si>
    <t>Potrubí z plastových trub PVC SN4 svodné (ležaté) DN 125</t>
  </si>
  <si>
    <t>1223250951</t>
  </si>
  <si>
    <t>721173403</t>
  </si>
  <si>
    <t>Potrubí z plastových trub PVC SN4 svodné (ležaté) DN 160</t>
  </si>
  <si>
    <t>-324489297</t>
  </si>
  <si>
    <t>721174024</t>
  </si>
  <si>
    <t>Potrubí z plastových trub polypropylenové odpadní (svislé) DN 70</t>
  </si>
  <si>
    <t>1679257643</t>
  </si>
  <si>
    <t>721174025</t>
  </si>
  <si>
    <t>Potrubí z plastových trub polypropylenové odpadní (svislé) DN 100</t>
  </si>
  <si>
    <t>1712239302</t>
  </si>
  <si>
    <t>721174042</t>
  </si>
  <si>
    <t>Potrubí z plastových trub polypropylenové připojovací DN 40</t>
  </si>
  <si>
    <t>-617951153</t>
  </si>
  <si>
    <t>721174043</t>
  </si>
  <si>
    <t>Potrubí z plastových trub polypropylenové připojovací DN 50</t>
  </si>
  <si>
    <t>-1894360349</t>
  </si>
  <si>
    <t>721174044</t>
  </si>
  <si>
    <t>Potrubí z plastových trub polypropylenové připojovací DN 70</t>
  </si>
  <si>
    <t>-620686377</t>
  </si>
  <si>
    <t>721174045</t>
  </si>
  <si>
    <t>Potrubí z plastových trub polypropylenové připojovací DN 100</t>
  </si>
  <si>
    <t>697356543</t>
  </si>
  <si>
    <t>721174063</t>
  </si>
  <si>
    <t>Potrubí z plastových trub polypropylenové větrací DN 110</t>
  </si>
  <si>
    <t>-1654896679</t>
  </si>
  <si>
    <t>721194104</t>
  </si>
  <si>
    <t>Vyměření přípojek na potrubí vyvedení a upevnění odpadních výpustek DN 40</t>
  </si>
  <si>
    <t>-626551224</t>
  </si>
  <si>
    <t>721194105</t>
  </si>
  <si>
    <t>Vyměření přípojek na potrubí vyvedení a upevnění odpadních výpustek DN 50</t>
  </si>
  <si>
    <t>1052254003</t>
  </si>
  <si>
    <t>721194109</t>
  </si>
  <si>
    <t>Vyměření přípojek na potrubí vyvedení a upevnění odpadních výpustek DN 100</t>
  </si>
  <si>
    <t>1600546133</t>
  </si>
  <si>
    <t>721211403</t>
  </si>
  <si>
    <t xml:space="preserve">Podlahové vpusti s vodorovným odtokem DN 50/75 s kulovým kloubem </t>
  </si>
  <si>
    <t>254444295</t>
  </si>
  <si>
    <t>721212112</t>
  </si>
  <si>
    <t>Odtokové sprchové žlaby se zápachovou uzávěrkou a krycím roštem délky 800 mm</t>
  </si>
  <si>
    <t>428550659</t>
  </si>
  <si>
    <t>721212113</t>
  </si>
  <si>
    <t>Odtokové sprchové žlaby se zápachovou uzávěrkou a krycím roštem délky 900 mm</t>
  </si>
  <si>
    <t>1966446448</t>
  </si>
  <si>
    <t>721242115</t>
  </si>
  <si>
    <t xml:space="preserve">Lapače střešních splavenin z polypropylenu (PP) DN 110 </t>
  </si>
  <si>
    <t>783409350</t>
  </si>
  <si>
    <t>61569058</t>
  </si>
  <si>
    <t>721274123</t>
  </si>
  <si>
    <t>Ventily přivzdušňovací odpadních potrubí vnitřní DN 100</t>
  </si>
  <si>
    <t>991821789</t>
  </si>
  <si>
    <t>721290112</t>
  </si>
  <si>
    <t>Zkouška těsnosti kanalizace v objektech vodou DN 150 nebo DN 200</t>
  </si>
  <si>
    <t>-135170735</t>
  </si>
  <si>
    <t>998721101</t>
  </si>
  <si>
    <t>Přesun hmot pro vnitřní kanalizace stanovený z hmotnosti přesunovaného materiálu vodorovná dopravní vzdálenost do 50 m v objektech výšky do 6 m</t>
  </si>
  <si>
    <t>1499330039</t>
  </si>
  <si>
    <t>722</t>
  </si>
  <si>
    <t>Zdravotechnika - vnitřní vodovod</t>
  </si>
  <si>
    <t>722174022</t>
  </si>
  <si>
    <t>Potrubí z plastových trubek z polypropylenu (PPR) svařovaných polyfuzně PN 20 (SDR 6) D 20 x 3,4</t>
  </si>
  <si>
    <t>-1649828201</t>
  </si>
  <si>
    <t>722174023</t>
  </si>
  <si>
    <t>Potrubí z plastových trubek z polypropylenu (PPR) svařovaných polyfuzně PN 20 (SDR 6) D 25 x 4,2</t>
  </si>
  <si>
    <t>1758707054</t>
  </si>
  <si>
    <t>722174024</t>
  </si>
  <si>
    <t>Potrubí z plastových trubek z polypropylenu (PPR) svařovaných polyfuzně PN 20 (SDR 6) D 32 x 5,4</t>
  </si>
  <si>
    <t>240126287</t>
  </si>
  <si>
    <t>722181221</t>
  </si>
  <si>
    <t>Ochrana potrubí termoizolačními trubicemi z pěnového polyetylenu PE přilepenými v příčných a podélných spojích, tloušťky izolace přes 6 do 9 mm, vnitřního průměru izolace DN do 22 mm</t>
  </si>
  <si>
    <t>-1180690285</t>
  </si>
  <si>
    <t>722181222</t>
  </si>
  <si>
    <t>Ochrana potrubí termoizolačními trubicemi z pěnového polyetylenu PE přilepenými v příčných a podélných spojích, tloušťky izolace přes 6 do 9 mm, vnitřního průměru izolace DN přes 22 do 45 mm</t>
  </si>
  <si>
    <t>-529516537</t>
  </si>
  <si>
    <t>722190401</t>
  </si>
  <si>
    <t>Zřízení přípojek na potrubí vyvedení a upevnění výpustek do DN 25</t>
  </si>
  <si>
    <t>-1798413176</t>
  </si>
  <si>
    <t>722231142</t>
  </si>
  <si>
    <t>Armatury se dvěma závity ventily pojistné rohové G 3/4</t>
  </si>
  <si>
    <t>-1570507681</t>
  </si>
  <si>
    <t>722232062</t>
  </si>
  <si>
    <t>Armatury se dvěma závity kulové kohouty PN 42 do 185 st.C přímé vnitřní závit s vypouštěním (R 250 DS Giacomini) G 3/4</t>
  </si>
  <si>
    <t>2120996679</t>
  </si>
  <si>
    <t>722232063</t>
  </si>
  <si>
    <t>Armatury se dvěma závity kulové kohouty PN 42 do 185 st.C přímé vnitřní závit s vypouštěním G 1</t>
  </si>
  <si>
    <t>-751813107</t>
  </si>
  <si>
    <t>722290226</t>
  </si>
  <si>
    <t>Zkoušky, proplach a desinfekce vodovodního potrubí zkoušky těsnosti vodovodního potrubí závitového do DN 50</t>
  </si>
  <si>
    <t>661509375</t>
  </si>
  <si>
    <t>722290234</t>
  </si>
  <si>
    <t>Zkoušky, proplach a desinfekce vodovodního potrubí proplach a desinfekce vodovodního potrubí do DN 80</t>
  </si>
  <si>
    <t>-1284029566</t>
  </si>
  <si>
    <t>998722101</t>
  </si>
  <si>
    <t>Přesun hmot pro vnitřní vodovod stanovený z hmotnosti přesunovaného materiálu vodorovná dopravní vzdálenost do 50 m v objektech výšky do 6 m</t>
  </si>
  <si>
    <t>-85028681</t>
  </si>
  <si>
    <t>723</t>
  </si>
  <si>
    <t>Zdravotechnika - vnitřní plynovod</t>
  </si>
  <si>
    <t>723111204</t>
  </si>
  <si>
    <t>Potrubí z ocelových trubek závitových černých spojovaných svařováním, bezešvých běžných DN 25</t>
  </si>
  <si>
    <t>-1673985845</t>
  </si>
  <si>
    <t>723150367</t>
  </si>
  <si>
    <t>Potrubí z ocelových trubek hladkých chráničky D 57/2,9</t>
  </si>
  <si>
    <t>-1797702468</t>
  </si>
  <si>
    <t>723190253</t>
  </si>
  <si>
    <t>Přípojky plynovodní ke strojům a zařízením z trubek vyvedení a upevnění plynovodních výpustek na potrubí DN 25</t>
  </si>
  <si>
    <t>-1741733227</t>
  </si>
  <si>
    <t>723190901</t>
  </si>
  <si>
    <t>Opravy plynovodního potrubí uzavření nebo otevření potrubí</t>
  </si>
  <si>
    <t>-1134457795</t>
  </si>
  <si>
    <t>723190909</t>
  </si>
  <si>
    <t>Opravy plynovodního potrubí neúřední zkouška těsnosti dosavadního potrubí</t>
  </si>
  <si>
    <t>-570069248</t>
  </si>
  <si>
    <t>723190914</t>
  </si>
  <si>
    <t>Opravy plynovodního potrubí navaření odbočky na potrubí DN 25</t>
  </si>
  <si>
    <t>-1232139831</t>
  </si>
  <si>
    <t>723231173</t>
  </si>
  <si>
    <t>Armatury se dvěma závity kohouty kulové PN 42 do 185 st.C rohové plnoprůtokové vnitřní závit G 3/4</t>
  </si>
  <si>
    <t>209347635</t>
  </si>
  <si>
    <t>723231174</t>
  </si>
  <si>
    <t>Armatury se dvěma závity kohouty kulové PN 42 do 185 st.C rohové plnoprůtokové vnitřní závit G 1</t>
  </si>
  <si>
    <t>-410887984</t>
  </si>
  <si>
    <t>998723101</t>
  </si>
  <si>
    <t>Přesun hmot pro vnitřní plynovod stanovený z hmotnosti přesunovaného materiálu vodorovná dopravní vzdálenost do 50 m v objektech, výšky do 6 m</t>
  </si>
  <si>
    <t>36696530</t>
  </si>
  <si>
    <t>725119125</t>
  </si>
  <si>
    <t>Zařízení záchodů montáž klozetových mís závěsných na nosné stěny</t>
  </si>
  <si>
    <t>-939826128</t>
  </si>
  <si>
    <t>642360910</t>
  </si>
  <si>
    <t>mísa klozetová keramická závěsná s hlubokým splachováním bílá</t>
  </si>
  <si>
    <t>-518316607</t>
  </si>
  <si>
    <t>642360510</t>
  </si>
  <si>
    <t>klozet keramický závěsný hluboké splachování handicap bílý</t>
  </si>
  <si>
    <t>-1003656186</t>
  </si>
  <si>
    <t>551673810</t>
  </si>
  <si>
    <t>sedátko klozetové s poklopem duroplastové bílé</t>
  </si>
  <si>
    <t>-1172477175</t>
  </si>
  <si>
    <t>725129101</t>
  </si>
  <si>
    <t>Pisoárové záchodky montáž ostatních typů keramických</t>
  </si>
  <si>
    <t>527932685</t>
  </si>
  <si>
    <t>642509070</t>
  </si>
  <si>
    <t>urinál keramický přívod vodorovný vnitřní bílý</t>
  </si>
  <si>
    <t>1521428662</t>
  </si>
  <si>
    <t>725211603</t>
  </si>
  <si>
    <t>Umyvadla keramická bez výtokových armatur se zápachovou uzávěrkou připevněná na stěnu šrouby bílá bez sloupu nebo krytu na sifon 600 mm</t>
  </si>
  <si>
    <t>-458565707</t>
  </si>
  <si>
    <t>725211681</t>
  </si>
  <si>
    <t>Umyvadla keramická bez výtokových armatur zdravotní se zápachovou uzávěrkou připevněná na stěnu šrouby bílá 640 mm</t>
  </si>
  <si>
    <t>-1008578886</t>
  </si>
  <si>
    <t>725245102</t>
  </si>
  <si>
    <t>Sprchové vaničky, boxy, kouty a zástěny zástěny sprchové do výšky 2000 mm dveře jednokřídlé, šířky 800 mm</t>
  </si>
  <si>
    <t>998199952</t>
  </si>
  <si>
    <t>725339111</t>
  </si>
  <si>
    <t>Výlevky montáž výlevky</t>
  </si>
  <si>
    <t>370533438</t>
  </si>
  <si>
    <t>642711010R</t>
  </si>
  <si>
    <t>výlevka keramická</t>
  </si>
  <si>
    <t>-1666152258</t>
  </si>
  <si>
    <t>725821312</t>
  </si>
  <si>
    <t>Baterie dřezové nástěnné pákové s otáčivým kulatým ústím a délkou ramínka 300 mm</t>
  </si>
  <si>
    <t>-273108700</t>
  </si>
  <si>
    <t>725822611</t>
  </si>
  <si>
    <t>Baterie umyvadlové stojánkové pákové bez výpusti</t>
  </si>
  <si>
    <t>-229406350</t>
  </si>
  <si>
    <t>725841311</t>
  </si>
  <si>
    <t>Baterie sprchové nástěnné pákové</t>
  </si>
  <si>
    <t>-1005227307</t>
  </si>
  <si>
    <t>551928520</t>
  </si>
  <si>
    <t>růžice sprchová třípolohová D 65 mm L 210 mm</t>
  </si>
  <si>
    <t>1918119594</t>
  </si>
  <si>
    <t>551928580</t>
  </si>
  <si>
    <t>hadice sprchová plastová/kovová 200 cm</t>
  </si>
  <si>
    <t>-1196495857</t>
  </si>
  <si>
    <t>725859101</t>
  </si>
  <si>
    <t>Ventily odpadní pro zařizovací předměty montáž ventilů do DN 32</t>
  </si>
  <si>
    <t>-1271478478</t>
  </si>
  <si>
    <t>551618365R</t>
  </si>
  <si>
    <t>uzávěrka zápachová pro pisoáry DN 40</t>
  </si>
  <si>
    <t>-973729812</t>
  </si>
  <si>
    <t>725980121</t>
  </si>
  <si>
    <t>Dvířka 15/15</t>
  </si>
  <si>
    <t>-1062375437</t>
  </si>
  <si>
    <t>998725101</t>
  </si>
  <si>
    <t>Přesun hmot pro zařizovací předměty stanovený z hmotnosti přesunovaného materiálu vodorovná dopravní vzdálenost do 50 m v objektech výšky do 6 m</t>
  </si>
  <si>
    <t>-1626698496</t>
  </si>
  <si>
    <t>726</t>
  </si>
  <si>
    <t>Zdravotechnika - předstěnové instalace</t>
  </si>
  <si>
    <t>726131041</t>
  </si>
  <si>
    <t>Předstěnové instalační systémy do lehkých stěn s kovovou konstrukcí pro závěsné klozety ovládání zepředu, stavební výšky 1120 mm</t>
  </si>
  <si>
    <t>-416345023</t>
  </si>
  <si>
    <t>726131042-R</t>
  </si>
  <si>
    <t>Předstěnové instalační systémy do lehkých stěn s kovovou konstrukcí pro závěsné klozety ovládání zepředu, stavební výšky 1120 mm s připojením na odsávání zápachu</t>
  </si>
  <si>
    <t>923446356</t>
  </si>
  <si>
    <t>726131043</t>
  </si>
  <si>
    <t>Předstěnové instalační systémy do lehkých stěn s kovovou konstrukcí pro závěsné klozety ovládání zepředu, stavební výšky 1120 mm pro tělesně postižené</t>
  </si>
  <si>
    <t>-880181528</t>
  </si>
  <si>
    <t>998726111</t>
  </si>
  <si>
    <t>Přesun hmot pro instalační prefabrikáty stanovený z hmotnosti přesunovaného materiálu vodorovná dopravní vzdálenost do 50 m v objektech výšky do 6 m</t>
  </si>
  <si>
    <t>385009974</t>
  </si>
  <si>
    <t>732</t>
  </si>
  <si>
    <t>Ústřední vytápění - strojovny</t>
  </si>
  <si>
    <t>732429212</t>
  </si>
  <si>
    <t>Čerpadla teplovodní montáž čerpadel (do potrubí) ostatních typů mokroběžných závitových DN 25</t>
  </si>
  <si>
    <t>1069878341</t>
  </si>
  <si>
    <t>426106350-R</t>
  </si>
  <si>
    <t>čerpadlo oběhové teplovodní závitové s integrovaným uzavíráním DN 20 pro TUV výtlak 1.1 m Qmax 0.5 m3/h PN 10 bronzové</t>
  </si>
  <si>
    <t>428875669</t>
  </si>
  <si>
    <t>998732101</t>
  </si>
  <si>
    <t>Přesun hmot pro strojovny stanovený z hmotnosti přesunovaného materiálu vodorovná dopravní vzdálenost do 50 m v objektech výšky do 6 m</t>
  </si>
  <si>
    <t>-93350804</t>
  </si>
  <si>
    <t>SO_01_4 - Ústřední vytápění</t>
  </si>
  <si>
    <t>PROFat+EKIS, spol.s r.o., Jihlava 58601</t>
  </si>
  <si>
    <t>D1 - ÚSTŘEDNÍ VYTÁPĚNÍ</t>
  </si>
  <si>
    <t xml:space="preserve">    D2 - Ústřední vytápění - strojní část</t>
  </si>
  <si>
    <t xml:space="preserve">    D3 - IZOLACE TEPELNÉ</t>
  </si>
  <si>
    <t xml:space="preserve">    D4 - HODINOVÉ SAZBY</t>
  </si>
  <si>
    <t>D1</t>
  </si>
  <si>
    <t>ÚSTŘEDNÍ VYTÁPĚNÍ</t>
  </si>
  <si>
    <t>D2</t>
  </si>
  <si>
    <t>Ústřední vytápění - strojní část</t>
  </si>
  <si>
    <t>731 24-2113</t>
  </si>
  <si>
    <t>ZDROJ TEPLA, plynový kondenzační kotel 3,4-24/34kW, zemní plyn, 0,36-3,6 m3/h, regulace viz samostatná</t>
  </si>
  <si>
    <t>Pol2</t>
  </si>
  <si>
    <t>SADA pro dělené odkouření</t>
  </si>
  <si>
    <t>Pol3</t>
  </si>
  <si>
    <t>Revizní rovný kus s kontrolním víčkem, O 80 mm</t>
  </si>
  <si>
    <t>Pol4</t>
  </si>
  <si>
    <t>prodloužení d 80-2 m</t>
  </si>
  <si>
    <t>Pol5</t>
  </si>
  <si>
    <t>prodloužení d 80-1 m</t>
  </si>
  <si>
    <t>Pol6</t>
  </si>
  <si>
    <t>prodloužení d 80-0,5 m</t>
  </si>
  <si>
    <t>Pol7</t>
  </si>
  <si>
    <t>koleno 45</t>
  </si>
  <si>
    <t>Pol8</t>
  </si>
  <si>
    <t>koleno 90, d80</t>
  </si>
  <si>
    <t>Pol9</t>
  </si>
  <si>
    <t>Trubka O 80 mm, délka 1000 mm pro kondenzační kotle / UV stabiln</t>
  </si>
  <si>
    <t>Pol10</t>
  </si>
  <si>
    <t>Koncová protidešťová manžeta pro rovné střechy (černá)</t>
  </si>
  <si>
    <t>Pol11</t>
  </si>
  <si>
    <t>Koncovka děleného odkouření</t>
  </si>
  <si>
    <t>Pol12</t>
  </si>
  <si>
    <t>drátová verze pro první topný okruh</t>
  </si>
  <si>
    <t>Pol13</t>
  </si>
  <si>
    <t>Vnější sonda</t>
  </si>
  <si>
    <t>731 24-4493</t>
  </si>
  <si>
    <t>montáž kotlů kondenzačních do 28 kW</t>
  </si>
  <si>
    <t>732 19-9100</t>
  </si>
  <si>
    <t>MONTÁŽ ORIENTAČNÍCH ŠTÍTKŮ</t>
  </si>
  <si>
    <t>KS</t>
  </si>
  <si>
    <t>732 33-1922</t>
  </si>
  <si>
    <t>bezpečnostní uzávěr G 1"</t>
  </si>
  <si>
    <t>732 33-1614</t>
  </si>
  <si>
    <t>nádoby tlakové expanzní PN 6, objem 25 l</t>
  </si>
  <si>
    <t>733 22-3102</t>
  </si>
  <si>
    <t>15*1</t>
  </si>
  <si>
    <t>733 22-3103</t>
  </si>
  <si>
    <t>18*1</t>
  </si>
  <si>
    <t>733 22-3104</t>
  </si>
  <si>
    <t>22*1</t>
  </si>
  <si>
    <t>733 22-3105</t>
  </si>
  <si>
    <t>28*1,5</t>
  </si>
  <si>
    <t>733 22-4205</t>
  </si>
  <si>
    <t>733 29-1102</t>
  </si>
  <si>
    <t>ZKOUŠKA TĚSNOSTI</t>
  </si>
  <si>
    <t>734 29-1123</t>
  </si>
  <si>
    <t>KOHOUTY PLNÍCÍ A VYPOUŠTĚCÍ G 1/2"</t>
  </si>
  <si>
    <t>734 29-2715</t>
  </si>
  <si>
    <t>KULOVÝ KOHOUT G 1"</t>
  </si>
  <si>
    <t>734 26-1412</t>
  </si>
  <si>
    <t>šroubení rohové bez vypouštění G 1/2" s adaptérem na měď 15*1</t>
  </si>
  <si>
    <t>734 26-1402</t>
  </si>
  <si>
    <t>šroubení pro napojení těles VK s adapterem na měď 15*1</t>
  </si>
  <si>
    <t>734 22-1543</t>
  </si>
  <si>
    <t>VENTILY TERMOSTATICKÉ bez hlavice, jednoregulační,rohové G1/2" s adaptérem na měď 15*1</t>
  </si>
  <si>
    <t>734 22-1682</t>
  </si>
  <si>
    <t>otopných těles VK</t>
  </si>
  <si>
    <t>734  22-1686</t>
  </si>
  <si>
    <t>radiárotových ventilů</t>
  </si>
  <si>
    <t>735 15-2173</t>
  </si>
  <si>
    <t>VK10/6060</t>
  </si>
  <si>
    <t>735 15-2176</t>
  </si>
  <si>
    <t>VK10/6090</t>
  </si>
  <si>
    <t>735 15-2177</t>
  </si>
  <si>
    <t>VK10/6100</t>
  </si>
  <si>
    <t>735 15-2178</t>
  </si>
  <si>
    <t>VK10/6110</t>
  </si>
  <si>
    <t>735 15-2179</t>
  </si>
  <si>
    <t>VK10/6120</t>
  </si>
  <si>
    <t>735 15-2276</t>
  </si>
  <si>
    <t>VK11/6090</t>
  </si>
  <si>
    <t>735 15-2277</t>
  </si>
  <si>
    <t>VK11/6100</t>
  </si>
  <si>
    <t>735 15-2278</t>
  </si>
  <si>
    <t>VK11/6110</t>
  </si>
  <si>
    <t>735 15-2279</t>
  </si>
  <si>
    <t>VK11/6120</t>
  </si>
  <si>
    <t>735 15-2281</t>
  </si>
  <si>
    <t>VK11/6160</t>
  </si>
  <si>
    <t>735 15-2298</t>
  </si>
  <si>
    <t>VK11/9110</t>
  </si>
  <si>
    <t>735 15-2377</t>
  </si>
  <si>
    <t>VK20/6100</t>
  </si>
  <si>
    <t>735 15-2379</t>
  </si>
  <si>
    <t>VK20/6120</t>
  </si>
  <si>
    <t>735 15-2381</t>
  </si>
  <si>
    <t>VK20/6160</t>
  </si>
  <si>
    <t>735 15-2500</t>
  </si>
  <si>
    <t>VK21/9140</t>
  </si>
  <si>
    <t>735 15-2575</t>
  </si>
  <si>
    <t>VK22/6080</t>
  </si>
  <si>
    <t>735 15-2600</t>
  </si>
  <si>
    <t>VK22/9140</t>
  </si>
  <si>
    <t>735 16-4511</t>
  </si>
  <si>
    <t>MONTÁŽ TĚLES NA STĚNU TYP KRC DO 1500 MM</t>
  </si>
  <si>
    <t>PC</t>
  </si>
  <si>
    <t>KRC 1220.500</t>
  </si>
  <si>
    <t>998732202</t>
  </si>
  <si>
    <t>Přesun hmot pro strojovny stanovený procentní sazbou (%) z ceny vodorovná dopravní vzdálenost do 50 m v objektech výšky přes 6 do 12 m</t>
  </si>
  <si>
    <t>D3</t>
  </si>
  <si>
    <t>IZOLACE TEPELNÉ</t>
  </si>
  <si>
    <t>713-46-3111</t>
  </si>
  <si>
    <t>izolace tepelná-návleková, potrubí vedené v podlaze</t>
  </si>
  <si>
    <t>Pol14</t>
  </si>
  <si>
    <t>15*1-20mm</t>
  </si>
  <si>
    <t>Pol15</t>
  </si>
  <si>
    <t>18*1-20 mm</t>
  </si>
  <si>
    <t>Pol16</t>
  </si>
  <si>
    <t>22*1-20 mm</t>
  </si>
  <si>
    <t>Pol17</t>
  </si>
  <si>
    <t>28*1,5-20 mm</t>
  </si>
  <si>
    <t>D4</t>
  </si>
  <si>
    <t>HODINOVÉ SAZBY</t>
  </si>
  <si>
    <t>HZS1</t>
  </si>
  <si>
    <t>TOPNÁ ZKOUŠKA</t>
  </si>
  <si>
    <t>HOD</t>
  </si>
  <si>
    <t>HZS2</t>
  </si>
  <si>
    <t>REVIZE SPALINOVÉ CESTY</t>
  </si>
  <si>
    <t>HZS3</t>
  </si>
  <si>
    <t>UVEDENÍ KOTLŮ DO PROVOZU SERVISNÍM TECHNIKEM, OŽIVENÍ REGULACE</t>
  </si>
  <si>
    <t>HZS4</t>
  </si>
  <si>
    <t>ODVZDUŠNĚNÍ A NAPUŠTĚNÍ SOUSTAVY VODOU</t>
  </si>
  <si>
    <t>HZS5</t>
  </si>
  <si>
    <t>SPOLUPRÁCE S OSTATNÍMI PROFESEMI</t>
  </si>
  <si>
    <t>HZS6</t>
  </si>
  <si>
    <t>STAVEBNÍ VÝPOMOCE</t>
  </si>
  <si>
    <t>SO_01_5 - Elektroinstalace</t>
  </si>
  <si>
    <t>D1 - Elektroinstalace - celkem [ zpracováno SW ASTRA Zlín ]</t>
  </si>
  <si>
    <t xml:space="preserve">    D2 - ROZVADĚČE - celkem</t>
  </si>
  <si>
    <t xml:space="preserve">      D3 - Rozvaděč R1</t>
  </si>
  <si>
    <t xml:space="preserve">      D4 - Rozvaděč R2</t>
  </si>
  <si>
    <t xml:space="preserve">      D5 - Rozvaděč RSLP</t>
  </si>
  <si>
    <t xml:space="preserve">    D6 - D.1.4)D. Silnoproudá elektrotechnika</t>
  </si>
  <si>
    <t xml:space="preserve">    D7 - D.1.4)D. Ochrana před bleskem</t>
  </si>
  <si>
    <t xml:space="preserve">    D8 - Zemní práce</t>
  </si>
  <si>
    <t xml:space="preserve">    D9 - D.1.4)E. Elektronické komunikace - trubkování a kabeláž bez aktivních prvků</t>
  </si>
  <si>
    <t>Elektroinstalace - celkem [ zpracováno SW ASTRA Zlín ]</t>
  </si>
  <si>
    <t>ROZVADĚČE - celkem</t>
  </si>
  <si>
    <t>Rozvaděč R1</t>
  </si>
  <si>
    <t>1182-16412</t>
  </si>
  <si>
    <t>RZB-Z-5S165 Rozvodnicová skříň</t>
  </si>
  <si>
    <t>Ks</t>
  </si>
  <si>
    <t>1182-15874</t>
  </si>
  <si>
    <t>LVN-125B-3 Jistič</t>
  </si>
  <si>
    <t>1182-14080</t>
  </si>
  <si>
    <t>350-3N-MZ Svodič přepětí</t>
  </si>
  <si>
    <t>1182-15762</t>
  </si>
  <si>
    <t>LTN-63B-3 Jistič</t>
  </si>
  <si>
    <t>1182-15624</t>
  </si>
  <si>
    <t>LTN-6B-1 Jistič</t>
  </si>
  <si>
    <t>1182-15625</t>
  </si>
  <si>
    <t>LTN-10B-1 Jistič</t>
  </si>
  <si>
    <t>1182-15627</t>
  </si>
  <si>
    <t>LTN-16B-1 Jistič</t>
  </si>
  <si>
    <t>1182-15756</t>
  </si>
  <si>
    <t>LTN-16B-3 Jistič</t>
  </si>
  <si>
    <t>1182-15758</t>
  </si>
  <si>
    <t>LTN-25B-3 Jistič</t>
  </si>
  <si>
    <t>1182-15888</t>
  </si>
  <si>
    <t>PS-LT-1100 Pomocný spínač</t>
  </si>
  <si>
    <t>1182-14008</t>
  </si>
  <si>
    <t>OLI-16B-1N-030AC Proudový chránič s nadproudovou ochranou</t>
  </si>
  <si>
    <t>1182-14010</t>
  </si>
  <si>
    <t>OLI-25B-1N-030AC Proudový chránič s nadproudovou ochranou</t>
  </si>
  <si>
    <t>1182-10160</t>
  </si>
  <si>
    <t>OFI-125-4-030AC Proudový chránič</t>
  </si>
  <si>
    <t>1182-10254</t>
  </si>
  <si>
    <t>RSI-20-20-A230 Instalační stykač</t>
  </si>
  <si>
    <t>1182-14567</t>
  </si>
  <si>
    <t>MIR-16-001-A230 Impulzní relé</t>
  </si>
  <si>
    <t>1182-15936</t>
  </si>
  <si>
    <t>Napáječ, řídící jednotka pro řízení osvětlení</t>
  </si>
  <si>
    <t>1002-2934</t>
  </si>
  <si>
    <t>416R6 Zásuvka průmyslová, přímá, s minimální velikostí příruby, vestavná montáž; řazení 3P+N+PE; b. IP 44, 16 A</t>
  </si>
  <si>
    <t>1042-228</t>
  </si>
  <si>
    <t>RSA 2,5A Řadová svornice</t>
  </si>
  <si>
    <t>1042-405</t>
  </si>
  <si>
    <t>RSA 6 A Řadová svornice</t>
  </si>
  <si>
    <t>1042-201</t>
  </si>
  <si>
    <t>RSA 16 A Řadová svornice</t>
  </si>
  <si>
    <t>1042-249</t>
  </si>
  <si>
    <t>RSA 35 A Řadová svornice</t>
  </si>
  <si>
    <t>Rozvaděč R2</t>
  </si>
  <si>
    <t>1049-437</t>
  </si>
  <si>
    <t>SOU-1 /230+fotosenzor soumrak. spínač, ext. fotosenzor s IP56, 1-50000Lx, výstup 1x přepínací 16A</t>
  </si>
  <si>
    <t>D5</t>
  </si>
  <si>
    <t>Rozvaděč RSLP</t>
  </si>
  <si>
    <t>1182-15294</t>
  </si>
  <si>
    <t>RZG-N-3S42 (RNG-3N42) Rozvodnicová skříň</t>
  </si>
  <si>
    <t>1182-16105</t>
  </si>
  <si>
    <t>MSO-32-3 Vypínač</t>
  </si>
  <si>
    <t>1182-14085</t>
  </si>
  <si>
    <t>SVD-335-3N-MZS Svodič přepětí</t>
  </si>
  <si>
    <t>D6</t>
  </si>
  <si>
    <t>D.1.4)D. Silnoproudá elektrotechnika</t>
  </si>
  <si>
    <t>1191-292</t>
  </si>
  <si>
    <t>motáž rozvaděčů na stavbě</t>
  </si>
  <si>
    <t>1038-508</t>
  </si>
  <si>
    <t>2070,00 PPS 3x400 A šrouby na kabelová oka</t>
  </si>
  <si>
    <t>1182-14918</t>
  </si>
  <si>
    <t>PNA000 125A gG Pojistková vložka</t>
  </si>
  <si>
    <t>1263-3149</t>
  </si>
  <si>
    <t>"A" - 8592040109802 GRIFON-239-PX-EP, 2x39W, IP40</t>
  </si>
  <si>
    <t>1263-3548</t>
  </si>
  <si>
    <t>"B" - 8592040109246 BARBET/3-414-PX-D, 4x14W, IP40</t>
  </si>
  <si>
    <t>1263-4013</t>
  </si>
  <si>
    <t>"C" - 8592040042833 VIPET-I-PC-254-EP, 2x54W, IP66</t>
  </si>
  <si>
    <t>1263-2145</t>
  </si>
  <si>
    <t>"D" - 8592040066792 BARBET/3-424-BAP-M, 4x24W, IP20</t>
  </si>
  <si>
    <t>1063-40078</t>
  </si>
  <si>
    <t>"E" - ZCLED63Q830/M600-MIKRO, Kancelářské LED svítidlo do podhledu, 63W, M600, stmívatelné s řiditelným předřadníkem</t>
  </si>
  <si>
    <t>1063-40078.1</t>
  </si>
  <si>
    <t>"F" - DWS 135-4 / 34W NA1 HLX, Venkovní svítidlo na konzolu na fasádu, 1x34W - LED, Tělo svítidla z tlakově litého hliníku, opatřeno RAL vrstvou. U svítidla možno změna nastavení sklonu. Čelní kryt svítidla, který chrání zdroj a optiku, je tvořen tvrzeným borosilikátovým sklem. Optický systém tvoří HLX systém - street. Svítidlo je beznástrojově rozebiratelné, IP65</t>
  </si>
  <si>
    <t>1263-1927</t>
  </si>
  <si>
    <t>"G" - 8592040064385 BANDOG2-218, 2x18W, G24d2, IP20</t>
  </si>
  <si>
    <t>1263-1927.1</t>
  </si>
  <si>
    <t>"H" - BANDOG-SQUARE2-PC-126-EP, 1x26W, Zářivkové interiérové, vestavné, polykarbonátový kryt, elekronický předřadník, 1x26W, IP43/20</t>
  </si>
  <si>
    <t>1263-1893</t>
  </si>
  <si>
    <t>"N" - NXL100-NEXILITE, 1 h, 24W, nouzové, dočasné, 1 hod. IP40</t>
  </si>
  <si>
    <t>1184-2083</t>
  </si>
  <si>
    <t>T5 - 39W/840</t>
  </si>
  <si>
    <t>1184-2083.1</t>
  </si>
  <si>
    <t>T5 - 14W/840</t>
  </si>
  <si>
    <t>1184-2083.2</t>
  </si>
  <si>
    <t>T5 - 54W/840</t>
  </si>
  <si>
    <t>1184-2083.3</t>
  </si>
  <si>
    <t>T5 - 24W/840</t>
  </si>
  <si>
    <t>1184-2083.4</t>
  </si>
  <si>
    <t>jednopaticová - 18W/840</t>
  </si>
  <si>
    <t>1184-2083.5</t>
  </si>
  <si>
    <t>jednopaticová - 26W/840</t>
  </si>
  <si>
    <t>1184-445</t>
  </si>
  <si>
    <t>příspěvek na recyklaci svítidla</t>
  </si>
  <si>
    <t>1157-477</t>
  </si>
  <si>
    <t>recyklační poplatek za světelný zdroj</t>
  </si>
  <si>
    <t>1123-19</t>
  </si>
  <si>
    <t>67/2 KRABICE PŘÍSTROJOVÁ</t>
  </si>
  <si>
    <t>1123-4</t>
  </si>
  <si>
    <t>KU 68-1903 KRABICE ODBOČNÁ</t>
  </si>
  <si>
    <t>1123-4041</t>
  </si>
  <si>
    <t>8110 KRABICE</t>
  </si>
  <si>
    <t>1123-7271</t>
  </si>
  <si>
    <t>KO 125 E/EQ02 KRABICE ODB. S EQ SVORK.</t>
  </si>
  <si>
    <t>1042-151</t>
  </si>
  <si>
    <t>EPS2 EPS 2 s krytem</t>
  </si>
  <si>
    <t>1265-19</t>
  </si>
  <si>
    <t>4x1-2,5mm2 - bezšroubová</t>
  </si>
  <si>
    <t>1123-64</t>
  </si>
  <si>
    <t>2323 TRUBKA OHEBNÁ</t>
  </si>
  <si>
    <t>1123-66</t>
  </si>
  <si>
    <t>2336 TRUBKA OHEBNÁ</t>
  </si>
  <si>
    <t>1123-4894</t>
  </si>
  <si>
    <t>8025HF TRUBKA TUHÁ 1250 N HF</t>
  </si>
  <si>
    <t>1123-4118</t>
  </si>
  <si>
    <t>LV 18X13 LIŠTA VKLÁDACÍ (3m)</t>
  </si>
  <si>
    <t>1123-7746</t>
  </si>
  <si>
    <t>LHD 40X20 LIŠTA HRANATÁ</t>
  </si>
  <si>
    <t>1123-7751</t>
  </si>
  <si>
    <t>LHD 40X40 LIŠTA HRANATÁ</t>
  </si>
  <si>
    <t>1123-6379</t>
  </si>
  <si>
    <t>DZ 60X60 ŽLAB KABELOVÝ DRÁTĚNÝ, včetně podpěr</t>
  </si>
  <si>
    <t>1123-6380</t>
  </si>
  <si>
    <t>DZ 60X100 ŽLAB KABELOVÝ DRÁTĚNÝ, včetně podpěr</t>
  </si>
  <si>
    <t>1123-6387</t>
  </si>
  <si>
    <t>DZ 60X150 ŽLAB KABELOVÝ DRÁTĚNÝ, včetně podpěr</t>
  </si>
  <si>
    <t>1123-6381</t>
  </si>
  <si>
    <t>DZ 60X200 ŽLAB KABELOVÝ DRÁTĚNÝ, včetně podpěr</t>
  </si>
  <si>
    <t>1002-4448</t>
  </si>
  <si>
    <t>Přístroj spínače jednopólového (bezšroubové svorky); řazení 1, 1So (do hořlavých podkladů B až F)</t>
  </si>
  <si>
    <t>1002-4450</t>
  </si>
  <si>
    <t>Přístroj přepínače sériového (bezšroubové svorky); řazení 5 (do hořlavých podkladů B až F)</t>
  </si>
  <si>
    <t>1002-4451</t>
  </si>
  <si>
    <t>Přístroj přepínače střídavého (bezšroubové svorky); řazení 6, 6So (do hořlavých podkladů B až F)</t>
  </si>
  <si>
    <t>1002-6989</t>
  </si>
  <si>
    <t>Přístroj přepínače střídavého dvojitého (bezšroubové svorky); řazení 6+6 (6+1, 5B)</t>
  </si>
  <si>
    <t>1002-7162</t>
  </si>
  <si>
    <t>3559-A89345 Přístroj spínače žaluziového, jednopólového kolébkového; řazení 1+1 s blokováním (do hořlavých podkladů B až F)</t>
  </si>
  <si>
    <t>1002-4455</t>
  </si>
  <si>
    <t>3559-A87345 Přístroj ovládače zapínacího dvojitého (bezšroubové svorky); řazení 1/0+1/0 (do hořlavých podkladů B až F)</t>
  </si>
  <si>
    <t>1002-14</t>
  </si>
  <si>
    <t>Kryt spínače kolébkového;; b. bílá</t>
  </si>
  <si>
    <t>1002-15</t>
  </si>
  <si>
    <t>Kryt spínače kolébkového, dělený; ; b. bílá</t>
  </si>
  <si>
    <t>1002-585</t>
  </si>
  <si>
    <t>Kryt spínače žaluziového kolébkového, dělený, s potiskem;; b. bílá</t>
  </si>
  <si>
    <t>1002-11293</t>
  </si>
  <si>
    <t>3299-22103 Snímač pohybu, povrchová montáž; b. bílá</t>
  </si>
  <si>
    <t>1002-4593</t>
  </si>
  <si>
    <t>5519A-A02357 B Zásuvka jednonásobná (bezšroubové svorky), s ochranným kolíkem, s clonkami; řazení 2P+PE; d. Tango; b. bílá</t>
  </si>
  <si>
    <t>1002-24</t>
  </si>
  <si>
    <t>Rámeček pro elektroinstalační přístroje, jednonásobný; b. bílá</t>
  </si>
  <si>
    <t>1002-5717</t>
  </si>
  <si>
    <t>Zásuvka dvojnásobná (bezšroubové svorky), s ochrannými kolíky, s natočenou dutinou, s clonkami; b. bílá</t>
  </si>
  <si>
    <t>1002-7087</t>
  </si>
  <si>
    <t>podlahová krabice pro 10 modulů "PROFIL45", včetně víka a soazovacího modulu do betonové podlahy</t>
  </si>
  <si>
    <t>1002-5760</t>
  </si>
  <si>
    <t>Zásuvka 45x45, s ochranným kolíkem, s clonkami; řazení 2P+PE; d. Profil 45; b. bílá (RAL 9010)</t>
  </si>
  <si>
    <t>1002-524</t>
  </si>
  <si>
    <t>7-mi tlačídtkový řídící modul</t>
  </si>
  <si>
    <t>1002-515</t>
  </si>
  <si>
    <t>Rámeček pro řídící modul</t>
  </si>
  <si>
    <t>1002-3170</t>
  </si>
  <si>
    <t>multisenzor do podhledu</t>
  </si>
  <si>
    <t>1002-8255</t>
  </si>
  <si>
    <t>mini vstup. jednotka</t>
  </si>
  <si>
    <t>1002-524.1</t>
  </si>
  <si>
    <t>3558A-06940 B Přepínač střídavý IP 44, zapuštěná montáž; řazení 6 (1); d. Tango; b. bílá</t>
  </si>
  <si>
    <t>1002-1100</t>
  </si>
  <si>
    <t>5518A-2999 B Zásuvka jednonásobná IP 44, s ochranným kolíkem, s clonkami, s víčkem; řazení 2P+PE; d. Tango; b. bílá</t>
  </si>
  <si>
    <t>7004-8006</t>
  </si>
  <si>
    <t>H07V-U 4 mm2 , pod omítku</t>
  </si>
  <si>
    <t>7004-8007</t>
  </si>
  <si>
    <t>H07V-U 6 mm2 , pod omítku</t>
  </si>
  <si>
    <t>7004-8009</t>
  </si>
  <si>
    <t>H05V-U 16 mm2 , pod omítku</t>
  </si>
  <si>
    <t>7004-8029</t>
  </si>
  <si>
    <t>H07V-K 35 mm2 , pod omítkou</t>
  </si>
  <si>
    <t>7004-8054</t>
  </si>
  <si>
    <t>CYKY-O 2x1.5 mm2 ,, pod omítku</t>
  </si>
  <si>
    <t>7004-8056</t>
  </si>
  <si>
    <t>CYKY-O 3x1.5 mm2 , pod omítku</t>
  </si>
  <si>
    <t>7004-8068</t>
  </si>
  <si>
    <t>CYKY-J 3x1.5 mm2 ,, pod omítku</t>
  </si>
  <si>
    <t>7004-8069</t>
  </si>
  <si>
    <t>CYKY-J 3x2.5 mm2, pod omítku</t>
  </si>
  <si>
    <t>7004-8071</t>
  </si>
  <si>
    <t>CYKY-J 3x6 mm2 , pod omítkou</t>
  </si>
  <si>
    <t>7004-8079</t>
  </si>
  <si>
    <t>CYKY-J 5x2.5 mm2 , pod omítku</t>
  </si>
  <si>
    <t>7004-8080</t>
  </si>
  <si>
    <t>CYKY-J 5x4 mm2 , pod omítkou</t>
  </si>
  <si>
    <t>7004-8117</t>
  </si>
  <si>
    <t>CYKY-J 5x25 mm2 , pod omítkou</t>
  </si>
  <si>
    <t>7004-8119</t>
  </si>
  <si>
    <t>CYKY-J 5x35 mm2 , pod omítkou</t>
  </si>
  <si>
    <t>7004-8302</t>
  </si>
  <si>
    <t>H05VV-F-G 5x2.5 mm2 , volně</t>
  </si>
  <si>
    <t>9999-1350</t>
  </si>
  <si>
    <t>50x50x50 mm</t>
  </si>
  <si>
    <t>9999-1308</t>
  </si>
  <si>
    <t>Stena do 150mm</t>
  </si>
  <si>
    <t>9999-1388</t>
  </si>
  <si>
    <t>Sire 30 mm</t>
  </si>
  <si>
    <t>9999-1389</t>
  </si>
  <si>
    <t>Sire 70 mm</t>
  </si>
  <si>
    <t>9999-1390</t>
  </si>
  <si>
    <t>Sire 100 mm</t>
  </si>
  <si>
    <t>9999-1492</t>
  </si>
  <si>
    <t>Jakekoliv sire</t>
  </si>
  <si>
    <t>9999-1494</t>
  </si>
  <si>
    <t>Sire do 150 mm</t>
  </si>
  <si>
    <t>9999-1186</t>
  </si>
  <si>
    <t>doprava suti na stavě, odvoz suti na skládku včetně poplatku za uložení</t>
  </si>
  <si>
    <t>9999-1281</t>
  </si>
  <si>
    <t>Demontaz stavajiciho zarizeni, vypínačů, svítidel, ostatního zařízení včetně odborné likvidace nebezpečného odpadu</t>
  </si>
  <si>
    <t>hod</t>
  </si>
  <si>
    <t>9999-1286</t>
  </si>
  <si>
    <t>Napojeni stavajiciho zarizeni</t>
  </si>
  <si>
    <t>9999-1286.1</t>
  </si>
  <si>
    <t>Montáže pro ostatní specialisty a kompletace</t>
  </si>
  <si>
    <t>9999-1298</t>
  </si>
  <si>
    <t>Revizni technik - výchozí revize, vypracování revizní zprávy</t>
  </si>
  <si>
    <t>D7</t>
  </si>
  <si>
    <t>D.1.4)D. Ochrana před bleskem</t>
  </si>
  <si>
    <t>1244-370</t>
  </si>
  <si>
    <t>Drát 8 AlMgSi T/4 drát o 8mm AlMgSi T/4 (0,135kg/m) měkký</t>
  </si>
  <si>
    <t>1244-3</t>
  </si>
  <si>
    <t>Drát 10 drát o 10mm(0,62kg/m), volně</t>
  </si>
  <si>
    <t>1244-8</t>
  </si>
  <si>
    <t>Páska 30x4 páska 30x4 (0,95 kg/m), volně</t>
  </si>
  <si>
    <t>1244-152</t>
  </si>
  <si>
    <t>PV1pl-30 do zdiva, L 30mm, plastová</t>
  </si>
  <si>
    <t>1244-180</t>
  </si>
  <si>
    <t>KF na ploché střechy, plast</t>
  </si>
  <si>
    <t>1244-189</t>
  </si>
  <si>
    <t>OU 1,7 ochranný úhelník, L 1700mm</t>
  </si>
  <si>
    <t>1244-197</t>
  </si>
  <si>
    <t>DUDa-27 držák ochranného úhelníku do dřeva, L 270mm</t>
  </si>
  <si>
    <t>1127-66</t>
  </si>
  <si>
    <t>SZ zkušební</t>
  </si>
  <si>
    <t>1127-60</t>
  </si>
  <si>
    <t>SS s příložkou</t>
  </si>
  <si>
    <t>1244-77</t>
  </si>
  <si>
    <t>SOa na okapové žlaby</t>
  </si>
  <si>
    <t>1244-239</t>
  </si>
  <si>
    <t>SR 3a svorka páska-drát</t>
  </si>
  <si>
    <t>1244-73</t>
  </si>
  <si>
    <t>SP připojovací</t>
  </si>
  <si>
    <t>1244-88</t>
  </si>
  <si>
    <t>SR 2a svorka páska-páska M6</t>
  </si>
  <si>
    <t>1244-70</t>
  </si>
  <si>
    <t>SU univerzální</t>
  </si>
  <si>
    <t>1244-214</t>
  </si>
  <si>
    <t>SJ 1 k jímací tyči,D=18</t>
  </si>
  <si>
    <t>1244-120</t>
  </si>
  <si>
    <t>JR 3,0 s rovným koncem, L 3000mm</t>
  </si>
  <si>
    <t>1244-474</t>
  </si>
  <si>
    <t>Podl. PB19 podložka gumová</t>
  </si>
  <si>
    <t>1244-475</t>
  </si>
  <si>
    <t>PB19 podstavec betonový 19kg</t>
  </si>
  <si>
    <t>9999-839</t>
  </si>
  <si>
    <t>Štítek pro označení svodu</t>
  </si>
  <si>
    <t>9999-840</t>
  </si>
  <si>
    <t>Tvarování mont.dílu</t>
  </si>
  <si>
    <t>9999-840.1</t>
  </si>
  <si>
    <t>bezpečnostní tabulka</t>
  </si>
  <si>
    <t>9999-1281.1</t>
  </si>
  <si>
    <t>Demontaz stavajiciho horomosvodu včetně odborné likvidace</t>
  </si>
  <si>
    <t>D8</t>
  </si>
  <si>
    <t>9999-890</t>
  </si>
  <si>
    <t>Kabelové vedení v zastaveném prostoru</t>
  </si>
  <si>
    <t>km</t>
  </si>
  <si>
    <t>9999-1002</t>
  </si>
  <si>
    <t>Zemina třídy 4, šíře 350mm,hloubka 600mm</t>
  </si>
  <si>
    <t>9999-1182</t>
  </si>
  <si>
    <t>9999-1196</t>
  </si>
  <si>
    <t>Provizorní úprava terénu v zemina třídy 4</t>
  </si>
  <si>
    <t>9999-1186.1</t>
  </si>
  <si>
    <t>na skládku, včetně poplatku za uložení</t>
  </si>
  <si>
    <t>D9</t>
  </si>
  <si>
    <t>D.1.4)E. Elektronické komunikace - trubkování a kabeláž bez aktivních prvků</t>
  </si>
  <si>
    <t>1123-63</t>
  </si>
  <si>
    <t>2316 TRUBKA OHEBNÁ - LPFLEX</t>
  </si>
  <si>
    <t>1123-64.1</t>
  </si>
  <si>
    <t>2323 TRUBKA OHEBNÁ - LPFLEX</t>
  </si>
  <si>
    <t>1123-66.1</t>
  </si>
  <si>
    <t>2336 TRUBKA OHEBNÁ - LPFLEX</t>
  </si>
  <si>
    <t>1123-3</t>
  </si>
  <si>
    <t>KU68 - 1902 KRABICE ODBOČNÁ</t>
  </si>
  <si>
    <t>1123-6932</t>
  </si>
  <si>
    <t>DZ 60X60 ŽLAB KABELOVÝ DRÁTĚNÝ</t>
  </si>
  <si>
    <t>1123-6926</t>
  </si>
  <si>
    <t>DZ 60X100 ŽLAB KABELOVÝ DRÁTĚNÝ</t>
  </si>
  <si>
    <t>1123-6928</t>
  </si>
  <si>
    <t>DZ 60X200 ŽLAB KABELOVÝ DRÁTĚNÝ</t>
  </si>
  <si>
    <t>1123-6929</t>
  </si>
  <si>
    <t>DZ 60X300 ŽLAB KABELOVÝ DRÁTĚNÝ</t>
  </si>
  <si>
    <t>1123-6930</t>
  </si>
  <si>
    <t>DZ 60X400 ŽLAB KABELOVÝ DRÁTĚNÝ</t>
  </si>
  <si>
    <t>1123-6933</t>
  </si>
  <si>
    <t>DZ 60X600 ŽLAB KABELOVÝ DRÁTĚNÝ</t>
  </si>
  <si>
    <t>1141-5705</t>
  </si>
  <si>
    <t>kabel ACOME-MOLEX kat.6</t>
  </si>
  <si>
    <t>1141-5705.1</t>
  </si>
  <si>
    <t>zásuvka 2x RJ45 MOLEX kat.6</t>
  </si>
  <si>
    <t>1141-5705.2</t>
  </si>
  <si>
    <t>Reproduktor nástěnný ARS520</t>
  </si>
  <si>
    <t>1141-5705.3</t>
  </si>
  <si>
    <t>LD system sat 42 pár repro</t>
  </si>
  <si>
    <t>1141-5705.4</t>
  </si>
  <si>
    <t>RH Sound 900 XL zesilovač</t>
  </si>
  <si>
    <t>1141-5705.5</t>
  </si>
  <si>
    <t>Phonic Celeus 200 mixpult</t>
  </si>
  <si>
    <t>1141-5705.6</t>
  </si>
  <si>
    <t>RH Sound DW24 set hlavový</t>
  </si>
  <si>
    <t>1141-5705.7</t>
  </si>
  <si>
    <t>RH Sound DW24 set ruční</t>
  </si>
  <si>
    <t>1141-5705.8</t>
  </si>
  <si>
    <t>American Audio Sense 12 reprobox</t>
  </si>
  <si>
    <t>1141-5705.9</t>
  </si>
  <si>
    <t>Držák na stěnu polohovatelný</t>
  </si>
  <si>
    <t>1141-5705.10</t>
  </si>
  <si>
    <t>Kabel reproduktorový 0,75 mm - metráž</t>
  </si>
  <si>
    <t>1141-5705.11</t>
  </si>
  <si>
    <t>kabel VGA. včetně koncovek</t>
  </si>
  <si>
    <t>1141-5705.12</t>
  </si>
  <si>
    <t>kabel HDMI. včetně koncovek</t>
  </si>
  <si>
    <t>1141-5705.13</t>
  </si>
  <si>
    <t>zásuvka VGA</t>
  </si>
  <si>
    <t>1141-5705.14</t>
  </si>
  <si>
    <t>zásuvka HDMI</t>
  </si>
  <si>
    <t>SO_01_6 - Vzduchotechnika, chlazení</t>
  </si>
  <si>
    <t>D1 - VZDUCHOTECHNIKA + CHLAZENÍ</t>
  </si>
  <si>
    <t xml:space="preserve">    D2 - Vzduchotechnika - strojní část</t>
  </si>
  <si>
    <t>VZDUCHOTECHNIKA + CHLAZENÍ</t>
  </si>
  <si>
    <t>Vzduchotechnika - strojní část</t>
  </si>
  <si>
    <t>Pol19</t>
  </si>
  <si>
    <t>MONTÁŽ VZD JEDNOTKY VČETNĚ DOPRAVY A OSAZENÍ</t>
  </si>
  <si>
    <t>Pol18</t>
  </si>
  <si>
    <t>KOMPAKTNÍ VZD JEDNOTKA, VÝKON 3300 M3/H, DISPOZIČNÍ TLAK 300 PA /ERP 2018/ včetně :</t>
  </si>
  <si>
    <t>SB</t>
  </si>
  <si>
    <t>Pol20</t>
  </si>
  <si>
    <t>Kondenzační jednotka včetně DX kitu pro VZTa kabelového ovladače</t>
  </si>
  <si>
    <t>Pol21</t>
  </si>
  <si>
    <t>MONTÁŽ KONDENZAČNÍ JEDNOTKY</t>
  </si>
  <si>
    <t>Pol22</t>
  </si>
  <si>
    <t>NOSNÁ KONSTRUKCE PRO KONDENZAČNÍ JEDNOTKU</t>
  </si>
  <si>
    <t>Pol23</t>
  </si>
  <si>
    <t xml:space="preserve">Staveništní doprava - jeřábové práce </t>
  </si>
  <si>
    <t>Pol24</t>
  </si>
  <si>
    <t>PROPOJENÍ CHLADIVEMA KOMUMIKAČNÍM KABELEM SE VZD JEDNOTKOU</t>
  </si>
  <si>
    <t>Pol25</t>
  </si>
  <si>
    <t>ZALUZIE PŽA-K-IV 630X1000 /VÝŠKA X ŠÍŘKA/, TPJ 28-12-2002</t>
  </si>
  <si>
    <t>Pol26</t>
  </si>
  <si>
    <t>TLUMIČ HLUKU BUŇKOVÝ 200X500X1000</t>
  </si>
  <si>
    <t>Pol27</t>
  </si>
  <si>
    <t>PKM 90-400X400 PN 120638.11</t>
  </si>
  <si>
    <t>Pol28</t>
  </si>
  <si>
    <t>PKM 90-630X250 PN 120638.11</t>
  </si>
  <si>
    <t>Pol29</t>
  </si>
  <si>
    <t>VÝŘIVÝ ANEMOSTAT DFR-A 600X16 R</t>
  </si>
  <si>
    <t>Pol30</t>
  </si>
  <si>
    <t>VÝŘIVÝ ANEMOSTAT DFR-A 600X24 R</t>
  </si>
  <si>
    <t>Pol31</t>
  </si>
  <si>
    <t>VÝŘIVÝ ANEMOSTAT DFR-A 300X8 R</t>
  </si>
  <si>
    <t>Pol32</t>
  </si>
  <si>
    <t>PLENUM BOX PQZI-H-600 RE-S PRO PŘÍVOD</t>
  </si>
  <si>
    <t>Pol33</t>
  </si>
  <si>
    <t>PLENUM BOX PQZ-H-600 RE-PRO ODVOD</t>
  </si>
  <si>
    <t>Pol34</t>
  </si>
  <si>
    <t>PLENUM BOX PQZI-H-300 RE-S PRO PŘÍVOD</t>
  </si>
  <si>
    <t>Pol35</t>
  </si>
  <si>
    <t>PLENUM BOX PQZ-H-300 RE-PRO ODVOD</t>
  </si>
  <si>
    <t>Pol36</t>
  </si>
  <si>
    <t>D 100</t>
  </si>
  <si>
    <t>Pol37</t>
  </si>
  <si>
    <t>D 125</t>
  </si>
  <si>
    <t>Pol38</t>
  </si>
  <si>
    <t>D 160 /150/</t>
  </si>
  <si>
    <t>Pol39</t>
  </si>
  <si>
    <t>D 200</t>
  </si>
  <si>
    <t>Pol40</t>
  </si>
  <si>
    <t>MONTÁŽ ELEMENTU</t>
  </si>
  <si>
    <t>Pol41</t>
  </si>
  <si>
    <t>POTRUBÍ ČTYŘHRANNÉ, SK I, POZINKOVANÝ PLECH</t>
  </si>
  <si>
    <t>M2</t>
  </si>
  <si>
    <t>Pol42</t>
  </si>
  <si>
    <t>Potrubí SPIRO průměr 250-</t>
  </si>
  <si>
    <t>Pol43</t>
  </si>
  <si>
    <t>Potrubí SPIRO průměr 200-</t>
  </si>
  <si>
    <t>Pol44</t>
  </si>
  <si>
    <t>Potrubí SPIRO průměr 160</t>
  </si>
  <si>
    <t>Pol45</t>
  </si>
  <si>
    <t>Potrubí SPIRO průměr 125</t>
  </si>
  <si>
    <t>Pol46</t>
  </si>
  <si>
    <t>Potrubí SPIRO průměr 100-</t>
  </si>
  <si>
    <t>Pol47</t>
  </si>
  <si>
    <t>d 250</t>
  </si>
  <si>
    <t>Pol48</t>
  </si>
  <si>
    <t>Pol49</t>
  </si>
  <si>
    <t>D 160</t>
  </si>
  <si>
    <t>Pol50</t>
  </si>
  <si>
    <t>Pol51</t>
  </si>
  <si>
    <t>Pol52</t>
  </si>
  <si>
    <t>OS 90-100</t>
  </si>
  <si>
    <t>Pol53</t>
  </si>
  <si>
    <t>OS 90-125</t>
  </si>
  <si>
    <t>Pol54</t>
  </si>
  <si>
    <t>OS 90-160</t>
  </si>
  <si>
    <t>Pol55</t>
  </si>
  <si>
    <t>OS 90-200</t>
  </si>
  <si>
    <t>Pol56</t>
  </si>
  <si>
    <t>OS 90-250</t>
  </si>
  <si>
    <t>Pol57</t>
  </si>
  <si>
    <t>OBJ 90 125-100</t>
  </si>
  <si>
    <t>Pol58</t>
  </si>
  <si>
    <t>OBJ 90 160-100</t>
  </si>
  <si>
    <t>Pol59</t>
  </si>
  <si>
    <t>OBJ 90 200-100</t>
  </si>
  <si>
    <t>Pol60</t>
  </si>
  <si>
    <t>OBJ 90 200-125</t>
  </si>
  <si>
    <t>Pol61</t>
  </si>
  <si>
    <t>OBJ 90 200-200</t>
  </si>
  <si>
    <t>Pol62</t>
  </si>
  <si>
    <t>OBJ 90 250-100</t>
  </si>
  <si>
    <t>Pol63</t>
  </si>
  <si>
    <t>OBJ 90 250-125</t>
  </si>
  <si>
    <t>Pol64</t>
  </si>
  <si>
    <t>OBJ 90 250-160</t>
  </si>
  <si>
    <t>Pol65</t>
  </si>
  <si>
    <t>OBJ 90 250-250</t>
  </si>
  <si>
    <t>Pol66</t>
  </si>
  <si>
    <t>OBD 90-125/100</t>
  </si>
  <si>
    <t>Pol67</t>
  </si>
  <si>
    <t>OBD 90-200/125</t>
  </si>
  <si>
    <t>Pol68</t>
  </si>
  <si>
    <t>OBD 90-200/200</t>
  </si>
  <si>
    <t>Pol69</t>
  </si>
  <si>
    <t>PRR 125/100</t>
  </si>
  <si>
    <t>Pol70</t>
  </si>
  <si>
    <t>PRR 160/100</t>
  </si>
  <si>
    <t>Pol71</t>
  </si>
  <si>
    <t>PRR 160/125</t>
  </si>
  <si>
    <t>Pol72</t>
  </si>
  <si>
    <t>PRR 200/160</t>
  </si>
  <si>
    <t>Pol73</t>
  </si>
  <si>
    <t>PRR 250/125</t>
  </si>
  <si>
    <t>Pol74</t>
  </si>
  <si>
    <t>PRR 250/200</t>
  </si>
  <si>
    <t>Pol75</t>
  </si>
  <si>
    <t>OSTATNÍ NESPECIFIKOVANÍ TVAROVKY</t>
  </si>
  <si>
    <t>Pol76</t>
  </si>
  <si>
    <t>MONTÁŽ POTRUBÍ</t>
  </si>
  <si>
    <t>Pol77</t>
  </si>
  <si>
    <t>MONTÁŽNÍ MATERIÁL</t>
  </si>
  <si>
    <t>Pol78</t>
  </si>
  <si>
    <t>VZD potrubí, upevněná trny, jednovrstvá z minetální vlny</t>
  </si>
  <si>
    <t>Pol79</t>
  </si>
  <si>
    <t>materiál např. Orstech LSP /*1,2</t>
  </si>
  <si>
    <t>Pol80</t>
  </si>
  <si>
    <t>izolace tepelná přívodnh potrubí s tepelné izolace s vyšším odporem proti prostupu vodní páry</t>
  </si>
  <si>
    <t>Pol81</t>
  </si>
  <si>
    <t>izolace MIRELON , PAS B, TL 20 MM S AL FOLII</t>
  </si>
  <si>
    <t>Pol82</t>
  </si>
  <si>
    <t>PŘÍPLATEK ZA SAMOLEPÍCÍ ÚPRAVU</t>
  </si>
  <si>
    <t>Pol83</t>
  </si>
  <si>
    <t>Pol84</t>
  </si>
  <si>
    <t>montážní materiál</t>
  </si>
  <si>
    <t>sb</t>
  </si>
  <si>
    <t>Pol86</t>
  </si>
  <si>
    <t>Doprava techniků a materiálu</t>
  </si>
  <si>
    <t>Pol87</t>
  </si>
  <si>
    <t>Předávací dokumentace, zaškolení obsluhy</t>
  </si>
  <si>
    <t>Pol88</t>
  </si>
  <si>
    <t>ZAREGULOVÁNÍ</t>
  </si>
  <si>
    <t>SO_02 - Venkovní úpravy</t>
  </si>
  <si>
    <t>122201101</t>
  </si>
  <si>
    <t>Odkopávky a prokopávky nezapažené s přehozením výkopku na vzdálenost do 3 m nebo s naložením na dopravní prostředek v hornině tř. 3 do 100 m3</t>
  </si>
  <si>
    <t>-624132439</t>
  </si>
  <si>
    <t>výkop pro nové zpevněné plochy</t>
  </si>
  <si>
    <t>"zámková dlažba" 110,00*0,45</t>
  </si>
  <si>
    <t>122201109</t>
  </si>
  <si>
    <t>Odkopávky a prokopávky nezapažené s přehozením výkopku na vzdálenost do 3 m nebo s naložením na dopravní prostředek v hornině tř. 3 Příplatek k cenám za lepivost horniny tř. 3</t>
  </si>
  <si>
    <t>1830110334</t>
  </si>
  <si>
    <t>49,500</t>
  </si>
  <si>
    <t>1921178233</t>
  </si>
  <si>
    <t>pod násyp ornicí</t>
  </si>
  <si>
    <t>(62,00+15,00)*0,25</t>
  </si>
  <si>
    <t>kolem obrubníků</t>
  </si>
  <si>
    <t>60,00*0,20*0,30</t>
  </si>
  <si>
    <t>-1342923483</t>
  </si>
  <si>
    <t>"zasypávané plochy" 62,00+15,00</t>
  </si>
  <si>
    <t>"kolem obrubníků" 60,00*0,20</t>
  </si>
  <si>
    <t>103641010</t>
  </si>
  <si>
    <t>zemina pro terénní úpravy -  ornice</t>
  </si>
  <si>
    <t>-304175195</t>
  </si>
  <si>
    <t>181411131</t>
  </si>
  <si>
    <t>Založení trávníku na půdě předem připravené plochy do 1000 m2 výsevem včetně utažení parkového v rovině nebo na svahu do 1:5</t>
  </si>
  <si>
    <t>69884705</t>
  </si>
  <si>
    <t>"kolem obrubníků" 60,00*0,30</t>
  </si>
  <si>
    <t>005724100</t>
  </si>
  <si>
    <t>osivo směs travní parková</t>
  </si>
  <si>
    <t>298501930</t>
  </si>
  <si>
    <t>95*0,015 'Přepočtené koeficientem množství</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</si>
  <si>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</si>
  <si>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</si>
  <si>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507904230</t>
  </si>
  <si>
    <t>"chodníky" 105,000</t>
  </si>
  <si>
    <t>592452180</t>
  </si>
  <si>
    <t>dlažba skladebná betonová základní 19,6x9,6x6 cm přírodní</t>
  </si>
  <si>
    <t>1991187391</t>
  </si>
  <si>
    <t>105*1,05 'Přepočtené koeficientem množství</t>
  </si>
  <si>
    <t>-568567297</t>
  </si>
  <si>
    <t>"chodníky - frakce 0-32" 105,000</t>
  </si>
  <si>
    <t>564861111</t>
  </si>
  <si>
    <t>Podklad ze štěrkodrti ŠD s rozprostřením a zhutněním, po zhutnění tl. 200 mm</t>
  </si>
  <si>
    <t>-110749304</t>
  </si>
  <si>
    <t>"chodníky - frakce 0-63" 105,000</t>
  </si>
  <si>
    <t>916231213</t>
  </si>
  <si>
    <t>Osazení chodníkového obrubníku betonového se zřízením lože, s vyplněním a zatřením spár cementovou maltou stojatého s boční opěrou z betonu prostého tř. C 12/15, do lože z betonu prostého téže značky</t>
  </si>
  <si>
    <t>-177543776</t>
  </si>
  <si>
    <t>"chodníky" 60,000</t>
  </si>
  <si>
    <t>592174090</t>
  </si>
  <si>
    <t>obrubník betonový chodníkový vibrolisovaný 100x8x25 cm</t>
  </si>
  <si>
    <t>1178660132</t>
  </si>
  <si>
    <t>60*1,01 'Přepočtené koeficientem množství</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</si>
  <si>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</si>
  <si>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</si>
  <si>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-370914161</t>
  </si>
  <si>
    <t>8,000</t>
  </si>
  <si>
    <t>113107123</t>
  </si>
  <si>
    <t>Odstranění podkladů nebo krytů s přemístěním hmot na skládku na vzdálenost do 3 m nebo s naložením na dopravní prostředek v ploše jednotlivě do 50 m2 z kameniva hrubého drceného, o tl. vrstvy přes 200 do 300 mm</t>
  </si>
  <si>
    <t>-1634012746</t>
  </si>
  <si>
    <t>"zámková dlažba - chodník" 8,000</t>
  </si>
  <si>
    <t>"betonová plocha" 20,000</t>
  </si>
  <si>
    <t>"asfaltová plocha" 15,00+36,00+90,00</t>
  </si>
  <si>
    <t>113107135</t>
  </si>
  <si>
    <t>Odstranění podkladů nebo krytů s přemístěním hmot na skládku na vzdálenost do 3 m nebo s naložením na dopravní prostředek v ploše jednotlivě do 50 m2 z betonu vyztuženého sítěmi, o tl. vrstvy do 100 mm</t>
  </si>
  <si>
    <t>-940564660</t>
  </si>
  <si>
    <t>20,000</t>
  </si>
  <si>
    <t>113107142</t>
  </si>
  <si>
    <t>Odstranění podkladů nebo krytů s přemístěním hmot na skládku na vzdálenost do 3 m nebo s naložením na dopravní prostředek v ploše jednotlivě do 50 m2 živičných, o tl. vrstvy přes 50 do 100 mm</t>
  </si>
  <si>
    <t>1181349167</t>
  </si>
  <si>
    <t>15,00+36,00+90,00</t>
  </si>
  <si>
    <t>113202111</t>
  </si>
  <si>
    <t>Vytrhání obrub s vybouráním lože, s přemístěním hmot na skládku na vzdálenost do 3 m nebo s naložením na dopravní prostředek z krajníků nebo obrubníků stojatých</t>
  </si>
  <si>
    <t>751597241</t>
  </si>
  <si>
    <t>"chodník ze zámkové dlažby" 10,000</t>
  </si>
  <si>
    <t>966071711</t>
  </si>
  <si>
    <t>Bourání plotových sloupků a vzpěr ocelových trubkových nebo profilovaných výšky do 2,50 m zabetonovaných</t>
  </si>
  <si>
    <t>1451880014</t>
  </si>
  <si>
    <t>"sloupky + vzpěry" 21+42</t>
  </si>
  <si>
    <t>966071822</t>
  </si>
  <si>
    <t>Rozebrání oplocení z pletiva drátěného se čtvercovými oky, výšky přes 1,6 do 2,0 m</t>
  </si>
  <si>
    <t>-944696890</t>
  </si>
  <si>
    <t>52,000</t>
  </si>
  <si>
    <t>966071831</t>
  </si>
  <si>
    <t>Rozebrání oplocení z pletiva ostnatého drátu, výšky do 2,0 m</t>
  </si>
  <si>
    <t>2031569133</t>
  </si>
  <si>
    <t>"třířadý" 52,00*3</t>
  </si>
  <si>
    <t>966073811</t>
  </si>
  <si>
    <t>Rozebrání vrat a vrátek k oplocení plochy jednotlivě přes 2 do 6 m2</t>
  </si>
  <si>
    <t>-344406326</t>
  </si>
  <si>
    <t>-938586336</t>
  </si>
  <si>
    <t>závora vč.základny a protisloupku</t>
  </si>
  <si>
    <t>"odhad" 95,000</t>
  </si>
  <si>
    <t>96 P.C.001</t>
  </si>
  <si>
    <t>Odstranění reklamních poutačů Pilsner Urquell</t>
  </si>
  <si>
    <t>-25421384</t>
  </si>
  <si>
    <t>997013111</t>
  </si>
  <si>
    <t>Vnitrostaveništní doprava suti a vybouraných hmot vodorovně do 50 m svisle s použitím mechanizace pro budovy a haly výšky do 6 m</t>
  </si>
  <si>
    <t>-1613259680</t>
  </si>
  <si>
    <t>997013219</t>
  </si>
  <si>
    <t>Vnitrostaveništní doprava suti a vybouraných hmot vodorovně do 50 m Příplatek k cenám -3111 až -3217 za zvětšenou vodorovnou dopravu přes vymezenou dopravní vzdálenost za každých dalších i započatých 10 m</t>
  </si>
  <si>
    <t>1303907533</t>
  </si>
  <si>
    <t>-1097684851</t>
  </si>
  <si>
    <t>-1927765488</t>
  </si>
  <si>
    <t>118,959*9 'Přepočtené koeficientem množství</t>
  </si>
  <si>
    <t>-96555358</t>
  </si>
  <si>
    <t>997221845</t>
  </si>
  <si>
    <t>Poplatek za uložení stavebního odpadu na skládce (skládkovné) z asfaltových povrchů</t>
  </si>
  <si>
    <t>-2145531097</t>
  </si>
  <si>
    <t>31,020</t>
  </si>
  <si>
    <t>VON - Vedlejší a ostatní náklady</t>
  </si>
  <si>
    <t>D1 - Vedlejší a ostatní náklady</t>
  </si>
  <si>
    <t>002-002.1</t>
  </si>
  <si>
    <t xml:space="preserve">Dočasné dopravní značení - Náklady na vyhotovení návrhu dočasného dopravního značení a zvláštního užívání komunikace, vč. projednání, odsouhlasení s dotčenými orgány a organizacemi a zajištění příslušných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dle vyhl. 230/2012Sb. §9 odst. 2 - dopravní omezení. </t>
  </si>
  <si>
    <t>kpl</t>
  </si>
  <si>
    <t>-309310790</t>
  </si>
  <si>
    <t>002-004.1</t>
  </si>
  <si>
    <t>Zařízení staveniště, vč. BOZP / Veškeré činnosti dle vyhl. 230/2012Sb. §9 odst. 2 související s vybudováním, provozem a likvidací staveniště, vč. úklidu objektu před předáním stavby. Standardní prvky BOZP (mobilní oplocení, výstražné značení, přechody výkopů vč. oplocení, zábradlí, atd - vč. jejich dodávky, montáže, údržby a demontáže, resp. likvidace) a povinosti vyplívající z plánu BOZP vč. připomínek příslušných úřadů.</t>
  </si>
  <si>
    <t>1024</t>
  </si>
  <si>
    <t>-895824802</t>
  </si>
  <si>
    <t>002-006</t>
  </si>
  <si>
    <t>Poskytnutí zařízení staveniště (jeho části) pro umožnění činnosti TDS, AD, SÚ, BOZP na stavbě / Pro zástupce objednatele (TDS, technici, AD, SÚ, koordinátor BOZP, .... ) bude v rámci zařízení staveniště zpřístupněna jedna kancelář (kontejnerového typu - zateplená, se sociálním zázemím včetně úklidových prostředků a potřeb), vybavená stoly, židlemi pro 6 osob, věšáky, s úložnými uzamykatelnými prostorami připojená na el. en., vodu a zabezpečená (před buňkou čistící zóna). Kancelářská buńka bude sloužit jako pracoviště výše uvedených pracovníků objednavatele a orgánů DOSS na stavbě.</t>
  </si>
  <si>
    <t>-1124100989</t>
  </si>
  <si>
    <t>002-008</t>
  </si>
  <si>
    <t xml:space="preserve">Veškeré náklady vyplívající se zajištění plnění požadavků DOSS a správců inženýrských sítí (objednání vytýčení inženýrských sítí, komunikace se správci in. sítí a DOSS dle jejich vyjádření a rozhodnutí - viz. dokladová část, .....). </t>
  </si>
  <si>
    <t>1826385406</t>
  </si>
  <si>
    <t>002-101.1</t>
  </si>
  <si>
    <t xml:space="preserve">Vytýčení stávajících inženýrských sítí a stavebních objetků, geodetická činnost během výstavby (vytýčení všech stavebních a inženýrských objektů). </t>
  </si>
  <si>
    <t>917824661</t>
  </si>
  <si>
    <t>002-102.1</t>
  </si>
  <si>
    <t>Geodetické zaměření veškerých řešených stavebních objetků a jejich částí dle vyhl. č. 230/2012Sb. §10 odst. 2 (geometriký plán pro zápis do katastru nemovitostí v 6ti tištěných originálních vyhotoveních + 1x elektronicky CD)</t>
  </si>
  <si>
    <t>1861841363</t>
  </si>
  <si>
    <t>002-201.1</t>
  </si>
  <si>
    <t>Projektová dokumentace skutečného provedení / Projektová dokumentace skutečného provedení dle vyhl. č. 230/2012Sb. §10 odst. 2 - 4x tištěně a 1x elektronicky na CD nosiči</t>
  </si>
  <si>
    <t>-1778559545</t>
  </si>
  <si>
    <t>002-301.1</t>
  </si>
  <si>
    <t>Kompletace atestů, certifikátů, revizních zpráv a ostatních dokladů / Kompletace atestů, certifikátů, revizních zpráv, protokolů o kotrolách, dokladů o vlastnostech materiálů, dokladů o likvidaci odpadu a ostatních dokladů potřebných k předání a kolaudaci stavby - 3x tištěně a 1x tištěně na CD nosiči.</t>
  </si>
  <si>
    <t>-1481334146</t>
  </si>
  <si>
    <t>002-302</t>
  </si>
  <si>
    <t>Zpracování a předložení harmonogramů. Náklady na vyhotovení a předložení finančního a časového harmonogramu prací</t>
  </si>
  <si>
    <t>-261870796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</si>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</sst>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167" fontId="0" fillId="3" borderId="27" xfId="0" applyNumberFormat="1" applyFont="1" applyFill="1" applyBorder="1" applyAlignment="1" applyProtection="1">
      <alignment vertical="center"/>
      <protection locked="0"/>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Protection="1">
      <protection/>
    </xf>
    <xf numFmtId="0" fontId="0" fillId="0" borderId="4" xfId="0" applyBorder="1"/>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11" fillId="0" borderId="0" xfId="0" applyFont="1" applyBorder="1" applyAlignment="1" applyProtection="1">
      <alignment horizontal="left" vertical="center"/>
      <protection/>
    </xf>
    <xf numFmtId="0" fontId="9" fillId="0" borderId="22" xfId="0" applyFont="1" applyBorder="1" applyAlignment="1" applyProtection="1">
      <alignment/>
      <protection/>
    </xf>
    <xf numFmtId="0" fontId="9" fillId="0" borderId="23" xfId="0" applyFont="1" applyBorder="1" applyAlignment="1" applyProtection="1">
      <alignment/>
      <protection/>
    </xf>
    <xf numFmtId="166" fontId="9" fillId="0" borderId="23" xfId="0" applyNumberFormat="1" applyFont="1" applyBorder="1" applyAlignment="1" applyProtection="1">
      <alignment/>
      <protection/>
    </xf>
    <xf numFmtId="166" fontId="9" fillId="0" borderId="24"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9" fillId="0" borderId="0" xfId="0" applyFont="1" applyFill="1" applyAlignment="1" applyProtection="1">
      <alignment/>
      <protection locked="0"/>
    </xf>
    <xf numFmtId="4" fontId="0" fillId="0" borderId="27" xfId="0" applyNumberFormat="1" applyFont="1" applyFill="1" applyBorder="1" applyAlignment="1" applyProtection="1">
      <alignment vertical="center"/>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8"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8"/>
      <c r="AS2" s="418"/>
      <c r="AT2" s="418"/>
      <c r="AU2" s="418"/>
      <c r="AV2" s="418"/>
      <c r="AW2" s="418"/>
      <c r="AX2" s="418"/>
      <c r="AY2" s="418"/>
      <c r="AZ2" s="418"/>
      <c r="BA2" s="418"/>
      <c r="BB2" s="418"/>
      <c r="BC2" s="418"/>
      <c r="BD2" s="418"/>
      <c r="BE2" s="418"/>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84" t="s">
        <v>16</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0"/>
      <c r="AQ5" s="32"/>
      <c r="BE5" s="382" t="s">
        <v>17</v>
      </c>
      <c r="BS5" s="25" t="s">
        <v>8</v>
      </c>
    </row>
    <row r="6" spans="2:71" ht="36.95" customHeight="1">
      <c r="B6" s="29"/>
      <c r="C6" s="30"/>
      <c r="D6" s="37" t="s">
        <v>18</v>
      </c>
      <c r="E6" s="30"/>
      <c r="F6" s="30"/>
      <c r="G6" s="30"/>
      <c r="H6" s="30"/>
      <c r="I6" s="30"/>
      <c r="J6" s="30"/>
      <c r="K6" s="386" t="s">
        <v>19</v>
      </c>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0"/>
      <c r="AQ6" s="32"/>
      <c r="BE6" s="383"/>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23</v>
      </c>
      <c r="AO7" s="30"/>
      <c r="AP7" s="30"/>
      <c r="AQ7" s="32"/>
      <c r="BE7" s="383"/>
      <c r="BS7" s="25" t="s">
        <v>8</v>
      </c>
    </row>
    <row r="8" spans="2:71" ht="14.45" customHeight="1">
      <c r="B8" s="29"/>
      <c r="C8" s="30"/>
      <c r="D8" s="38"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26</v>
      </c>
      <c r="AL8" s="30"/>
      <c r="AM8" s="30"/>
      <c r="AN8" s="39" t="s">
        <v>27</v>
      </c>
      <c r="AO8" s="30"/>
      <c r="AP8" s="30"/>
      <c r="AQ8" s="32"/>
      <c r="BE8" s="383"/>
      <c r="BS8" s="25" t="s">
        <v>8</v>
      </c>
    </row>
    <row r="9" spans="2:71" ht="29.25" customHeight="1">
      <c r="B9" s="29"/>
      <c r="C9" s="30"/>
      <c r="D9" s="35" t="s">
        <v>28</v>
      </c>
      <c r="E9" s="30"/>
      <c r="F9" s="30"/>
      <c r="G9" s="30"/>
      <c r="H9" s="30"/>
      <c r="I9" s="30"/>
      <c r="J9" s="30"/>
      <c r="K9" s="40" t="s">
        <v>29</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30</v>
      </c>
      <c r="AL9" s="30"/>
      <c r="AM9" s="30"/>
      <c r="AN9" s="40" t="s">
        <v>31</v>
      </c>
      <c r="AO9" s="30"/>
      <c r="AP9" s="30"/>
      <c r="AQ9" s="32"/>
      <c r="BE9" s="383"/>
      <c r="BS9" s="25" t="s">
        <v>8</v>
      </c>
    </row>
    <row r="10" spans="2:71" ht="14.45" customHeight="1">
      <c r="B10" s="29"/>
      <c r="C10" s="30"/>
      <c r="D10" s="38" t="s">
        <v>32</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33</v>
      </c>
      <c r="AL10" s="30"/>
      <c r="AM10" s="30"/>
      <c r="AN10" s="36" t="s">
        <v>34</v>
      </c>
      <c r="AO10" s="30"/>
      <c r="AP10" s="30"/>
      <c r="AQ10" s="32"/>
      <c r="BE10" s="383"/>
      <c r="BS10" s="25" t="s">
        <v>8</v>
      </c>
    </row>
    <row r="11" spans="2:71" ht="18.4" customHeight="1">
      <c r="B11" s="29"/>
      <c r="C11" s="30"/>
      <c r="D11" s="30"/>
      <c r="E11" s="36" t="s">
        <v>35</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36</v>
      </c>
      <c r="AL11" s="30"/>
      <c r="AM11" s="30"/>
      <c r="AN11" s="36" t="s">
        <v>34</v>
      </c>
      <c r="AO11" s="30"/>
      <c r="AP11" s="30"/>
      <c r="AQ11" s="32"/>
      <c r="BE11" s="383"/>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83"/>
      <c r="BS12" s="25" t="s">
        <v>8</v>
      </c>
    </row>
    <row r="13" spans="2:71" ht="14.45" customHeight="1">
      <c r="B13" s="29"/>
      <c r="C13" s="30"/>
      <c r="D13" s="38" t="s">
        <v>37</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33</v>
      </c>
      <c r="AL13" s="30"/>
      <c r="AM13" s="30"/>
      <c r="AN13" s="41" t="s">
        <v>38</v>
      </c>
      <c r="AO13" s="30"/>
      <c r="AP13" s="30"/>
      <c r="AQ13" s="32"/>
      <c r="BE13" s="383"/>
      <c r="BS13" s="25" t="s">
        <v>8</v>
      </c>
    </row>
    <row r="14" spans="2:71" ht="15">
      <c r="B14" s="29"/>
      <c r="C14" s="30"/>
      <c r="D14" s="30"/>
      <c r="E14" s="387"/>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 t="s">
        <v>36</v>
      </c>
      <c r="AL14" s="30"/>
      <c r="AM14" s="30"/>
      <c r="AN14" s="41" t="s">
        <v>38</v>
      </c>
      <c r="AO14" s="30"/>
      <c r="AP14" s="30"/>
      <c r="AQ14" s="32"/>
      <c r="BE14" s="383"/>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83"/>
      <c r="BS15" s="25" t="s">
        <v>6</v>
      </c>
    </row>
    <row r="16" spans="2:71" ht="14.45" customHeight="1">
      <c r="B16" s="29"/>
      <c r="C16" s="30"/>
      <c r="D16" s="38" t="s">
        <v>39</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33</v>
      </c>
      <c r="AL16" s="30"/>
      <c r="AM16" s="30"/>
      <c r="AN16" s="36" t="s">
        <v>34</v>
      </c>
      <c r="AO16" s="30"/>
      <c r="AP16" s="30"/>
      <c r="AQ16" s="32"/>
      <c r="BE16" s="383"/>
      <c r="BS16" s="25" t="s">
        <v>6</v>
      </c>
    </row>
    <row r="17" spans="2:71" ht="18.4" customHeight="1">
      <c r="B17" s="29"/>
      <c r="C17" s="30"/>
      <c r="D17" s="30"/>
      <c r="E17" s="36" t="s">
        <v>40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36</v>
      </c>
      <c r="AL17" s="30"/>
      <c r="AM17" s="30"/>
      <c r="AN17" s="36" t="s">
        <v>34</v>
      </c>
      <c r="AO17" s="30"/>
      <c r="AP17" s="30"/>
      <c r="AQ17" s="32"/>
      <c r="BE17" s="383"/>
      <c r="BS17" s="25" t="s">
        <v>41</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83"/>
      <c r="BS18" s="25" t="s">
        <v>8</v>
      </c>
    </row>
    <row r="19" spans="2:71" ht="14.45" customHeight="1">
      <c r="B19" s="29"/>
      <c r="C19" s="30"/>
      <c r="D19" s="38" t="s">
        <v>42</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83"/>
      <c r="BS19" s="25" t="s">
        <v>8</v>
      </c>
    </row>
    <row r="20" spans="2:71" ht="72.75" customHeight="1">
      <c r="B20" s="29"/>
      <c r="C20" s="30"/>
      <c r="D20" s="30"/>
      <c r="E20" s="389" t="s">
        <v>43</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0"/>
      <c r="AP20" s="30"/>
      <c r="AQ20" s="32"/>
      <c r="BE20" s="383"/>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83"/>
    </row>
    <row r="22" spans="2:57" ht="6.95" customHeight="1">
      <c r="B22" s="29"/>
      <c r="C22" s="30"/>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0"/>
      <c r="AQ22" s="32"/>
      <c r="BE22" s="383"/>
    </row>
    <row r="23" spans="2:57" s="1" customFormat="1" ht="25.9" customHeight="1">
      <c r="B23" s="43"/>
      <c r="C23" s="44"/>
      <c r="D23" s="45" t="s">
        <v>44</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90">
        <f>ROUND(AG51,2)</f>
        <v>0</v>
      </c>
      <c r="AL23" s="391"/>
      <c r="AM23" s="391"/>
      <c r="AN23" s="391"/>
      <c r="AO23" s="391"/>
      <c r="AP23" s="44"/>
      <c r="AQ23" s="47"/>
      <c r="BE23" s="383"/>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83"/>
    </row>
    <row r="25" spans="2:57" s="1" customFormat="1" ht="13.5">
      <c r="B25" s="43"/>
      <c r="C25" s="44"/>
      <c r="D25" s="44"/>
      <c r="E25" s="44"/>
      <c r="F25" s="44"/>
      <c r="G25" s="44"/>
      <c r="H25" s="44"/>
      <c r="I25" s="44"/>
      <c r="J25" s="44"/>
      <c r="K25" s="44"/>
      <c r="L25" s="392" t="s">
        <v>45</v>
      </c>
      <c r="M25" s="392"/>
      <c r="N25" s="392"/>
      <c r="O25" s="392"/>
      <c r="P25" s="44"/>
      <c r="Q25" s="44"/>
      <c r="R25" s="44"/>
      <c r="S25" s="44"/>
      <c r="T25" s="44"/>
      <c r="U25" s="44"/>
      <c r="V25" s="44"/>
      <c r="W25" s="392" t="s">
        <v>46</v>
      </c>
      <c r="X25" s="392"/>
      <c r="Y25" s="392"/>
      <c r="Z25" s="392"/>
      <c r="AA25" s="392"/>
      <c r="AB25" s="392"/>
      <c r="AC25" s="392"/>
      <c r="AD25" s="392"/>
      <c r="AE25" s="392"/>
      <c r="AF25" s="44"/>
      <c r="AG25" s="44"/>
      <c r="AH25" s="44"/>
      <c r="AI25" s="44"/>
      <c r="AJ25" s="44"/>
      <c r="AK25" s="392" t="s">
        <v>47</v>
      </c>
      <c r="AL25" s="392"/>
      <c r="AM25" s="392"/>
      <c r="AN25" s="392"/>
      <c r="AO25" s="392"/>
      <c r="AP25" s="44"/>
      <c r="AQ25" s="47"/>
      <c r="BE25" s="383"/>
    </row>
    <row r="26" spans="2:57" s="2" customFormat="1" ht="14.45" customHeight="1">
      <c r="B26" s="49"/>
      <c r="C26" s="50"/>
      <c r="D26" s="51" t="s">
        <v>48</v>
      </c>
      <c r="E26" s="50"/>
      <c r="F26" s="51" t="s">
        <v>49</v>
      </c>
      <c r="G26" s="50"/>
      <c r="H26" s="50"/>
      <c r="I26" s="50"/>
      <c r="J26" s="50"/>
      <c r="K26" s="50"/>
      <c r="L26" s="393">
        <v>0.21</v>
      </c>
      <c r="M26" s="394"/>
      <c r="N26" s="394"/>
      <c r="O26" s="394"/>
      <c r="P26" s="50"/>
      <c r="Q26" s="50"/>
      <c r="R26" s="50"/>
      <c r="S26" s="50"/>
      <c r="T26" s="50"/>
      <c r="U26" s="50"/>
      <c r="V26" s="50"/>
      <c r="W26" s="395">
        <f>ROUND(AZ51,2)</f>
        <v>0</v>
      </c>
      <c r="X26" s="394"/>
      <c r="Y26" s="394"/>
      <c r="Z26" s="394"/>
      <c r="AA26" s="394"/>
      <c r="AB26" s="394"/>
      <c r="AC26" s="394"/>
      <c r="AD26" s="394"/>
      <c r="AE26" s="394"/>
      <c r="AF26" s="50"/>
      <c r="AG26" s="50"/>
      <c r="AH26" s="50"/>
      <c r="AI26" s="50"/>
      <c r="AJ26" s="50"/>
      <c r="AK26" s="395">
        <f>ROUND(AV51,2)</f>
        <v>0</v>
      </c>
      <c r="AL26" s="394"/>
      <c r="AM26" s="394"/>
      <c r="AN26" s="394"/>
      <c r="AO26" s="394"/>
      <c r="AP26" s="50"/>
      <c r="AQ26" s="52"/>
      <c r="BE26" s="383"/>
    </row>
    <row r="27" spans="2:57" s="2" customFormat="1" ht="14.45" customHeight="1">
      <c r="B27" s="49"/>
      <c r="C27" s="50"/>
      <c r="D27" s="50"/>
      <c r="E27" s="50"/>
      <c r="F27" s="51" t="s">
        <v>50</v>
      </c>
      <c r="G27" s="50"/>
      <c r="H27" s="50"/>
      <c r="I27" s="50"/>
      <c r="J27" s="50"/>
      <c r="K27" s="50"/>
      <c r="L27" s="393">
        <v>0.15</v>
      </c>
      <c r="M27" s="394"/>
      <c r="N27" s="394"/>
      <c r="O27" s="394"/>
      <c r="P27" s="50"/>
      <c r="Q27" s="50"/>
      <c r="R27" s="50"/>
      <c r="S27" s="50"/>
      <c r="T27" s="50"/>
      <c r="U27" s="50"/>
      <c r="V27" s="50"/>
      <c r="W27" s="395">
        <f>ROUND(BA51,2)</f>
        <v>0</v>
      </c>
      <c r="X27" s="394"/>
      <c r="Y27" s="394"/>
      <c r="Z27" s="394"/>
      <c r="AA27" s="394"/>
      <c r="AB27" s="394"/>
      <c r="AC27" s="394"/>
      <c r="AD27" s="394"/>
      <c r="AE27" s="394"/>
      <c r="AF27" s="50"/>
      <c r="AG27" s="50"/>
      <c r="AH27" s="50"/>
      <c r="AI27" s="50"/>
      <c r="AJ27" s="50"/>
      <c r="AK27" s="395">
        <f>ROUND(AW51,2)</f>
        <v>0</v>
      </c>
      <c r="AL27" s="394"/>
      <c r="AM27" s="394"/>
      <c r="AN27" s="394"/>
      <c r="AO27" s="394"/>
      <c r="AP27" s="50"/>
      <c r="AQ27" s="52"/>
      <c r="BE27" s="383"/>
    </row>
    <row r="28" spans="2:57" s="2" customFormat="1" ht="14.45" customHeight="1" hidden="1">
      <c r="B28" s="49"/>
      <c r="C28" s="50"/>
      <c r="D28" s="50"/>
      <c r="E28" s="50"/>
      <c r="F28" s="51" t="s">
        <v>51</v>
      </c>
      <c r="G28" s="50"/>
      <c r="H28" s="50"/>
      <c r="I28" s="50"/>
      <c r="J28" s="50"/>
      <c r="K28" s="50"/>
      <c r="L28" s="393">
        <v>0.21</v>
      </c>
      <c r="M28" s="394"/>
      <c r="N28" s="394"/>
      <c r="O28" s="394"/>
      <c r="P28" s="50"/>
      <c r="Q28" s="50"/>
      <c r="R28" s="50"/>
      <c r="S28" s="50"/>
      <c r="T28" s="50"/>
      <c r="U28" s="50"/>
      <c r="V28" s="50"/>
      <c r="W28" s="395">
        <f>ROUND(BB51,2)</f>
        <v>0</v>
      </c>
      <c r="X28" s="394"/>
      <c r="Y28" s="394"/>
      <c r="Z28" s="394"/>
      <c r="AA28" s="394"/>
      <c r="AB28" s="394"/>
      <c r="AC28" s="394"/>
      <c r="AD28" s="394"/>
      <c r="AE28" s="394"/>
      <c r="AF28" s="50"/>
      <c r="AG28" s="50"/>
      <c r="AH28" s="50"/>
      <c r="AI28" s="50"/>
      <c r="AJ28" s="50"/>
      <c r="AK28" s="395">
        <v>0</v>
      </c>
      <c r="AL28" s="394"/>
      <c r="AM28" s="394"/>
      <c r="AN28" s="394"/>
      <c r="AO28" s="394"/>
      <c r="AP28" s="50"/>
      <c r="AQ28" s="52"/>
      <c r="BE28" s="383"/>
    </row>
    <row r="29" spans="2:57" s="2" customFormat="1" ht="14.45" customHeight="1" hidden="1">
      <c r="B29" s="49"/>
      <c r="C29" s="50"/>
      <c r="D29" s="50"/>
      <c r="E29" s="50"/>
      <c r="F29" s="51" t="s">
        <v>52</v>
      </c>
      <c r="G29" s="50"/>
      <c r="H29" s="50"/>
      <c r="I29" s="50"/>
      <c r="J29" s="50"/>
      <c r="K29" s="50"/>
      <c r="L29" s="393">
        <v>0.15</v>
      </c>
      <c r="M29" s="394"/>
      <c r="N29" s="394"/>
      <c r="O29" s="394"/>
      <c r="P29" s="50"/>
      <c r="Q29" s="50"/>
      <c r="R29" s="50"/>
      <c r="S29" s="50"/>
      <c r="T29" s="50"/>
      <c r="U29" s="50"/>
      <c r="V29" s="50"/>
      <c r="W29" s="395">
        <f>ROUND(BC51,2)</f>
        <v>0</v>
      </c>
      <c r="X29" s="394"/>
      <c r="Y29" s="394"/>
      <c r="Z29" s="394"/>
      <c r="AA29" s="394"/>
      <c r="AB29" s="394"/>
      <c r="AC29" s="394"/>
      <c r="AD29" s="394"/>
      <c r="AE29" s="394"/>
      <c r="AF29" s="50"/>
      <c r="AG29" s="50"/>
      <c r="AH29" s="50"/>
      <c r="AI29" s="50"/>
      <c r="AJ29" s="50"/>
      <c r="AK29" s="395">
        <v>0</v>
      </c>
      <c r="AL29" s="394"/>
      <c r="AM29" s="394"/>
      <c r="AN29" s="394"/>
      <c r="AO29" s="394"/>
      <c r="AP29" s="50"/>
      <c r="AQ29" s="52"/>
      <c r="BE29" s="383"/>
    </row>
    <row r="30" spans="2:57" s="2" customFormat="1" ht="14.45" customHeight="1" hidden="1">
      <c r="B30" s="49"/>
      <c r="C30" s="50"/>
      <c r="D30" s="50"/>
      <c r="E30" s="50"/>
      <c r="F30" s="51" t="s">
        <v>53</v>
      </c>
      <c r="G30" s="50"/>
      <c r="H30" s="50"/>
      <c r="I30" s="50"/>
      <c r="J30" s="50"/>
      <c r="K30" s="50"/>
      <c r="L30" s="393">
        <v>0</v>
      </c>
      <c r="M30" s="394"/>
      <c r="N30" s="394"/>
      <c r="O30" s="394"/>
      <c r="P30" s="50"/>
      <c r="Q30" s="50"/>
      <c r="R30" s="50"/>
      <c r="S30" s="50"/>
      <c r="T30" s="50"/>
      <c r="U30" s="50"/>
      <c r="V30" s="50"/>
      <c r="W30" s="395">
        <f>ROUND(BD51,2)</f>
        <v>0</v>
      </c>
      <c r="X30" s="394"/>
      <c r="Y30" s="394"/>
      <c r="Z30" s="394"/>
      <c r="AA30" s="394"/>
      <c r="AB30" s="394"/>
      <c r="AC30" s="394"/>
      <c r="AD30" s="394"/>
      <c r="AE30" s="394"/>
      <c r="AF30" s="50"/>
      <c r="AG30" s="50"/>
      <c r="AH30" s="50"/>
      <c r="AI30" s="50"/>
      <c r="AJ30" s="50"/>
      <c r="AK30" s="395">
        <v>0</v>
      </c>
      <c r="AL30" s="394"/>
      <c r="AM30" s="394"/>
      <c r="AN30" s="394"/>
      <c r="AO30" s="394"/>
      <c r="AP30" s="50"/>
      <c r="AQ30" s="52"/>
      <c r="BE30" s="383"/>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83"/>
    </row>
    <row r="32" spans="2:57" s="1" customFormat="1" ht="25.9" customHeight="1">
      <c r="B32" s="43"/>
      <c r="C32" s="53"/>
      <c r="D32" s="54" t="s">
        <v>54</v>
      </c>
      <c r="E32" s="55"/>
      <c r="F32" s="55"/>
      <c r="G32" s="55"/>
      <c r="H32" s="55"/>
      <c r="I32" s="55"/>
      <c r="J32" s="55"/>
      <c r="K32" s="55"/>
      <c r="L32" s="55"/>
      <c r="M32" s="55"/>
      <c r="N32" s="55"/>
      <c r="O32" s="55"/>
      <c r="P32" s="55"/>
      <c r="Q32" s="55"/>
      <c r="R32" s="55"/>
      <c r="S32" s="55"/>
      <c r="T32" s="56" t="s">
        <v>55</v>
      </c>
      <c r="U32" s="55"/>
      <c r="V32" s="55"/>
      <c r="W32" s="55"/>
      <c r="X32" s="396" t="s">
        <v>56</v>
      </c>
      <c r="Y32" s="397"/>
      <c r="Z32" s="397"/>
      <c r="AA32" s="397"/>
      <c r="AB32" s="397"/>
      <c r="AC32" s="55"/>
      <c r="AD32" s="55"/>
      <c r="AE32" s="55"/>
      <c r="AF32" s="55"/>
      <c r="AG32" s="55"/>
      <c r="AH32" s="55"/>
      <c r="AI32" s="55"/>
      <c r="AJ32" s="55"/>
      <c r="AK32" s="398">
        <f>SUM(AK23:AK30)</f>
        <v>0</v>
      </c>
      <c r="AL32" s="397"/>
      <c r="AM32" s="397"/>
      <c r="AN32" s="397"/>
      <c r="AO32" s="399"/>
      <c r="AP32" s="53"/>
      <c r="AQ32" s="57"/>
      <c r="BE32" s="383"/>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57</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15</v>
      </c>
      <c r="D41" s="68"/>
      <c r="E41" s="68"/>
      <c r="F41" s="68"/>
      <c r="G41" s="68"/>
      <c r="H41" s="68"/>
      <c r="I41" s="68"/>
      <c r="J41" s="68"/>
      <c r="K41" s="68"/>
      <c r="L41" s="68" t="str">
        <f>K5</f>
        <v>2017_04</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18</v>
      </c>
      <c r="D42" s="72"/>
      <c r="E42" s="72"/>
      <c r="F42" s="72"/>
      <c r="G42" s="72"/>
      <c r="H42" s="72"/>
      <c r="I42" s="72"/>
      <c r="J42" s="72"/>
      <c r="K42" s="72"/>
      <c r="L42" s="420" t="str">
        <f>K6</f>
        <v>Stavební úpravy obj.stájové budovy Veterinární nemocnice v areálu SVÚ Jihlava</v>
      </c>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5">
      <c r="B44" s="43"/>
      <c r="C44" s="67" t="s">
        <v>24</v>
      </c>
      <c r="D44" s="65"/>
      <c r="E44" s="65"/>
      <c r="F44" s="65"/>
      <c r="G44" s="65"/>
      <c r="H44" s="65"/>
      <c r="I44" s="65"/>
      <c r="J44" s="65"/>
      <c r="K44" s="65"/>
      <c r="L44" s="74" t="str">
        <f>IF(K8="","",K8)</f>
        <v>Jihlava</v>
      </c>
      <c r="M44" s="65"/>
      <c r="N44" s="65"/>
      <c r="O44" s="65"/>
      <c r="P44" s="65"/>
      <c r="Q44" s="65"/>
      <c r="R44" s="65"/>
      <c r="S44" s="65"/>
      <c r="T44" s="65"/>
      <c r="U44" s="65"/>
      <c r="V44" s="65"/>
      <c r="W44" s="65"/>
      <c r="X44" s="65"/>
      <c r="Y44" s="65"/>
      <c r="Z44" s="65"/>
      <c r="AA44" s="65"/>
      <c r="AB44" s="65"/>
      <c r="AC44" s="65"/>
      <c r="AD44" s="65"/>
      <c r="AE44" s="65"/>
      <c r="AF44" s="65"/>
      <c r="AG44" s="65"/>
      <c r="AH44" s="65"/>
      <c r="AI44" s="67" t="s">
        <v>26</v>
      </c>
      <c r="AJ44" s="65"/>
      <c r="AK44" s="65"/>
      <c r="AL44" s="65"/>
      <c r="AM44" s="422" t="str">
        <f>IF(AN8="","",AN8)</f>
        <v>4. 4. 2017</v>
      </c>
      <c r="AN44" s="422"/>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5">
      <c r="B46" s="43"/>
      <c r="C46" s="67" t="s">
        <v>32</v>
      </c>
      <c r="D46" s="65"/>
      <c r="E46" s="65"/>
      <c r="F46" s="65"/>
      <c r="G46" s="65"/>
      <c r="H46" s="65"/>
      <c r="I46" s="65"/>
      <c r="J46" s="65"/>
      <c r="K46" s="65"/>
      <c r="L46" s="68" t="str">
        <f>IF(E11="","",E11)</f>
        <v>SVÚ Jihlava, Rantířovská 93, Jihlava</v>
      </c>
      <c r="M46" s="65"/>
      <c r="N46" s="65"/>
      <c r="O46" s="65"/>
      <c r="P46" s="65"/>
      <c r="Q46" s="65"/>
      <c r="R46" s="65"/>
      <c r="S46" s="65"/>
      <c r="T46" s="65"/>
      <c r="U46" s="65"/>
      <c r="V46" s="65"/>
      <c r="W46" s="65"/>
      <c r="X46" s="65"/>
      <c r="Y46" s="65"/>
      <c r="Z46" s="65"/>
      <c r="AA46" s="65"/>
      <c r="AB46" s="65"/>
      <c r="AC46" s="65"/>
      <c r="AD46" s="65"/>
      <c r="AE46" s="65"/>
      <c r="AF46" s="65"/>
      <c r="AG46" s="65"/>
      <c r="AH46" s="65"/>
      <c r="AI46" s="67" t="s">
        <v>39</v>
      </c>
      <c r="AJ46" s="65"/>
      <c r="AK46" s="65"/>
      <c r="AL46" s="65"/>
      <c r="AM46" s="423" t="str">
        <f>IF(E17="","",E17)</f>
        <v>Obchodní projekt Jihlava, spol.s r.o.</v>
      </c>
      <c r="AN46" s="423"/>
      <c r="AO46" s="423"/>
      <c r="AP46" s="423"/>
      <c r="AQ46" s="65"/>
      <c r="AR46" s="63"/>
      <c r="AS46" s="400" t="s">
        <v>58</v>
      </c>
      <c r="AT46" s="401"/>
      <c r="AU46" s="76"/>
      <c r="AV46" s="76"/>
      <c r="AW46" s="76"/>
      <c r="AX46" s="76"/>
      <c r="AY46" s="76"/>
      <c r="AZ46" s="76"/>
      <c r="BA46" s="76"/>
      <c r="BB46" s="76"/>
      <c r="BC46" s="76"/>
      <c r="BD46" s="77"/>
    </row>
    <row r="47" spans="2:56" s="1" customFormat="1" ht="15">
      <c r="B47" s="43"/>
      <c r="C47" s="67" t="s">
        <v>37</v>
      </c>
      <c r="D47" s="65"/>
      <c r="E47" s="65"/>
      <c r="F47" s="65"/>
      <c r="G47" s="65"/>
      <c r="H47" s="65"/>
      <c r="I47" s="65"/>
      <c r="J47" s="65"/>
      <c r="K47" s="65"/>
      <c r="L47" s="68">
        <f>IF(E14="Vyplň údaj","",E14)</f>
        <v>0</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402"/>
      <c r="AT47" s="403"/>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404"/>
      <c r="AT48" s="405"/>
      <c r="AU48" s="44"/>
      <c r="AV48" s="44"/>
      <c r="AW48" s="44"/>
      <c r="AX48" s="44"/>
      <c r="AY48" s="44"/>
      <c r="AZ48" s="44"/>
      <c r="BA48" s="44"/>
      <c r="BB48" s="44"/>
      <c r="BC48" s="44"/>
      <c r="BD48" s="80"/>
    </row>
    <row r="49" spans="2:56" s="1" customFormat="1" ht="29.25" customHeight="1">
      <c r="B49" s="43"/>
      <c r="C49" s="406" t="s">
        <v>59</v>
      </c>
      <c r="D49" s="407"/>
      <c r="E49" s="407"/>
      <c r="F49" s="407"/>
      <c r="G49" s="407"/>
      <c r="H49" s="81"/>
      <c r="I49" s="408" t="s">
        <v>60</v>
      </c>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9" t="s">
        <v>61</v>
      </c>
      <c r="AH49" s="407"/>
      <c r="AI49" s="407"/>
      <c r="AJ49" s="407"/>
      <c r="AK49" s="407"/>
      <c r="AL49" s="407"/>
      <c r="AM49" s="407"/>
      <c r="AN49" s="408" t="s">
        <v>62</v>
      </c>
      <c r="AO49" s="407"/>
      <c r="AP49" s="407"/>
      <c r="AQ49" s="82" t="s">
        <v>63</v>
      </c>
      <c r="AR49" s="63"/>
      <c r="AS49" s="83" t="s">
        <v>64</v>
      </c>
      <c r="AT49" s="84" t="s">
        <v>65</v>
      </c>
      <c r="AU49" s="84" t="s">
        <v>66</v>
      </c>
      <c r="AV49" s="84" t="s">
        <v>67</v>
      </c>
      <c r="AW49" s="84" t="s">
        <v>68</v>
      </c>
      <c r="AX49" s="84" t="s">
        <v>69</v>
      </c>
      <c r="AY49" s="84" t="s">
        <v>70</v>
      </c>
      <c r="AZ49" s="84" t="s">
        <v>71</v>
      </c>
      <c r="BA49" s="84" t="s">
        <v>72</v>
      </c>
      <c r="BB49" s="84" t="s">
        <v>73</v>
      </c>
      <c r="BC49" s="84" t="s">
        <v>74</v>
      </c>
      <c r="BD49" s="85" t="s">
        <v>75</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76</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416">
        <f>ROUND(AG52+AG60+AG61,2)</f>
        <v>0</v>
      </c>
      <c r="AH51" s="416"/>
      <c r="AI51" s="416"/>
      <c r="AJ51" s="416"/>
      <c r="AK51" s="416"/>
      <c r="AL51" s="416"/>
      <c r="AM51" s="416"/>
      <c r="AN51" s="417">
        <f aca="true" t="shared" si="0" ref="AN51:AN61">SUM(AG51,AT51)</f>
        <v>0</v>
      </c>
      <c r="AO51" s="417"/>
      <c r="AP51" s="417"/>
      <c r="AQ51" s="91" t="s">
        <v>34</v>
      </c>
      <c r="AR51" s="73"/>
      <c r="AS51" s="92">
        <f>ROUND(AS52+AS60+AS61,2)</f>
        <v>0</v>
      </c>
      <c r="AT51" s="93">
        <f aca="true" t="shared" si="1" ref="AT51:AT61">ROUND(SUM(AV51:AW51),2)</f>
        <v>0</v>
      </c>
      <c r="AU51" s="94">
        <f>ROUND(AU52+AU60+AU61,5)</f>
        <v>0</v>
      </c>
      <c r="AV51" s="93">
        <f>ROUND(AZ51*L26,2)</f>
        <v>0</v>
      </c>
      <c r="AW51" s="93">
        <f>ROUND(BA51*L27,2)</f>
        <v>0</v>
      </c>
      <c r="AX51" s="93">
        <f>ROUND(BB51*L26,2)</f>
        <v>0</v>
      </c>
      <c r="AY51" s="93">
        <f>ROUND(BC51*L27,2)</f>
        <v>0</v>
      </c>
      <c r="AZ51" s="93">
        <f>ROUND(AZ52+AZ60+AZ61,2)</f>
        <v>0</v>
      </c>
      <c r="BA51" s="93">
        <f>ROUND(BA52+BA60+BA61,2)</f>
        <v>0</v>
      </c>
      <c r="BB51" s="93">
        <f>ROUND(BB52+BB60+BB61,2)</f>
        <v>0</v>
      </c>
      <c r="BC51" s="93">
        <f>ROUND(BC52+BC60+BC61,2)</f>
        <v>0</v>
      </c>
      <c r="BD51" s="95">
        <f>ROUND(BD52+BD60+BD61,2)</f>
        <v>0</v>
      </c>
      <c r="BS51" s="96" t="s">
        <v>77</v>
      </c>
      <c r="BT51" s="96" t="s">
        <v>78</v>
      </c>
      <c r="BU51" s="97" t="s">
        <v>79</v>
      </c>
      <c r="BV51" s="96" t="s">
        <v>80</v>
      </c>
      <c r="BW51" s="96" t="s">
        <v>7</v>
      </c>
      <c r="BX51" s="96" t="s">
        <v>81</v>
      </c>
      <c r="CL51" s="96" t="s">
        <v>21</v>
      </c>
    </row>
    <row r="52" spans="2:90" s="5" customFormat="1" ht="16.5" customHeight="1">
      <c r="B52" s="98"/>
      <c r="C52" s="99"/>
      <c r="D52" s="410" t="s">
        <v>82</v>
      </c>
      <c r="E52" s="410"/>
      <c r="F52" s="410"/>
      <c r="G52" s="410"/>
      <c r="H52" s="410"/>
      <c r="I52" s="100"/>
      <c r="J52" s="410" t="s">
        <v>83</v>
      </c>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9">
        <f>ROUND(SUM(AG53:AG59),2)</f>
        <v>0</v>
      </c>
      <c r="AH52" s="415"/>
      <c r="AI52" s="415"/>
      <c r="AJ52" s="415"/>
      <c r="AK52" s="415"/>
      <c r="AL52" s="415"/>
      <c r="AM52" s="415"/>
      <c r="AN52" s="414">
        <f t="shared" si="0"/>
        <v>0</v>
      </c>
      <c r="AO52" s="415"/>
      <c r="AP52" s="415"/>
      <c r="AQ52" s="101" t="s">
        <v>84</v>
      </c>
      <c r="AR52" s="102"/>
      <c r="AS52" s="103">
        <f>ROUND(SUM(AS53:AS59),2)</f>
        <v>0</v>
      </c>
      <c r="AT52" s="104">
        <f t="shared" si="1"/>
        <v>0</v>
      </c>
      <c r="AU52" s="105">
        <f>ROUND(SUM(AU53:AU59),5)</f>
        <v>0</v>
      </c>
      <c r="AV52" s="104">
        <f>ROUND(AZ52*L26,2)</f>
        <v>0</v>
      </c>
      <c r="AW52" s="104">
        <f>ROUND(BA52*L27,2)</f>
        <v>0</v>
      </c>
      <c r="AX52" s="104">
        <f>ROUND(BB52*L26,2)</f>
        <v>0</v>
      </c>
      <c r="AY52" s="104">
        <f>ROUND(BC52*L27,2)</f>
        <v>0</v>
      </c>
      <c r="AZ52" s="104">
        <f>ROUND(SUM(AZ53:AZ59),2)</f>
        <v>0</v>
      </c>
      <c r="BA52" s="104">
        <f>ROUND(SUM(BA53:BA59),2)</f>
        <v>0</v>
      </c>
      <c r="BB52" s="104">
        <f>ROUND(SUM(BB53:BB59),2)</f>
        <v>0</v>
      </c>
      <c r="BC52" s="104">
        <f>ROUND(SUM(BC53:BC59),2)</f>
        <v>0</v>
      </c>
      <c r="BD52" s="106">
        <f>ROUND(SUM(BD53:BD59),2)</f>
        <v>0</v>
      </c>
      <c r="BS52" s="107" t="s">
        <v>77</v>
      </c>
      <c r="BT52" s="107" t="s">
        <v>85</v>
      </c>
      <c r="BV52" s="107" t="s">
        <v>80</v>
      </c>
      <c r="BW52" s="107" t="s">
        <v>86</v>
      </c>
      <c r="BX52" s="107" t="s">
        <v>7</v>
      </c>
      <c r="CL52" s="107" t="s">
        <v>21</v>
      </c>
    </row>
    <row r="53" spans="1:91" s="6" customFormat="1" ht="16.5" customHeight="1">
      <c r="A53" s="108" t="s">
        <v>87</v>
      </c>
      <c r="B53" s="109"/>
      <c r="C53" s="110"/>
      <c r="D53" s="110"/>
      <c r="E53" s="413" t="s">
        <v>82</v>
      </c>
      <c r="F53" s="413"/>
      <c r="G53" s="413"/>
      <c r="H53" s="413"/>
      <c r="I53" s="413"/>
      <c r="J53" s="110"/>
      <c r="K53" s="413" t="s">
        <v>83</v>
      </c>
      <c r="L53" s="413"/>
      <c r="M53" s="413"/>
      <c r="N53" s="413"/>
      <c r="O53" s="413"/>
      <c r="P53" s="413"/>
      <c r="Q53" s="413"/>
      <c r="R53" s="413"/>
      <c r="S53" s="413"/>
      <c r="T53" s="413"/>
      <c r="U53" s="413"/>
      <c r="V53" s="413"/>
      <c r="W53" s="413"/>
      <c r="X53" s="413"/>
      <c r="Y53" s="413"/>
      <c r="Z53" s="413"/>
      <c r="AA53" s="413"/>
      <c r="AB53" s="413"/>
      <c r="AC53" s="413"/>
      <c r="AD53" s="413"/>
      <c r="AE53" s="413"/>
      <c r="AF53" s="413"/>
      <c r="AG53" s="411">
        <f>'SO_01 - Administrativní b...'!J27</f>
        <v>0</v>
      </c>
      <c r="AH53" s="412"/>
      <c r="AI53" s="412"/>
      <c r="AJ53" s="412"/>
      <c r="AK53" s="412"/>
      <c r="AL53" s="412"/>
      <c r="AM53" s="412"/>
      <c r="AN53" s="411">
        <f t="shared" si="0"/>
        <v>0</v>
      </c>
      <c r="AO53" s="412"/>
      <c r="AP53" s="412"/>
      <c r="AQ53" s="111" t="s">
        <v>88</v>
      </c>
      <c r="AR53" s="112"/>
      <c r="AS53" s="113">
        <v>0</v>
      </c>
      <c r="AT53" s="114">
        <f t="shared" si="1"/>
        <v>0</v>
      </c>
      <c r="AU53" s="115">
        <f>'SO_01 - Administrativní b...'!P115</f>
        <v>0</v>
      </c>
      <c r="AV53" s="114">
        <f>'SO_01 - Administrativní b...'!J30</f>
        <v>0</v>
      </c>
      <c r="AW53" s="114">
        <f>'SO_01 - Administrativní b...'!J31</f>
        <v>0</v>
      </c>
      <c r="AX53" s="114">
        <f>'SO_01 - Administrativní b...'!J32</f>
        <v>0</v>
      </c>
      <c r="AY53" s="114">
        <f>'SO_01 - Administrativní b...'!J33</f>
        <v>0</v>
      </c>
      <c r="AZ53" s="114">
        <f>'SO_01 - Administrativní b...'!F30</f>
        <v>0</v>
      </c>
      <c r="BA53" s="114">
        <f>'SO_01 - Administrativní b...'!F31</f>
        <v>0</v>
      </c>
      <c r="BB53" s="114">
        <f>'SO_01 - Administrativní b...'!F32</f>
        <v>0</v>
      </c>
      <c r="BC53" s="114">
        <f>'SO_01 - Administrativní b...'!F33</f>
        <v>0</v>
      </c>
      <c r="BD53" s="116">
        <f>'SO_01 - Administrativní b...'!F34</f>
        <v>0</v>
      </c>
      <c r="BT53" s="117" t="s">
        <v>89</v>
      </c>
      <c r="BU53" s="117" t="s">
        <v>90</v>
      </c>
      <c r="BV53" s="117" t="s">
        <v>80</v>
      </c>
      <c r="BW53" s="117" t="s">
        <v>86</v>
      </c>
      <c r="BX53" s="117" t="s">
        <v>7</v>
      </c>
      <c r="CL53" s="117" t="s">
        <v>21</v>
      </c>
      <c r="CM53" s="117" t="s">
        <v>89</v>
      </c>
    </row>
    <row r="54" spans="1:90" s="6" customFormat="1" ht="16.5" customHeight="1">
      <c r="A54" s="108" t="s">
        <v>87</v>
      </c>
      <c r="B54" s="109"/>
      <c r="C54" s="110"/>
      <c r="D54" s="110"/>
      <c r="E54" s="413" t="s">
        <v>91</v>
      </c>
      <c r="F54" s="413"/>
      <c r="G54" s="413"/>
      <c r="H54" s="413"/>
      <c r="I54" s="413"/>
      <c r="J54" s="110"/>
      <c r="K54" s="413" t="s">
        <v>92</v>
      </c>
      <c r="L54" s="413"/>
      <c r="M54" s="413"/>
      <c r="N54" s="413"/>
      <c r="O54" s="413"/>
      <c r="P54" s="413"/>
      <c r="Q54" s="413"/>
      <c r="R54" s="413"/>
      <c r="S54" s="413"/>
      <c r="T54" s="413"/>
      <c r="U54" s="413"/>
      <c r="V54" s="413"/>
      <c r="W54" s="413"/>
      <c r="X54" s="413"/>
      <c r="Y54" s="413"/>
      <c r="Z54" s="413"/>
      <c r="AA54" s="413"/>
      <c r="AB54" s="413"/>
      <c r="AC54" s="413"/>
      <c r="AD54" s="413"/>
      <c r="AE54" s="413"/>
      <c r="AF54" s="413"/>
      <c r="AG54" s="411">
        <f>'SO_01_1 - Zastřešení příh...'!J29</f>
        <v>0</v>
      </c>
      <c r="AH54" s="412"/>
      <c r="AI54" s="412"/>
      <c r="AJ54" s="412"/>
      <c r="AK54" s="412"/>
      <c r="AL54" s="412"/>
      <c r="AM54" s="412"/>
      <c r="AN54" s="411">
        <f t="shared" si="0"/>
        <v>0</v>
      </c>
      <c r="AO54" s="412"/>
      <c r="AP54" s="412"/>
      <c r="AQ54" s="111" t="s">
        <v>88</v>
      </c>
      <c r="AR54" s="112"/>
      <c r="AS54" s="113">
        <v>0</v>
      </c>
      <c r="AT54" s="114">
        <f t="shared" si="1"/>
        <v>0</v>
      </c>
      <c r="AU54" s="115">
        <f>'SO_01_1 - Zastřešení příh...'!P85</f>
        <v>0</v>
      </c>
      <c r="AV54" s="114">
        <f>'SO_01_1 - Zastřešení příh...'!J32</f>
        <v>0</v>
      </c>
      <c r="AW54" s="114">
        <f>'SO_01_1 - Zastřešení příh...'!J33</f>
        <v>0</v>
      </c>
      <c r="AX54" s="114">
        <f>'SO_01_1 - Zastřešení příh...'!J34</f>
        <v>0</v>
      </c>
      <c r="AY54" s="114">
        <f>'SO_01_1 - Zastřešení příh...'!J35</f>
        <v>0</v>
      </c>
      <c r="AZ54" s="114">
        <f>'SO_01_1 - Zastřešení příh...'!F32</f>
        <v>0</v>
      </c>
      <c r="BA54" s="114">
        <f>'SO_01_1 - Zastřešení příh...'!F33</f>
        <v>0</v>
      </c>
      <c r="BB54" s="114">
        <f>'SO_01_1 - Zastřešení příh...'!F34</f>
        <v>0</v>
      </c>
      <c r="BC54" s="114">
        <f>'SO_01_1 - Zastřešení příh...'!F35</f>
        <v>0</v>
      </c>
      <c r="BD54" s="116">
        <f>'SO_01_1 - Zastřešení příh...'!F36</f>
        <v>0</v>
      </c>
      <c r="BT54" s="117" t="s">
        <v>89</v>
      </c>
      <c r="BV54" s="117" t="s">
        <v>80</v>
      </c>
      <c r="BW54" s="117" t="s">
        <v>93</v>
      </c>
      <c r="BX54" s="117" t="s">
        <v>86</v>
      </c>
      <c r="CL54" s="117" t="s">
        <v>21</v>
      </c>
    </row>
    <row r="55" spans="1:90" s="6" customFormat="1" ht="16.5" customHeight="1">
      <c r="A55" s="108" t="s">
        <v>87</v>
      </c>
      <c r="B55" s="109"/>
      <c r="C55" s="110"/>
      <c r="D55" s="110"/>
      <c r="E55" s="413" t="s">
        <v>94</v>
      </c>
      <c r="F55" s="413"/>
      <c r="G55" s="413"/>
      <c r="H55" s="413"/>
      <c r="I55" s="413"/>
      <c r="J55" s="110"/>
      <c r="K55" s="413" t="s">
        <v>95</v>
      </c>
      <c r="L55" s="413"/>
      <c r="M55" s="413"/>
      <c r="N55" s="413"/>
      <c r="O55" s="413"/>
      <c r="P55" s="413"/>
      <c r="Q55" s="413"/>
      <c r="R55" s="413"/>
      <c r="S55" s="413"/>
      <c r="T55" s="413"/>
      <c r="U55" s="413"/>
      <c r="V55" s="413"/>
      <c r="W55" s="413"/>
      <c r="X55" s="413"/>
      <c r="Y55" s="413"/>
      <c r="Z55" s="413"/>
      <c r="AA55" s="413"/>
      <c r="AB55" s="413"/>
      <c r="AC55" s="413"/>
      <c r="AD55" s="413"/>
      <c r="AE55" s="413"/>
      <c r="AF55" s="413"/>
      <c r="AG55" s="411">
        <f>'SO_01_2 - Vnitřní vybavení'!J29</f>
        <v>0</v>
      </c>
      <c r="AH55" s="412"/>
      <c r="AI55" s="412"/>
      <c r="AJ55" s="412"/>
      <c r="AK55" s="412"/>
      <c r="AL55" s="412"/>
      <c r="AM55" s="412"/>
      <c r="AN55" s="411">
        <f t="shared" si="0"/>
        <v>0</v>
      </c>
      <c r="AO55" s="412"/>
      <c r="AP55" s="412"/>
      <c r="AQ55" s="111" t="s">
        <v>88</v>
      </c>
      <c r="AR55" s="112"/>
      <c r="AS55" s="113">
        <v>0</v>
      </c>
      <c r="AT55" s="114">
        <f t="shared" si="1"/>
        <v>0</v>
      </c>
      <c r="AU55" s="115">
        <f>'SO_01_2 - Vnitřní vybavení'!P85</f>
        <v>0</v>
      </c>
      <c r="AV55" s="114">
        <f>'SO_01_2 - Vnitřní vybavení'!J32</f>
        <v>0</v>
      </c>
      <c r="AW55" s="114">
        <f>'SO_01_2 - Vnitřní vybavení'!J33</f>
        <v>0</v>
      </c>
      <c r="AX55" s="114">
        <f>'SO_01_2 - Vnitřní vybavení'!J34</f>
        <v>0</v>
      </c>
      <c r="AY55" s="114">
        <f>'SO_01_2 - Vnitřní vybavení'!J35</f>
        <v>0</v>
      </c>
      <c r="AZ55" s="114">
        <f>'SO_01_2 - Vnitřní vybavení'!F32</f>
        <v>0</v>
      </c>
      <c r="BA55" s="114">
        <f>'SO_01_2 - Vnitřní vybavení'!F33</f>
        <v>0</v>
      </c>
      <c r="BB55" s="114">
        <f>'SO_01_2 - Vnitřní vybavení'!F34</f>
        <v>0</v>
      </c>
      <c r="BC55" s="114">
        <f>'SO_01_2 - Vnitřní vybavení'!F35</f>
        <v>0</v>
      </c>
      <c r="BD55" s="116">
        <f>'SO_01_2 - Vnitřní vybavení'!F36</f>
        <v>0</v>
      </c>
      <c r="BT55" s="117" t="s">
        <v>89</v>
      </c>
      <c r="BV55" s="117" t="s">
        <v>80</v>
      </c>
      <c r="BW55" s="117" t="s">
        <v>96</v>
      </c>
      <c r="BX55" s="117" t="s">
        <v>86</v>
      </c>
      <c r="CL55" s="117" t="s">
        <v>21</v>
      </c>
    </row>
    <row r="56" spans="1:90" s="6" customFormat="1" ht="16.5" customHeight="1">
      <c r="A56" s="108" t="s">
        <v>87</v>
      </c>
      <c r="B56" s="109"/>
      <c r="C56" s="110"/>
      <c r="D56" s="110"/>
      <c r="E56" s="413" t="s">
        <v>97</v>
      </c>
      <c r="F56" s="413"/>
      <c r="G56" s="413"/>
      <c r="H56" s="413"/>
      <c r="I56" s="413"/>
      <c r="J56" s="110"/>
      <c r="K56" s="413" t="s">
        <v>98</v>
      </c>
      <c r="L56" s="413"/>
      <c r="M56" s="413"/>
      <c r="N56" s="413"/>
      <c r="O56" s="413"/>
      <c r="P56" s="413"/>
      <c r="Q56" s="413"/>
      <c r="R56" s="413"/>
      <c r="S56" s="413"/>
      <c r="T56" s="413"/>
      <c r="U56" s="413"/>
      <c r="V56" s="413"/>
      <c r="W56" s="413"/>
      <c r="X56" s="413"/>
      <c r="Y56" s="413"/>
      <c r="Z56" s="413"/>
      <c r="AA56" s="413"/>
      <c r="AB56" s="413"/>
      <c r="AC56" s="413"/>
      <c r="AD56" s="413"/>
      <c r="AE56" s="413"/>
      <c r="AF56" s="413"/>
      <c r="AG56" s="411">
        <f>'SO_01_3 - Zdravotně techn...'!J29</f>
        <v>0</v>
      </c>
      <c r="AH56" s="412"/>
      <c r="AI56" s="412"/>
      <c r="AJ56" s="412"/>
      <c r="AK56" s="412"/>
      <c r="AL56" s="412"/>
      <c r="AM56" s="412"/>
      <c r="AN56" s="411">
        <f t="shared" si="0"/>
        <v>0</v>
      </c>
      <c r="AO56" s="412"/>
      <c r="AP56" s="412"/>
      <c r="AQ56" s="111" t="s">
        <v>88</v>
      </c>
      <c r="AR56" s="112"/>
      <c r="AS56" s="113">
        <v>0</v>
      </c>
      <c r="AT56" s="114">
        <f t="shared" si="1"/>
        <v>0</v>
      </c>
      <c r="AU56" s="115">
        <f>'SO_01_3 - Zdravotně techn...'!P98</f>
        <v>0</v>
      </c>
      <c r="AV56" s="114">
        <f>'SO_01_3 - Zdravotně techn...'!J32</f>
        <v>0</v>
      </c>
      <c r="AW56" s="114">
        <f>'SO_01_3 - Zdravotně techn...'!J33</f>
        <v>0</v>
      </c>
      <c r="AX56" s="114">
        <f>'SO_01_3 - Zdravotně techn...'!J34</f>
        <v>0</v>
      </c>
      <c r="AY56" s="114">
        <f>'SO_01_3 - Zdravotně techn...'!J35</f>
        <v>0</v>
      </c>
      <c r="AZ56" s="114">
        <f>'SO_01_3 - Zdravotně techn...'!F32</f>
        <v>0</v>
      </c>
      <c r="BA56" s="114">
        <f>'SO_01_3 - Zdravotně techn...'!F33</f>
        <v>0</v>
      </c>
      <c r="BB56" s="114">
        <f>'SO_01_3 - Zdravotně techn...'!F34</f>
        <v>0</v>
      </c>
      <c r="BC56" s="114">
        <f>'SO_01_3 - Zdravotně techn...'!F35</f>
        <v>0</v>
      </c>
      <c r="BD56" s="116">
        <f>'SO_01_3 - Zdravotně techn...'!F36</f>
        <v>0</v>
      </c>
      <c r="BT56" s="117" t="s">
        <v>89</v>
      </c>
      <c r="BV56" s="117" t="s">
        <v>80</v>
      </c>
      <c r="BW56" s="117" t="s">
        <v>99</v>
      </c>
      <c r="BX56" s="117" t="s">
        <v>86</v>
      </c>
      <c r="CL56" s="117" t="s">
        <v>21</v>
      </c>
    </row>
    <row r="57" spans="1:90" s="6" customFormat="1" ht="16.5" customHeight="1">
      <c r="A57" s="108" t="s">
        <v>87</v>
      </c>
      <c r="B57" s="109"/>
      <c r="C57" s="110"/>
      <c r="D57" s="110"/>
      <c r="E57" s="413" t="s">
        <v>100</v>
      </c>
      <c r="F57" s="413"/>
      <c r="G57" s="413"/>
      <c r="H57" s="413"/>
      <c r="I57" s="413"/>
      <c r="J57" s="110"/>
      <c r="K57" s="413" t="s">
        <v>101</v>
      </c>
      <c r="L57" s="413"/>
      <c r="M57" s="413"/>
      <c r="N57" s="413"/>
      <c r="O57" s="413"/>
      <c r="P57" s="413"/>
      <c r="Q57" s="413"/>
      <c r="R57" s="413"/>
      <c r="S57" s="413"/>
      <c r="T57" s="413"/>
      <c r="U57" s="413"/>
      <c r="V57" s="413"/>
      <c r="W57" s="413"/>
      <c r="X57" s="413"/>
      <c r="Y57" s="413"/>
      <c r="Z57" s="413"/>
      <c r="AA57" s="413"/>
      <c r="AB57" s="413"/>
      <c r="AC57" s="413"/>
      <c r="AD57" s="413"/>
      <c r="AE57" s="413"/>
      <c r="AF57" s="413"/>
      <c r="AG57" s="411">
        <f>'SO_01_4 - Ústřední vytápění'!J29</f>
        <v>0</v>
      </c>
      <c r="AH57" s="412"/>
      <c r="AI57" s="412"/>
      <c r="AJ57" s="412"/>
      <c r="AK57" s="412"/>
      <c r="AL57" s="412"/>
      <c r="AM57" s="412"/>
      <c r="AN57" s="411">
        <f t="shared" si="0"/>
        <v>0</v>
      </c>
      <c r="AO57" s="412"/>
      <c r="AP57" s="412"/>
      <c r="AQ57" s="111" t="s">
        <v>88</v>
      </c>
      <c r="AR57" s="112"/>
      <c r="AS57" s="113">
        <v>0</v>
      </c>
      <c r="AT57" s="114">
        <f t="shared" si="1"/>
        <v>0</v>
      </c>
      <c r="AU57" s="115">
        <f>'SO_01_4 - Ústřední vytápění'!P86</f>
        <v>0</v>
      </c>
      <c r="AV57" s="114">
        <f>'SO_01_4 - Ústřední vytápění'!J32</f>
        <v>0</v>
      </c>
      <c r="AW57" s="114">
        <f>'SO_01_4 - Ústřední vytápění'!J33</f>
        <v>0</v>
      </c>
      <c r="AX57" s="114">
        <f>'SO_01_4 - Ústřední vytápění'!J34</f>
        <v>0</v>
      </c>
      <c r="AY57" s="114">
        <f>'SO_01_4 - Ústřední vytápění'!J35</f>
        <v>0</v>
      </c>
      <c r="AZ57" s="114">
        <f>'SO_01_4 - Ústřední vytápění'!F32</f>
        <v>0</v>
      </c>
      <c r="BA57" s="114">
        <f>'SO_01_4 - Ústřední vytápění'!F33</f>
        <v>0</v>
      </c>
      <c r="BB57" s="114">
        <f>'SO_01_4 - Ústřední vytápění'!F34</f>
        <v>0</v>
      </c>
      <c r="BC57" s="114">
        <f>'SO_01_4 - Ústřední vytápění'!F35</f>
        <v>0</v>
      </c>
      <c r="BD57" s="116">
        <f>'SO_01_4 - Ústřední vytápění'!F36</f>
        <v>0</v>
      </c>
      <c r="BT57" s="117" t="s">
        <v>89</v>
      </c>
      <c r="BV57" s="117" t="s">
        <v>80</v>
      </c>
      <c r="BW57" s="117" t="s">
        <v>102</v>
      </c>
      <c r="BX57" s="117" t="s">
        <v>86</v>
      </c>
      <c r="CL57" s="117" t="s">
        <v>21</v>
      </c>
    </row>
    <row r="58" spans="1:90" s="6" customFormat="1" ht="16.5" customHeight="1">
      <c r="A58" s="108" t="s">
        <v>87</v>
      </c>
      <c r="B58" s="109"/>
      <c r="C58" s="110"/>
      <c r="D58" s="110"/>
      <c r="E58" s="413" t="s">
        <v>103</v>
      </c>
      <c r="F58" s="413"/>
      <c r="G58" s="413"/>
      <c r="H58" s="413"/>
      <c r="I58" s="413"/>
      <c r="J58" s="110"/>
      <c r="K58" s="413" t="s">
        <v>104</v>
      </c>
      <c r="L58" s="413"/>
      <c r="M58" s="413"/>
      <c r="N58" s="413"/>
      <c r="O58" s="413"/>
      <c r="P58" s="413"/>
      <c r="Q58" s="413"/>
      <c r="R58" s="413"/>
      <c r="S58" s="413"/>
      <c r="T58" s="413"/>
      <c r="U58" s="413"/>
      <c r="V58" s="413"/>
      <c r="W58" s="413"/>
      <c r="X58" s="413"/>
      <c r="Y58" s="413"/>
      <c r="Z58" s="413"/>
      <c r="AA58" s="413"/>
      <c r="AB58" s="413"/>
      <c r="AC58" s="413"/>
      <c r="AD58" s="413"/>
      <c r="AE58" s="413"/>
      <c r="AF58" s="413"/>
      <c r="AG58" s="411">
        <f>'SO_01_5 - Elektroinstalace'!J29</f>
        <v>0</v>
      </c>
      <c r="AH58" s="412"/>
      <c r="AI58" s="412"/>
      <c r="AJ58" s="412"/>
      <c r="AK58" s="412"/>
      <c r="AL58" s="412"/>
      <c r="AM58" s="412"/>
      <c r="AN58" s="411">
        <f t="shared" si="0"/>
        <v>0</v>
      </c>
      <c r="AO58" s="412"/>
      <c r="AP58" s="412"/>
      <c r="AQ58" s="111" t="s">
        <v>88</v>
      </c>
      <c r="AR58" s="112"/>
      <c r="AS58" s="113">
        <v>0</v>
      </c>
      <c r="AT58" s="114">
        <f t="shared" si="1"/>
        <v>0</v>
      </c>
      <c r="AU58" s="115">
        <f>'SO_01_5 - Elektroinstalace'!P91</f>
        <v>0</v>
      </c>
      <c r="AV58" s="114">
        <f>'SO_01_5 - Elektroinstalace'!J32</f>
        <v>0</v>
      </c>
      <c r="AW58" s="114">
        <f>'SO_01_5 - Elektroinstalace'!J33</f>
        <v>0</v>
      </c>
      <c r="AX58" s="114">
        <f>'SO_01_5 - Elektroinstalace'!J34</f>
        <v>0</v>
      </c>
      <c r="AY58" s="114">
        <f>'SO_01_5 - Elektroinstalace'!J35</f>
        <v>0</v>
      </c>
      <c r="AZ58" s="114">
        <f>'SO_01_5 - Elektroinstalace'!F32</f>
        <v>0</v>
      </c>
      <c r="BA58" s="114">
        <f>'SO_01_5 - Elektroinstalace'!F33</f>
        <v>0</v>
      </c>
      <c r="BB58" s="114">
        <f>'SO_01_5 - Elektroinstalace'!F34</f>
        <v>0</v>
      </c>
      <c r="BC58" s="114">
        <f>'SO_01_5 - Elektroinstalace'!F35</f>
        <v>0</v>
      </c>
      <c r="BD58" s="116">
        <f>'SO_01_5 - Elektroinstalace'!F36</f>
        <v>0</v>
      </c>
      <c r="BT58" s="117" t="s">
        <v>89</v>
      </c>
      <c r="BV58" s="117" t="s">
        <v>80</v>
      </c>
      <c r="BW58" s="117" t="s">
        <v>105</v>
      </c>
      <c r="BX58" s="117" t="s">
        <v>86</v>
      </c>
      <c r="CL58" s="117" t="s">
        <v>21</v>
      </c>
    </row>
    <row r="59" spans="1:90" s="6" customFormat="1" ht="16.5" customHeight="1">
      <c r="A59" s="108" t="s">
        <v>87</v>
      </c>
      <c r="B59" s="109"/>
      <c r="C59" s="110"/>
      <c r="D59" s="110"/>
      <c r="E59" s="413" t="s">
        <v>106</v>
      </c>
      <c r="F59" s="413"/>
      <c r="G59" s="413"/>
      <c r="H59" s="413"/>
      <c r="I59" s="413"/>
      <c r="J59" s="110"/>
      <c r="K59" s="413" t="s">
        <v>107</v>
      </c>
      <c r="L59" s="413"/>
      <c r="M59" s="413"/>
      <c r="N59" s="413"/>
      <c r="O59" s="413"/>
      <c r="P59" s="413"/>
      <c r="Q59" s="413"/>
      <c r="R59" s="413"/>
      <c r="S59" s="413"/>
      <c r="T59" s="413"/>
      <c r="U59" s="413"/>
      <c r="V59" s="413"/>
      <c r="W59" s="413"/>
      <c r="X59" s="413"/>
      <c r="Y59" s="413"/>
      <c r="Z59" s="413"/>
      <c r="AA59" s="413"/>
      <c r="AB59" s="413"/>
      <c r="AC59" s="413"/>
      <c r="AD59" s="413"/>
      <c r="AE59" s="413"/>
      <c r="AF59" s="413"/>
      <c r="AG59" s="411">
        <f>'SO_01_6 - Vzduchotechnika...'!J29</f>
        <v>0</v>
      </c>
      <c r="AH59" s="412"/>
      <c r="AI59" s="412"/>
      <c r="AJ59" s="412"/>
      <c r="AK59" s="412"/>
      <c r="AL59" s="412"/>
      <c r="AM59" s="412"/>
      <c r="AN59" s="411">
        <f t="shared" si="0"/>
        <v>0</v>
      </c>
      <c r="AO59" s="412"/>
      <c r="AP59" s="412"/>
      <c r="AQ59" s="111" t="s">
        <v>88</v>
      </c>
      <c r="AR59" s="112"/>
      <c r="AS59" s="113">
        <v>0</v>
      </c>
      <c r="AT59" s="114">
        <f t="shared" si="1"/>
        <v>0</v>
      </c>
      <c r="AU59" s="115">
        <f>'SO_01_6 - Vzduchotechnika...'!P86</f>
        <v>0</v>
      </c>
      <c r="AV59" s="114">
        <f>'SO_01_6 - Vzduchotechnika...'!J32</f>
        <v>0</v>
      </c>
      <c r="AW59" s="114">
        <f>'SO_01_6 - Vzduchotechnika...'!J33</f>
        <v>0</v>
      </c>
      <c r="AX59" s="114">
        <f>'SO_01_6 - Vzduchotechnika...'!J34</f>
        <v>0</v>
      </c>
      <c r="AY59" s="114">
        <f>'SO_01_6 - Vzduchotechnika...'!J35</f>
        <v>0</v>
      </c>
      <c r="AZ59" s="114">
        <f>'SO_01_6 - Vzduchotechnika...'!F32</f>
        <v>0</v>
      </c>
      <c r="BA59" s="114">
        <f>'SO_01_6 - Vzduchotechnika...'!F33</f>
        <v>0</v>
      </c>
      <c r="BB59" s="114">
        <f>'SO_01_6 - Vzduchotechnika...'!F34</f>
        <v>0</v>
      </c>
      <c r="BC59" s="114">
        <f>'SO_01_6 - Vzduchotechnika...'!F35</f>
        <v>0</v>
      </c>
      <c r="BD59" s="116">
        <f>'SO_01_6 - Vzduchotechnika...'!F36</f>
        <v>0</v>
      </c>
      <c r="BT59" s="117" t="s">
        <v>89</v>
      </c>
      <c r="BV59" s="117" t="s">
        <v>80</v>
      </c>
      <c r="BW59" s="117" t="s">
        <v>108</v>
      </c>
      <c r="BX59" s="117" t="s">
        <v>86</v>
      </c>
      <c r="CL59" s="117" t="s">
        <v>21</v>
      </c>
    </row>
    <row r="60" spans="1:91" s="5" customFormat="1" ht="16.5" customHeight="1">
      <c r="A60" s="108" t="s">
        <v>87</v>
      </c>
      <c r="B60" s="98"/>
      <c r="C60" s="99"/>
      <c r="D60" s="410" t="s">
        <v>109</v>
      </c>
      <c r="E60" s="410"/>
      <c r="F60" s="410"/>
      <c r="G60" s="410"/>
      <c r="H60" s="410"/>
      <c r="I60" s="100"/>
      <c r="J60" s="410" t="s">
        <v>110</v>
      </c>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4">
        <f>'SO_02 - Venkovní úpravy'!J27</f>
        <v>0</v>
      </c>
      <c r="AH60" s="415"/>
      <c r="AI60" s="415"/>
      <c r="AJ60" s="415"/>
      <c r="AK60" s="415"/>
      <c r="AL60" s="415"/>
      <c r="AM60" s="415"/>
      <c r="AN60" s="414">
        <f t="shared" si="0"/>
        <v>0</v>
      </c>
      <c r="AO60" s="415"/>
      <c r="AP60" s="415"/>
      <c r="AQ60" s="101" t="s">
        <v>84</v>
      </c>
      <c r="AR60" s="102"/>
      <c r="AS60" s="103">
        <v>0</v>
      </c>
      <c r="AT60" s="104">
        <f t="shared" si="1"/>
        <v>0</v>
      </c>
      <c r="AU60" s="105">
        <f>'SO_02 - Venkovní úpravy'!P83</f>
        <v>0</v>
      </c>
      <c r="AV60" s="104">
        <f>'SO_02 - Venkovní úpravy'!J30</f>
        <v>0</v>
      </c>
      <c r="AW60" s="104">
        <f>'SO_02 - Venkovní úpravy'!J31</f>
        <v>0</v>
      </c>
      <c r="AX60" s="104">
        <f>'SO_02 - Venkovní úpravy'!J32</f>
        <v>0</v>
      </c>
      <c r="AY60" s="104">
        <f>'SO_02 - Venkovní úpravy'!J33</f>
        <v>0</v>
      </c>
      <c r="AZ60" s="104">
        <f>'SO_02 - Venkovní úpravy'!F30</f>
        <v>0</v>
      </c>
      <c r="BA60" s="104">
        <f>'SO_02 - Venkovní úpravy'!F31</f>
        <v>0</v>
      </c>
      <c r="BB60" s="104">
        <f>'SO_02 - Venkovní úpravy'!F32</f>
        <v>0</v>
      </c>
      <c r="BC60" s="104">
        <f>'SO_02 - Venkovní úpravy'!F33</f>
        <v>0</v>
      </c>
      <c r="BD60" s="106">
        <f>'SO_02 - Venkovní úpravy'!F34</f>
        <v>0</v>
      </c>
      <c r="BT60" s="107" t="s">
        <v>85</v>
      </c>
      <c r="BV60" s="107" t="s">
        <v>80</v>
      </c>
      <c r="BW60" s="107" t="s">
        <v>111</v>
      </c>
      <c r="BX60" s="107" t="s">
        <v>7</v>
      </c>
      <c r="CL60" s="107" t="s">
        <v>21</v>
      </c>
      <c r="CM60" s="107" t="s">
        <v>89</v>
      </c>
    </row>
    <row r="61" spans="1:91" s="5" customFormat="1" ht="16.5" customHeight="1">
      <c r="A61" s="108" t="s">
        <v>87</v>
      </c>
      <c r="B61" s="98"/>
      <c r="C61" s="99"/>
      <c r="D61" s="410" t="s">
        <v>112</v>
      </c>
      <c r="E61" s="410"/>
      <c r="F61" s="410"/>
      <c r="G61" s="410"/>
      <c r="H61" s="410"/>
      <c r="I61" s="100"/>
      <c r="J61" s="410" t="s">
        <v>113</v>
      </c>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4">
        <f>'VON - Vedlejší a ostatní ...'!J27</f>
        <v>0</v>
      </c>
      <c r="AH61" s="415"/>
      <c r="AI61" s="415"/>
      <c r="AJ61" s="415"/>
      <c r="AK61" s="415"/>
      <c r="AL61" s="415"/>
      <c r="AM61" s="415"/>
      <c r="AN61" s="414">
        <f t="shared" si="0"/>
        <v>0</v>
      </c>
      <c r="AO61" s="415"/>
      <c r="AP61" s="415"/>
      <c r="AQ61" s="101" t="s">
        <v>84</v>
      </c>
      <c r="AR61" s="102"/>
      <c r="AS61" s="118">
        <v>0</v>
      </c>
      <c r="AT61" s="119">
        <f t="shared" si="1"/>
        <v>0</v>
      </c>
      <c r="AU61" s="120">
        <f>'VON - Vedlejší a ostatní ...'!P77</f>
        <v>0</v>
      </c>
      <c r="AV61" s="119">
        <f>'VON - Vedlejší a ostatní ...'!J30</f>
        <v>0</v>
      </c>
      <c r="AW61" s="119">
        <f>'VON - Vedlejší a ostatní ...'!J31</f>
        <v>0</v>
      </c>
      <c r="AX61" s="119">
        <f>'VON - Vedlejší a ostatní ...'!J32</f>
        <v>0</v>
      </c>
      <c r="AY61" s="119">
        <f>'VON - Vedlejší a ostatní ...'!J33</f>
        <v>0</v>
      </c>
      <c r="AZ61" s="119">
        <f>'VON - Vedlejší a ostatní ...'!F30</f>
        <v>0</v>
      </c>
      <c r="BA61" s="119">
        <f>'VON - Vedlejší a ostatní ...'!F31</f>
        <v>0</v>
      </c>
      <c r="BB61" s="119">
        <f>'VON - Vedlejší a ostatní ...'!F32</f>
        <v>0</v>
      </c>
      <c r="BC61" s="119">
        <f>'VON - Vedlejší a ostatní ...'!F33</f>
        <v>0</v>
      </c>
      <c r="BD61" s="121">
        <f>'VON - Vedlejší a ostatní ...'!F34</f>
        <v>0</v>
      </c>
      <c r="BT61" s="107" t="s">
        <v>85</v>
      </c>
      <c r="BV61" s="107" t="s">
        <v>80</v>
      </c>
      <c r="BW61" s="107" t="s">
        <v>114</v>
      </c>
      <c r="BX61" s="107" t="s">
        <v>7</v>
      </c>
      <c r="CL61" s="107" t="s">
        <v>21</v>
      </c>
      <c r="CM61" s="107" t="s">
        <v>89</v>
      </c>
    </row>
    <row r="62" spans="2:44" s="1" customFormat="1" ht="30" customHeight="1">
      <c r="B62" s="4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3"/>
    </row>
    <row r="63" spans="2:44" s="1" customFormat="1" ht="6.95" customHeight="1">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63"/>
    </row>
  </sheetData>
  <sheetProtection password="CC35" sheet="1" objects="1" scenarios="1" formatCells="0" formatColumns="0" formatRows="0" sort="0" autoFilter="0"/>
  <mergeCells count="77">
    <mergeCell ref="AG51:AM51"/>
    <mergeCell ref="AN51:AP51"/>
    <mergeCell ref="AR2:BE2"/>
    <mergeCell ref="AN60:AP60"/>
    <mergeCell ref="AG60:AM60"/>
    <mergeCell ref="AN58:AP58"/>
    <mergeCell ref="AG58:AM58"/>
    <mergeCell ref="AN56:AP56"/>
    <mergeCell ref="AG56:AM56"/>
    <mergeCell ref="AN54:AP54"/>
    <mergeCell ref="AG54:AM54"/>
    <mergeCell ref="AN52:AP52"/>
    <mergeCell ref="AG52:AM52"/>
    <mergeCell ref="L42:AO42"/>
    <mergeCell ref="AM44:AN44"/>
    <mergeCell ref="AM46:AP46"/>
    <mergeCell ref="D60:H60"/>
    <mergeCell ref="J60:AF60"/>
    <mergeCell ref="AN61:AP61"/>
    <mergeCell ref="AG61:AM61"/>
    <mergeCell ref="D61:H61"/>
    <mergeCell ref="J61:AF61"/>
    <mergeCell ref="E58:I58"/>
    <mergeCell ref="K58:AF58"/>
    <mergeCell ref="AN59:AP59"/>
    <mergeCell ref="AG59:AM59"/>
    <mergeCell ref="E59:I59"/>
    <mergeCell ref="K59:AF59"/>
    <mergeCell ref="E56:I56"/>
    <mergeCell ref="K56:AF56"/>
    <mergeCell ref="AN57:AP57"/>
    <mergeCell ref="AG57:AM57"/>
    <mergeCell ref="E57:I57"/>
    <mergeCell ref="K57:AF57"/>
    <mergeCell ref="E54:I54"/>
    <mergeCell ref="K54:AF54"/>
    <mergeCell ref="AN55:AP55"/>
    <mergeCell ref="AG55:AM55"/>
    <mergeCell ref="E55:I55"/>
    <mergeCell ref="K55:AF55"/>
    <mergeCell ref="D52:H52"/>
    <mergeCell ref="J52:AF52"/>
    <mergeCell ref="AN53:AP53"/>
    <mergeCell ref="AG53:AM53"/>
    <mergeCell ref="E53:I53"/>
    <mergeCell ref="K53:AF53"/>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SO_01 - Administrativní b...'!C2" display="/"/>
    <hyperlink ref="A54" location="'SO_01_1 - Zastřešení příh...'!C2" display="/"/>
    <hyperlink ref="A55" location="'SO_01_2 - Vnitřní vybavení'!C2" display="/"/>
    <hyperlink ref="A56" location="'SO_01_3 - Zdravotně techn...'!C2" display="/"/>
    <hyperlink ref="A57" location="'SO_01_4 - Ústřední vytápění'!C2" display="/"/>
    <hyperlink ref="A58" location="'SO_01_5 - Elektroinstalace'!C2" display="/"/>
    <hyperlink ref="A59" location="'SO_01_6 - Vzduchotechnika...'!C2" display="/"/>
    <hyperlink ref="A60" location="'SO_02 - Venkovní úpravy'!C2" display="/"/>
    <hyperlink ref="A61"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114</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s="1" customFormat="1" ht="15">
      <c r="B8" s="43"/>
      <c r="C8" s="44"/>
      <c r="D8" s="38" t="s">
        <v>121</v>
      </c>
      <c r="E8" s="44"/>
      <c r="F8" s="44"/>
      <c r="G8" s="44"/>
      <c r="H8" s="44"/>
      <c r="I8" s="129"/>
      <c r="J8" s="44"/>
      <c r="K8" s="47"/>
    </row>
    <row r="9" spans="2:11" s="1" customFormat="1" ht="36.95" customHeight="1">
      <c r="B9" s="43"/>
      <c r="C9" s="44"/>
      <c r="D9" s="44"/>
      <c r="E9" s="431" t="s">
        <v>4030</v>
      </c>
      <c r="F9" s="432"/>
      <c r="G9" s="432"/>
      <c r="H9" s="432"/>
      <c r="I9" s="129"/>
      <c r="J9" s="44"/>
      <c r="K9" s="47"/>
    </row>
    <row r="10" spans="2:11" s="1" customFormat="1" ht="13.5">
      <c r="B10" s="43"/>
      <c r="C10" s="44"/>
      <c r="D10" s="44"/>
      <c r="E10" s="44"/>
      <c r="F10" s="44"/>
      <c r="G10" s="44"/>
      <c r="H10" s="44"/>
      <c r="I10" s="129"/>
      <c r="J10" s="44"/>
      <c r="K10" s="47"/>
    </row>
    <row r="11" spans="2:11" s="1" customFormat="1" ht="14.45" customHeight="1">
      <c r="B11" s="43"/>
      <c r="C11" s="44"/>
      <c r="D11" s="38" t="s">
        <v>20</v>
      </c>
      <c r="E11" s="44"/>
      <c r="F11" s="36" t="s">
        <v>21</v>
      </c>
      <c r="G11" s="44"/>
      <c r="H11" s="44"/>
      <c r="I11" s="130" t="s">
        <v>22</v>
      </c>
      <c r="J11" s="36" t="s">
        <v>34</v>
      </c>
      <c r="K11" s="47"/>
    </row>
    <row r="12" spans="2:11" s="1" customFormat="1" ht="14.45" customHeight="1">
      <c r="B12" s="43"/>
      <c r="C12" s="44"/>
      <c r="D12" s="38" t="s">
        <v>24</v>
      </c>
      <c r="E12" s="44"/>
      <c r="F12" s="36" t="s">
        <v>25</v>
      </c>
      <c r="G12" s="44"/>
      <c r="H12" s="44"/>
      <c r="I12" s="130" t="s">
        <v>26</v>
      </c>
      <c r="J12" s="131" t="str">
        <f>'Rekapitulace stavby'!AN8</f>
        <v>4. 4. 2017</v>
      </c>
      <c r="K12" s="47"/>
    </row>
    <row r="13" spans="2:11" s="1" customFormat="1" ht="10.9" customHeight="1">
      <c r="B13" s="43"/>
      <c r="C13" s="44"/>
      <c r="D13" s="44"/>
      <c r="E13" s="44"/>
      <c r="F13" s="44"/>
      <c r="G13" s="44"/>
      <c r="H13" s="44"/>
      <c r="I13" s="129"/>
      <c r="J13" s="44"/>
      <c r="K13" s="47"/>
    </row>
    <row r="14" spans="2:11" s="1" customFormat="1" ht="14.45" customHeight="1">
      <c r="B14" s="43"/>
      <c r="C14" s="44"/>
      <c r="D14" s="38" t="s">
        <v>32</v>
      </c>
      <c r="E14" s="44"/>
      <c r="F14" s="44"/>
      <c r="G14" s="44"/>
      <c r="H14" s="44"/>
      <c r="I14" s="130" t="s">
        <v>33</v>
      </c>
      <c r="J14" s="36" t="s">
        <v>34</v>
      </c>
      <c r="K14" s="47"/>
    </row>
    <row r="15" spans="2:11" s="1" customFormat="1" ht="18" customHeight="1">
      <c r="B15" s="43"/>
      <c r="C15" s="44"/>
      <c r="D15" s="44"/>
      <c r="E15" s="36" t="s">
        <v>35</v>
      </c>
      <c r="F15" s="44"/>
      <c r="G15" s="44"/>
      <c r="H15" s="44"/>
      <c r="I15" s="130" t="s">
        <v>36</v>
      </c>
      <c r="J15" s="36" t="s">
        <v>34</v>
      </c>
      <c r="K15" s="47"/>
    </row>
    <row r="16" spans="2:11" s="1" customFormat="1" ht="6.95" customHeight="1">
      <c r="B16" s="43"/>
      <c r="C16" s="44"/>
      <c r="D16" s="44"/>
      <c r="E16" s="44"/>
      <c r="F16" s="44"/>
      <c r="G16" s="44"/>
      <c r="H16" s="44"/>
      <c r="I16" s="129"/>
      <c r="J16" s="44"/>
      <c r="K16" s="47"/>
    </row>
    <row r="17" spans="2:11" s="1" customFormat="1" ht="14.45" customHeight="1">
      <c r="B17" s="43"/>
      <c r="C17" s="44"/>
      <c r="D17" s="38" t="s">
        <v>37</v>
      </c>
      <c r="E17" s="44"/>
      <c r="F17" s="44"/>
      <c r="G17" s="44"/>
      <c r="H17" s="44"/>
      <c r="I17" s="130" t="s">
        <v>33</v>
      </c>
      <c r="J17" s="36" t="str">
        <f>IF('Rekapitulace stavby'!AN13="Vyplň údaj","",IF('Rekapitulace stavby'!AN13="","",'Rekapitulace stavby'!AN13))</f>
        <v/>
      </c>
      <c r="K17" s="47"/>
    </row>
    <row r="18" spans="2:11" s="1" customFormat="1" ht="18" customHeight="1">
      <c r="B18" s="43"/>
      <c r="C18" s="44"/>
      <c r="D18" s="44"/>
      <c r="E18" s="36" t="str">
        <f>IF('Rekapitulace stavby'!E14="Vyplň údaj","",IF('Rekapitulace stavby'!E14="","",'Rekapitulace stavby'!E14))</f>
        <v/>
      </c>
      <c r="F18" s="44"/>
      <c r="G18" s="44"/>
      <c r="H18" s="44"/>
      <c r="I18" s="130" t="s">
        <v>36</v>
      </c>
      <c r="J18" s="36"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8" t="s">
        <v>39</v>
      </c>
      <c r="E20" s="44"/>
      <c r="F20" s="44"/>
      <c r="G20" s="44"/>
      <c r="H20" s="44"/>
      <c r="I20" s="130" t="s">
        <v>33</v>
      </c>
      <c r="J20" s="36" t="s">
        <v>34</v>
      </c>
      <c r="K20" s="47"/>
    </row>
    <row r="21" spans="2:11" s="1" customFormat="1" ht="18" customHeight="1">
      <c r="B21" s="43"/>
      <c r="C21" s="44"/>
      <c r="D21" s="44"/>
      <c r="E21" s="36" t="s">
        <v>40</v>
      </c>
      <c r="F21" s="44"/>
      <c r="G21" s="44"/>
      <c r="H21" s="44"/>
      <c r="I21" s="130" t="s">
        <v>36</v>
      </c>
      <c r="J21" s="36" t="s">
        <v>34</v>
      </c>
      <c r="K21" s="47"/>
    </row>
    <row r="22" spans="2:11" s="1" customFormat="1" ht="6.95" customHeight="1">
      <c r="B22" s="43"/>
      <c r="C22" s="44"/>
      <c r="D22" s="44"/>
      <c r="E22" s="44"/>
      <c r="F22" s="44"/>
      <c r="G22" s="44"/>
      <c r="H22" s="44"/>
      <c r="I22" s="129"/>
      <c r="J22" s="44"/>
      <c r="K22" s="47"/>
    </row>
    <row r="23" spans="2:11" s="1" customFormat="1" ht="14.45" customHeight="1">
      <c r="B23" s="43"/>
      <c r="C23" s="44"/>
      <c r="D23" s="38" t="s">
        <v>42</v>
      </c>
      <c r="E23" s="44"/>
      <c r="F23" s="44"/>
      <c r="G23" s="44"/>
      <c r="H23" s="44"/>
      <c r="I23" s="129"/>
      <c r="J23" s="44"/>
      <c r="K23" s="47"/>
    </row>
    <row r="24" spans="2:11" s="7" customFormat="1" ht="16.5" customHeight="1">
      <c r="B24" s="132"/>
      <c r="C24" s="133"/>
      <c r="D24" s="133"/>
      <c r="E24" s="389" t="s">
        <v>34</v>
      </c>
      <c r="F24" s="389"/>
      <c r="G24" s="389"/>
      <c r="H24" s="389"/>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44</v>
      </c>
      <c r="E27" s="44"/>
      <c r="F27" s="44"/>
      <c r="G27" s="44"/>
      <c r="H27" s="44"/>
      <c r="I27" s="129"/>
      <c r="J27" s="139">
        <f>ROUND(J77,2)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46</v>
      </c>
      <c r="G29" s="44"/>
      <c r="H29" s="44"/>
      <c r="I29" s="140" t="s">
        <v>45</v>
      </c>
      <c r="J29" s="48" t="s">
        <v>47</v>
      </c>
      <c r="K29" s="47"/>
    </row>
    <row r="30" spans="2:11" s="1" customFormat="1" ht="14.45" customHeight="1">
      <c r="B30" s="43"/>
      <c r="C30" s="44"/>
      <c r="D30" s="51" t="s">
        <v>48</v>
      </c>
      <c r="E30" s="51" t="s">
        <v>49</v>
      </c>
      <c r="F30" s="141">
        <f>ROUND(SUM(BE77:BE87),2)</f>
        <v>0</v>
      </c>
      <c r="G30" s="44"/>
      <c r="H30" s="44"/>
      <c r="I30" s="142">
        <v>0.21</v>
      </c>
      <c r="J30" s="141">
        <f>ROUND(ROUND((SUM(BE77:BE87)),2)*I30,2)</f>
        <v>0</v>
      </c>
      <c r="K30" s="47"/>
    </row>
    <row r="31" spans="2:11" s="1" customFormat="1" ht="14.45" customHeight="1">
      <c r="B31" s="43"/>
      <c r="C31" s="44"/>
      <c r="D31" s="44"/>
      <c r="E31" s="51" t="s">
        <v>50</v>
      </c>
      <c r="F31" s="141">
        <f>ROUND(SUM(BF77:BF87),2)</f>
        <v>0</v>
      </c>
      <c r="G31" s="44"/>
      <c r="H31" s="44"/>
      <c r="I31" s="142">
        <v>0.15</v>
      </c>
      <c r="J31" s="141">
        <f>ROUND(ROUND((SUM(BF77:BF87)),2)*I31,2)</f>
        <v>0</v>
      </c>
      <c r="K31" s="47"/>
    </row>
    <row r="32" spans="2:11" s="1" customFormat="1" ht="14.45" customHeight="1" hidden="1">
      <c r="B32" s="43"/>
      <c r="C32" s="44"/>
      <c r="D32" s="44"/>
      <c r="E32" s="51" t="s">
        <v>51</v>
      </c>
      <c r="F32" s="141">
        <f>ROUND(SUM(BG77:BG87),2)</f>
        <v>0</v>
      </c>
      <c r="G32" s="44"/>
      <c r="H32" s="44"/>
      <c r="I32" s="142">
        <v>0.21</v>
      </c>
      <c r="J32" s="141">
        <v>0</v>
      </c>
      <c r="K32" s="47"/>
    </row>
    <row r="33" spans="2:11" s="1" customFormat="1" ht="14.45" customHeight="1" hidden="1">
      <c r="B33" s="43"/>
      <c r="C33" s="44"/>
      <c r="D33" s="44"/>
      <c r="E33" s="51" t="s">
        <v>52</v>
      </c>
      <c r="F33" s="141">
        <f>ROUND(SUM(BH77:BH87),2)</f>
        <v>0</v>
      </c>
      <c r="G33" s="44"/>
      <c r="H33" s="44"/>
      <c r="I33" s="142">
        <v>0.15</v>
      </c>
      <c r="J33" s="141">
        <v>0</v>
      </c>
      <c r="K33" s="47"/>
    </row>
    <row r="34" spans="2:11" s="1" customFormat="1" ht="14.45" customHeight="1" hidden="1">
      <c r="B34" s="43"/>
      <c r="C34" s="44"/>
      <c r="D34" s="44"/>
      <c r="E34" s="51" t="s">
        <v>53</v>
      </c>
      <c r="F34" s="141">
        <f>ROUND(SUM(BI77:BI87),2)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54</v>
      </c>
      <c r="E36" s="81"/>
      <c r="F36" s="81"/>
      <c r="G36" s="145" t="s">
        <v>55</v>
      </c>
      <c r="H36" s="146" t="s">
        <v>56</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1" t="s">
        <v>123</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8" t="s">
        <v>18</v>
      </c>
      <c r="D44" s="44"/>
      <c r="E44" s="44"/>
      <c r="F44" s="44"/>
      <c r="G44" s="44"/>
      <c r="H44" s="44"/>
      <c r="I44" s="129"/>
      <c r="J44" s="44"/>
      <c r="K44" s="47"/>
    </row>
    <row r="45" spans="2:11" s="1" customFormat="1" ht="16.5" customHeight="1">
      <c r="B45" s="43"/>
      <c r="C45" s="44"/>
      <c r="D45" s="44"/>
      <c r="E45" s="429" t="str">
        <f>E7</f>
        <v>Stavební úpravy obj.stájové budovy Veterinární nemocnice v areálu SVÚ Jihlava</v>
      </c>
      <c r="F45" s="430"/>
      <c r="G45" s="430"/>
      <c r="H45" s="430"/>
      <c r="I45" s="129"/>
      <c r="J45" s="44"/>
      <c r="K45" s="47"/>
    </row>
    <row r="46" spans="2:11" s="1" customFormat="1" ht="14.45" customHeight="1">
      <c r="B46" s="43"/>
      <c r="C46" s="38" t="s">
        <v>121</v>
      </c>
      <c r="D46" s="44"/>
      <c r="E46" s="44"/>
      <c r="F46" s="44"/>
      <c r="G46" s="44"/>
      <c r="H46" s="44"/>
      <c r="I46" s="129"/>
      <c r="J46" s="44"/>
      <c r="K46" s="47"/>
    </row>
    <row r="47" spans="2:11" s="1" customFormat="1" ht="17.25" customHeight="1">
      <c r="B47" s="43"/>
      <c r="C47" s="44"/>
      <c r="D47" s="44"/>
      <c r="E47" s="431" t="str">
        <f>E9</f>
        <v>VON - Vedlejší a ostatní náklady</v>
      </c>
      <c r="F47" s="432"/>
      <c r="G47" s="432"/>
      <c r="H47" s="432"/>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8" t="s">
        <v>24</v>
      </c>
      <c r="D49" s="44"/>
      <c r="E49" s="44"/>
      <c r="F49" s="36" t="str">
        <f>F12</f>
        <v>Jihlava</v>
      </c>
      <c r="G49" s="44"/>
      <c r="H49" s="44"/>
      <c r="I49" s="130" t="s">
        <v>26</v>
      </c>
      <c r="J49" s="131" t="str">
        <f>IF(J12="","",J12)</f>
        <v>4. 4. 2017</v>
      </c>
      <c r="K49" s="47"/>
    </row>
    <row r="50" spans="2:11" s="1" customFormat="1" ht="6.95" customHeight="1">
      <c r="B50" s="43"/>
      <c r="C50" s="44"/>
      <c r="D50" s="44"/>
      <c r="E50" s="44"/>
      <c r="F50" s="44"/>
      <c r="G50" s="44"/>
      <c r="H50" s="44"/>
      <c r="I50" s="129"/>
      <c r="J50" s="44"/>
      <c r="K50" s="47"/>
    </row>
    <row r="51" spans="2:11" s="1" customFormat="1" ht="15">
      <c r="B51" s="43"/>
      <c r="C51" s="38" t="s">
        <v>32</v>
      </c>
      <c r="D51" s="44"/>
      <c r="E51" s="44"/>
      <c r="F51" s="36" t="str">
        <f>E15</f>
        <v>SVÚ Jihlava, Rantířovská 93, Jihlava</v>
      </c>
      <c r="G51" s="44"/>
      <c r="H51" s="44"/>
      <c r="I51" s="130" t="s">
        <v>39</v>
      </c>
      <c r="J51" s="389" t="str">
        <f>E21</f>
        <v>Obchodní projekt Jihlava, spol.s r.o.</v>
      </c>
      <c r="K51" s="47"/>
    </row>
    <row r="52" spans="2:11" s="1" customFormat="1" ht="14.45" customHeight="1">
      <c r="B52" s="43"/>
      <c r="C52" s="38" t="s">
        <v>37</v>
      </c>
      <c r="D52" s="44"/>
      <c r="E52" s="44"/>
      <c r="F52" s="36" t="str">
        <f>IF(E18="","",E18)</f>
        <v/>
      </c>
      <c r="G52" s="44"/>
      <c r="H52" s="44"/>
      <c r="I52" s="129"/>
      <c r="J52" s="424"/>
      <c r="K52" s="47"/>
    </row>
    <row r="53" spans="2:11" s="1" customFormat="1" ht="10.35" customHeight="1">
      <c r="B53" s="43"/>
      <c r="C53" s="44"/>
      <c r="D53" s="44"/>
      <c r="E53" s="44"/>
      <c r="F53" s="44"/>
      <c r="G53" s="44"/>
      <c r="H53" s="44"/>
      <c r="I53" s="129"/>
      <c r="J53" s="44"/>
      <c r="K53" s="47"/>
    </row>
    <row r="54" spans="2:11" s="1" customFormat="1" ht="29.25" customHeight="1">
      <c r="B54" s="43"/>
      <c r="C54" s="155" t="s">
        <v>124</v>
      </c>
      <c r="D54" s="143"/>
      <c r="E54" s="143"/>
      <c r="F54" s="143"/>
      <c r="G54" s="143"/>
      <c r="H54" s="143"/>
      <c r="I54" s="156"/>
      <c r="J54" s="157" t="s">
        <v>125</v>
      </c>
      <c r="K54" s="158"/>
    </row>
    <row r="55" spans="2:11" s="1" customFormat="1" ht="10.35" customHeight="1">
      <c r="B55" s="43"/>
      <c r="C55" s="44"/>
      <c r="D55" s="44"/>
      <c r="E55" s="44"/>
      <c r="F55" s="44"/>
      <c r="G55" s="44"/>
      <c r="H55" s="44"/>
      <c r="I55" s="129"/>
      <c r="J55" s="44"/>
      <c r="K55" s="47"/>
    </row>
    <row r="56" spans="2:47" s="1" customFormat="1" ht="29.25" customHeight="1">
      <c r="B56" s="43"/>
      <c r="C56" s="159" t="s">
        <v>126</v>
      </c>
      <c r="D56" s="44"/>
      <c r="E56" s="44"/>
      <c r="F56" s="44"/>
      <c r="G56" s="44"/>
      <c r="H56" s="44"/>
      <c r="I56" s="129"/>
      <c r="J56" s="139">
        <f>J77</f>
        <v>0</v>
      </c>
      <c r="K56" s="47"/>
      <c r="AU56" s="25" t="s">
        <v>127</v>
      </c>
    </row>
    <row r="57" spans="2:11" s="8" customFormat="1" ht="24.95" customHeight="1">
      <c r="B57" s="160"/>
      <c r="C57" s="161"/>
      <c r="D57" s="162" t="s">
        <v>4031</v>
      </c>
      <c r="E57" s="163"/>
      <c r="F57" s="163"/>
      <c r="G57" s="163"/>
      <c r="H57" s="163"/>
      <c r="I57" s="164"/>
      <c r="J57" s="165">
        <f>J78</f>
        <v>0</v>
      </c>
      <c r="K57" s="166"/>
    </row>
    <row r="58" spans="2:11" s="1" customFormat="1" ht="21.75" customHeight="1">
      <c r="B58" s="43"/>
      <c r="C58" s="44"/>
      <c r="D58" s="44"/>
      <c r="E58" s="44"/>
      <c r="F58" s="44"/>
      <c r="G58" s="44"/>
      <c r="H58" s="44"/>
      <c r="I58" s="129"/>
      <c r="J58" s="44"/>
      <c r="K58" s="47"/>
    </row>
    <row r="59" spans="2:11" s="1" customFormat="1" ht="6.95" customHeight="1">
      <c r="B59" s="58"/>
      <c r="C59" s="59"/>
      <c r="D59" s="59"/>
      <c r="E59" s="59"/>
      <c r="F59" s="59"/>
      <c r="G59" s="59"/>
      <c r="H59" s="59"/>
      <c r="I59" s="150"/>
      <c r="J59" s="59"/>
      <c r="K59" s="60"/>
    </row>
    <row r="63" spans="2:12" s="1" customFormat="1" ht="6.95" customHeight="1">
      <c r="B63" s="61"/>
      <c r="C63" s="62"/>
      <c r="D63" s="62"/>
      <c r="E63" s="62"/>
      <c r="F63" s="62"/>
      <c r="G63" s="62"/>
      <c r="H63" s="62"/>
      <c r="I63" s="153"/>
      <c r="J63" s="62"/>
      <c r="K63" s="62"/>
      <c r="L63" s="63"/>
    </row>
    <row r="64" spans="2:12" s="1" customFormat="1" ht="36.95" customHeight="1">
      <c r="B64" s="43"/>
      <c r="C64" s="64" t="s">
        <v>167</v>
      </c>
      <c r="D64" s="65"/>
      <c r="E64" s="65"/>
      <c r="F64" s="65"/>
      <c r="G64" s="65"/>
      <c r="H64" s="65"/>
      <c r="I64" s="174"/>
      <c r="J64" s="65"/>
      <c r="K64" s="65"/>
      <c r="L64" s="63"/>
    </row>
    <row r="65" spans="2:12" s="1" customFormat="1" ht="6.95" customHeight="1">
      <c r="B65" s="43"/>
      <c r="C65" s="65"/>
      <c r="D65" s="65"/>
      <c r="E65" s="65"/>
      <c r="F65" s="65"/>
      <c r="G65" s="65"/>
      <c r="H65" s="65"/>
      <c r="I65" s="174"/>
      <c r="J65" s="65"/>
      <c r="K65" s="65"/>
      <c r="L65" s="63"/>
    </row>
    <row r="66" spans="2:12" s="1" customFormat="1" ht="14.45" customHeight="1">
      <c r="B66" s="43"/>
      <c r="C66" s="67" t="s">
        <v>18</v>
      </c>
      <c r="D66" s="65"/>
      <c r="E66" s="65"/>
      <c r="F66" s="65"/>
      <c r="G66" s="65"/>
      <c r="H66" s="65"/>
      <c r="I66" s="174"/>
      <c r="J66" s="65"/>
      <c r="K66" s="65"/>
      <c r="L66" s="63"/>
    </row>
    <row r="67" spans="2:12" s="1" customFormat="1" ht="16.5" customHeight="1">
      <c r="B67" s="43"/>
      <c r="C67" s="65"/>
      <c r="D67" s="65"/>
      <c r="E67" s="425" t="str">
        <f>E7</f>
        <v>Stavební úpravy obj.stájové budovy Veterinární nemocnice v areálu SVÚ Jihlava</v>
      </c>
      <c r="F67" s="426"/>
      <c r="G67" s="426"/>
      <c r="H67" s="426"/>
      <c r="I67" s="174"/>
      <c r="J67" s="65"/>
      <c r="K67" s="65"/>
      <c r="L67" s="63"/>
    </row>
    <row r="68" spans="2:12" s="1" customFormat="1" ht="14.45" customHeight="1">
      <c r="B68" s="43"/>
      <c r="C68" s="67" t="s">
        <v>121</v>
      </c>
      <c r="D68" s="65"/>
      <c r="E68" s="65"/>
      <c r="F68" s="65"/>
      <c r="G68" s="65"/>
      <c r="H68" s="65"/>
      <c r="I68" s="174"/>
      <c r="J68" s="65"/>
      <c r="K68" s="65"/>
      <c r="L68" s="63"/>
    </row>
    <row r="69" spans="2:12" s="1" customFormat="1" ht="17.25" customHeight="1">
      <c r="B69" s="43"/>
      <c r="C69" s="65"/>
      <c r="D69" s="65"/>
      <c r="E69" s="420" t="str">
        <f>E9</f>
        <v>VON - Vedlejší a ostatní náklady</v>
      </c>
      <c r="F69" s="427"/>
      <c r="G69" s="427"/>
      <c r="H69" s="427"/>
      <c r="I69" s="174"/>
      <c r="J69" s="65"/>
      <c r="K69" s="65"/>
      <c r="L69" s="63"/>
    </row>
    <row r="70" spans="2:12" s="1" customFormat="1" ht="6.95" customHeight="1">
      <c r="B70" s="43"/>
      <c r="C70" s="65"/>
      <c r="D70" s="65"/>
      <c r="E70" s="65"/>
      <c r="F70" s="65"/>
      <c r="G70" s="65"/>
      <c r="H70" s="65"/>
      <c r="I70" s="174"/>
      <c r="J70" s="65"/>
      <c r="K70" s="65"/>
      <c r="L70" s="63"/>
    </row>
    <row r="71" spans="2:12" s="1" customFormat="1" ht="18" customHeight="1">
      <c r="B71" s="43"/>
      <c r="C71" s="67" t="s">
        <v>24</v>
      </c>
      <c r="D71" s="65"/>
      <c r="E71" s="65"/>
      <c r="F71" s="175" t="str">
        <f>F12</f>
        <v>Jihlava</v>
      </c>
      <c r="G71" s="65"/>
      <c r="H71" s="65"/>
      <c r="I71" s="176" t="s">
        <v>26</v>
      </c>
      <c r="J71" s="75" t="str">
        <f>IF(J12="","",J12)</f>
        <v>4. 4. 2017</v>
      </c>
      <c r="K71" s="65"/>
      <c r="L71" s="63"/>
    </row>
    <row r="72" spans="2:12" s="1" customFormat="1" ht="6.95" customHeight="1">
      <c r="B72" s="43"/>
      <c r="C72" s="65"/>
      <c r="D72" s="65"/>
      <c r="E72" s="65"/>
      <c r="F72" s="65"/>
      <c r="G72" s="65"/>
      <c r="H72" s="65"/>
      <c r="I72" s="174"/>
      <c r="J72" s="65"/>
      <c r="K72" s="65"/>
      <c r="L72" s="63"/>
    </row>
    <row r="73" spans="2:12" s="1" customFormat="1" ht="15">
      <c r="B73" s="43"/>
      <c r="C73" s="67" t="s">
        <v>32</v>
      </c>
      <c r="D73" s="65"/>
      <c r="E73" s="65"/>
      <c r="F73" s="175" t="str">
        <f>E15</f>
        <v>SVÚ Jihlava, Rantířovská 93, Jihlava</v>
      </c>
      <c r="G73" s="65"/>
      <c r="H73" s="65"/>
      <c r="I73" s="176" t="s">
        <v>39</v>
      </c>
      <c r="J73" s="175" t="str">
        <f>E21</f>
        <v>Obchodní projekt Jihlava, spol.s r.o.</v>
      </c>
      <c r="K73" s="65"/>
      <c r="L73" s="63"/>
    </row>
    <row r="74" spans="2:12" s="1" customFormat="1" ht="14.45" customHeight="1">
      <c r="B74" s="43"/>
      <c r="C74" s="67" t="s">
        <v>37</v>
      </c>
      <c r="D74" s="65"/>
      <c r="E74" s="65"/>
      <c r="F74" s="175" t="str">
        <f>IF(E18="","",E18)</f>
        <v/>
      </c>
      <c r="G74" s="65"/>
      <c r="H74" s="65"/>
      <c r="I74" s="174"/>
      <c r="J74" s="65"/>
      <c r="K74" s="65"/>
      <c r="L74" s="63"/>
    </row>
    <row r="75" spans="2:12" s="1" customFormat="1" ht="10.35" customHeight="1">
      <c r="B75" s="43"/>
      <c r="C75" s="65"/>
      <c r="D75" s="65"/>
      <c r="E75" s="65"/>
      <c r="F75" s="65"/>
      <c r="G75" s="65"/>
      <c r="H75" s="65"/>
      <c r="I75" s="174"/>
      <c r="J75" s="65"/>
      <c r="K75" s="65"/>
      <c r="L75" s="63"/>
    </row>
    <row r="76" spans="2:20" s="10" customFormat="1" ht="29.25" customHeight="1">
      <c r="B76" s="177"/>
      <c r="C76" s="178" t="s">
        <v>168</v>
      </c>
      <c r="D76" s="179" t="s">
        <v>63</v>
      </c>
      <c r="E76" s="179" t="s">
        <v>59</v>
      </c>
      <c r="F76" s="179" t="s">
        <v>169</v>
      </c>
      <c r="G76" s="179" t="s">
        <v>170</v>
      </c>
      <c r="H76" s="179" t="s">
        <v>171</v>
      </c>
      <c r="I76" s="180" t="s">
        <v>172</v>
      </c>
      <c r="J76" s="179" t="s">
        <v>125</v>
      </c>
      <c r="K76" s="181" t="s">
        <v>173</v>
      </c>
      <c r="L76" s="182"/>
      <c r="M76" s="83" t="s">
        <v>174</v>
      </c>
      <c r="N76" s="84" t="s">
        <v>48</v>
      </c>
      <c r="O76" s="84" t="s">
        <v>175</v>
      </c>
      <c r="P76" s="84" t="s">
        <v>176</v>
      </c>
      <c r="Q76" s="84" t="s">
        <v>177</v>
      </c>
      <c r="R76" s="84" t="s">
        <v>178</v>
      </c>
      <c r="S76" s="84" t="s">
        <v>179</v>
      </c>
      <c r="T76" s="85" t="s">
        <v>180</v>
      </c>
    </row>
    <row r="77" spans="2:63" s="1" customFormat="1" ht="29.25" customHeight="1">
      <c r="B77" s="43"/>
      <c r="C77" s="89" t="s">
        <v>126</v>
      </c>
      <c r="D77" s="65"/>
      <c r="E77" s="65"/>
      <c r="F77" s="65"/>
      <c r="G77" s="65"/>
      <c r="H77" s="65"/>
      <c r="I77" s="174"/>
      <c r="J77" s="183">
        <f>BK77</f>
        <v>0</v>
      </c>
      <c r="K77" s="65"/>
      <c r="L77" s="63"/>
      <c r="M77" s="86"/>
      <c r="N77" s="87"/>
      <c r="O77" s="87"/>
      <c r="P77" s="184">
        <f>P78</f>
        <v>0</v>
      </c>
      <c r="Q77" s="87"/>
      <c r="R77" s="184">
        <f>R78</f>
        <v>0</v>
      </c>
      <c r="S77" s="87"/>
      <c r="T77" s="185">
        <f>T78</f>
        <v>0</v>
      </c>
      <c r="AT77" s="25" t="s">
        <v>77</v>
      </c>
      <c r="AU77" s="25" t="s">
        <v>127</v>
      </c>
      <c r="BK77" s="186">
        <f>BK78</f>
        <v>0</v>
      </c>
    </row>
    <row r="78" spans="2:63" s="11" customFormat="1" ht="37.35" customHeight="1">
      <c r="B78" s="187"/>
      <c r="C78" s="188"/>
      <c r="D78" s="201" t="s">
        <v>77</v>
      </c>
      <c r="E78" s="286" t="s">
        <v>3302</v>
      </c>
      <c r="F78" s="286" t="s">
        <v>113</v>
      </c>
      <c r="G78" s="188"/>
      <c r="H78" s="188"/>
      <c r="I78" s="191"/>
      <c r="J78" s="287">
        <f>BK78</f>
        <v>0</v>
      </c>
      <c r="K78" s="188"/>
      <c r="L78" s="193"/>
      <c r="M78" s="194"/>
      <c r="N78" s="195"/>
      <c r="O78" s="195"/>
      <c r="P78" s="196">
        <f>SUM(P79:P87)</f>
        <v>0</v>
      </c>
      <c r="Q78" s="195"/>
      <c r="R78" s="196">
        <f>SUM(R79:R87)</f>
        <v>0</v>
      </c>
      <c r="S78" s="195"/>
      <c r="T78" s="197">
        <f>SUM(T79:T87)</f>
        <v>0</v>
      </c>
      <c r="AR78" s="198" t="s">
        <v>213</v>
      </c>
      <c r="AT78" s="199" t="s">
        <v>77</v>
      </c>
      <c r="AU78" s="199" t="s">
        <v>78</v>
      </c>
      <c r="AY78" s="198" t="s">
        <v>183</v>
      </c>
      <c r="BK78" s="200">
        <f>SUM(BK79:BK87)</f>
        <v>0</v>
      </c>
    </row>
    <row r="79" spans="2:65" s="1" customFormat="1" ht="102" customHeight="1">
      <c r="B79" s="43"/>
      <c r="C79" s="204" t="s">
        <v>85</v>
      </c>
      <c r="D79" s="204" t="s">
        <v>185</v>
      </c>
      <c r="E79" s="205" t="s">
        <v>4032</v>
      </c>
      <c r="F79" s="206" t="s">
        <v>4033</v>
      </c>
      <c r="G79" s="207" t="s">
        <v>4034</v>
      </c>
      <c r="H79" s="208">
        <v>1</v>
      </c>
      <c r="I79" s="209"/>
      <c r="J79" s="210">
        <f aca="true" t="shared" si="0" ref="J79:J87">ROUND(I79*H79,2)</f>
        <v>0</v>
      </c>
      <c r="K79" s="206" t="s">
        <v>34</v>
      </c>
      <c r="L79" s="63"/>
      <c r="M79" s="211" t="s">
        <v>34</v>
      </c>
      <c r="N79" s="212" t="s">
        <v>49</v>
      </c>
      <c r="O79" s="44"/>
      <c r="P79" s="213">
        <f aca="true" t="shared" si="1" ref="P79:P87">O79*H79</f>
        <v>0</v>
      </c>
      <c r="Q79" s="213">
        <v>0</v>
      </c>
      <c r="R79" s="213">
        <f aca="true" t="shared" si="2" ref="R79:R87">Q79*H79</f>
        <v>0</v>
      </c>
      <c r="S79" s="213">
        <v>0</v>
      </c>
      <c r="T79" s="214">
        <f aca="true" t="shared" si="3" ref="T79:T87">S79*H79</f>
        <v>0</v>
      </c>
      <c r="AR79" s="25" t="s">
        <v>190</v>
      </c>
      <c r="AT79" s="25" t="s">
        <v>185</v>
      </c>
      <c r="AU79" s="25" t="s">
        <v>85</v>
      </c>
      <c r="AY79" s="25" t="s">
        <v>183</v>
      </c>
      <c r="BE79" s="215">
        <f aca="true" t="shared" si="4" ref="BE79:BE87">IF(N79="základní",J79,0)</f>
        <v>0</v>
      </c>
      <c r="BF79" s="215">
        <f aca="true" t="shared" si="5" ref="BF79:BF87">IF(N79="snížená",J79,0)</f>
        <v>0</v>
      </c>
      <c r="BG79" s="215">
        <f aca="true" t="shared" si="6" ref="BG79:BG87">IF(N79="zákl. přenesená",J79,0)</f>
        <v>0</v>
      </c>
      <c r="BH79" s="215">
        <f aca="true" t="shared" si="7" ref="BH79:BH87">IF(N79="sníž. přenesená",J79,0)</f>
        <v>0</v>
      </c>
      <c r="BI79" s="215">
        <f aca="true" t="shared" si="8" ref="BI79:BI87">IF(N79="nulová",J79,0)</f>
        <v>0</v>
      </c>
      <c r="BJ79" s="25" t="s">
        <v>85</v>
      </c>
      <c r="BK79" s="215">
        <f aca="true" t="shared" si="9" ref="BK79:BK87">ROUND(I79*H79,2)</f>
        <v>0</v>
      </c>
      <c r="BL79" s="25" t="s">
        <v>190</v>
      </c>
      <c r="BM79" s="25" t="s">
        <v>4035</v>
      </c>
    </row>
    <row r="80" spans="2:65" s="1" customFormat="1" ht="76.5" customHeight="1">
      <c r="B80" s="43"/>
      <c r="C80" s="204" t="s">
        <v>89</v>
      </c>
      <c r="D80" s="204" t="s">
        <v>185</v>
      </c>
      <c r="E80" s="205" t="s">
        <v>4036</v>
      </c>
      <c r="F80" s="206" t="s">
        <v>4037</v>
      </c>
      <c r="G80" s="207" t="s">
        <v>4034</v>
      </c>
      <c r="H80" s="208">
        <v>1</v>
      </c>
      <c r="I80" s="209"/>
      <c r="J80" s="210">
        <f t="shared" si="0"/>
        <v>0</v>
      </c>
      <c r="K80" s="206" t="s">
        <v>34</v>
      </c>
      <c r="L80" s="63"/>
      <c r="M80" s="211" t="s">
        <v>34</v>
      </c>
      <c r="N80" s="212" t="s">
        <v>49</v>
      </c>
      <c r="O80" s="44"/>
      <c r="P80" s="213">
        <f t="shared" si="1"/>
        <v>0</v>
      </c>
      <c r="Q80" s="213">
        <v>0</v>
      </c>
      <c r="R80" s="213">
        <f t="shared" si="2"/>
        <v>0</v>
      </c>
      <c r="S80" s="213">
        <v>0</v>
      </c>
      <c r="T80" s="214">
        <f t="shared" si="3"/>
        <v>0</v>
      </c>
      <c r="AR80" s="25" t="s">
        <v>4038</v>
      </c>
      <c r="AT80" s="25" t="s">
        <v>185</v>
      </c>
      <c r="AU80" s="25" t="s">
        <v>85</v>
      </c>
      <c r="AY80" s="25" t="s">
        <v>183</v>
      </c>
      <c r="BE80" s="215">
        <f t="shared" si="4"/>
        <v>0</v>
      </c>
      <c r="BF80" s="215">
        <f t="shared" si="5"/>
        <v>0</v>
      </c>
      <c r="BG80" s="215">
        <f t="shared" si="6"/>
        <v>0</v>
      </c>
      <c r="BH80" s="215">
        <f t="shared" si="7"/>
        <v>0</v>
      </c>
      <c r="BI80" s="215">
        <f t="shared" si="8"/>
        <v>0</v>
      </c>
      <c r="BJ80" s="25" t="s">
        <v>85</v>
      </c>
      <c r="BK80" s="215">
        <f t="shared" si="9"/>
        <v>0</v>
      </c>
      <c r="BL80" s="25" t="s">
        <v>4038</v>
      </c>
      <c r="BM80" s="25" t="s">
        <v>4039</v>
      </c>
    </row>
    <row r="81" spans="2:65" s="1" customFormat="1" ht="114.75" customHeight="1">
      <c r="B81" s="43"/>
      <c r="C81" s="204" t="s">
        <v>196</v>
      </c>
      <c r="D81" s="204" t="s">
        <v>185</v>
      </c>
      <c r="E81" s="205" t="s">
        <v>4040</v>
      </c>
      <c r="F81" s="206" t="s">
        <v>4041</v>
      </c>
      <c r="G81" s="207" t="s">
        <v>4034</v>
      </c>
      <c r="H81" s="208">
        <v>1</v>
      </c>
      <c r="I81" s="209"/>
      <c r="J81" s="210">
        <f t="shared" si="0"/>
        <v>0</v>
      </c>
      <c r="K81" s="206" t="s">
        <v>34</v>
      </c>
      <c r="L81" s="63"/>
      <c r="M81" s="211" t="s">
        <v>34</v>
      </c>
      <c r="N81" s="212" t="s">
        <v>49</v>
      </c>
      <c r="O81" s="44"/>
      <c r="P81" s="213">
        <f t="shared" si="1"/>
        <v>0</v>
      </c>
      <c r="Q81" s="213">
        <v>0</v>
      </c>
      <c r="R81" s="213">
        <f t="shared" si="2"/>
        <v>0</v>
      </c>
      <c r="S81" s="213">
        <v>0</v>
      </c>
      <c r="T81" s="214">
        <f t="shared" si="3"/>
        <v>0</v>
      </c>
      <c r="AR81" s="25" t="s">
        <v>4038</v>
      </c>
      <c r="AT81" s="25" t="s">
        <v>185</v>
      </c>
      <c r="AU81" s="25" t="s">
        <v>85</v>
      </c>
      <c r="AY81" s="25" t="s">
        <v>183</v>
      </c>
      <c r="BE81" s="215">
        <f t="shared" si="4"/>
        <v>0</v>
      </c>
      <c r="BF81" s="215">
        <f t="shared" si="5"/>
        <v>0</v>
      </c>
      <c r="BG81" s="215">
        <f t="shared" si="6"/>
        <v>0</v>
      </c>
      <c r="BH81" s="215">
        <f t="shared" si="7"/>
        <v>0</v>
      </c>
      <c r="BI81" s="215">
        <f t="shared" si="8"/>
        <v>0</v>
      </c>
      <c r="BJ81" s="25" t="s">
        <v>85</v>
      </c>
      <c r="BK81" s="215">
        <f t="shared" si="9"/>
        <v>0</v>
      </c>
      <c r="BL81" s="25" t="s">
        <v>4038</v>
      </c>
      <c r="BM81" s="25" t="s">
        <v>4042</v>
      </c>
    </row>
    <row r="82" spans="2:65" s="1" customFormat="1" ht="51" customHeight="1">
      <c r="B82" s="43"/>
      <c r="C82" s="204" t="s">
        <v>190</v>
      </c>
      <c r="D82" s="204" t="s">
        <v>185</v>
      </c>
      <c r="E82" s="205" t="s">
        <v>4043</v>
      </c>
      <c r="F82" s="206" t="s">
        <v>4044</v>
      </c>
      <c r="G82" s="207" t="s">
        <v>4034</v>
      </c>
      <c r="H82" s="208">
        <v>1</v>
      </c>
      <c r="I82" s="209"/>
      <c r="J82" s="210">
        <f t="shared" si="0"/>
        <v>0</v>
      </c>
      <c r="K82" s="206" t="s">
        <v>34</v>
      </c>
      <c r="L82" s="63"/>
      <c r="M82" s="211" t="s">
        <v>34</v>
      </c>
      <c r="N82" s="212" t="s">
        <v>49</v>
      </c>
      <c r="O82" s="44"/>
      <c r="P82" s="213">
        <f t="shared" si="1"/>
        <v>0</v>
      </c>
      <c r="Q82" s="213">
        <v>0</v>
      </c>
      <c r="R82" s="213">
        <f t="shared" si="2"/>
        <v>0</v>
      </c>
      <c r="S82" s="213">
        <v>0</v>
      </c>
      <c r="T82" s="214">
        <f t="shared" si="3"/>
        <v>0</v>
      </c>
      <c r="AR82" s="25" t="s">
        <v>190</v>
      </c>
      <c r="AT82" s="25" t="s">
        <v>185</v>
      </c>
      <c r="AU82" s="25" t="s">
        <v>85</v>
      </c>
      <c r="AY82" s="25" t="s">
        <v>183</v>
      </c>
      <c r="BE82" s="215">
        <f t="shared" si="4"/>
        <v>0</v>
      </c>
      <c r="BF82" s="215">
        <f t="shared" si="5"/>
        <v>0</v>
      </c>
      <c r="BG82" s="215">
        <f t="shared" si="6"/>
        <v>0</v>
      </c>
      <c r="BH82" s="215">
        <f t="shared" si="7"/>
        <v>0</v>
      </c>
      <c r="BI82" s="215">
        <f t="shared" si="8"/>
        <v>0</v>
      </c>
      <c r="BJ82" s="25" t="s">
        <v>85</v>
      </c>
      <c r="BK82" s="215">
        <f t="shared" si="9"/>
        <v>0</v>
      </c>
      <c r="BL82" s="25" t="s">
        <v>190</v>
      </c>
      <c r="BM82" s="25" t="s">
        <v>4045</v>
      </c>
    </row>
    <row r="83" spans="2:65" s="1" customFormat="1" ht="25.5" customHeight="1">
      <c r="B83" s="43"/>
      <c r="C83" s="204" t="s">
        <v>213</v>
      </c>
      <c r="D83" s="204" t="s">
        <v>185</v>
      </c>
      <c r="E83" s="205" t="s">
        <v>4046</v>
      </c>
      <c r="F83" s="206" t="s">
        <v>4047</v>
      </c>
      <c r="G83" s="207" t="s">
        <v>4034</v>
      </c>
      <c r="H83" s="208">
        <v>1</v>
      </c>
      <c r="I83" s="209"/>
      <c r="J83" s="210">
        <f t="shared" si="0"/>
        <v>0</v>
      </c>
      <c r="K83" s="206" t="s">
        <v>34</v>
      </c>
      <c r="L83" s="63"/>
      <c r="M83" s="211" t="s">
        <v>34</v>
      </c>
      <c r="N83" s="212" t="s">
        <v>49</v>
      </c>
      <c r="O83" s="44"/>
      <c r="P83" s="213">
        <f t="shared" si="1"/>
        <v>0</v>
      </c>
      <c r="Q83" s="213">
        <v>0</v>
      </c>
      <c r="R83" s="213">
        <f t="shared" si="2"/>
        <v>0</v>
      </c>
      <c r="S83" s="213">
        <v>0</v>
      </c>
      <c r="T83" s="214">
        <f t="shared" si="3"/>
        <v>0</v>
      </c>
      <c r="AR83" s="25" t="s">
        <v>190</v>
      </c>
      <c r="AT83" s="25" t="s">
        <v>185</v>
      </c>
      <c r="AU83" s="25" t="s">
        <v>85</v>
      </c>
      <c r="AY83" s="25" t="s">
        <v>183</v>
      </c>
      <c r="BE83" s="215">
        <f t="shared" si="4"/>
        <v>0</v>
      </c>
      <c r="BF83" s="215">
        <f t="shared" si="5"/>
        <v>0</v>
      </c>
      <c r="BG83" s="215">
        <f t="shared" si="6"/>
        <v>0</v>
      </c>
      <c r="BH83" s="215">
        <f t="shared" si="7"/>
        <v>0</v>
      </c>
      <c r="BI83" s="215">
        <f t="shared" si="8"/>
        <v>0</v>
      </c>
      <c r="BJ83" s="25" t="s">
        <v>85</v>
      </c>
      <c r="BK83" s="215">
        <f t="shared" si="9"/>
        <v>0</v>
      </c>
      <c r="BL83" s="25" t="s">
        <v>190</v>
      </c>
      <c r="BM83" s="25" t="s">
        <v>4048</v>
      </c>
    </row>
    <row r="84" spans="2:65" s="1" customFormat="1" ht="51" customHeight="1">
      <c r="B84" s="43"/>
      <c r="C84" s="204" t="s">
        <v>222</v>
      </c>
      <c r="D84" s="204" t="s">
        <v>185</v>
      </c>
      <c r="E84" s="205" t="s">
        <v>4049</v>
      </c>
      <c r="F84" s="206" t="s">
        <v>4050</v>
      </c>
      <c r="G84" s="207" t="s">
        <v>4034</v>
      </c>
      <c r="H84" s="208">
        <v>1</v>
      </c>
      <c r="I84" s="209"/>
      <c r="J84" s="210">
        <f t="shared" si="0"/>
        <v>0</v>
      </c>
      <c r="K84" s="206" t="s">
        <v>34</v>
      </c>
      <c r="L84" s="63"/>
      <c r="M84" s="211" t="s">
        <v>34</v>
      </c>
      <c r="N84" s="212" t="s">
        <v>49</v>
      </c>
      <c r="O84" s="44"/>
      <c r="P84" s="213">
        <f t="shared" si="1"/>
        <v>0</v>
      </c>
      <c r="Q84" s="213">
        <v>0</v>
      </c>
      <c r="R84" s="213">
        <f t="shared" si="2"/>
        <v>0</v>
      </c>
      <c r="S84" s="213">
        <v>0</v>
      </c>
      <c r="T84" s="214">
        <f t="shared" si="3"/>
        <v>0</v>
      </c>
      <c r="AR84" s="25" t="s">
        <v>190</v>
      </c>
      <c r="AT84" s="25" t="s">
        <v>185</v>
      </c>
      <c r="AU84" s="25" t="s">
        <v>85</v>
      </c>
      <c r="AY84" s="25" t="s">
        <v>183</v>
      </c>
      <c r="BE84" s="215">
        <f t="shared" si="4"/>
        <v>0</v>
      </c>
      <c r="BF84" s="215">
        <f t="shared" si="5"/>
        <v>0</v>
      </c>
      <c r="BG84" s="215">
        <f t="shared" si="6"/>
        <v>0</v>
      </c>
      <c r="BH84" s="215">
        <f t="shared" si="7"/>
        <v>0</v>
      </c>
      <c r="BI84" s="215">
        <f t="shared" si="8"/>
        <v>0</v>
      </c>
      <c r="BJ84" s="25" t="s">
        <v>85</v>
      </c>
      <c r="BK84" s="215">
        <f t="shared" si="9"/>
        <v>0</v>
      </c>
      <c r="BL84" s="25" t="s">
        <v>190</v>
      </c>
      <c r="BM84" s="25" t="s">
        <v>4051</v>
      </c>
    </row>
    <row r="85" spans="2:65" s="1" customFormat="1" ht="38.25" customHeight="1">
      <c r="B85" s="43"/>
      <c r="C85" s="204" t="s">
        <v>227</v>
      </c>
      <c r="D85" s="204" t="s">
        <v>185</v>
      </c>
      <c r="E85" s="205" t="s">
        <v>4052</v>
      </c>
      <c r="F85" s="206" t="s">
        <v>4053</v>
      </c>
      <c r="G85" s="207" t="s">
        <v>4034</v>
      </c>
      <c r="H85" s="208">
        <v>1</v>
      </c>
      <c r="I85" s="209"/>
      <c r="J85" s="210">
        <f t="shared" si="0"/>
        <v>0</v>
      </c>
      <c r="K85" s="206" t="s">
        <v>34</v>
      </c>
      <c r="L85" s="63"/>
      <c r="M85" s="211" t="s">
        <v>34</v>
      </c>
      <c r="N85" s="212" t="s">
        <v>49</v>
      </c>
      <c r="O85" s="44"/>
      <c r="P85" s="213">
        <f t="shared" si="1"/>
        <v>0</v>
      </c>
      <c r="Q85" s="213">
        <v>0</v>
      </c>
      <c r="R85" s="213">
        <f t="shared" si="2"/>
        <v>0</v>
      </c>
      <c r="S85" s="213">
        <v>0</v>
      </c>
      <c r="T85" s="214">
        <f t="shared" si="3"/>
        <v>0</v>
      </c>
      <c r="AR85" s="25" t="s">
        <v>4038</v>
      </c>
      <c r="AT85" s="25" t="s">
        <v>185</v>
      </c>
      <c r="AU85" s="25" t="s">
        <v>85</v>
      </c>
      <c r="AY85" s="25" t="s">
        <v>183</v>
      </c>
      <c r="BE85" s="215">
        <f t="shared" si="4"/>
        <v>0</v>
      </c>
      <c r="BF85" s="215">
        <f t="shared" si="5"/>
        <v>0</v>
      </c>
      <c r="BG85" s="215">
        <f t="shared" si="6"/>
        <v>0</v>
      </c>
      <c r="BH85" s="215">
        <f t="shared" si="7"/>
        <v>0</v>
      </c>
      <c r="BI85" s="215">
        <f t="shared" si="8"/>
        <v>0</v>
      </c>
      <c r="BJ85" s="25" t="s">
        <v>85</v>
      </c>
      <c r="BK85" s="215">
        <f t="shared" si="9"/>
        <v>0</v>
      </c>
      <c r="BL85" s="25" t="s">
        <v>4038</v>
      </c>
      <c r="BM85" s="25" t="s">
        <v>4054</v>
      </c>
    </row>
    <row r="86" spans="2:65" s="1" customFormat="1" ht="63.75" customHeight="1">
      <c r="B86" s="43"/>
      <c r="C86" s="204" t="s">
        <v>234</v>
      </c>
      <c r="D86" s="204" t="s">
        <v>185</v>
      </c>
      <c r="E86" s="205" t="s">
        <v>4055</v>
      </c>
      <c r="F86" s="206" t="s">
        <v>4056</v>
      </c>
      <c r="G86" s="207" t="s">
        <v>4034</v>
      </c>
      <c r="H86" s="208">
        <v>1</v>
      </c>
      <c r="I86" s="209"/>
      <c r="J86" s="210">
        <f t="shared" si="0"/>
        <v>0</v>
      </c>
      <c r="K86" s="206" t="s">
        <v>34</v>
      </c>
      <c r="L86" s="63"/>
      <c r="M86" s="211" t="s">
        <v>34</v>
      </c>
      <c r="N86" s="212" t="s">
        <v>49</v>
      </c>
      <c r="O86" s="44"/>
      <c r="P86" s="213">
        <f t="shared" si="1"/>
        <v>0</v>
      </c>
      <c r="Q86" s="213">
        <v>0</v>
      </c>
      <c r="R86" s="213">
        <f t="shared" si="2"/>
        <v>0</v>
      </c>
      <c r="S86" s="213">
        <v>0</v>
      </c>
      <c r="T86" s="214">
        <f t="shared" si="3"/>
        <v>0</v>
      </c>
      <c r="AR86" s="25" t="s">
        <v>4038</v>
      </c>
      <c r="AT86" s="25" t="s">
        <v>185</v>
      </c>
      <c r="AU86" s="25" t="s">
        <v>85</v>
      </c>
      <c r="AY86" s="25" t="s">
        <v>183</v>
      </c>
      <c r="BE86" s="215">
        <f t="shared" si="4"/>
        <v>0</v>
      </c>
      <c r="BF86" s="215">
        <f t="shared" si="5"/>
        <v>0</v>
      </c>
      <c r="BG86" s="215">
        <f t="shared" si="6"/>
        <v>0</v>
      </c>
      <c r="BH86" s="215">
        <f t="shared" si="7"/>
        <v>0</v>
      </c>
      <c r="BI86" s="215">
        <f t="shared" si="8"/>
        <v>0</v>
      </c>
      <c r="BJ86" s="25" t="s">
        <v>85</v>
      </c>
      <c r="BK86" s="215">
        <f t="shared" si="9"/>
        <v>0</v>
      </c>
      <c r="BL86" s="25" t="s">
        <v>4038</v>
      </c>
      <c r="BM86" s="25" t="s">
        <v>4057</v>
      </c>
    </row>
    <row r="87" spans="2:65" s="1" customFormat="1" ht="25.5" customHeight="1">
      <c r="B87" s="43"/>
      <c r="C87" s="204" t="s">
        <v>239</v>
      </c>
      <c r="D87" s="204" t="s">
        <v>185</v>
      </c>
      <c r="E87" s="205" t="s">
        <v>4058</v>
      </c>
      <c r="F87" s="206" t="s">
        <v>4059</v>
      </c>
      <c r="G87" s="207" t="s">
        <v>4034</v>
      </c>
      <c r="H87" s="208">
        <v>1</v>
      </c>
      <c r="I87" s="209"/>
      <c r="J87" s="210">
        <f t="shared" si="0"/>
        <v>0</v>
      </c>
      <c r="K87" s="206" t="s">
        <v>34</v>
      </c>
      <c r="L87" s="63"/>
      <c r="M87" s="211" t="s">
        <v>34</v>
      </c>
      <c r="N87" s="288" t="s">
        <v>49</v>
      </c>
      <c r="O87" s="289"/>
      <c r="P87" s="290">
        <f t="shared" si="1"/>
        <v>0</v>
      </c>
      <c r="Q87" s="290">
        <v>0</v>
      </c>
      <c r="R87" s="290">
        <f t="shared" si="2"/>
        <v>0</v>
      </c>
      <c r="S87" s="290">
        <v>0</v>
      </c>
      <c r="T87" s="291">
        <f t="shared" si="3"/>
        <v>0</v>
      </c>
      <c r="AR87" s="25" t="s">
        <v>4038</v>
      </c>
      <c r="AT87" s="25" t="s">
        <v>185</v>
      </c>
      <c r="AU87" s="25" t="s">
        <v>85</v>
      </c>
      <c r="AY87" s="25" t="s">
        <v>183</v>
      </c>
      <c r="BE87" s="215">
        <f t="shared" si="4"/>
        <v>0</v>
      </c>
      <c r="BF87" s="215">
        <f t="shared" si="5"/>
        <v>0</v>
      </c>
      <c r="BG87" s="215">
        <f t="shared" si="6"/>
        <v>0</v>
      </c>
      <c r="BH87" s="215">
        <f t="shared" si="7"/>
        <v>0</v>
      </c>
      <c r="BI87" s="215">
        <f t="shared" si="8"/>
        <v>0</v>
      </c>
      <c r="BJ87" s="25" t="s">
        <v>85</v>
      </c>
      <c r="BK87" s="215">
        <f t="shared" si="9"/>
        <v>0</v>
      </c>
      <c r="BL87" s="25" t="s">
        <v>4038</v>
      </c>
      <c r="BM87" s="25" t="s">
        <v>4060</v>
      </c>
    </row>
    <row r="88" spans="2:12" s="1" customFormat="1" ht="6.95" customHeight="1">
      <c r="B88" s="58"/>
      <c r="C88" s="59"/>
      <c r="D88" s="59"/>
      <c r="E88" s="59"/>
      <c r="F88" s="59"/>
      <c r="G88" s="59"/>
      <c r="H88" s="59"/>
      <c r="I88" s="150"/>
      <c r="J88" s="59"/>
      <c r="K88" s="59"/>
      <c r="L88" s="63"/>
    </row>
  </sheetData>
  <sheetProtection password="CC35" sheet="1" objects="1" scenarios="1" formatCells="0" formatColumns="0" formatRows="0" sort="0" autoFilter="0"/>
  <autoFilter ref="C76:K87"/>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2" customWidth="1"/>
    <col min="2" max="2" width="1.66796875" style="302" customWidth="1"/>
    <col min="3" max="4" width="5" style="302" customWidth="1"/>
    <col min="5" max="5" width="11.66015625" style="302" customWidth="1"/>
    <col min="6" max="6" width="9.16015625" style="302" customWidth="1"/>
    <col min="7" max="7" width="5" style="302" customWidth="1"/>
    <col min="8" max="8" width="77.83203125" style="302" customWidth="1"/>
    <col min="9" max="10" width="20" style="302" customWidth="1"/>
    <col min="11" max="11" width="1.66796875" style="302" customWidth="1"/>
  </cols>
  <sheetData>
    <row r="1" ht="37.5" customHeight="1"/>
    <row r="2" spans="2:11" ht="7.5" customHeight="1">
      <c r="B2" s="303"/>
      <c r="C2" s="304"/>
      <c r="D2" s="304"/>
      <c r="E2" s="304"/>
      <c r="F2" s="304"/>
      <c r="G2" s="304"/>
      <c r="H2" s="304"/>
      <c r="I2" s="304"/>
      <c r="J2" s="304"/>
      <c r="K2" s="305"/>
    </row>
    <row r="3" spans="2:11" s="16" customFormat="1" ht="45" customHeight="1">
      <c r="B3" s="306"/>
      <c r="C3" s="433" t="s">
        <v>4061</v>
      </c>
      <c r="D3" s="433"/>
      <c r="E3" s="433"/>
      <c r="F3" s="433"/>
      <c r="G3" s="433"/>
      <c r="H3" s="433"/>
      <c r="I3" s="433"/>
      <c r="J3" s="433"/>
      <c r="K3" s="307"/>
    </row>
    <row r="4" spans="2:11" ht="25.5" customHeight="1">
      <c r="B4" s="308"/>
      <c r="C4" s="440" t="s">
        <v>4062</v>
      </c>
      <c r="D4" s="440"/>
      <c r="E4" s="440"/>
      <c r="F4" s="440"/>
      <c r="G4" s="440"/>
      <c r="H4" s="440"/>
      <c r="I4" s="440"/>
      <c r="J4" s="440"/>
      <c r="K4" s="309"/>
    </row>
    <row r="5" spans="2:11" ht="5.25" customHeight="1">
      <c r="B5" s="308"/>
      <c r="C5" s="310"/>
      <c r="D5" s="310"/>
      <c r="E5" s="310"/>
      <c r="F5" s="310"/>
      <c r="G5" s="310"/>
      <c r="H5" s="310"/>
      <c r="I5" s="310"/>
      <c r="J5" s="310"/>
      <c r="K5" s="309"/>
    </row>
    <row r="6" spans="2:11" ht="15" customHeight="1">
      <c r="B6" s="308"/>
      <c r="C6" s="436" t="s">
        <v>4063</v>
      </c>
      <c r="D6" s="436"/>
      <c r="E6" s="436"/>
      <c r="F6" s="436"/>
      <c r="G6" s="436"/>
      <c r="H6" s="436"/>
      <c r="I6" s="436"/>
      <c r="J6" s="436"/>
      <c r="K6" s="309"/>
    </row>
    <row r="7" spans="2:11" ht="15" customHeight="1">
      <c r="B7" s="312"/>
      <c r="C7" s="436" t="s">
        <v>4064</v>
      </c>
      <c r="D7" s="436"/>
      <c r="E7" s="436"/>
      <c r="F7" s="436"/>
      <c r="G7" s="436"/>
      <c r="H7" s="436"/>
      <c r="I7" s="436"/>
      <c r="J7" s="436"/>
      <c r="K7" s="309"/>
    </row>
    <row r="8" spans="2:11" ht="12.75" customHeight="1">
      <c r="B8" s="312"/>
      <c r="C8" s="311"/>
      <c r="D8" s="311"/>
      <c r="E8" s="311"/>
      <c r="F8" s="311"/>
      <c r="G8" s="311"/>
      <c r="H8" s="311"/>
      <c r="I8" s="311"/>
      <c r="J8" s="311"/>
      <c r="K8" s="309"/>
    </row>
    <row r="9" spans="2:11" ht="15" customHeight="1">
      <c r="B9" s="312"/>
      <c r="C9" s="436" t="s">
        <v>4065</v>
      </c>
      <c r="D9" s="436"/>
      <c r="E9" s="436"/>
      <c r="F9" s="436"/>
      <c r="G9" s="436"/>
      <c r="H9" s="436"/>
      <c r="I9" s="436"/>
      <c r="J9" s="436"/>
      <c r="K9" s="309"/>
    </row>
    <row r="10" spans="2:11" ht="15" customHeight="1">
      <c r="B10" s="312"/>
      <c r="C10" s="311"/>
      <c r="D10" s="436" t="s">
        <v>4066</v>
      </c>
      <c r="E10" s="436"/>
      <c r="F10" s="436"/>
      <c r="G10" s="436"/>
      <c r="H10" s="436"/>
      <c r="I10" s="436"/>
      <c r="J10" s="436"/>
      <c r="K10" s="309"/>
    </row>
    <row r="11" spans="2:11" ht="15" customHeight="1">
      <c r="B11" s="312"/>
      <c r="C11" s="313"/>
      <c r="D11" s="436" t="s">
        <v>4067</v>
      </c>
      <c r="E11" s="436"/>
      <c r="F11" s="436"/>
      <c r="G11" s="436"/>
      <c r="H11" s="436"/>
      <c r="I11" s="436"/>
      <c r="J11" s="436"/>
      <c r="K11" s="309"/>
    </row>
    <row r="12" spans="2:11" ht="12.75" customHeight="1">
      <c r="B12" s="312"/>
      <c r="C12" s="313"/>
      <c r="D12" s="313"/>
      <c r="E12" s="313"/>
      <c r="F12" s="313"/>
      <c r="G12" s="313"/>
      <c r="H12" s="313"/>
      <c r="I12" s="313"/>
      <c r="J12" s="313"/>
      <c r="K12" s="309"/>
    </row>
    <row r="13" spans="2:11" ht="15" customHeight="1">
      <c r="B13" s="312"/>
      <c r="C13" s="313"/>
      <c r="D13" s="436" t="s">
        <v>4068</v>
      </c>
      <c r="E13" s="436"/>
      <c r="F13" s="436"/>
      <c r="G13" s="436"/>
      <c r="H13" s="436"/>
      <c r="I13" s="436"/>
      <c r="J13" s="436"/>
      <c r="K13" s="309"/>
    </row>
    <row r="14" spans="2:11" ht="15" customHeight="1">
      <c r="B14" s="312"/>
      <c r="C14" s="313"/>
      <c r="D14" s="436" t="s">
        <v>4069</v>
      </c>
      <c r="E14" s="436"/>
      <c r="F14" s="436"/>
      <c r="G14" s="436"/>
      <c r="H14" s="436"/>
      <c r="I14" s="436"/>
      <c r="J14" s="436"/>
      <c r="K14" s="309"/>
    </row>
    <row r="15" spans="2:11" ht="15" customHeight="1">
      <c r="B15" s="312"/>
      <c r="C15" s="313"/>
      <c r="D15" s="436" t="s">
        <v>4070</v>
      </c>
      <c r="E15" s="436"/>
      <c r="F15" s="436"/>
      <c r="G15" s="436"/>
      <c r="H15" s="436"/>
      <c r="I15" s="436"/>
      <c r="J15" s="436"/>
      <c r="K15" s="309"/>
    </row>
    <row r="16" spans="2:11" ht="15" customHeight="1">
      <c r="B16" s="312"/>
      <c r="C16" s="313"/>
      <c r="D16" s="313"/>
      <c r="E16" s="314" t="s">
        <v>84</v>
      </c>
      <c r="F16" s="436" t="s">
        <v>4071</v>
      </c>
      <c r="G16" s="436"/>
      <c r="H16" s="436"/>
      <c r="I16" s="436"/>
      <c r="J16" s="436"/>
      <c r="K16" s="309"/>
    </row>
    <row r="17" spans="2:11" ht="15" customHeight="1">
      <c r="B17" s="312"/>
      <c r="C17" s="313"/>
      <c r="D17" s="313"/>
      <c r="E17" s="314" t="s">
        <v>4072</v>
      </c>
      <c r="F17" s="436" t="s">
        <v>4073</v>
      </c>
      <c r="G17" s="436"/>
      <c r="H17" s="436"/>
      <c r="I17" s="436"/>
      <c r="J17" s="436"/>
      <c r="K17" s="309"/>
    </row>
    <row r="18" spans="2:11" ht="15" customHeight="1">
      <c r="B18" s="312"/>
      <c r="C18" s="313"/>
      <c r="D18" s="313"/>
      <c r="E18" s="314" t="s">
        <v>4074</v>
      </c>
      <c r="F18" s="436" t="s">
        <v>4075</v>
      </c>
      <c r="G18" s="436"/>
      <c r="H18" s="436"/>
      <c r="I18" s="436"/>
      <c r="J18" s="436"/>
      <c r="K18" s="309"/>
    </row>
    <row r="19" spans="2:11" ht="15" customHeight="1">
      <c r="B19" s="312"/>
      <c r="C19" s="313"/>
      <c r="D19" s="313"/>
      <c r="E19" s="314" t="s">
        <v>112</v>
      </c>
      <c r="F19" s="436" t="s">
        <v>113</v>
      </c>
      <c r="G19" s="436"/>
      <c r="H19" s="436"/>
      <c r="I19" s="436"/>
      <c r="J19" s="436"/>
      <c r="K19" s="309"/>
    </row>
    <row r="20" spans="2:11" ht="15" customHeight="1">
      <c r="B20" s="312"/>
      <c r="C20" s="313"/>
      <c r="D20" s="313"/>
      <c r="E20" s="314" t="s">
        <v>4076</v>
      </c>
      <c r="F20" s="436" t="s">
        <v>4077</v>
      </c>
      <c r="G20" s="436"/>
      <c r="H20" s="436"/>
      <c r="I20" s="436"/>
      <c r="J20" s="436"/>
      <c r="K20" s="309"/>
    </row>
    <row r="21" spans="2:11" ht="15" customHeight="1">
      <c r="B21" s="312"/>
      <c r="C21" s="313"/>
      <c r="D21" s="313"/>
      <c r="E21" s="314" t="s">
        <v>88</v>
      </c>
      <c r="F21" s="436" t="s">
        <v>4078</v>
      </c>
      <c r="G21" s="436"/>
      <c r="H21" s="436"/>
      <c r="I21" s="436"/>
      <c r="J21" s="436"/>
      <c r="K21" s="309"/>
    </row>
    <row r="22" spans="2:11" ht="12.75" customHeight="1">
      <c r="B22" s="312"/>
      <c r="C22" s="313"/>
      <c r="D22" s="313"/>
      <c r="E22" s="313"/>
      <c r="F22" s="313"/>
      <c r="G22" s="313"/>
      <c r="H22" s="313"/>
      <c r="I22" s="313"/>
      <c r="J22" s="313"/>
      <c r="K22" s="309"/>
    </row>
    <row r="23" spans="2:11" ht="15" customHeight="1">
      <c r="B23" s="312"/>
      <c r="C23" s="436" t="s">
        <v>4079</v>
      </c>
      <c r="D23" s="436"/>
      <c r="E23" s="436"/>
      <c r="F23" s="436"/>
      <c r="G23" s="436"/>
      <c r="H23" s="436"/>
      <c r="I23" s="436"/>
      <c r="J23" s="436"/>
      <c r="K23" s="309"/>
    </row>
    <row r="24" spans="2:11" ht="15" customHeight="1">
      <c r="B24" s="312"/>
      <c r="C24" s="436" t="s">
        <v>4080</v>
      </c>
      <c r="D24" s="436"/>
      <c r="E24" s="436"/>
      <c r="F24" s="436"/>
      <c r="G24" s="436"/>
      <c r="H24" s="436"/>
      <c r="I24" s="436"/>
      <c r="J24" s="436"/>
      <c r="K24" s="309"/>
    </row>
    <row r="25" spans="2:11" ht="15" customHeight="1">
      <c r="B25" s="312"/>
      <c r="C25" s="311"/>
      <c r="D25" s="436" t="s">
        <v>4081</v>
      </c>
      <c r="E25" s="436"/>
      <c r="F25" s="436"/>
      <c r="G25" s="436"/>
      <c r="H25" s="436"/>
      <c r="I25" s="436"/>
      <c r="J25" s="436"/>
      <c r="K25" s="309"/>
    </row>
    <row r="26" spans="2:11" ht="15" customHeight="1">
      <c r="B26" s="312"/>
      <c r="C26" s="313"/>
      <c r="D26" s="436" t="s">
        <v>4082</v>
      </c>
      <c r="E26" s="436"/>
      <c r="F26" s="436"/>
      <c r="G26" s="436"/>
      <c r="H26" s="436"/>
      <c r="I26" s="436"/>
      <c r="J26" s="436"/>
      <c r="K26" s="309"/>
    </row>
    <row r="27" spans="2:11" ht="12.75" customHeight="1">
      <c r="B27" s="312"/>
      <c r="C27" s="313"/>
      <c r="D27" s="313"/>
      <c r="E27" s="313"/>
      <c r="F27" s="313"/>
      <c r="G27" s="313"/>
      <c r="H27" s="313"/>
      <c r="I27" s="313"/>
      <c r="J27" s="313"/>
      <c r="K27" s="309"/>
    </row>
    <row r="28" spans="2:11" ht="15" customHeight="1">
      <c r="B28" s="312"/>
      <c r="C28" s="313"/>
      <c r="D28" s="436" t="s">
        <v>4083</v>
      </c>
      <c r="E28" s="436"/>
      <c r="F28" s="436"/>
      <c r="G28" s="436"/>
      <c r="H28" s="436"/>
      <c r="I28" s="436"/>
      <c r="J28" s="436"/>
      <c r="K28" s="309"/>
    </row>
    <row r="29" spans="2:11" ht="15" customHeight="1">
      <c r="B29" s="312"/>
      <c r="C29" s="313"/>
      <c r="D29" s="436" t="s">
        <v>4084</v>
      </c>
      <c r="E29" s="436"/>
      <c r="F29" s="436"/>
      <c r="G29" s="436"/>
      <c r="H29" s="436"/>
      <c r="I29" s="436"/>
      <c r="J29" s="436"/>
      <c r="K29" s="309"/>
    </row>
    <row r="30" spans="2:11" ht="12.75" customHeight="1">
      <c r="B30" s="312"/>
      <c r="C30" s="313"/>
      <c r="D30" s="313"/>
      <c r="E30" s="313"/>
      <c r="F30" s="313"/>
      <c r="G30" s="313"/>
      <c r="H30" s="313"/>
      <c r="I30" s="313"/>
      <c r="J30" s="313"/>
      <c r="K30" s="309"/>
    </row>
    <row r="31" spans="2:11" ht="15" customHeight="1">
      <c r="B31" s="312"/>
      <c r="C31" s="313"/>
      <c r="D31" s="436" t="s">
        <v>4085</v>
      </c>
      <c r="E31" s="436"/>
      <c r="F31" s="436"/>
      <c r="G31" s="436"/>
      <c r="H31" s="436"/>
      <c r="I31" s="436"/>
      <c r="J31" s="436"/>
      <c r="K31" s="309"/>
    </row>
    <row r="32" spans="2:11" ht="15" customHeight="1">
      <c r="B32" s="312"/>
      <c r="C32" s="313"/>
      <c r="D32" s="436" t="s">
        <v>4086</v>
      </c>
      <c r="E32" s="436"/>
      <c r="F32" s="436"/>
      <c r="G32" s="436"/>
      <c r="H32" s="436"/>
      <c r="I32" s="436"/>
      <c r="J32" s="436"/>
      <c r="K32" s="309"/>
    </row>
    <row r="33" spans="2:11" ht="15" customHeight="1">
      <c r="B33" s="312"/>
      <c r="C33" s="313"/>
      <c r="D33" s="436" t="s">
        <v>4087</v>
      </c>
      <c r="E33" s="436"/>
      <c r="F33" s="436"/>
      <c r="G33" s="436"/>
      <c r="H33" s="436"/>
      <c r="I33" s="436"/>
      <c r="J33" s="436"/>
      <c r="K33" s="309"/>
    </row>
    <row r="34" spans="2:11" ht="15" customHeight="1">
      <c r="B34" s="312"/>
      <c r="C34" s="313"/>
      <c r="D34" s="311"/>
      <c r="E34" s="315" t="s">
        <v>168</v>
      </c>
      <c r="F34" s="311"/>
      <c r="G34" s="436" t="s">
        <v>4088</v>
      </c>
      <c r="H34" s="436"/>
      <c r="I34" s="436"/>
      <c r="J34" s="436"/>
      <c r="K34" s="309"/>
    </row>
    <row r="35" spans="2:11" ht="30.75" customHeight="1">
      <c r="B35" s="312"/>
      <c r="C35" s="313"/>
      <c r="D35" s="311"/>
      <c r="E35" s="315" t="s">
        <v>4089</v>
      </c>
      <c r="F35" s="311"/>
      <c r="G35" s="436" t="s">
        <v>4090</v>
      </c>
      <c r="H35" s="436"/>
      <c r="I35" s="436"/>
      <c r="J35" s="436"/>
      <c r="K35" s="309"/>
    </row>
    <row r="36" spans="2:11" ht="15" customHeight="1">
      <c r="B36" s="312"/>
      <c r="C36" s="313"/>
      <c r="D36" s="311"/>
      <c r="E36" s="315" t="s">
        <v>59</v>
      </c>
      <c r="F36" s="311"/>
      <c r="G36" s="436" t="s">
        <v>4091</v>
      </c>
      <c r="H36" s="436"/>
      <c r="I36" s="436"/>
      <c r="J36" s="436"/>
      <c r="K36" s="309"/>
    </row>
    <row r="37" spans="2:11" ht="15" customHeight="1">
      <c r="B37" s="312"/>
      <c r="C37" s="313"/>
      <c r="D37" s="311"/>
      <c r="E37" s="315" t="s">
        <v>169</v>
      </c>
      <c r="F37" s="311"/>
      <c r="G37" s="436" t="s">
        <v>4092</v>
      </c>
      <c r="H37" s="436"/>
      <c r="I37" s="436"/>
      <c r="J37" s="436"/>
      <c r="K37" s="309"/>
    </row>
    <row r="38" spans="2:11" ht="15" customHeight="1">
      <c r="B38" s="312"/>
      <c r="C38" s="313"/>
      <c r="D38" s="311"/>
      <c r="E38" s="315" t="s">
        <v>170</v>
      </c>
      <c r="F38" s="311"/>
      <c r="G38" s="436" t="s">
        <v>4093</v>
      </c>
      <c r="H38" s="436"/>
      <c r="I38" s="436"/>
      <c r="J38" s="436"/>
      <c r="K38" s="309"/>
    </row>
    <row r="39" spans="2:11" ht="15" customHeight="1">
      <c r="B39" s="312"/>
      <c r="C39" s="313"/>
      <c r="D39" s="311"/>
      <c r="E39" s="315" t="s">
        <v>171</v>
      </c>
      <c r="F39" s="311"/>
      <c r="G39" s="436" t="s">
        <v>4094</v>
      </c>
      <c r="H39" s="436"/>
      <c r="I39" s="436"/>
      <c r="J39" s="436"/>
      <c r="K39" s="309"/>
    </row>
    <row r="40" spans="2:11" ht="15" customHeight="1">
      <c r="B40" s="312"/>
      <c r="C40" s="313"/>
      <c r="D40" s="311"/>
      <c r="E40" s="315" t="s">
        <v>4095</v>
      </c>
      <c r="F40" s="311"/>
      <c r="G40" s="436" t="s">
        <v>4096</v>
      </c>
      <c r="H40" s="436"/>
      <c r="I40" s="436"/>
      <c r="J40" s="436"/>
      <c r="K40" s="309"/>
    </row>
    <row r="41" spans="2:11" ht="15" customHeight="1">
      <c r="B41" s="312"/>
      <c r="C41" s="313"/>
      <c r="D41" s="311"/>
      <c r="E41" s="315"/>
      <c r="F41" s="311"/>
      <c r="G41" s="436" t="s">
        <v>4097</v>
      </c>
      <c r="H41" s="436"/>
      <c r="I41" s="436"/>
      <c r="J41" s="436"/>
      <c r="K41" s="309"/>
    </row>
    <row r="42" spans="2:11" ht="15" customHeight="1">
      <c r="B42" s="312"/>
      <c r="C42" s="313"/>
      <c r="D42" s="311"/>
      <c r="E42" s="315" t="s">
        <v>4098</v>
      </c>
      <c r="F42" s="311"/>
      <c r="G42" s="436" t="s">
        <v>4099</v>
      </c>
      <c r="H42" s="436"/>
      <c r="I42" s="436"/>
      <c r="J42" s="436"/>
      <c r="K42" s="309"/>
    </row>
    <row r="43" spans="2:11" ht="15" customHeight="1">
      <c r="B43" s="312"/>
      <c r="C43" s="313"/>
      <c r="D43" s="311"/>
      <c r="E43" s="315" t="s">
        <v>173</v>
      </c>
      <c r="F43" s="311"/>
      <c r="G43" s="436" t="s">
        <v>4100</v>
      </c>
      <c r="H43" s="436"/>
      <c r="I43" s="436"/>
      <c r="J43" s="436"/>
      <c r="K43" s="309"/>
    </row>
    <row r="44" spans="2:11" ht="12.75" customHeight="1">
      <c r="B44" s="312"/>
      <c r="C44" s="313"/>
      <c r="D44" s="311"/>
      <c r="E44" s="311"/>
      <c r="F44" s="311"/>
      <c r="G44" s="311"/>
      <c r="H44" s="311"/>
      <c r="I44" s="311"/>
      <c r="J44" s="311"/>
      <c r="K44" s="309"/>
    </row>
    <row r="45" spans="2:11" ht="15" customHeight="1">
      <c r="B45" s="312"/>
      <c r="C45" s="313"/>
      <c r="D45" s="436" t="s">
        <v>4101</v>
      </c>
      <c r="E45" s="436"/>
      <c r="F45" s="436"/>
      <c r="G45" s="436"/>
      <c r="H45" s="436"/>
      <c r="I45" s="436"/>
      <c r="J45" s="436"/>
      <c r="K45" s="309"/>
    </row>
    <row r="46" spans="2:11" ht="15" customHeight="1">
      <c r="B46" s="312"/>
      <c r="C46" s="313"/>
      <c r="D46" s="313"/>
      <c r="E46" s="436" t="s">
        <v>4102</v>
      </c>
      <c r="F46" s="436"/>
      <c r="G46" s="436"/>
      <c r="H46" s="436"/>
      <c r="I46" s="436"/>
      <c r="J46" s="436"/>
      <c r="K46" s="309"/>
    </row>
    <row r="47" spans="2:11" ht="15" customHeight="1">
      <c r="B47" s="312"/>
      <c r="C47" s="313"/>
      <c r="D47" s="313"/>
      <c r="E47" s="436" t="s">
        <v>4103</v>
      </c>
      <c r="F47" s="436"/>
      <c r="G47" s="436"/>
      <c r="H47" s="436"/>
      <c r="I47" s="436"/>
      <c r="J47" s="436"/>
      <c r="K47" s="309"/>
    </row>
    <row r="48" spans="2:11" ht="15" customHeight="1">
      <c r="B48" s="312"/>
      <c r="C48" s="313"/>
      <c r="D48" s="313"/>
      <c r="E48" s="436" t="s">
        <v>4104</v>
      </c>
      <c r="F48" s="436"/>
      <c r="G48" s="436"/>
      <c r="H48" s="436"/>
      <c r="I48" s="436"/>
      <c r="J48" s="436"/>
      <c r="K48" s="309"/>
    </row>
    <row r="49" spans="2:11" ht="15" customHeight="1">
      <c r="B49" s="312"/>
      <c r="C49" s="313"/>
      <c r="D49" s="436" t="s">
        <v>4105</v>
      </c>
      <c r="E49" s="436"/>
      <c r="F49" s="436"/>
      <c r="G49" s="436"/>
      <c r="H49" s="436"/>
      <c r="I49" s="436"/>
      <c r="J49" s="436"/>
      <c r="K49" s="309"/>
    </row>
    <row r="50" spans="2:11" ht="25.5" customHeight="1">
      <c r="B50" s="308"/>
      <c r="C50" s="440" t="s">
        <v>4106</v>
      </c>
      <c r="D50" s="440"/>
      <c r="E50" s="440"/>
      <c r="F50" s="440"/>
      <c r="G50" s="440"/>
      <c r="H50" s="440"/>
      <c r="I50" s="440"/>
      <c r="J50" s="440"/>
      <c r="K50" s="309"/>
    </row>
    <row r="51" spans="2:11" ht="5.25" customHeight="1">
      <c r="B51" s="308"/>
      <c r="C51" s="310"/>
      <c r="D51" s="310"/>
      <c r="E51" s="310"/>
      <c r="F51" s="310"/>
      <c r="G51" s="310"/>
      <c r="H51" s="310"/>
      <c r="I51" s="310"/>
      <c r="J51" s="310"/>
      <c r="K51" s="309"/>
    </row>
    <row r="52" spans="2:11" ht="15" customHeight="1">
      <c r="B52" s="308"/>
      <c r="C52" s="436" t="s">
        <v>4107</v>
      </c>
      <c r="D52" s="436"/>
      <c r="E52" s="436"/>
      <c r="F52" s="436"/>
      <c r="G52" s="436"/>
      <c r="H52" s="436"/>
      <c r="I52" s="436"/>
      <c r="J52" s="436"/>
      <c r="K52" s="309"/>
    </row>
    <row r="53" spans="2:11" ht="15" customHeight="1">
      <c r="B53" s="308"/>
      <c r="C53" s="436" t="s">
        <v>4108</v>
      </c>
      <c r="D53" s="436"/>
      <c r="E53" s="436"/>
      <c r="F53" s="436"/>
      <c r="G53" s="436"/>
      <c r="H53" s="436"/>
      <c r="I53" s="436"/>
      <c r="J53" s="436"/>
      <c r="K53" s="309"/>
    </row>
    <row r="54" spans="2:11" ht="12.75" customHeight="1">
      <c r="B54" s="308"/>
      <c r="C54" s="311"/>
      <c r="D54" s="311"/>
      <c r="E54" s="311"/>
      <c r="F54" s="311"/>
      <c r="G54" s="311"/>
      <c r="H54" s="311"/>
      <c r="I54" s="311"/>
      <c r="J54" s="311"/>
      <c r="K54" s="309"/>
    </row>
    <row r="55" spans="2:11" ht="15" customHeight="1">
      <c r="B55" s="308"/>
      <c r="C55" s="436" t="s">
        <v>4109</v>
      </c>
      <c r="D55" s="436"/>
      <c r="E55" s="436"/>
      <c r="F55" s="436"/>
      <c r="G55" s="436"/>
      <c r="H55" s="436"/>
      <c r="I55" s="436"/>
      <c r="J55" s="436"/>
      <c r="K55" s="309"/>
    </row>
    <row r="56" spans="2:11" ht="15" customHeight="1">
      <c r="B56" s="308"/>
      <c r="C56" s="313"/>
      <c r="D56" s="436" t="s">
        <v>4110</v>
      </c>
      <c r="E56" s="436"/>
      <c r="F56" s="436"/>
      <c r="G56" s="436"/>
      <c r="H56" s="436"/>
      <c r="I56" s="436"/>
      <c r="J56" s="436"/>
      <c r="K56" s="309"/>
    </row>
    <row r="57" spans="2:11" ht="15" customHeight="1">
      <c r="B57" s="308"/>
      <c r="C57" s="313"/>
      <c r="D57" s="436" t="s">
        <v>4111</v>
      </c>
      <c r="E57" s="436"/>
      <c r="F57" s="436"/>
      <c r="G57" s="436"/>
      <c r="H57" s="436"/>
      <c r="I57" s="436"/>
      <c r="J57" s="436"/>
      <c r="K57" s="309"/>
    </row>
    <row r="58" spans="2:11" ht="15" customHeight="1">
      <c r="B58" s="308"/>
      <c r="C58" s="313"/>
      <c r="D58" s="436" t="s">
        <v>4112</v>
      </c>
      <c r="E58" s="436"/>
      <c r="F58" s="436"/>
      <c r="G58" s="436"/>
      <c r="H58" s="436"/>
      <c r="I58" s="436"/>
      <c r="J58" s="436"/>
      <c r="K58" s="309"/>
    </row>
    <row r="59" spans="2:11" ht="15" customHeight="1">
      <c r="B59" s="308"/>
      <c r="C59" s="313"/>
      <c r="D59" s="436" t="s">
        <v>4113</v>
      </c>
      <c r="E59" s="436"/>
      <c r="F59" s="436"/>
      <c r="G59" s="436"/>
      <c r="H59" s="436"/>
      <c r="I59" s="436"/>
      <c r="J59" s="436"/>
      <c r="K59" s="309"/>
    </row>
    <row r="60" spans="2:11" ht="15" customHeight="1">
      <c r="B60" s="308"/>
      <c r="C60" s="313"/>
      <c r="D60" s="437" t="s">
        <v>4114</v>
      </c>
      <c r="E60" s="437"/>
      <c r="F60" s="437"/>
      <c r="G60" s="437"/>
      <c r="H60" s="437"/>
      <c r="I60" s="437"/>
      <c r="J60" s="437"/>
      <c r="K60" s="309"/>
    </row>
    <row r="61" spans="2:11" ht="15" customHeight="1">
      <c r="B61" s="308"/>
      <c r="C61" s="313"/>
      <c r="D61" s="436" t="s">
        <v>4115</v>
      </c>
      <c r="E61" s="436"/>
      <c r="F61" s="436"/>
      <c r="G61" s="436"/>
      <c r="H61" s="436"/>
      <c r="I61" s="436"/>
      <c r="J61" s="436"/>
      <c r="K61" s="309"/>
    </row>
    <row r="62" spans="2:11" ht="12.75" customHeight="1">
      <c r="B62" s="308"/>
      <c r="C62" s="313"/>
      <c r="D62" s="313"/>
      <c r="E62" s="316"/>
      <c r="F62" s="313"/>
      <c r="G62" s="313"/>
      <c r="H62" s="313"/>
      <c r="I62" s="313"/>
      <c r="J62" s="313"/>
      <c r="K62" s="309"/>
    </row>
    <row r="63" spans="2:11" ht="15" customHeight="1">
      <c r="B63" s="308"/>
      <c r="C63" s="313"/>
      <c r="D63" s="436" t="s">
        <v>4116</v>
      </c>
      <c r="E63" s="436"/>
      <c r="F63" s="436"/>
      <c r="G63" s="436"/>
      <c r="H63" s="436"/>
      <c r="I63" s="436"/>
      <c r="J63" s="436"/>
      <c r="K63" s="309"/>
    </row>
    <row r="64" spans="2:11" ht="15" customHeight="1">
      <c r="B64" s="308"/>
      <c r="C64" s="313"/>
      <c r="D64" s="437" t="s">
        <v>4117</v>
      </c>
      <c r="E64" s="437"/>
      <c r="F64" s="437"/>
      <c r="G64" s="437"/>
      <c r="H64" s="437"/>
      <c r="I64" s="437"/>
      <c r="J64" s="437"/>
      <c r="K64" s="309"/>
    </row>
    <row r="65" spans="2:11" ht="15" customHeight="1">
      <c r="B65" s="308"/>
      <c r="C65" s="313"/>
      <c r="D65" s="436" t="s">
        <v>4118</v>
      </c>
      <c r="E65" s="436"/>
      <c r="F65" s="436"/>
      <c r="G65" s="436"/>
      <c r="H65" s="436"/>
      <c r="I65" s="436"/>
      <c r="J65" s="436"/>
      <c r="K65" s="309"/>
    </row>
    <row r="66" spans="2:11" ht="15" customHeight="1">
      <c r="B66" s="308"/>
      <c r="C66" s="313"/>
      <c r="D66" s="436" t="s">
        <v>4119</v>
      </c>
      <c r="E66" s="436"/>
      <c r="F66" s="436"/>
      <c r="G66" s="436"/>
      <c r="H66" s="436"/>
      <c r="I66" s="436"/>
      <c r="J66" s="436"/>
      <c r="K66" s="309"/>
    </row>
    <row r="67" spans="2:11" ht="15" customHeight="1">
      <c r="B67" s="308"/>
      <c r="C67" s="313"/>
      <c r="D67" s="436" t="s">
        <v>4120</v>
      </c>
      <c r="E67" s="436"/>
      <c r="F67" s="436"/>
      <c r="G67" s="436"/>
      <c r="H67" s="436"/>
      <c r="I67" s="436"/>
      <c r="J67" s="436"/>
      <c r="K67" s="309"/>
    </row>
    <row r="68" spans="2:11" ht="15" customHeight="1">
      <c r="B68" s="308"/>
      <c r="C68" s="313"/>
      <c r="D68" s="436" t="s">
        <v>4121</v>
      </c>
      <c r="E68" s="436"/>
      <c r="F68" s="436"/>
      <c r="G68" s="436"/>
      <c r="H68" s="436"/>
      <c r="I68" s="436"/>
      <c r="J68" s="436"/>
      <c r="K68" s="309"/>
    </row>
    <row r="69" spans="2:11" ht="12.75" customHeight="1">
      <c r="B69" s="317"/>
      <c r="C69" s="318"/>
      <c r="D69" s="318"/>
      <c r="E69" s="318"/>
      <c r="F69" s="318"/>
      <c r="G69" s="318"/>
      <c r="H69" s="318"/>
      <c r="I69" s="318"/>
      <c r="J69" s="318"/>
      <c r="K69" s="319"/>
    </row>
    <row r="70" spans="2:11" ht="18.75" customHeight="1">
      <c r="B70" s="320"/>
      <c r="C70" s="320"/>
      <c r="D70" s="320"/>
      <c r="E70" s="320"/>
      <c r="F70" s="320"/>
      <c r="G70" s="320"/>
      <c r="H70" s="320"/>
      <c r="I70" s="320"/>
      <c r="J70" s="320"/>
      <c r="K70" s="321"/>
    </row>
    <row r="71" spans="2:11" ht="18.75" customHeight="1">
      <c r="B71" s="321"/>
      <c r="C71" s="321"/>
      <c r="D71" s="321"/>
      <c r="E71" s="321"/>
      <c r="F71" s="321"/>
      <c r="G71" s="321"/>
      <c r="H71" s="321"/>
      <c r="I71" s="321"/>
      <c r="J71" s="321"/>
      <c r="K71" s="321"/>
    </row>
    <row r="72" spans="2:11" ht="7.5" customHeight="1">
      <c r="B72" s="322"/>
      <c r="C72" s="323"/>
      <c r="D72" s="323"/>
      <c r="E72" s="323"/>
      <c r="F72" s="323"/>
      <c r="G72" s="323"/>
      <c r="H72" s="323"/>
      <c r="I72" s="323"/>
      <c r="J72" s="323"/>
      <c r="K72" s="324"/>
    </row>
    <row r="73" spans="2:11" ht="45" customHeight="1">
      <c r="B73" s="325"/>
      <c r="C73" s="438" t="s">
        <v>119</v>
      </c>
      <c r="D73" s="438"/>
      <c r="E73" s="438"/>
      <c r="F73" s="438"/>
      <c r="G73" s="438"/>
      <c r="H73" s="438"/>
      <c r="I73" s="438"/>
      <c r="J73" s="438"/>
      <c r="K73" s="326"/>
    </row>
    <row r="74" spans="2:11" ht="17.25" customHeight="1">
      <c r="B74" s="325"/>
      <c r="C74" s="327" t="s">
        <v>4122</v>
      </c>
      <c r="D74" s="327"/>
      <c r="E74" s="327"/>
      <c r="F74" s="327" t="s">
        <v>4123</v>
      </c>
      <c r="G74" s="328"/>
      <c r="H74" s="327" t="s">
        <v>169</v>
      </c>
      <c r="I74" s="327" t="s">
        <v>63</v>
      </c>
      <c r="J74" s="327" t="s">
        <v>4124</v>
      </c>
      <c r="K74" s="326"/>
    </row>
    <row r="75" spans="2:11" ht="17.25" customHeight="1">
      <c r="B75" s="325"/>
      <c r="C75" s="329" t="s">
        <v>4125</v>
      </c>
      <c r="D75" s="329"/>
      <c r="E75" s="329"/>
      <c r="F75" s="330" t="s">
        <v>4126</v>
      </c>
      <c r="G75" s="331"/>
      <c r="H75" s="329"/>
      <c r="I75" s="329"/>
      <c r="J75" s="329" t="s">
        <v>4127</v>
      </c>
      <c r="K75" s="326"/>
    </row>
    <row r="76" spans="2:11" ht="5.25" customHeight="1">
      <c r="B76" s="325"/>
      <c r="C76" s="332"/>
      <c r="D76" s="332"/>
      <c r="E76" s="332"/>
      <c r="F76" s="332"/>
      <c r="G76" s="333"/>
      <c r="H76" s="332"/>
      <c r="I76" s="332"/>
      <c r="J76" s="332"/>
      <c r="K76" s="326"/>
    </row>
    <row r="77" spans="2:11" ht="15" customHeight="1">
      <c r="B77" s="325"/>
      <c r="C77" s="315" t="s">
        <v>59</v>
      </c>
      <c r="D77" s="332"/>
      <c r="E77" s="332"/>
      <c r="F77" s="334" t="s">
        <v>4128</v>
      </c>
      <c r="G77" s="333"/>
      <c r="H77" s="315" t="s">
        <v>4129</v>
      </c>
      <c r="I77" s="315" t="s">
        <v>4130</v>
      </c>
      <c r="J77" s="315">
        <v>20</v>
      </c>
      <c r="K77" s="326"/>
    </row>
    <row r="78" spans="2:11" ht="15" customHeight="1">
      <c r="B78" s="325"/>
      <c r="C78" s="315" t="s">
        <v>4131</v>
      </c>
      <c r="D78" s="315"/>
      <c r="E78" s="315"/>
      <c r="F78" s="334" t="s">
        <v>4128</v>
      </c>
      <c r="G78" s="333"/>
      <c r="H78" s="315" t="s">
        <v>4132</v>
      </c>
      <c r="I78" s="315" t="s">
        <v>4130</v>
      </c>
      <c r="J78" s="315">
        <v>120</v>
      </c>
      <c r="K78" s="326"/>
    </row>
    <row r="79" spans="2:11" ht="15" customHeight="1">
      <c r="B79" s="335"/>
      <c r="C79" s="315" t="s">
        <v>4133</v>
      </c>
      <c r="D79" s="315"/>
      <c r="E79" s="315"/>
      <c r="F79" s="334" t="s">
        <v>4134</v>
      </c>
      <c r="G79" s="333"/>
      <c r="H79" s="315" t="s">
        <v>4135</v>
      </c>
      <c r="I79" s="315" t="s">
        <v>4130</v>
      </c>
      <c r="J79" s="315">
        <v>50</v>
      </c>
      <c r="K79" s="326"/>
    </row>
    <row r="80" spans="2:11" ht="15" customHeight="1">
      <c r="B80" s="335"/>
      <c r="C80" s="315" t="s">
        <v>4136</v>
      </c>
      <c r="D80" s="315"/>
      <c r="E80" s="315"/>
      <c r="F80" s="334" t="s">
        <v>4128</v>
      </c>
      <c r="G80" s="333"/>
      <c r="H80" s="315" t="s">
        <v>4137</v>
      </c>
      <c r="I80" s="315" t="s">
        <v>4138</v>
      </c>
      <c r="J80" s="315"/>
      <c r="K80" s="326"/>
    </row>
    <row r="81" spans="2:11" ht="15" customHeight="1">
      <c r="B81" s="335"/>
      <c r="C81" s="336" t="s">
        <v>4139</v>
      </c>
      <c r="D81" s="336"/>
      <c r="E81" s="336"/>
      <c r="F81" s="337" t="s">
        <v>4134</v>
      </c>
      <c r="G81" s="336"/>
      <c r="H81" s="336" t="s">
        <v>4140</v>
      </c>
      <c r="I81" s="336" t="s">
        <v>4130</v>
      </c>
      <c r="J81" s="336">
        <v>15</v>
      </c>
      <c r="K81" s="326"/>
    </row>
    <row r="82" spans="2:11" ht="15" customHeight="1">
      <c r="B82" s="335"/>
      <c r="C82" s="336" t="s">
        <v>4141</v>
      </c>
      <c r="D82" s="336"/>
      <c r="E82" s="336"/>
      <c r="F82" s="337" t="s">
        <v>4134</v>
      </c>
      <c r="G82" s="336"/>
      <c r="H82" s="336" t="s">
        <v>4142</v>
      </c>
      <c r="I82" s="336" t="s">
        <v>4130</v>
      </c>
      <c r="J82" s="336">
        <v>15</v>
      </c>
      <c r="K82" s="326"/>
    </row>
    <row r="83" spans="2:11" ht="15" customHeight="1">
      <c r="B83" s="335"/>
      <c r="C83" s="336" t="s">
        <v>4143</v>
      </c>
      <c r="D83" s="336"/>
      <c r="E83" s="336"/>
      <c r="F83" s="337" t="s">
        <v>4134</v>
      </c>
      <c r="G83" s="336"/>
      <c r="H83" s="336" t="s">
        <v>4144</v>
      </c>
      <c r="I83" s="336" t="s">
        <v>4130</v>
      </c>
      <c r="J83" s="336">
        <v>20</v>
      </c>
      <c r="K83" s="326"/>
    </row>
    <row r="84" spans="2:11" ht="15" customHeight="1">
      <c r="B84" s="335"/>
      <c r="C84" s="336" t="s">
        <v>4145</v>
      </c>
      <c r="D84" s="336"/>
      <c r="E84" s="336"/>
      <c r="F84" s="337" t="s">
        <v>4134</v>
      </c>
      <c r="G84" s="336"/>
      <c r="H84" s="336" t="s">
        <v>4146</v>
      </c>
      <c r="I84" s="336" t="s">
        <v>4130</v>
      </c>
      <c r="J84" s="336">
        <v>20</v>
      </c>
      <c r="K84" s="326"/>
    </row>
    <row r="85" spans="2:11" ht="15" customHeight="1">
      <c r="B85" s="335"/>
      <c r="C85" s="315" t="s">
        <v>4147</v>
      </c>
      <c r="D85" s="315"/>
      <c r="E85" s="315"/>
      <c r="F85" s="334" t="s">
        <v>4134</v>
      </c>
      <c r="G85" s="333"/>
      <c r="H85" s="315" t="s">
        <v>4148</v>
      </c>
      <c r="I85" s="315" t="s">
        <v>4130</v>
      </c>
      <c r="J85" s="315">
        <v>50</v>
      </c>
      <c r="K85" s="326"/>
    </row>
    <row r="86" spans="2:11" ht="15" customHeight="1">
      <c r="B86" s="335"/>
      <c r="C86" s="315" t="s">
        <v>4149</v>
      </c>
      <c r="D86" s="315"/>
      <c r="E86" s="315"/>
      <c r="F86" s="334" t="s">
        <v>4134</v>
      </c>
      <c r="G86" s="333"/>
      <c r="H86" s="315" t="s">
        <v>4150</v>
      </c>
      <c r="I86" s="315" t="s">
        <v>4130</v>
      </c>
      <c r="J86" s="315">
        <v>20</v>
      </c>
      <c r="K86" s="326"/>
    </row>
    <row r="87" spans="2:11" ht="15" customHeight="1">
      <c r="B87" s="335"/>
      <c r="C87" s="315" t="s">
        <v>4151</v>
      </c>
      <c r="D87" s="315"/>
      <c r="E87" s="315"/>
      <c r="F87" s="334" t="s">
        <v>4134</v>
      </c>
      <c r="G87" s="333"/>
      <c r="H87" s="315" t="s">
        <v>4152</v>
      </c>
      <c r="I87" s="315" t="s">
        <v>4130</v>
      </c>
      <c r="J87" s="315">
        <v>20</v>
      </c>
      <c r="K87" s="326"/>
    </row>
    <row r="88" spans="2:11" ht="15" customHeight="1">
      <c r="B88" s="335"/>
      <c r="C88" s="315" t="s">
        <v>4153</v>
      </c>
      <c r="D88" s="315"/>
      <c r="E88" s="315"/>
      <c r="F88" s="334" t="s">
        <v>4134</v>
      </c>
      <c r="G88" s="333"/>
      <c r="H88" s="315" t="s">
        <v>4154</v>
      </c>
      <c r="I88" s="315" t="s">
        <v>4130</v>
      </c>
      <c r="J88" s="315">
        <v>50</v>
      </c>
      <c r="K88" s="326"/>
    </row>
    <row r="89" spans="2:11" ht="15" customHeight="1">
      <c r="B89" s="335"/>
      <c r="C89" s="315" t="s">
        <v>4155</v>
      </c>
      <c r="D89" s="315"/>
      <c r="E89" s="315"/>
      <c r="F89" s="334" t="s">
        <v>4134</v>
      </c>
      <c r="G89" s="333"/>
      <c r="H89" s="315" t="s">
        <v>4155</v>
      </c>
      <c r="I89" s="315" t="s">
        <v>4130</v>
      </c>
      <c r="J89" s="315">
        <v>50</v>
      </c>
      <c r="K89" s="326"/>
    </row>
    <row r="90" spans="2:11" ht="15" customHeight="1">
      <c r="B90" s="335"/>
      <c r="C90" s="315" t="s">
        <v>174</v>
      </c>
      <c r="D90" s="315"/>
      <c r="E90" s="315"/>
      <c r="F90" s="334" t="s">
        <v>4134</v>
      </c>
      <c r="G90" s="333"/>
      <c r="H90" s="315" t="s">
        <v>4156</v>
      </c>
      <c r="I90" s="315" t="s">
        <v>4130</v>
      </c>
      <c r="J90" s="315">
        <v>255</v>
      </c>
      <c r="K90" s="326"/>
    </row>
    <row r="91" spans="2:11" ht="15" customHeight="1">
      <c r="B91" s="335"/>
      <c r="C91" s="315" t="s">
        <v>4157</v>
      </c>
      <c r="D91" s="315"/>
      <c r="E91" s="315"/>
      <c r="F91" s="334" t="s">
        <v>4128</v>
      </c>
      <c r="G91" s="333"/>
      <c r="H91" s="315" t="s">
        <v>4158</v>
      </c>
      <c r="I91" s="315" t="s">
        <v>4159</v>
      </c>
      <c r="J91" s="315"/>
      <c r="K91" s="326"/>
    </row>
    <row r="92" spans="2:11" ht="15" customHeight="1">
      <c r="B92" s="335"/>
      <c r="C92" s="315" t="s">
        <v>4160</v>
      </c>
      <c r="D92" s="315"/>
      <c r="E92" s="315"/>
      <c r="F92" s="334" t="s">
        <v>4128</v>
      </c>
      <c r="G92" s="333"/>
      <c r="H92" s="315" t="s">
        <v>4161</v>
      </c>
      <c r="I92" s="315" t="s">
        <v>4162</v>
      </c>
      <c r="J92" s="315"/>
      <c r="K92" s="326"/>
    </row>
    <row r="93" spans="2:11" ht="15" customHeight="1">
      <c r="B93" s="335"/>
      <c r="C93" s="315" t="s">
        <v>4163</v>
      </c>
      <c r="D93" s="315"/>
      <c r="E93" s="315"/>
      <c r="F93" s="334" t="s">
        <v>4128</v>
      </c>
      <c r="G93" s="333"/>
      <c r="H93" s="315" t="s">
        <v>4163</v>
      </c>
      <c r="I93" s="315" t="s">
        <v>4162</v>
      </c>
      <c r="J93" s="315"/>
      <c r="K93" s="326"/>
    </row>
    <row r="94" spans="2:11" ht="15" customHeight="1">
      <c r="B94" s="335"/>
      <c r="C94" s="315" t="s">
        <v>44</v>
      </c>
      <c r="D94" s="315"/>
      <c r="E94" s="315"/>
      <c r="F94" s="334" t="s">
        <v>4128</v>
      </c>
      <c r="G94" s="333"/>
      <c r="H94" s="315" t="s">
        <v>4164</v>
      </c>
      <c r="I94" s="315" t="s">
        <v>4162</v>
      </c>
      <c r="J94" s="315"/>
      <c r="K94" s="326"/>
    </row>
    <row r="95" spans="2:11" ht="15" customHeight="1">
      <c r="B95" s="335"/>
      <c r="C95" s="315" t="s">
        <v>54</v>
      </c>
      <c r="D95" s="315"/>
      <c r="E95" s="315"/>
      <c r="F95" s="334" t="s">
        <v>4128</v>
      </c>
      <c r="G95" s="333"/>
      <c r="H95" s="315" t="s">
        <v>4165</v>
      </c>
      <c r="I95" s="315" t="s">
        <v>4162</v>
      </c>
      <c r="J95" s="315"/>
      <c r="K95" s="326"/>
    </row>
    <row r="96" spans="2:11" ht="15" customHeight="1">
      <c r="B96" s="338"/>
      <c r="C96" s="339"/>
      <c r="D96" s="339"/>
      <c r="E96" s="339"/>
      <c r="F96" s="339"/>
      <c r="G96" s="339"/>
      <c r="H96" s="339"/>
      <c r="I96" s="339"/>
      <c r="J96" s="339"/>
      <c r="K96" s="340"/>
    </row>
    <row r="97" spans="2:11" ht="18.75" customHeight="1">
      <c r="B97" s="341"/>
      <c r="C97" s="342"/>
      <c r="D97" s="342"/>
      <c r="E97" s="342"/>
      <c r="F97" s="342"/>
      <c r="G97" s="342"/>
      <c r="H97" s="342"/>
      <c r="I97" s="342"/>
      <c r="J97" s="342"/>
      <c r="K97" s="341"/>
    </row>
    <row r="98" spans="2:11" ht="18.75" customHeight="1">
      <c r="B98" s="321"/>
      <c r="C98" s="321"/>
      <c r="D98" s="321"/>
      <c r="E98" s="321"/>
      <c r="F98" s="321"/>
      <c r="G98" s="321"/>
      <c r="H98" s="321"/>
      <c r="I98" s="321"/>
      <c r="J98" s="321"/>
      <c r="K98" s="321"/>
    </row>
    <row r="99" spans="2:11" ht="7.5" customHeight="1">
      <c r="B99" s="322"/>
      <c r="C99" s="323"/>
      <c r="D99" s="323"/>
      <c r="E99" s="323"/>
      <c r="F99" s="323"/>
      <c r="G99" s="323"/>
      <c r="H99" s="323"/>
      <c r="I99" s="323"/>
      <c r="J99" s="323"/>
      <c r="K99" s="324"/>
    </row>
    <row r="100" spans="2:11" ht="45" customHeight="1">
      <c r="B100" s="325"/>
      <c r="C100" s="438" t="s">
        <v>4166</v>
      </c>
      <c r="D100" s="438"/>
      <c r="E100" s="438"/>
      <c r="F100" s="438"/>
      <c r="G100" s="438"/>
      <c r="H100" s="438"/>
      <c r="I100" s="438"/>
      <c r="J100" s="438"/>
      <c r="K100" s="326"/>
    </row>
    <row r="101" spans="2:11" ht="17.25" customHeight="1">
      <c r="B101" s="325"/>
      <c r="C101" s="327" t="s">
        <v>4122</v>
      </c>
      <c r="D101" s="327"/>
      <c r="E101" s="327"/>
      <c r="F101" s="327" t="s">
        <v>4123</v>
      </c>
      <c r="G101" s="328"/>
      <c r="H101" s="327" t="s">
        <v>169</v>
      </c>
      <c r="I101" s="327" t="s">
        <v>63</v>
      </c>
      <c r="J101" s="327" t="s">
        <v>4124</v>
      </c>
      <c r="K101" s="326"/>
    </row>
    <row r="102" spans="2:11" ht="17.25" customHeight="1">
      <c r="B102" s="325"/>
      <c r="C102" s="329" t="s">
        <v>4125</v>
      </c>
      <c r="D102" s="329"/>
      <c r="E102" s="329"/>
      <c r="F102" s="330" t="s">
        <v>4126</v>
      </c>
      <c r="G102" s="331"/>
      <c r="H102" s="329"/>
      <c r="I102" s="329"/>
      <c r="J102" s="329" t="s">
        <v>4127</v>
      </c>
      <c r="K102" s="326"/>
    </row>
    <row r="103" spans="2:11" ht="5.25" customHeight="1">
      <c r="B103" s="325"/>
      <c r="C103" s="327"/>
      <c r="D103" s="327"/>
      <c r="E103" s="327"/>
      <c r="F103" s="327"/>
      <c r="G103" s="343"/>
      <c r="H103" s="327"/>
      <c r="I103" s="327"/>
      <c r="J103" s="327"/>
      <c r="K103" s="326"/>
    </row>
    <row r="104" spans="2:11" ht="15" customHeight="1">
      <c r="B104" s="325"/>
      <c r="C104" s="315" t="s">
        <v>59</v>
      </c>
      <c r="D104" s="332"/>
      <c r="E104" s="332"/>
      <c r="F104" s="334" t="s">
        <v>4128</v>
      </c>
      <c r="G104" s="343"/>
      <c r="H104" s="315" t="s">
        <v>4167</v>
      </c>
      <c r="I104" s="315" t="s">
        <v>4130</v>
      </c>
      <c r="J104" s="315">
        <v>20</v>
      </c>
      <c r="K104" s="326"/>
    </row>
    <row r="105" spans="2:11" ht="15" customHeight="1">
      <c r="B105" s="325"/>
      <c r="C105" s="315" t="s">
        <v>4131</v>
      </c>
      <c r="D105" s="315"/>
      <c r="E105" s="315"/>
      <c r="F105" s="334" t="s">
        <v>4128</v>
      </c>
      <c r="G105" s="315"/>
      <c r="H105" s="315" t="s">
        <v>4167</v>
      </c>
      <c r="I105" s="315" t="s">
        <v>4130</v>
      </c>
      <c r="J105" s="315">
        <v>120</v>
      </c>
      <c r="K105" s="326"/>
    </row>
    <row r="106" spans="2:11" ht="15" customHeight="1">
      <c r="B106" s="335"/>
      <c r="C106" s="315" t="s">
        <v>4133</v>
      </c>
      <c r="D106" s="315"/>
      <c r="E106" s="315"/>
      <c r="F106" s="334" t="s">
        <v>4134</v>
      </c>
      <c r="G106" s="315"/>
      <c r="H106" s="315" t="s">
        <v>4167</v>
      </c>
      <c r="I106" s="315" t="s">
        <v>4130</v>
      </c>
      <c r="J106" s="315">
        <v>50</v>
      </c>
      <c r="K106" s="326"/>
    </row>
    <row r="107" spans="2:11" ht="15" customHeight="1">
      <c r="B107" s="335"/>
      <c r="C107" s="315" t="s">
        <v>4136</v>
      </c>
      <c r="D107" s="315"/>
      <c r="E107" s="315"/>
      <c r="F107" s="334" t="s">
        <v>4128</v>
      </c>
      <c r="G107" s="315"/>
      <c r="H107" s="315" t="s">
        <v>4167</v>
      </c>
      <c r="I107" s="315" t="s">
        <v>4138</v>
      </c>
      <c r="J107" s="315"/>
      <c r="K107" s="326"/>
    </row>
    <row r="108" spans="2:11" ht="15" customHeight="1">
      <c r="B108" s="335"/>
      <c r="C108" s="315" t="s">
        <v>4147</v>
      </c>
      <c r="D108" s="315"/>
      <c r="E108" s="315"/>
      <c r="F108" s="334" t="s">
        <v>4134</v>
      </c>
      <c r="G108" s="315"/>
      <c r="H108" s="315" t="s">
        <v>4167</v>
      </c>
      <c r="I108" s="315" t="s">
        <v>4130</v>
      </c>
      <c r="J108" s="315">
        <v>50</v>
      </c>
      <c r="K108" s="326"/>
    </row>
    <row r="109" spans="2:11" ht="15" customHeight="1">
      <c r="B109" s="335"/>
      <c r="C109" s="315" t="s">
        <v>4155</v>
      </c>
      <c r="D109" s="315"/>
      <c r="E109" s="315"/>
      <c r="F109" s="334" t="s">
        <v>4134</v>
      </c>
      <c r="G109" s="315"/>
      <c r="H109" s="315" t="s">
        <v>4167</v>
      </c>
      <c r="I109" s="315" t="s">
        <v>4130</v>
      </c>
      <c r="J109" s="315">
        <v>50</v>
      </c>
      <c r="K109" s="326"/>
    </row>
    <row r="110" spans="2:11" ht="15" customHeight="1">
      <c r="B110" s="335"/>
      <c r="C110" s="315" t="s">
        <v>4153</v>
      </c>
      <c r="D110" s="315"/>
      <c r="E110" s="315"/>
      <c r="F110" s="334" t="s">
        <v>4134</v>
      </c>
      <c r="G110" s="315"/>
      <c r="H110" s="315" t="s">
        <v>4167</v>
      </c>
      <c r="I110" s="315" t="s">
        <v>4130</v>
      </c>
      <c r="J110" s="315">
        <v>50</v>
      </c>
      <c r="K110" s="326"/>
    </row>
    <row r="111" spans="2:11" ht="15" customHeight="1">
      <c r="B111" s="335"/>
      <c r="C111" s="315" t="s">
        <v>59</v>
      </c>
      <c r="D111" s="315"/>
      <c r="E111" s="315"/>
      <c r="F111" s="334" t="s">
        <v>4128</v>
      </c>
      <c r="G111" s="315"/>
      <c r="H111" s="315" t="s">
        <v>4168</v>
      </c>
      <c r="I111" s="315" t="s">
        <v>4130</v>
      </c>
      <c r="J111" s="315">
        <v>20</v>
      </c>
      <c r="K111" s="326"/>
    </row>
    <row r="112" spans="2:11" ht="15" customHeight="1">
      <c r="B112" s="335"/>
      <c r="C112" s="315" t="s">
        <v>4169</v>
      </c>
      <c r="D112" s="315"/>
      <c r="E112" s="315"/>
      <c r="F112" s="334" t="s">
        <v>4128</v>
      </c>
      <c r="G112" s="315"/>
      <c r="H112" s="315" t="s">
        <v>4170</v>
      </c>
      <c r="I112" s="315" t="s">
        <v>4130</v>
      </c>
      <c r="J112" s="315">
        <v>120</v>
      </c>
      <c r="K112" s="326"/>
    </row>
    <row r="113" spans="2:11" ht="15" customHeight="1">
      <c r="B113" s="335"/>
      <c r="C113" s="315" t="s">
        <v>44</v>
      </c>
      <c r="D113" s="315"/>
      <c r="E113" s="315"/>
      <c r="F113" s="334" t="s">
        <v>4128</v>
      </c>
      <c r="G113" s="315"/>
      <c r="H113" s="315" t="s">
        <v>4171</v>
      </c>
      <c r="I113" s="315" t="s">
        <v>4162</v>
      </c>
      <c r="J113" s="315"/>
      <c r="K113" s="326"/>
    </row>
    <row r="114" spans="2:11" ht="15" customHeight="1">
      <c r="B114" s="335"/>
      <c r="C114" s="315" t="s">
        <v>54</v>
      </c>
      <c r="D114" s="315"/>
      <c r="E114" s="315"/>
      <c r="F114" s="334" t="s">
        <v>4128</v>
      </c>
      <c r="G114" s="315"/>
      <c r="H114" s="315" t="s">
        <v>4172</v>
      </c>
      <c r="I114" s="315" t="s">
        <v>4162</v>
      </c>
      <c r="J114" s="315"/>
      <c r="K114" s="326"/>
    </row>
    <row r="115" spans="2:11" ht="15" customHeight="1">
      <c r="B115" s="335"/>
      <c r="C115" s="315" t="s">
        <v>63</v>
      </c>
      <c r="D115" s="315"/>
      <c r="E115" s="315"/>
      <c r="F115" s="334" t="s">
        <v>4128</v>
      </c>
      <c r="G115" s="315"/>
      <c r="H115" s="315" t="s">
        <v>4173</v>
      </c>
      <c r="I115" s="315" t="s">
        <v>4174</v>
      </c>
      <c r="J115" s="315"/>
      <c r="K115" s="326"/>
    </row>
    <row r="116" spans="2:11" ht="15" customHeight="1">
      <c r="B116" s="338"/>
      <c r="C116" s="344"/>
      <c r="D116" s="344"/>
      <c r="E116" s="344"/>
      <c r="F116" s="344"/>
      <c r="G116" s="344"/>
      <c r="H116" s="344"/>
      <c r="I116" s="344"/>
      <c r="J116" s="344"/>
      <c r="K116" s="340"/>
    </row>
    <row r="117" spans="2:11" ht="18.75" customHeight="1">
      <c r="B117" s="345"/>
      <c r="C117" s="311"/>
      <c r="D117" s="311"/>
      <c r="E117" s="311"/>
      <c r="F117" s="346"/>
      <c r="G117" s="311"/>
      <c r="H117" s="311"/>
      <c r="I117" s="311"/>
      <c r="J117" s="311"/>
      <c r="K117" s="345"/>
    </row>
    <row r="118" spans="2:11" ht="18.75" customHeight="1">
      <c r="B118" s="321"/>
      <c r="C118" s="321"/>
      <c r="D118" s="321"/>
      <c r="E118" s="321"/>
      <c r="F118" s="321"/>
      <c r="G118" s="321"/>
      <c r="H118" s="321"/>
      <c r="I118" s="321"/>
      <c r="J118" s="321"/>
      <c r="K118" s="321"/>
    </row>
    <row r="119" spans="2:11" ht="7.5" customHeight="1">
      <c r="B119" s="347"/>
      <c r="C119" s="348"/>
      <c r="D119" s="348"/>
      <c r="E119" s="348"/>
      <c r="F119" s="348"/>
      <c r="G119" s="348"/>
      <c r="H119" s="348"/>
      <c r="I119" s="348"/>
      <c r="J119" s="348"/>
      <c r="K119" s="349"/>
    </row>
    <row r="120" spans="2:11" ht="45" customHeight="1">
      <c r="B120" s="350"/>
      <c r="C120" s="433" t="s">
        <v>4175</v>
      </c>
      <c r="D120" s="433"/>
      <c r="E120" s="433"/>
      <c r="F120" s="433"/>
      <c r="G120" s="433"/>
      <c r="H120" s="433"/>
      <c r="I120" s="433"/>
      <c r="J120" s="433"/>
      <c r="K120" s="351"/>
    </row>
    <row r="121" spans="2:11" ht="17.25" customHeight="1">
      <c r="B121" s="352"/>
      <c r="C121" s="327" t="s">
        <v>4122</v>
      </c>
      <c r="D121" s="327"/>
      <c r="E121" s="327"/>
      <c r="F121" s="327" t="s">
        <v>4123</v>
      </c>
      <c r="G121" s="328"/>
      <c r="H121" s="327" t="s">
        <v>169</v>
      </c>
      <c r="I121" s="327" t="s">
        <v>63</v>
      </c>
      <c r="J121" s="327" t="s">
        <v>4124</v>
      </c>
      <c r="K121" s="353"/>
    </row>
    <row r="122" spans="2:11" ht="17.25" customHeight="1">
      <c r="B122" s="352"/>
      <c r="C122" s="329" t="s">
        <v>4125</v>
      </c>
      <c r="D122" s="329"/>
      <c r="E122" s="329"/>
      <c r="F122" s="330" t="s">
        <v>4126</v>
      </c>
      <c r="G122" s="331"/>
      <c r="H122" s="329"/>
      <c r="I122" s="329"/>
      <c r="J122" s="329" t="s">
        <v>4127</v>
      </c>
      <c r="K122" s="353"/>
    </row>
    <row r="123" spans="2:11" ht="5.25" customHeight="1">
      <c r="B123" s="354"/>
      <c r="C123" s="332"/>
      <c r="D123" s="332"/>
      <c r="E123" s="332"/>
      <c r="F123" s="332"/>
      <c r="G123" s="315"/>
      <c r="H123" s="332"/>
      <c r="I123" s="332"/>
      <c r="J123" s="332"/>
      <c r="K123" s="355"/>
    </row>
    <row r="124" spans="2:11" ht="15" customHeight="1">
      <c r="B124" s="354"/>
      <c r="C124" s="315" t="s">
        <v>4131</v>
      </c>
      <c r="D124" s="332"/>
      <c r="E124" s="332"/>
      <c r="F124" s="334" t="s">
        <v>4128</v>
      </c>
      <c r="G124" s="315"/>
      <c r="H124" s="315" t="s">
        <v>4167</v>
      </c>
      <c r="I124" s="315" t="s">
        <v>4130</v>
      </c>
      <c r="J124" s="315">
        <v>120</v>
      </c>
      <c r="K124" s="356"/>
    </row>
    <row r="125" spans="2:11" ht="15" customHeight="1">
      <c r="B125" s="354"/>
      <c r="C125" s="315" t="s">
        <v>4176</v>
      </c>
      <c r="D125" s="315"/>
      <c r="E125" s="315"/>
      <c r="F125" s="334" t="s">
        <v>4128</v>
      </c>
      <c r="G125" s="315"/>
      <c r="H125" s="315" t="s">
        <v>4177</v>
      </c>
      <c r="I125" s="315" t="s">
        <v>4130</v>
      </c>
      <c r="J125" s="315" t="s">
        <v>4178</v>
      </c>
      <c r="K125" s="356"/>
    </row>
    <row r="126" spans="2:11" ht="15" customHeight="1">
      <c r="B126" s="354"/>
      <c r="C126" s="315" t="s">
        <v>88</v>
      </c>
      <c r="D126" s="315"/>
      <c r="E126" s="315"/>
      <c r="F126" s="334" t="s">
        <v>4128</v>
      </c>
      <c r="G126" s="315"/>
      <c r="H126" s="315" t="s">
        <v>4179</v>
      </c>
      <c r="I126" s="315" t="s">
        <v>4130</v>
      </c>
      <c r="J126" s="315" t="s">
        <v>4178</v>
      </c>
      <c r="K126" s="356"/>
    </row>
    <row r="127" spans="2:11" ht="15" customHeight="1">
      <c r="B127" s="354"/>
      <c r="C127" s="315" t="s">
        <v>4139</v>
      </c>
      <c r="D127" s="315"/>
      <c r="E127" s="315"/>
      <c r="F127" s="334" t="s">
        <v>4134</v>
      </c>
      <c r="G127" s="315"/>
      <c r="H127" s="315" t="s">
        <v>4140</v>
      </c>
      <c r="I127" s="315" t="s">
        <v>4130</v>
      </c>
      <c r="J127" s="315">
        <v>15</v>
      </c>
      <c r="K127" s="356"/>
    </row>
    <row r="128" spans="2:11" ht="15" customHeight="1">
      <c r="B128" s="354"/>
      <c r="C128" s="336" t="s">
        <v>4141</v>
      </c>
      <c r="D128" s="336"/>
      <c r="E128" s="336"/>
      <c r="F128" s="337" t="s">
        <v>4134</v>
      </c>
      <c r="G128" s="336"/>
      <c r="H128" s="336" t="s">
        <v>4142</v>
      </c>
      <c r="I128" s="336" t="s">
        <v>4130</v>
      </c>
      <c r="J128" s="336">
        <v>15</v>
      </c>
      <c r="K128" s="356"/>
    </row>
    <row r="129" spans="2:11" ht="15" customHeight="1">
      <c r="B129" s="354"/>
      <c r="C129" s="336" t="s">
        <v>4143</v>
      </c>
      <c r="D129" s="336"/>
      <c r="E129" s="336"/>
      <c r="F129" s="337" t="s">
        <v>4134</v>
      </c>
      <c r="G129" s="336"/>
      <c r="H129" s="336" t="s">
        <v>4144</v>
      </c>
      <c r="I129" s="336" t="s">
        <v>4130</v>
      </c>
      <c r="J129" s="336">
        <v>20</v>
      </c>
      <c r="K129" s="356"/>
    </row>
    <row r="130" spans="2:11" ht="15" customHeight="1">
      <c r="B130" s="354"/>
      <c r="C130" s="336" t="s">
        <v>4145</v>
      </c>
      <c r="D130" s="336"/>
      <c r="E130" s="336"/>
      <c r="F130" s="337" t="s">
        <v>4134</v>
      </c>
      <c r="G130" s="336"/>
      <c r="H130" s="336" t="s">
        <v>4146</v>
      </c>
      <c r="I130" s="336" t="s">
        <v>4130</v>
      </c>
      <c r="J130" s="336">
        <v>20</v>
      </c>
      <c r="K130" s="356"/>
    </row>
    <row r="131" spans="2:11" ht="15" customHeight="1">
      <c r="B131" s="354"/>
      <c r="C131" s="315" t="s">
        <v>4133</v>
      </c>
      <c r="D131" s="315"/>
      <c r="E131" s="315"/>
      <c r="F131" s="334" t="s">
        <v>4134</v>
      </c>
      <c r="G131" s="315"/>
      <c r="H131" s="315" t="s">
        <v>4167</v>
      </c>
      <c r="I131" s="315" t="s">
        <v>4130</v>
      </c>
      <c r="J131" s="315">
        <v>50</v>
      </c>
      <c r="K131" s="356"/>
    </row>
    <row r="132" spans="2:11" ht="15" customHeight="1">
      <c r="B132" s="354"/>
      <c r="C132" s="315" t="s">
        <v>4147</v>
      </c>
      <c r="D132" s="315"/>
      <c r="E132" s="315"/>
      <c r="F132" s="334" t="s">
        <v>4134</v>
      </c>
      <c r="G132" s="315"/>
      <c r="H132" s="315" t="s">
        <v>4167</v>
      </c>
      <c r="I132" s="315" t="s">
        <v>4130</v>
      </c>
      <c r="J132" s="315">
        <v>50</v>
      </c>
      <c r="K132" s="356"/>
    </row>
    <row r="133" spans="2:11" ht="15" customHeight="1">
      <c r="B133" s="354"/>
      <c r="C133" s="315" t="s">
        <v>4153</v>
      </c>
      <c r="D133" s="315"/>
      <c r="E133" s="315"/>
      <c r="F133" s="334" t="s">
        <v>4134</v>
      </c>
      <c r="G133" s="315"/>
      <c r="H133" s="315" t="s">
        <v>4167</v>
      </c>
      <c r="I133" s="315" t="s">
        <v>4130</v>
      </c>
      <c r="J133" s="315">
        <v>50</v>
      </c>
      <c r="K133" s="356"/>
    </row>
    <row r="134" spans="2:11" ht="15" customHeight="1">
      <c r="B134" s="354"/>
      <c r="C134" s="315" t="s">
        <v>4155</v>
      </c>
      <c r="D134" s="315"/>
      <c r="E134" s="315"/>
      <c r="F134" s="334" t="s">
        <v>4134</v>
      </c>
      <c r="G134" s="315"/>
      <c r="H134" s="315" t="s">
        <v>4167</v>
      </c>
      <c r="I134" s="315" t="s">
        <v>4130</v>
      </c>
      <c r="J134" s="315">
        <v>50</v>
      </c>
      <c r="K134" s="356"/>
    </row>
    <row r="135" spans="2:11" ht="15" customHeight="1">
      <c r="B135" s="354"/>
      <c r="C135" s="315" t="s">
        <v>174</v>
      </c>
      <c r="D135" s="315"/>
      <c r="E135" s="315"/>
      <c r="F135" s="334" t="s">
        <v>4134</v>
      </c>
      <c r="G135" s="315"/>
      <c r="H135" s="315" t="s">
        <v>4180</v>
      </c>
      <c r="I135" s="315" t="s">
        <v>4130</v>
      </c>
      <c r="J135" s="315">
        <v>255</v>
      </c>
      <c r="K135" s="356"/>
    </row>
    <row r="136" spans="2:11" ht="15" customHeight="1">
      <c r="B136" s="354"/>
      <c r="C136" s="315" t="s">
        <v>4157</v>
      </c>
      <c r="D136" s="315"/>
      <c r="E136" s="315"/>
      <c r="F136" s="334" t="s">
        <v>4128</v>
      </c>
      <c r="G136" s="315"/>
      <c r="H136" s="315" t="s">
        <v>4181</v>
      </c>
      <c r="I136" s="315" t="s">
        <v>4159</v>
      </c>
      <c r="J136" s="315"/>
      <c r="K136" s="356"/>
    </row>
    <row r="137" spans="2:11" ht="15" customHeight="1">
      <c r="B137" s="354"/>
      <c r="C137" s="315" t="s">
        <v>4160</v>
      </c>
      <c r="D137" s="315"/>
      <c r="E137" s="315"/>
      <c r="F137" s="334" t="s">
        <v>4128</v>
      </c>
      <c r="G137" s="315"/>
      <c r="H137" s="315" t="s">
        <v>4182</v>
      </c>
      <c r="I137" s="315" t="s">
        <v>4162</v>
      </c>
      <c r="J137" s="315"/>
      <c r="K137" s="356"/>
    </row>
    <row r="138" spans="2:11" ht="15" customHeight="1">
      <c r="B138" s="354"/>
      <c r="C138" s="315" t="s">
        <v>4163</v>
      </c>
      <c r="D138" s="315"/>
      <c r="E138" s="315"/>
      <c r="F138" s="334" t="s">
        <v>4128</v>
      </c>
      <c r="G138" s="315"/>
      <c r="H138" s="315" t="s">
        <v>4163</v>
      </c>
      <c r="I138" s="315" t="s">
        <v>4162</v>
      </c>
      <c r="J138" s="315"/>
      <c r="K138" s="356"/>
    </row>
    <row r="139" spans="2:11" ht="15" customHeight="1">
      <c r="B139" s="354"/>
      <c r="C139" s="315" t="s">
        <v>44</v>
      </c>
      <c r="D139" s="315"/>
      <c r="E139" s="315"/>
      <c r="F139" s="334" t="s">
        <v>4128</v>
      </c>
      <c r="G139" s="315"/>
      <c r="H139" s="315" t="s">
        <v>4183</v>
      </c>
      <c r="I139" s="315" t="s">
        <v>4162</v>
      </c>
      <c r="J139" s="315"/>
      <c r="K139" s="356"/>
    </row>
    <row r="140" spans="2:11" ht="15" customHeight="1">
      <c r="B140" s="354"/>
      <c r="C140" s="315" t="s">
        <v>4184</v>
      </c>
      <c r="D140" s="315"/>
      <c r="E140" s="315"/>
      <c r="F140" s="334" t="s">
        <v>4128</v>
      </c>
      <c r="G140" s="315"/>
      <c r="H140" s="315" t="s">
        <v>4185</v>
      </c>
      <c r="I140" s="315" t="s">
        <v>4162</v>
      </c>
      <c r="J140" s="315"/>
      <c r="K140" s="356"/>
    </row>
    <row r="141" spans="2:11" ht="15" customHeight="1">
      <c r="B141" s="357"/>
      <c r="C141" s="358"/>
      <c r="D141" s="358"/>
      <c r="E141" s="358"/>
      <c r="F141" s="358"/>
      <c r="G141" s="358"/>
      <c r="H141" s="358"/>
      <c r="I141" s="358"/>
      <c r="J141" s="358"/>
      <c r="K141" s="359"/>
    </row>
    <row r="142" spans="2:11" ht="18.75" customHeight="1">
      <c r="B142" s="311"/>
      <c r="C142" s="311"/>
      <c r="D142" s="311"/>
      <c r="E142" s="311"/>
      <c r="F142" s="346"/>
      <c r="G142" s="311"/>
      <c r="H142" s="311"/>
      <c r="I142" s="311"/>
      <c r="J142" s="311"/>
      <c r="K142" s="311"/>
    </row>
    <row r="143" spans="2:11" ht="18.75" customHeight="1">
      <c r="B143" s="321"/>
      <c r="C143" s="321"/>
      <c r="D143" s="321"/>
      <c r="E143" s="321"/>
      <c r="F143" s="321"/>
      <c r="G143" s="321"/>
      <c r="H143" s="321"/>
      <c r="I143" s="321"/>
      <c r="J143" s="321"/>
      <c r="K143" s="321"/>
    </row>
    <row r="144" spans="2:11" ht="7.5" customHeight="1">
      <c r="B144" s="322"/>
      <c r="C144" s="323"/>
      <c r="D144" s="323"/>
      <c r="E144" s="323"/>
      <c r="F144" s="323"/>
      <c r="G144" s="323"/>
      <c r="H144" s="323"/>
      <c r="I144" s="323"/>
      <c r="J144" s="323"/>
      <c r="K144" s="324"/>
    </row>
    <row r="145" spans="2:11" ht="45" customHeight="1">
      <c r="B145" s="325"/>
      <c r="C145" s="438" t="s">
        <v>4186</v>
      </c>
      <c r="D145" s="438"/>
      <c r="E145" s="438"/>
      <c r="F145" s="438"/>
      <c r="G145" s="438"/>
      <c r="H145" s="438"/>
      <c r="I145" s="438"/>
      <c r="J145" s="438"/>
      <c r="K145" s="326"/>
    </row>
    <row r="146" spans="2:11" ht="17.25" customHeight="1">
      <c r="B146" s="325"/>
      <c r="C146" s="327" t="s">
        <v>4122</v>
      </c>
      <c r="D146" s="327"/>
      <c r="E146" s="327"/>
      <c r="F146" s="327" t="s">
        <v>4123</v>
      </c>
      <c r="G146" s="328"/>
      <c r="H146" s="327" t="s">
        <v>169</v>
      </c>
      <c r="I146" s="327" t="s">
        <v>63</v>
      </c>
      <c r="J146" s="327" t="s">
        <v>4124</v>
      </c>
      <c r="K146" s="326"/>
    </row>
    <row r="147" spans="2:11" ht="17.25" customHeight="1">
      <c r="B147" s="325"/>
      <c r="C147" s="329" t="s">
        <v>4125</v>
      </c>
      <c r="D147" s="329"/>
      <c r="E147" s="329"/>
      <c r="F147" s="330" t="s">
        <v>4126</v>
      </c>
      <c r="G147" s="331"/>
      <c r="H147" s="329"/>
      <c r="I147" s="329"/>
      <c r="J147" s="329" t="s">
        <v>4127</v>
      </c>
      <c r="K147" s="326"/>
    </row>
    <row r="148" spans="2:11" ht="5.25" customHeight="1">
      <c r="B148" s="335"/>
      <c r="C148" s="332"/>
      <c r="D148" s="332"/>
      <c r="E148" s="332"/>
      <c r="F148" s="332"/>
      <c r="G148" s="333"/>
      <c r="H148" s="332"/>
      <c r="I148" s="332"/>
      <c r="J148" s="332"/>
      <c r="K148" s="356"/>
    </row>
    <row r="149" spans="2:11" ht="15" customHeight="1">
      <c r="B149" s="335"/>
      <c r="C149" s="360" t="s">
        <v>4131</v>
      </c>
      <c r="D149" s="315"/>
      <c r="E149" s="315"/>
      <c r="F149" s="361" t="s">
        <v>4128</v>
      </c>
      <c r="G149" s="315"/>
      <c r="H149" s="360" t="s">
        <v>4167</v>
      </c>
      <c r="I149" s="360" t="s">
        <v>4130</v>
      </c>
      <c r="J149" s="360">
        <v>120</v>
      </c>
      <c r="K149" s="356"/>
    </row>
    <row r="150" spans="2:11" ht="15" customHeight="1">
      <c r="B150" s="335"/>
      <c r="C150" s="360" t="s">
        <v>4176</v>
      </c>
      <c r="D150" s="315"/>
      <c r="E150" s="315"/>
      <c r="F150" s="361" t="s">
        <v>4128</v>
      </c>
      <c r="G150" s="315"/>
      <c r="H150" s="360" t="s">
        <v>4187</v>
      </c>
      <c r="I150" s="360" t="s">
        <v>4130</v>
      </c>
      <c r="J150" s="360" t="s">
        <v>4178</v>
      </c>
      <c r="K150" s="356"/>
    </row>
    <row r="151" spans="2:11" ht="15" customHeight="1">
      <c r="B151" s="335"/>
      <c r="C151" s="360" t="s">
        <v>88</v>
      </c>
      <c r="D151" s="315"/>
      <c r="E151" s="315"/>
      <c r="F151" s="361" t="s">
        <v>4128</v>
      </c>
      <c r="G151" s="315"/>
      <c r="H151" s="360" t="s">
        <v>4188</v>
      </c>
      <c r="I151" s="360" t="s">
        <v>4130</v>
      </c>
      <c r="J151" s="360" t="s">
        <v>4178</v>
      </c>
      <c r="K151" s="356"/>
    </row>
    <row r="152" spans="2:11" ht="15" customHeight="1">
      <c r="B152" s="335"/>
      <c r="C152" s="360" t="s">
        <v>4133</v>
      </c>
      <c r="D152" s="315"/>
      <c r="E152" s="315"/>
      <c r="F152" s="361" t="s">
        <v>4134</v>
      </c>
      <c r="G152" s="315"/>
      <c r="H152" s="360" t="s">
        <v>4167</v>
      </c>
      <c r="I152" s="360" t="s">
        <v>4130</v>
      </c>
      <c r="J152" s="360">
        <v>50</v>
      </c>
      <c r="K152" s="356"/>
    </row>
    <row r="153" spans="2:11" ht="15" customHeight="1">
      <c r="B153" s="335"/>
      <c r="C153" s="360" t="s">
        <v>4136</v>
      </c>
      <c r="D153" s="315"/>
      <c r="E153" s="315"/>
      <c r="F153" s="361" t="s">
        <v>4128</v>
      </c>
      <c r="G153" s="315"/>
      <c r="H153" s="360" t="s">
        <v>4167</v>
      </c>
      <c r="I153" s="360" t="s">
        <v>4138</v>
      </c>
      <c r="J153" s="360"/>
      <c r="K153" s="356"/>
    </row>
    <row r="154" spans="2:11" ht="15" customHeight="1">
      <c r="B154" s="335"/>
      <c r="C154" s="360" t="s">
        <v>4147</v>
      </c>
      <c r="D154" s="315"/>
      <c r="E154" s="315"/>
      <c r="F154" s="361" t="s">
        <v>4134</v>
      </c>
      <c r="G154" s="315"/>
      <c r="H154" s="360" t="s">
        <v>4167</v>
      </c>
      <c r="I154" s="360" t="s">
        <v>4130</v>
      </c>
      <c r="J154" s="360">
        <v>50</v>
      </c>
      <c r="K154" s="356"/>
    </row>
    <row r="155" spans="2:11" ht="15" customHeight="1">
      <c r="B155" s="335"/>
      <c r="C155" s="360" t="s">
        <v>4155</v>
      </c>
      <c r="D155" s="315"/>
      <c r="E155" s="315"/>
      <c r="F155" s="361" t="s">
        <v>4134</v>
      </c>
      <c r="G155" s="315"/>
      <c r="H155" s="360" t="s">
        <v>4167</v>
      </c>
      <c r="I155" s="360" t="s">
        <v>4130</v>
      </c>
      <c r="J155" s="360">
        <v>50</v>
      </c>
      <c r="K155" s="356"/>
    </row>
    <row r="156" spans="2:11" ht="15" customHeight="1">
      <c r="B156" s="335"/>
      <c r="C156" s="360" t="s">
        <v>4153</v>
      </c>
      <c r="D156" s="315"/>
      <c r="E156" s="315"/>
      <c r="F156" s="361" t="s">
        <v>4134</v>
      </c>
      <c r="G156" s="315"/>
      <c r="H156" s="360" t="s">
        <v>4167</v>
      </c>
      <c r="I156" s="360" t="s">
        <v>4130</v>
      </c>
      <c r="J156" s="360">
        <v>50</v>
      </c>
      <c r="K156" s="356"/>
    </row>
    <row r="157" spans="2:11" ht="15" customHeight="1">
      <c r="B157" s="335"/>
      <c r="C157" s="360" t="s">
        <v>124</v>
      </c>
      <c r="D157" s="315"/>
      <c r="E157" s="315"/>
      <c r="F157" s="361" t="s">
        <v>4128</v>
      </c>
      <c r="G157" s="315"/>
      <c r="H157" s="360" t="s">
        <v>4189</v>
      </c>
      <c r="I157" s="360" t="s">
        <v>4130</v>
      </c>
      <c r="J157" s="360" t="s">
        <v>4190</v>
      </c>
      <c r="K157" s="356"/>
    </row>
    <row r="158" spans="2:11" ht="15" customHeight="1">
      <c r="B158" s="335"/>
      <c r="C158" s="360" t="s">
        <v>4191</v>
      </c>
      <c r="D158" s="315"/>
      <c r="E158" s="315"/>
      <c r="F158" s="361" t="s">
        <v>4128</v>
      </c>
      <c r="G158" s="315"/>
      <c r="H158" s="360" t="s">
        <v>4192</v>
      </c>
      <c r="I158" s="360" t="s">
        <v>4162</v>
      </c>
      <c r="J158" s="360"/>
      <c r="K158" s="356"/>
    </row>
    <row r="159" spans="2:11" ht="15" customHeight="1">
      <c r="B159" s="362"/>
      <c r="C159" s="344"/>
      <c r="D159" s="344"/>
      <c r="E159" s="344"/>
      <c r="F159" s="344"/>
      <c r="G159" s="344"/>
      <c r="H159" s="344"/>
      <c r="I159" s="344"/>
      <c r="J159" s="344"/>
      <c r="K159" s="363"/>
    </row>
    <row r="160" spans="2:11" ht="18.75" customHeight="1">
      <c r="B160" s="311"/>
      <c r="C160" s="315"/>
      <c r="D160" s="315"/>
      <c r="E160" s="315"/>
      <c r="F160" s="334"/>
      <c r="G160" s="315"/>
      <c r="H160" s="315"/>
      <c r="I160" s="315"/>
      <c r="J160" s="315"/>
      <c r="K160" s="311"/>
    </row>
    <row r="161" spans="2:11" ht="18.75" customHeight="1">
      <c r="B161" s="321"/>
      <c r="C161" s="321"/>
      <c r="D161" s="321"/>
      <c r="E161" s="321"/>
      <c r="F161" s="321"/>
      <c r="G161" s="321"/>
      <c r="H161" s="321"/>
      <c r="I161" s="321"/>
      <c r="J161" s="321"/>
      <c r="K161" s="321"/>
    </row>
    <row r="162" spans="2:11" ht="7.5" customHeight="1">
      <c r="B162" s="303"/>
      <c r="C162" s="304"/>
      <c r="D162" s="304"/>
      <c r="E162" s="304"/>
      <c r="F162" s="304"/>
      <c r="G162" s="304"/>
      <c r="H162" s="304"/>
      <c r="I162" s="304"/>
      <c r="J162" s="304"/>
      <c r="K162" s="305"/>
    </row>
    <row r="163" spans="2:11" ht="45" customHeight="1">
      <c r="B163" s="306"/>
      <c r="C163" s="433" t="s">
        <v>4193</v>
      </c>
      <c r="D163" s="433"/>
      <c r="E163" s="433"/>
      <c r="F163" s="433"/>
      <c r="G163" s="433"/>
      <c r="H163" s="433"/>
      <c r="I163" s="433"/>
      <c r="J163" s="433"/>
      <c r="K163" s="307"/>
    </row>
    <row r="164" spans="2:11" ht="17.25" customHeight="1">
      <c r="B164" s="306"/>
      <c r="C164" s="327" t="s">
        <v>4122</v>
      </c>
      <c r="D164" s="327"/>
      <c r="E164" s="327"/>
      <c r="F164" s="327" t="s">
        <v>4123</v>
      </c>
      <c r="G164" s="364"/>
      <c r="H164" s="365" t="s">
        <v>169</v>
      </c>
      <c r="I164" s="365" t="s">
        <v>63</v>
      </c>
      <c r="J164" s="327" t="s">
        <v>4124</v>
      </c>
      <c r="K164" s="307"/>
    </row>
    <row r="165" spans="2:11" ht="17.25" customHeight="1">
      <c r="B165" s="308"/>
      <c r="C165" s="329" t="s">
        <v>4125</v>
      </c>
      <c r="D165" s="329"/>
      <c r="E165" s="329"/>
      <c r="F165" s="330" t="s">
        <v>4126</v>
      </c>
      <c r="G165" s="366"/>
      <c r="H165" s="367"/>
      <c r="I165" s="367"/>
      <c r="J165" s="329" t="s">
        <v>4127</v>
      </c>
      <c r="K165" s="309"/>
    </row>
    <row r="166" spans="2:11" ht="5.25" customHeight="1">
      <c r="B166" s="335"/>
      <c r="C166" s="332"/>
      <c r="D166" s="332"/>
      <c r="E166" s="332"/>
      <c r="F166" s="332"/>
      <c r="G166" s="333"/>
      <c r="H166" s="332"/>
      <c r="I166" s="332"/>
      <c r="J166" s="332"/>
      <c r="K166" s="356"/>
    </row>
    <row r="167" spans="2:11" ht="15" customHeight="1">
      <c r="B167" s="335"/>
      <c r="C167" s="315" t="s">
        <v>4131</v>
      </c>
      <c r="D167" s="315"/>
      <c r="E167" s="315"/>
      <c r="F167" s="334" t="s">
        <v>4128</v>
      </c>
      <c r="G167" s="315"/>
      <c r="H167" s="315" t="s">
        <v>4167</v>
      </c>
      <c r="I167" s="315" t="s">
        <v>4130</v>
      </c>
      <c r="J167" s="315">
        <v>120</v>
      </c>
      <c r="K167" s="356"/>
    </row>
    <row r="168" spans="2:11" ht="15" customHeight="1">
      <c r="B168" s="335"/>
      <c r="C168" s="315" t="s">
        <v>4176</v>
      </c>
      <c r="D168" s="315"/>
      <c r="E168" s="315"/>
      <c r="F168" s="334" t="s">
        <v>4128</v>
      </c>
      <c r="G168" s="315"/>
      <c r="H168" s="315" t="s">
        <v>4177</v>
      </c>
      <c r="I168" s="315" t="s">
        <v>4130</v>
      </c>
      <c r="J168" s="315" t="s">
        <v>4178</v>
      </c>
      <c r="K168" s="356"/>
    </row>
    <row r="169" spans="2:11" ht="15" customHeight="1">
      <c r="B169" s="335"/>
      <c r="C169" s="315" t="s">
        <v>88</v>
      </c>
      <c r="D169" s="315"/>
      <c r="E169" s="315"/>
      <c r="F169" s="334" t="s">
        <v>4128</v>
      </c>
      <c r="G169" s="315"/>
      <c r="H169" s="315" t="s">
        <v>4194</v>
      </c>
      <c r="I169" s="315" t="s">
        <v>4130</v>
      </c>
      <c r="J169" s="315" t="s">
        <v>4178</v>
      </c>
      <c r="K169" s="356"/>
    </row>
    <row r="170" spans="2:11" ht="15" customHeight="1">
      <c r="B170" s="335"/>
      <c r="C170" s="315" t="s">
        <v>4133</v>
      </c>
      <c r="D170" s="315"/>
      <c r="E170" s="315"/>
      <c r="F170" s="334" t="s">
        <v>4134</v>
      </c>
      <c r="G170" s="315"/>
      <c r="H170" s="315" t="s">
        <v>4194</v>
      </c>
      <c r="I170" s="315" t="s">
        <v>4130</v>
      </c>
      <c r="J170" s="315">
        <v>50</v>
      </c>
      <c r="K170" s="356"/>
    </row>
    <row r="171" spans="2:11" ht="15" customHeight="1">
      <c r="B171" s="335"/>
      <c r="C171" s="315" t="s">
        <v>4136</v>
      </c>
      <c r="D171" s="315"/>
      <c r="E171" s="315"/>
      <c r="F171" s="334" t="s">
        <v>4128</v>
      </c>
      <c r="G171" s="315"/>
      <c r="H171" s="315" t="s">
        <v>4194</v>
      </c>
      <c r="I171" s="315" t="s">
        <v>4138</v>
      </c>
      <c r="J171" s="315"/>
      <c r="K171" s="356"/>
    </row>
    <row r="172" spans="2:11" ht="15" customHeight="1">
      <c r="B172" s="335"/>
      <c r="C172" s="315" t="s">
        <v>4147</v>
      </c>
      <c r="D172" s="315"/>
      <c r="E172" s="315"/>
      <c r="F172" s="334" t="s">
        <v>4134</v>
      </c>
      <c r="G172" s="315"/>
      <c r="H172" s="315" t="s">
        <v>4194</v>
      </c>
      <c r="I172" s="315" t="s">
        <v>4130</v>
      </c>
      <c r="J172" s="315">
        <v>50</v>
      </c>
      <c r="K172" s="356"/>
    </row>
    <row r="173" spans="2:11" ht="15" customHeight="1">
      <c r="B173" s="335"/>
      <c r="C173" s="315" t="s">
        <v>4155</v>
      </c>
      <c r="D173" s="315"/>
      <c r="E173" s="315"/>
      <c r="F173" s="334" t="s">
        <v>4134</v>
      </c>
      <c r="G173" s="315"/>
      <c r="H173" s="315" t="s">
        <v>4194</v>
      </c>
      <c r="I173" s="315" t="s">
        <v>4130</v>
      </c>
      <c r="J173" s="315">
        <v>50</v>
      </c>
      <c r="K173" s="356"/>
    </row>
    <row r="174" spans="2:11" ht="15" customHeight="1">
      <c r="B174" s="335"/>
      <c r="C174" s="315" t="s">
        <v>4153</v>
      </c>
      <c r="D174" s="315"/>
      <c r="E174" s="315"/>
      <c r="F174" s="334" t="s">
        <v>4134</v>
      </c>
      <c r="G174" s="315"/>
      <c r="H174" s="315" t="s">
        <v>4194</v>
      </c>
      <c r="I174" s="315" t="s">
        <v>4130</v>
      </c>
      <c r="J174" s="315">
        <v>50</v>
      </c>
      <c r="K174" s="356"/>
    </row>
    <row r="175" spans="2:11" ht="15" customHeight="1">
      <c r="B175" s="335"/>
      <c r="C175" s="315" t="s">
        <v>168</v>
      </c>
      <c r="D175" s="315"/>
      <c r="E175" s="315"/>
      <c r="F175" s="334" t="s">
        <v>4128</v>
      </c>
      <c r="G175" s="315"/>
      <c r="H175" s="315" t="s">
        <v>4195</v>
      </c>
      <c r="I175" s="315" t="s">
        <v>4196</v>
      </c>
      <c r="J175" s="315"/>
      <c r="K175" s="356"/>
    </row>
    <row r="176" spans="2:11" ht="15" customHeight="1">
      <c r="B176" s="335"/>
      <c r="C176" s="315" t="s">
        <v>63</v>
      </c>
      <c r="D176" s="315"/>
      <c r="E176" s="315"/>
      <c r="F176" s="334" t="s">
        <v>4128</v>
      </c>
      <c r="G176" s="315"/>
      <c r="H176" s="315" t="s">
        <v>4197</v>
      </c>
      <c r="I176" s="315" t="s">
        <v>4198</v>
      </c>
      <c r="J176" s="315">
        <v>1</v>
      </c>
      <c r="K176" s="356"/>
    </row>
    <row r="177" spans="2:11" ht="15" customHeight="1">
      <c r="B177" s="335"/>
      <c r="C177" s="315" t="s">
        <v>59</v>
      </c>
      <c r="D177" s="315"/>
      <c r="E177" s="315"/>
      <c r="F177" s="334" t="s">
        <v>4128</v>
      </c>
      <c r="G177" s="315"/>
      <c r="H177" s="315" t="s">
        <v>4199</v>
      </c>
      <c r="I177" s="315" t="s">
        <v>4130</v>
      </c>
      <c r="J177" s="315">
        <v>20</v>
      </c>
      <c r="K177" s="356"/>
    </row>
    <row r="178" spans="2:11" ht="15" customHeight="1">
      <c r="B178" s="335"/>
      <c r="C178" s="315" t="s">
        <v>169</v>
      </c>
      <c r="D178" s="315"/>
      <c r="E178" s="315"/>
      <c r="F178" s="334" t="s">
        <v>4128</v>
      </c>
      <c r="G178" s="315"/>
      <c r="H178" s="315" t="s">
        <v>4200</v>
      </c>
      <c r="I178" s="315" t="s">
        <v>4130</v>
      </c>
      <c r="J178" s="315">
        <v>255</v>
      </c>
      <c r="K178" s="356"/>
    </row>
    <row r="179" spans="2:11" ht="15" customHeight="1">
      <c r="B179" s="335"/>
      <c r="C179" s="315" t="s">
        <v>170</v>
      </c>
      <c r="D179" s="315"/>
      <c r="E179" s="315"/>
      <c r="F179" s="334" t="s">
        <v>4128</v>
      </c>
      <c r="G179" s="315"/>
      <c r="H179" s="315" t="s">
        <v>4093</v>
      </c>
      <c r="I179" s="315" t="s">
        <v>4130</v>
      </c>
      <c r="J179" s="315">
        <v>10</v>
      </c>
      <c r="K179" s="356"/>
    </row>
    <row r="180" spans="2:11" ht="15" customHeight="1">
      <c r="B180" s="335"/>
      <c r="C180" s="315" t="s">
        <v>171</v>
      </c>
      <c r="D180" s="315"/>
      <c r="E180" s="315"/>
      <c r="F180" s="334" t="s">
        <v>4128</v>
      </c>
      <c r="G180" s="315"/>
      <c r="H180" s="315" t="s">
        <v>4201</v>
      </c>
      <c r="I180" s="315" t="s">
        <v>4162</v>
      </c>
      <c r="J180" s="315"/>
      <c r="K180" s="356"/>
    </row>
    <row r="181" spans="2:11" ht="15" customHeight="1">
      <c r="B181" s="335"/>
      <c r="C181" s="315" t="s">
        <v>4202</v>
      </c>
      <c r="D181" s="315"/>
      <c r="E181" s="315"/>
      <c r="F181" s="334" t="s">
        <v>4128</v>
      </c>
      <c r="G181" s="315"/>
      <c r="H181" s="315" t="s">
        <v>4203</v>
      </c>
      <c r="I181" s="315" t="s">
        <v>4162</v>
      </c>
      <c r="J181" s="315"/>
      <c r="K181" s="356"/>
    </row>
    <row r="182" spans="2:11" ht="15" customHeight="1">
      <c r="B182" s="335"/>
      <c r="C182" s="315" t="s">
        <v>4191</v>
      </c>
      <c r="D182" s="315"/>
      <c r="E182" s="315"/>
      <c r="F182" s="334" t="s">
        <v>4128</v>
      </c>
      <c r="G182" s="315"/>
      <c r="H182" s="315" t="s">
        <v>4204</v>
      </c>
      <c r="I182" s="315" t="s">
        <v>4162</v>
      </c>
      <c r="J182" s="315"/>
      <c r="K182" s="356"/>
    </row>
    <row r="183" spans="2:11" ht="15" customHeight="1">
      <c r="B183" s="335"/>
      <c r="C183" s="315" t="s">
        <v>173</v>
      </c>
      <c r="D183" s="315"/>
      <c r="E183" s="315"/>
      <c r="F183" s="334" t="s">
        <v>4134</v>
      </c>
      <c r="G183" s="315"/>
      <c r="H183" s="315" t="s">
        <v>4205</v>
      </c>
      <c r="I183" s="315" t="s">
        <v>4130</v>
      </c>
      <c r="J183" s="315">
        <v>50</v>
      </c>
      <c r="K183" s="356"/>
    </row>
    <row r="184" spans="2:11" ht="15" customHeight="1">
      <c r="B184" s="335"/>
      <c r="C184" s="315" t="s">
        <v>4206</v>
      </c>
      <c r="D184" s="315"/>
      <c r="E184" s="315"/>
      <c r="F184" s="334" t="s">
        <v>4134</v>
      </c>
      <c r="G184" s="315"/>
      <c r="H184" s="315" t="s">
        <v>4207</v>
      </c>
      <c r="I184" s="315" t="s">
        <v>4208</v>
      </c>
      <c r="J184" s="315"/>
      <c r="K184" s="356"/>
    </row>
    <row r="185" spans="2:11" ht="15" customHeight="1">
      <c r="B185" s="335"/>
      <c r="C185" s="315" t="s">
        <v>4209</v>
      </c>
      <c r="D185" s="315"/>
      <c r="E185" s="315"/>
      <c r="F185" s="334" t="s">
        <v>4134</v>
      </c>
      <c r="G185" s="315"/>
      <c r="H185" s="315" t="s">
        <v>4210</v>
      </c>
      <c r="I185" s="315" t="s">
        <v>4208</v>
      </c>
      <c r="J185" s="315"/>
      <c r="K185" s="356"/>
    </row>
    <row r="186" spans="2:11" ht="15" customHeight="1">
      <c r="B186" s="335"/>
      <c r="C186" s="315" t="s">
        <v>4211</v>
      </c>
      <c r="D186" s="315"/>
      <c r="E186" s="315"/>
      <c r="F186" s="334" t="s">
        <v>4134</v>
      </c>
      <c r="G186" s="315"/>
      <c r="H186" s="315" t="s">
        <v>4212</v>
      </c>
      <c r="I186" s="315" t="s">
        <v>4208</v>
      </c>
      <c r="J186" s="315"/>
      <c r="K186" s="356"/>
    </row>
    <row r="187" spans="2:11" ht="15" customHeight="1">
      <c r="B187" s="335"/>
      <c r="C187" s="368" t="s">
        <v>4213</v>
      </c>
      <c r="D187" s="315"/>
      <c r="E187" s="315"/>
      <c r="F187" s="334" t="s">
        <v>4134</v>
      </c>
      <c r="G187" s="315"/>
      <c r="H187" s="315" t="s">
        <v>4214</v>
      </c>
      <c r="I187" s="315" t="s">
        <v>4215</v>
      </c>
      <c r="J187" s="369" t="s">
        <v>4216</v>
      </c>
      <c r="K187" s="356"/>
    </row>
    <row r="188" spans="2:11" ht="15" customHeight="1">
      <c r="B188" s="335"/>
      <c r="C188" s="320" t="s">
        <v>48</v>
      </c>
      <c r="D188" s="315"/>
      <c r="E188" s="315"/>
      <c r="F188" s="334" t="s">
        <v>4128</v>
      </c>
      <c r="G188" s="315"/>
      <c r="H188" s="311" t="s">
        <v>4217</v>
      </c>
      <c r="I188" s="315" t="s">
        <v>4218</v>
      </c>
      <c r="J188" s="315"/>
      <c r="K188" s="356"/>
    </row>
    <row r="189" spans="2:11" ht="15" customHeight="1">
      <c r="B189" s="335"/>
      <c r="C189" s="320" t="s">
        <v>4219</v>
      </c>
      <c r="D189" s="315"/>
      <c r="E189" s="315"/>
      <c r="F189" s="334" t="s">
        <v>4128</v>
      </c>
      <c r="G189" s="315"/>
      <c r="H189" s="315" t="s">
        <v>4220</v>
      </c>
      <c r="I189" s="315" t="s">
        <v>4162</v>
      </c>
      <c r="J189" s="315"/>
      <c r="K189" s="356"/>
    </row>
    <row r="190" spans="2:11" ht="15" customHeight="1">
      <c r="B190" s="335"/>
      <c r="C190" s="320" t="s">
        <v>4221</v>
      </c>
      <c r="D190" s="315"/>
      <c r="E190" s="315"/>
      <c r="F190" s="334" t="s">
        <v>4128</v>
      </c>
      <c r="G190" s="315"/>
      <c r="H190" s="315" t="s">
        <v>4222</v>
      </c>
      <c r="I190" s="315" t="s">
        <v>4162</v>
      </c>
      <c r="J190" s="315"/>
      <c r="K190" s="356"/>
    </row>
    <row r="191" spans="2:11" ht="15" customHeight="1">
      <c r="B191" s="335"/>
      <c r="C191" s="320" t="s">
        <v>4223</v>
      </c>
      <c r="D191" s="315"/>
      <c r="E191" s="315"/>
      <c r="F191" s="334" t="s">
        <v>4134</v>
      </c>
      <c r="G191" s="315"/>
      <c r="H191" s="315" t="s">
        <v>4224</v>
      </c>
      <c r="I191" s="315" t="s">
        <v>4162</v>
      </c>
      <c r="J191" s="315"/>
      <c r="K191" s="356"/>
    </row>
    <row r="192" spans="2:11" ht="15" customHeight="1">
      <c r="B192" s="362"/>
      <c r="C192" s="370"/>
      <c r="D192" s="344"/>
      <c r="E192" s="344"/>
      <c r="F192" s="344"/>
      <c r="G192" s="344"/>
      <c r="H192" s="344"/>
      <c r="I192" s="344"/>
      <c r="J192" s="344"/>
      <c r="K192" s="363"/>
    </row>
    <row r="193" spans="2:11" ht="18.75" customHeight="1">
      <c r="B193" s="311"/>
      <c r="C193" s="315"/>
      <c r="D193" s="315"/>
      <c r="E193" s="315"/>
      <c r="F193" s="334"/>
      <c r="G193" s="315"/>
      <c r="H193" s="315"/>
      <c r="I193" s="315"/>
      <c r="J193" s="315"/>
      <c r="K193" s="311"/>
    </row>
    <row r="194" spans="2:11" ht="18.75" customHeight="1">
      <c r="B194" s="311"/>
      <c r="C194" s="315"/>
      <c r="D194" s="315"/>
      <c r="E194" s="315"/>
      <c r="F194" s="334"/>
      <c r="G194" s="315"/>
      <c r="H194" s="315"/>
      <c r="I194" s="315"/>
      <c r="J194" s="315"/>
      <c r="K194" s="311"/>
    </row>
    <row r="195" spans="2:11" ht="18.75" customHeight="1">
      <c r="B195" s="321"/>
      <c r="C195" s="321"/>
      <c r="D195" s="321"/>
      <c r="E195" s="321"/>
      <c r="F195" s="321"/>
      <c r="G195" s="321"/>
      <c r="H195" s="321"/>
      <c r="I195" s="321"/>
      <c r="J195" s="321"/>
      <c r="K195" s="321"/>
    </row>
    <row r="196" spans="2:11" ht="13.5">
      <c r="B196" s="303"/>
      <c r="C196" s="304"/>
      <c r="D196" s="304"/>
      <c r="E196" s="304"/>
      <c r="F196" s="304"/>
      <c r="G196" s="304"/>
      <c r="H196" s="304"/>
      <c r="I196" s="304"/>
      <c r="J196" s="304"/>
      <c r="K196" s="305"/>
    </row>
    <row r="197" spans="2:11" ht="21">
      <c r="B197" s="306"/>
      <c r="C197" s="433" t="s">
        <v>4225</v>
      </c>
      <c r="D197" s="433"/>
      <c r="E197" s="433"/>
      <c r="F197" s="433"/>
      <c r="G197" s="433"/>
      <c r="H197" s="433"/>
      <c r="I197" s="433"/>
      <c r="J197" s="433"/>
      <c r="K197" s="307"/>
    </row>
    <row r="198" spans="2:11" ht="25.5" customHeight="1">
      <c r="B198" s="306"/>
      <c r="C198" s="371" t="s">
        <v>4226</v>
      </c>
      <c r="D198" s="371"/>
      <c r="E198" s="371"/>
      <c r="F198" s="371" t="s">
        <v>4227</v>
      </c>
      <c r="G198" s="372"/>
      <c r="H198" s="439" t="s">
        <v>4228</v>
      </c>
      <c r="I198" s="439"/>
      <c r="J198" s="439"/>
      <c r="K198" s="307"/>
    </row>
    <row r="199" spans="2:11" ht="5.25" customHeight="1">
      <c r="B199" s="335"/>
      <c r="C199" s="332"/>
      <c r="D199" s="332"/>
      <c r="E199" s="332"/>
      <c r="F199" s="332"/>
      <c r="G199" s="315"/>
      <c r="H199" s="332"/>
      <c r="I199" s="332"/>
      <c r="J199" s="332"/>
      <c r="K199" s="356"/>
    </row>
    <row r="200" spans="2:11" ht="15" customHeight="1">
      <c r="B200" s="335"/>
      <c r="C200" s="315" t="s">
        <v>4218</v>
      </c>
      <c r="D200" s="315"/>
      <c r="E200" s="315"/>
      <c r="F200" s="334" t="s">
        <v>49</v>
      </c>
      <c r="G200" s="315"/>
      <c r="H200" s="435" t="s">
        <v>4229</v>
      </c>
      <c r="I200" s="435"/>
      <c r="J200" s="435"/>
      <c r="K200" s="356"/>
    </row>
    <row r="201" spans="2:11" ht="15" customHeight="1">
      <c r="B201" s="335"/>
      <c r="C201" s="341"/>
      <c r="D201" s="315"/>
      <c r="E201" s="315"/>
      <c r="F201" s="334" t="s">
        <v>50</v>
      </c>
      <c r="G201" s="315"/>
      <c r="H201" s="435" t="s">
        <v>4230</v>
      </c>
      <c r="I201" s="435"/>
      <c r="J201" s="435"/>
      <c r="K201" s="356"/>
    </row>
    <row r="202" spans="2:11" ht="15" customHeight="1">
      <c r="B202" s="335"/>
      <c r="C202" s="341"/>
      <c r="D202" s="315"/>
      <c r="E202" s="315"/>
      <c r="F202" s="334" t="s">
        <v>53</v>
      </c>
      <c r="G202" s="315"/>
      <c r="H202" s="435" t="s">
        <v>4231</v>
      </c>
      <c r="I202" s="435"/>
      <c r="J202" s="435"/>
      <c r="K202" s="356"/>
    </row>
    <row r="203" spans="2:11" ht="15" customHeight="1">
      <c r="B203" s="335"/>
      <c r="C203" s="315"/>
      <c r="D203" s="315"/>
      <c r="E203" s="315"/>
      <c r="F203" s="334" t="s">
        <v>51</v>
      </c>
      <c r="G203" s="315"/>
      <c r="H203" s="435" t="s">
        <v>4232</v>
      </c>
      <c r="I203" s="435"/>
      <c r="J203" s="435"/>
      <c r="K203" s="356"/>
    </row>
    <row r="204" spans="2:11" ht="15" customHeight="1">
      <c r="B204" s="335"/>
      <c r="C204" s="315"/>
      <c r="D204" s="315"/>
      <c r="E204" s="315"/>
      <c r="F204" s="334" t="s">
        <v>52</v>
      </c>
      <c r="G204" s="315"/>
      <c r="H204" s="435" t="s">
        <v>4233</v>
      </c>
      <c r="I204" s="435"/>
      <c r="J204" s="435"/>
      <c r="K204" s="356"/>
    </row>
    <row r="205" spans="2:11" ht="15" customHeight="1">
      <c r="B205" s="335"/>
      <c r="C205" s="315"/>
      <c r="D205" s="315"/>
      <c r="E205" s="315"/>
      <c r="F205" s="334"/>
      <c r="G205" s="315"/>
      <c r="H205" s="315"/>
      <c r="I205" s="315"/>
      <c r="J205" s="315"/>
      <c r="K205" s="356"/>
    </row>
    <row r="206" spans="2:11" ht="15" customHeight="1">
      <c r="B206" s="335"/>
      <c r="C206" s="315" t="s">
        <v>4174</v>
      </c>
      <c r="D206" s="315"/>
      <c r="E206" s="315"/>
      <c r="F206" s="334" t="s">
        <v>84</v>
      </c>
      <c r="G206" s="315"/>
      <c r="H206" s="435" t="s">
        <v>4234</v>
      </c>
      <c r="I206" s="435"/>
      <c r="J206" s="435"/>
      <c r="K206" s="356"/>
    </row>
    <row r="207" spans="2:11" ht="15" customHeight="1">
      <c r="B207" s="335"/>
      <c r="C207" s="341"/>
      <c r="D207" s="315"/>
      <c r="E207" s="315"/>
      <c r="F207" s="334" t="s">
        <v>4074</v>
      </c>
      <c r="G207" s="315"/>
      <c r="H207" s="435" t="s">
        <v>4075</v>
      </c>
      <c r="I207" s="435"/>
      <c r="J207" s="435"/>
      <c r="K207" s="356"/>
    </row>
    <row r="208" spans="2:11" ht="15" customHeight="1">
      <c r="B208" s="335"/>
      <c r="C208" s="315"/>
      <c r="D208" s="315"/>
      <c r="E208" s="315"/>
      <c r="F208" s="334" t="s">
        <v>4072</v>
      </c>
      <c r="G208" s="315"/>
      <c r="H208" s="435" t="s">
        <v>4235</v>
      </c>
      <c r="I208" s="435"/>
      <c r="J208" s="435"/>
      <c r="K208" s="356"/>
    </row>
    <row r="209" spans="2:11" ht="15" customHeight="1">
      <c r="B209" s="373"/>
      <c r="C209" s="341"/>
      <c r="D209" s="341"/>
      <c r="E209" s="341"/>
      <c r="F209" s="334" t="s">
        <v>112</v>
      </c>
      <c r="G209" s="320"/>
      <c r="H209" s="434" t="s">
        <v>113</v>
      </c>
      <c r="I209" s="434"/>
      <c r="J209" s="434"/>
      <c r="K209" s="374"/>
    </row>
    <row r="210" spans="2:11" ht="15" customHeight="1">
      <c r="B210" s="373"/>
      <c r="C210" s="341"/>
      <c r="D210" s="341"/>
      <c r="E210" s="341"/>
      <c r="F210" s="334" t="s">
        <v>4076</v>
      </c>
      <c r="G210" s="320"/>
      <c r="H210" s="434" t="s">
        <v>4236</v>
      </c>
      <c r="I210" s="434"/>
      <c r="J210" s="434"/>
      <c r="K210" s="374"/>
    </row>
    <row r="211" spans="2:11" ht="15" customHeight="1">
      <c r="B211" s="373"/>
      <c r="C211" s="341"/>
      <c r="D211" s="341"/>
      <c r="E211" s="341"/>
      <c r="F211" s="375"/>
      <c r="G211" s="320"/>
      <c r="H211" s="376"/>
      <c r="I211" s="376"/>
      <c r="J211" s="376"/>
      <c r="K211" s="374"/>
    </row>
    <row r="212" spans="2:11" ht="15" customHeight="1">
      <c r="B212" s="373"/>
      <c r="C212" s="315" t="s">
        <v>4198</v>
      </c>
      <c r="D212" s="341"/>
      <c r="E212" s="341"/>
      <c r="F212" s="334">
        <v>1</v>
      </c>
      <c r="G212" s="320"/>
      <c r="H212" s="434" t="s">
        <v>4237</v>
      </c>
      <c r="I212" s="434"/>
      <c r="J212" s="434"/>
      <c r="K212" s="374"/>
    </row>
    <row r="213" spans="2:11" ht="15" customHeight="1">
      <c r="B213" s="373"/>
      <c r="C213" s="341"/>
      <c r="D213" s="341"/>
      <c r="E213" s="341"/>
      <c r="F213" s="334">
        <v>2</v>
      </c>
      <c r="G213" s="320"/>
      <c r="H213" s="434" t="s">
        <v>4238</v>
      </c>
      <c r="I213" s="434"/>
      <c r="J213" s="434"/>
      <c r="K213" s="374"/>
    </row>
    <row r="214" spans="2:11" ht="15" customHeight="1">
      <c r="B214" s="373"/>
      <c r="C214" s="341"/>
      <c r="D214" s="341"/>
      <c r="E214" s="341"/>
      <c r="F214" s="334">
        <v>3</v>
      </c>
      <c r="G214" s="320"/>
      <c r="H214" s="434" t="s">
        <v>4239</v>
      </c>
      <c r="I214" s="434"/>
      <c r="J214" s="434"/>
      <c r="K214" s="374"/>
    </row>
    <row r="215" spans="2:11" ht="15" customHeight="1">
      <c r="B215" s="373"/>
      <c r="C215" s="341"/>
      <c r="D215" s="341"/>
      <c r="E215" s="341"/>
      <c r="F215" s="334">
        <v>4</v>
      </c>
      <c r="G215" s="320"/>
      <c r="H215" s="434" t="s">
        <v>4240</v>
      </c>
      <c r="I215" s="434"/>
      <c r="J215" s="434"/>
      <c r="K215" s="374"/>
    </row>
    <row r="216" spans="2:11" ht="12.75" customHeight="1">
      <c r="B216" s="377"/>
      <c r="C216" s="378"/>
      <c r="D216" s="378"/>
      <c r="E216" s="378"/>
      <c r="F216" s="378"/>
      <c r="G216" s="378"/>
      <c r="H216" s="378"/>
      <c r="I216" s="378"/>
      <c r="J216" s="378"/>
      <c r="K216" s="379"/>
    </row>
  </sheetData>
  <sheetProtection password="CC35"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28"/>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86</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s="1" customFormat="1" ht="15">
      <c r="B8" s="43"/>
      <c r="C8" s="44"/>
      <c r="D8" s="38" t="s">
        <v>121</v>
      </c>
      <c r="E8" s="44"/>
      <c r="F8" s="44"/>
      <c r="G8" s="44"/>
      <c r="H8" s="44"/>
      <c r="I8" s="129"/>
      <c r="J8" s="44"/>
      <c r="K8" s="47"/>
    </row>
    <row r="9" spans="2:11" s="1" customFormat="1" ht="36.95" customHeight="1">
      <c r="B9" s="43"/>
      <c r="C9" s="44"/>
      <c r="D9" s="44"/>
      <c r="E9" s="431" t="s">
        <v>122</v>
      </c>
      <c r="F9" s="432"/>
      <c r="G9" s="432"/>
      <c r="H9" s="432"/>
      <c r="I9" s="129"/>
      <c r="J9" s="44"/>
      <c r="K9" s="47"/>
    </row>
    <row r="10" spans="2:11" s="1" customFormat="1" ht="13.5">
      <c r="B10" s="43"/>
      <c r="C10" s="44"/>
      <c r="D10" s="44"/>
      <c r="E10" s="44"/>
      <c r="F10" s="44"/>
      <c r="G10" s="44"/>
      <c r="H10" s="44"/>
      <c r="I10" s="129"/>
      <c r="J10" s="44"/>
      <c r="K10" s="47"/>
    </row>
    <row r="11" spans="2:11" s="1" customFormat="1" ht="14.45" customHeight="1">
      <c r="B11" s="43"/>
      <c r="C11" s="44"/>
      <c r="D11" s="38" t="s">
        <v>20</v>
      </c>
      <c r="E11" s="44"/>
      <c r="F11" s="36" t="s">
        <v>21</v>
      </c>
      <c r="G11" s="44"/>
      <c r="H11" s="44"/>
      <c r="I11" s="130" t="s">
        <v>22</v>
      </c>
      <c r="J11" s="36" t="s">
        <v>34</v>
      </c>
      <c r="K11" s="47"/>
    </row>
    <row r="12" spans="2:11" s="1" customFormat="1" ht="14.45" customHeight="1">
      <c r="B12" s="43"/>
      <c r="C12" s="44"/>
      <c r="D12" s="38" t="s">
        <v>24</v>
      </c>
      <c r="E12" s="44"/>
      <c r="F12" s="36" t="s">
        <v>25</v>
      </c>
      <c r="G12" s="44"/>
      <c r="H12" s="44"/>
      <c r="I12" s="130" t="s">
        <v>26</v>
      </c>
      <c r="J12" s="131" t="str">
        <f>'Rekapitulace stavby'!AN8</f>
        <v>4. 4. 2017</v>
      </c>
      <c r="K12" s="47"/>
    </row>
    <row r="13" spans="2:11" s="1" customFormat="1" ht="10.9" customHeight="1">
      <c r="B13" s="43"/>
      <c r="C13" s="44"/>
      <c r="D13" s="44"/>
      <c r="E13" s="44"/>
      <c r="F13" s="44"/>
      <c r="G13" s="44"/>
      <c r="H13" s="44"/>
      <c r="I13" s="129"/>
      <c r="J13" s="44"/>
      <c r="K13" s="47"/>
    </row>
    <row r="14" spans="2:11" s="1" customFormat="1" ht="14.45" customHeight="1">
      <c r="B14" s="43"/>
      <c r="C14" s="44"/>
      <c r="D14" s="38" t="s">
        <v>32</v>
      </c>
      <c r="E14" s="44"/>
      <c r="F14" s="44"/>
      <c r="G14" s="44"/>
      <c r="H14" s="44"/>
      <c r="I14" s="130" t="s">
        <v>33</v>
      </c>
      <c r="J14" s="36" t="s">
        <v>34</v>
      </c>
      <c r="K14" s="47"/>
    </row>
    <row r="15" spans="2:11" s="1" customFormat="1" ht="18" customHeight="1">
      <c r="B15" s="43"/>
      <c r="C15" s="44"/>
      <c r="D15" s="44"/>
      <c r="E15" s="36" t="s">
        <v>35</v>
      </c>
      <c r="F15" s="44"/>
      <c r="G15" s="44"/>
      <c r="H15" s="44"/>
      <c r="I15" s="130" t="s">
        <v>36</v>
      </c>
      <c r="J15" s="36" t="s">
        <v>34</v>
      </c>
      <c r="K15" s="47"/>
    </row>
    <row r="16" spans="2:11" s="1" customFormat="1" ht="6.95" customHeight="1">
      <c r="B16" s="43"/>
      <c r="C16" s="44"/>
      <c r="D16" s="44"/>
      <c r="E16" s="44"/>
      <c r="F16" s="44"/>
      <c r="G16" s="44"/>
      <c r="H16" s="44"/>
      <c r="I16" s="129"/>
      <c r="J16" s="44"/>
      <c r="K16" s="47"/>
    </row>
    <row r="17" spans="2:11" s="1" customFormat="1" ht="14.45" customHeight="1">
      <c r="B17" s="43"/>
      <c r="C17" s="44"/>
      <c r="D17" s="38" t="s">
        <v>37</v>
      </c>
      <c r="E17" s="44"/>
      <c r="F17" s="44"/>
      <c r="G17" s="44"/>
      <c r="H17" s="44"/>
      <c r="I17" s="130" t="s">
        <v>33</v>
      </c>
      <c r="J17" s="36" t="str">
        <f>IF('Rekapitulace stavby'!AN13="Vyplň údaj","",IF('Rekapitulace stavby'!AN13="","",'Rekapitulace stavby'!AN13))</f>
        <v/>
      </c>
      <c r="K17" s="47"/>
    </row>
    <row r="18" spans="2:11" s="1" customFormat="1" ht="18" customHeight="1">
      <c r="B18" s="43"/>
      <c r="C18" s="44"/>
      <c r="D18" s="44"/>
      <c r="E18" s="36" t="str">
        <f>IF('Rekapitulace stavby'!E14="Vyplň údaj","",IF('Rekapitulace stavby'!E14="","",'Rekapitulace stavby'!E14))</f>
        <v/>
      </c>
      <c r="F18" s="44"/>
      <c r="G18" s="44"/>
      <c r="H18" s="44"/>
      <c r="I18" s="130" t="s">
        <v>36</v>
      </c>
      <c r="J18" s="36"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8" t="s">
        <v>39</v>
      </c>
      <c r="E20" s="44"/>
      <c r="F20" s="44"/>
      <c r="G20" s="44"/>
      <c r="H20" s="44"/>
      <c r="I20" s="130" t="s">
        <v>33</v>
      </c>
      <c r="J20" s="36" t="s">
        <v>34</v>
      </c>
      <c r="K20" s="47"/>
    </row>
    <row r="21" spans="2:11" s="1" customFormat="1" ht="18" customHeight="1">
      <c r="B21" s="43"/>
      <c r="C21" s="44"/>
      <c r="D21" s="44"/>
      <c r="E21" s="36" t="s">
        <v>40</v>
      </c>
      <c r="F21" s="44"/>
      <c r="G21" s="44"/>
      <c r="H21" s="44"/>
      <c r="I21" s="130" t="s">
        <v>36</v>
      </c>
      <c r="J21" s="36" t="s">
        <v>34</v>
      </c>
      <c r="K21" s="47"/>
    </row>
    <row r="22" spans="2:11" s="1" customFormat="1" ht="6.95" customHeight="1">
      <c r="B22" s="43"/>
      <c r="C22" s="44"/>
      <c r="D22" s="44"/>
      <c r="E22" s="44"/>
      <c r="F22" s="44"/>
      <c r="G22" s="44"/>
      <c r="H22" s="44"/>
      <c r="I22" s="129"/>
      <c r="J22" s="44"/>
      <c r="K22" s="47"/>
    </row>
    <row r="23" spans="2:11" s="1" customFormat="1" ht="14.45" customHeight="1">
      <c r="B23" s="43"/>
      <c r="C23" s="44"/>
      <c r="D23" s="38" t="s">
        <v>42</v>
      </c>
      <c r="E23" s="44"/>
      <c r="F23" s="44"/>
      <c r="G23" s="44"/>
      <c r="H23" s="44"/>
      <c r="I23" s="129"/>
      <c r="J23" s="44"/>
      <c r="K23" s="47"/>
    </row>
    <row r="24" spans="2:11" s="7" customFormat="1" ht="16.5" customHeight="1">
      <c r="B24" s="132"/>
      <c r="C24" s="133"/>
      <c r="D24" s="133"/>
      <c r="E24" s="389" t="s">
        <v>34</v>
      </c>
      <c r="F24" s="389"/>
      <c r="G24" s="389"/>
      <c r="H24" s="389"/>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44</v>
      </c>
      <c r="E27" s="44"/>
      <c r="F27" s="44"/>
      <c r="G27" s="44"/>
      <c r="H27" s="44"/>
      <c r="I27" s="129"/>
      <c r="J27" s="139">
        <f>ROUND(J115,2)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46</v>
      </c>
      <c r="G29" s="44"/>
      <c r="H29" s="44"/>
      <c r="I29" s="140" t="s">
        <v>45</v>
      </c>
      <c r="J29" s="48" t="s">
        <v>47</v>
      </c>
      <c r="K29" s="47"/>
    </row>
    <row r="30" spans="2:11" s="1" customFormat="1" ht="14.45" customHeight="1">
      <c r="B30" s="43"/>
      <c r="C30" s="44"/>
      <c r="D30" s="51" t="s">
        <v>48</v>
      </c>
      <c r="E30" s="51" t="s">
        <v>49</v>
      </c>
      <c r="F30" s="141">
        <f>ROUND(SUM(BE115:BE1927),2)</f>
        <v>0</v>
      </c>
      <c r="G30" s="44"/>
      <c r="H30" s="44"/>
      <c r="I30" s="142">
        <v>0.21</v>
      </c>
      <c r="J30" s="141">
        <f>ROUND(ROUND((SUM(BE115:BE1927)),2)*I30,2)</f>
        <v>0</v>
      </c>
      <c r="K30" s="47"/>
    </row>
    <row r="31" spans="2:11" s="1" customFormat="1" ht="14.45" customHeight="1">
      <c r="B31" s="43"/>
      <c r="C31" s="44"/>
      <c r="D31" s="44"/>
      <c r="E31" s="51" t="s">
        <v>50</v>
      </c>
      <c r="F31" s="141">
        <f>ROUND(SUM(BF115:BF1927),2)</f>
        <v>0</v>
      </c>
      <c r="G31" s="44"/>
      <c r="H31" s="44"/>
      <c r="I31" s="142">
        <v>0.15</v>
      </c>
      <c r="J31" s="141">
        <f>ROUND(ROUND((SUM(BF115:BF1927)),2)*I31,2)</f>
        <v>0</v>
      </c>
      <c r="K31" s="47"/>
    </row>
    <row r="32" spans="2:11" s="1" customFormat="1" ht="14.45" customHeight="1" hidden="1">
      <c r="B32" s="43"/>
      <c r="C32" s="44"/>
      <c r="D32" s="44"/>
      <c r="E32" s="51" t="s">
        <v>51</v>
      </c>
      <c r="F32" s="141">
        <f>ROUND(SUM(BG115:BG1927),2)</f>
        <v>0</v>
      </c>
      <c r="G32" s="44"/>
      <c r="H32" s="44"/>
      <c r="I32" s="142">
        <v>0.21</v>
      </c>
      <c r="J32" s="141">
        <v>0</v>
      </c>
      <c r="K32" s="47"/>
    </row>
    <row r="33" spans="2:11" s="1" customFormat="1" ht="14.45" customHeight="1" hidden="1">
      <c r="B33" s="43"/>
      <c r="C33" s="44"/>
      <c r="D33" s="44"/>
      <c r="E33" s="51" t="s">
        <v>52</v>
      </c>
      <c r="F33" s="141">
        <f>ROUND(SUM(BH115:BH1927),2)</f>
        <v>0</v>
      </c>
      <c r="G33" s="44"/>
      <c r="H33" s="44"/>
      <c r="I33" s="142">
        <v>0.15</v>
      </c>
      <c r="J33" s="141">
        <v>0</v>
      </c>
      <c r="K33" s="47"/>
    </row>
    <row r="34" spans="2:11" s="1" customFormat="1" ht="14.45" customHeight="1" hidden="1">
      <c r="B34" s="43"/>
      <c r="C34" s="44"/>
      <c r="D34" s="44"/>
      <c r="E34" s="51" t="s">
        <v>53</v>
      </c>
      <c r="F34" s="141">
        <f>ROUND(SUM(BI115:BI1927),2)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54</v>
      </c>
      <c r="E36" s="81"/>
      <c r="F36" s="81"/>
      <c r="G36" s="145" t="s">
        <v>55</v>
      </c>
      <c r="H36" s="146" t="s">
        <v>56</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1" t="s">
        <v>123</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8" t="s">
        <v>18</v>
      </c>
      <c r="D44" s="44"/>
      <c r="E44" s="44"/>
      <c r="F44" s="44"/>
      <c r="G44" s="44"/>
      <c r="H44" s="44"/>
      <c r="I44" s="129"/>
      <c r="J44" s="44"/>
      <c r="K44" s="47"/>
    </row>
    <row r="45" spans="2:11" s="1" customFormat="1" ht="16.5" customHeight="1">
      <c r="B45" s="43"/>
      <c r="C45" s="44"/>
      <c r="D45" s="44"/>
      <c r="E45" s="429" t="str">
        <f>E7</f>
        <v>Stavební úpravy obj.stájové budovy Veterinární nemocnice v areálu SVÚ Jihlava</v>
      </c>
      <c r="F45" s="430"/>
      <c r="G45" s="430"/>
      <c r="H45" s="430"/>
      <c r="I45" s="129"/>
      <c r="J45" s="44"/>
      <c r="K45" s="47"/>
    </row>
    <row r="46" spans="2:11" s="1" customFormat="1" ht="14.45" customHeight="1">
      <c r="B46" s="43"/>
      <c r="C46" s="38" t="s">
        <v>121</v>
      </c>
      <c r="D46" s="44"/>
      <c r="E46" s="44"/>
      <c r="F46" s="44"/>
      <c r="G46" s="44"/>
      <c r="H46" s="44"/>
      <c r="I46" s="129"/>
      <c r="J46" s="44"/>
      <c r="K46" s="47"/>
    </row>
    <row r="47" spans="2:11" s="1" customFormat="1" ht="17.25" customHeight="1">
      <c r="B47" s="43"/>
      <c r="C47" s="44"/>
      <c r="D47" s="44"/>
      <c r="E47" s="431" t="str">
        <f>E9</f>
        <v>SO_01 - Administrativní budova</v>
      </c>
      <c r="F47" s="432"/>
      <c r="G47" s="432"/>
      <c r="H47" s="432"/>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8" t="s">
        <v>24</v>
      </c>
      <c r="D49" s="44"/>
      <c r="E49" s="44"/>
      <c r="F49" s="36" t="str">
        <f>F12</f>
        <v>Jihlava</v>
      </c>
      <c r="G49" s="44"/>
      <c r="H49" s="44"/>
      <c r="I49" s="130" t="s">
        <v>26</v>
      </c>
      <c r="J49" s="131" t="str">
        <f>IF(J12="","",J12)</f>
        <v>4. 4. 2017</v>
      </c>
      <c r="K49" s="47"/>
    </row>
    <row r="50" spans="2:11" s="1" customFormat="1" ht="6.95" customHeight="1">
      <c r="B50" s="43"/>
      <c r="C50" s="44"/>
      <c r="D50" s="44"/>
      <c r="E50" s="44"/>
      <c r="F50" s="44"/>
      <c r="G50" s="44"/>
      <c r="H50" s="44"/>
      <c r="I50" s="129"/>
      <c r="J50" s="44"/>
      <c r="K50" s="47"/>
    </row>
    <row r="51" spans="2:11" s="1" customFormat="1" ht="15">
      <c r="B51" s="43"/>
      <c r="C51" s="38" t="s">
        <v>32</v>
      </c>
      <c r="D51" s="44"/>
      <c r="E51" s="44"/>
      <c r="F51" s="36" t="str">
        <f>E15</f>
        <v>SVÚ Jihlava, Rantířovská 93, Jihlava</v>
      </c>
      <c r="G51" s="44"/>
      <c r="H51" s="44"/>
      <c r="I51" s="130" t="s">
        <v>39</v>
      </c>
      <c r="J51" s="389" t="str">
        <f>E21</f>
        <v>Obchodní projekt Jihlava, spol.s r.o.</v>
      </c>
      <c r="K51" s="47"/>
    </row>
    <row r="52" spans="2:11" s="1" customFormat="1" ht="14.45" customHeight="1">
      <c r="B52" s="43"/>
      <c r="C52" s="38" t="s">
        <v>37</v>
      </c>
      <c r="D52" s="44"/>
      <c r="E52" s="44"/>
      <c r="F52" s="36" t="str">
        <f>IF(E18="","",E18)</f>
        <v/>
      </c>
      <c r="G52" s="44"/>
      <c r="H52" s="44"/>
      <c r="I52" s="129"/>
      <c r="J52" s="424"/>
      <c r="K52" s="47"/>
    </row>
    <row r="53" spans="2:11" s="1" customFormat="1" ht="10.35" customHeight="1">
      <c r="B53" s="43"/>
      <c r="C53" s="44"/>
      <c r="D53" s="44"/>
      <c r="E53" s="44"/>
      <c r="F53" s="44"/>
      <c r="G53" s="44"/>
      <c r="H53" s="44"/>
      <c r="I53" s="129"/>
      <c r="J53" s="44"/>
      <c r="K53" s="47"/>
    </row>
    <row r="54" spans="2:11" s="1" customFormat="1" ht="29.25" customHeight="1">
      <c r="B54" s="43"/>
      <c r="C54" s="155" t="s">
        <v>124</v>
      </c>
      <c r="D54" s="143"/>
      <c r="E54" s="143"/>
      <c r="F54" s="143"/>
      <c r="G54" s="143"/>
      <c r="H54" s="143"/>
      <c r="I54" s="156"/>
      <c r="J54" s="157" t="s">
        <v>125</v>
      </c>
      <c r="K54" s="158"/>
    </row>
    <row r="55" spans="2:11" s="1" customFormat="1" ht="10.35" customHeight="1">
      <c r="B55" s="43"/>
      <c r="C55" s="44"/>
      <c r="D55" s="44"/>
      <c r="E55" s="44"/>
      <c r="F55" s="44"/>
      <c r="G55" s="44"/>
      <c r="H55" s="44"/>
      <c r="I55" s="129"/>
      <c r="J55" s="44"/>
      <c r="K55" s="47"/>
    </row>
    <row r="56" spans="2:47" s="1" customFormat="1" ht="29.25" customHeight="1">
      <c r="B56" s="43"/>
      <c r="C56" s="159" t="s">
        <v>126</v>
      </c>
      <c r="D56" s="44"/>
      <c r="E56" s="44"/>
      <c r="F56" s="44"/>
      <c r="G56" s="44"/>
      <c r="H56" s="44"/>
      <c r="I56" s="129"/>
      <c r="J56" s="139">
        <f>J115</f>
        <v>0</v>
      </c>
      <c r="K56" s="47"/>
      <c r="AU56" s="25" t="s">
        <v>127</v>
      </c>
    </row>
    <row r="57" spans="2:11" s="8" customFormat="1" ht="24.95" customHeight="1">
      <c r="B57" s="160"/>
      <c r="C57" s="161"/>
      <c r="D57" s="162" t="s">
        <v>128</v>
      </c>
      <c r="E57" s="163"/>
      <c r="F57" s="163"/>
      <c r="G57" s="163"/>
      <c r="H57" s="163"/>
      <c r="I57" s="164"/>
      <c r="J57" s="165">
        <f>J116</f>
        <v>0</v>
      </c>
      <c r="K57" s="166"/>
    </row>
    <row r="58" spans="2:11" s="9" customFormat="1" ht="19.9" customHeight="1">
      <c r="B58" s="167"/>
      <c r="C58" s="168"/>
      <c r="D58" s="169" t="s">
        <v>129</v>
      </c>
      <c r="E58" s="170"/>
      <c r="F58" s="170"/>
      <c r="G58" s="170"/>
      <c r="H58" s="170"/>
      <c r="I58" s="171"/>
      <c r="J58" s="172">
        <f>J117</f>
        <v>0</v>
      </c>
      <c r="K58" s="173"/>
    </row>
    <row r="59" spans="2:11" s="9" customFormat="1" ht="19.9" customHeight="1">
      <c r="B59" s="167"/>
      <c r="C59" s="168"/>
      <c r="D59" s="169" t="s">
        <v>130</v>
      </c>
      <c r="E59" s="170"/>
      <c r="F59" s="170"/>
      <c r="G59" s="170"/>
      <c r="H59" s="170"/>
      <c r="I59" s="171"/>
      <c r="J59" s="172">
        <f>J201</f>
        <v>0</v>
      </c>
      <c r="K59" s="173"/>
    </row>
    <row r="60" spans="2:11" s="9" customFormat="1" ht="19.9" customHeight="1">
      <c r="B60" s="167"/>
      <c r="C60" s="168"/>
      <c r="D60" s="169" t="s">
        <v>131</v>
      </c>
      <c r="E60" s="170"/>
      <c r="F60" s="170"/>
      <c r="G60" s="170"/>
      <c r="H60" s="170"/>
      <c r="I60" s="171"/>
      <c r="J60" s="172">
        <f>J254</f>
        <v>0</v>
      </c>
      <c r="K60" s="173"/>
    </row>
    <row r="61" spans="2:11" s="9" customFormat="1" ht="19.9" customHeight="1">
      <c r="B61" s="167"/>
      <c r="C61" s="168"/>
      <c r="D61" s="169" t="s">
        <v>132</v>
      </c>
      <c r="E61" s="170"/>
      <c r="F61" s="170"/>
      <c r="G61" s="170"/>
      <c r="H61" s="170"/>
      <c r="I61" s="171"/>
      <c r="J61" s="172">
        <f>J372</f>
        <v>0</v>
      </c>
      <c r="K61" s="173"/>
    </row>
    <row r="62" spans="2:11" s="9" customFormat="1" ht="14.85" customHeight="1">
      <c r="B62" s="167"/>
      <c r="C62" s="168"/>
      <c r="D62" s="169" t="s">
        <v>133</v>
      </c>
      <c r="E62" s="170"/>
      <c r="F62" s="170"/>
      <c r="G62" s="170"/>
      <c r="H62" s="170"/>
      <c r="I62" s="171"/>
      <c r="J62" s="172">
        <f>J457</f>
        <v>0</v>
      </c>
      <c r="K62" s="173"/>
    </row>
    <row r="63" spans="2:11" s="9" customFormat="1" ht="19.9" customHeight="1">
      <c r="B63" s="167"/>
      <c r="C63" s="168"/>
      <c r="D63" s="169" t="s">
        <v>134</v>
      </c>
      <c r="E63" s="170"/>
      <c r="F63" s="170"/>
      <c r="G63" s="170"/>
      <c r="H63" s="170"/>
      <c r="I63" s="171"/>
      <c r="J63" s="172">
        <f>J481</f>
        <v>0</v>
      </c>
      <c r="K63" s="173"/>
    </row>
    <row r="64" spans="2:11" s="9" customFormat="1" ht="19.9" customHeight="1">
      <c r="B64" s="167"/>
      <c r="C64" s="168"/>
      <c r="D64" s="169" t="s">
        <v>135</v>
      </c>
      <c r="E64" s="170"/>
      <c r="F64" s="170"/>
      <c r="G64" s="170"/>
      <c r="H64" s="170"/>
      <c r="I64" s="171"/>
      <c r="J64" s="172">
        <f>J502</f>
        <v>0</v>
      </c>
      <c r="K64" s="173"/>
    </row>
    <row r="65" spans="2:11" s="9" customFormat="1" ht="14.85" customHeight="1">
      <c r="B65" s="167"/>
      <c r="C65" s="168"/>
      <c r="D65" s="169" t="s">
        <v>136</v>
      </c>
      <c r="E65" s="170"/>
      <c r="F65" s="170"/>
      <c r="G65" s="170"/>
      <c r="H65" s="170"/>
      <c r="I65" s="171"/>
      <c r="J65" s="172">
        <f>J503</f>
        <v>0</v>
      </c>
      <c r="K65" s="173"/>
    </row>
    <row r="66" spans="2:11" s="9" customFormat="1" ht="14.85" customHeight="1">
      <c r="B66" s="167"/>
      <c r="C66" s="168"/>
      <c r="D66" s="169" t="s">
        <v>137</v>
      </c>
      <c r="E66" s="170"/>
      <c r="F66" s="170"/>
      <c r="G66" s="170"/>
      <c r="H66" s="170"/>
      <c r="I66" s="171"/>
      <c r="J66" s="172">
        <f>J606</f>
        <v>0</v>
      </c>
      <c r="K66" s="173"/>
    </row>
    <row r="67" spans="2:11" s="9" customFormat="1" ht="14.85" customHeight="1">
      <c r="B67" s="167"/>
      <c r="C67" s="168"/>
      <c r="D67" s="169" t="s">
        <v>138</v>
      </c>
      <c r="E67" s="170"/>
      <c r="F67" s="170"/>
      <c r="G67" s="170"/>
      <c r="H67" s="170"/>
      <c r="I67" s="171"/>
      <c r="J67" s="172">
        <f>J746</f>
        <v>0</v>
      </c>
      <c r="K67" s="173"/>
    </row>
    <row r="68" spans="2:11" s="9" customFormat="1" ht="14.85" customHeight="1">
      <c r="B68" s="167"/>
      <c r="C68" s="168"/>
      <c r="D68" s="169" t="s">
        <v>139</v>
      </c>
      <c r="E68" s="170"/>
      <c r="F68" s="170"/>
      <c r="G68" s="170"/>
      <c r="H68" s="170"/>
      <c r="I68" s="171"/>
      <c r="J68" s="172">
        <f>J793</f>
        <v>0</v>
      </c>
      <c r="K68" s="173"/>
    </row>
    <row r="69" spans="2:11" s="9" customFormat="1" ht="19.9" customHeight="1">
      <c r="B69" s="167"/>
      <c r="C69" s="168"/>
      <c r="D69" s="169" t="s">
        <v>140</v>
      </c>
      <c r="E69" s="170"/>
      <c r="F69" s="170"/>
      <c r="G69" s="170"/>
      <c r="H69" s="170"/>
      <c r="I69" s="171"/>
      <c r="J69" s="172">
        <f>J803</f>
        <v>0</v>
      </c>
      <c r="K69" s="173"/>
    </row>
    <row r="70" spans="2:11" s="9" customFormat="1" ht="14.85" customHeight="1">
      <c r="B70" s="167"/>
      <c r="C70" s="168"/>
      <c r="D70" s="169" t="s">
        <v>141</v>
      </c>
      <c r="E70" s="170"/>
      <c r="F70" s="170"/>
      <c r="G70" s="170"/>
      <c r="H70" s="170"/>
      <c r="I70" s="171"/>
      <c r="J70" s="172">
        <f>J804</f>
        <v>0</v>
      </c>
      <c r="K70" s="173"/>
    </row>
    <row r="71" spans="2:11" s="9" customFormat="1" ht="14.85" customHeight="1">
      <c r="B71" s="167"/>
      <c r="C71" s="168"/>
      <c r="D71" s="169" t="s">
        <v>142</v>
      </c>
      <c r="E71" s="170"/>
      <c r="F71" s="170"/>
      <c r="G71" s="170"/>
      <c r="H71" s="170"/>
      <c r="I71" s="171"/>
      <c r="J71" s="172">
        <f>J890</f>
        <v>0</v>
      </c>
      <c r="K71" s="173"/>
    </row>
    <row r="72" spans="2:11" s="9" customFormat="1" ht="14.85" customHeight="1">
      <c r="B72" s="167"/>
      <c r="C72" s="168"/>
      <c r="D72" s="169" t="s">
        <v>143</v>
      </c>
      <c r="E72" s="170"/>
      <c r="F72" s="170"/>
      <c r="G72" s="170"/>
      <c r="H72" s="170"/>
      <c r="I72" s="171"/>
      <c r="J72" s="172">
        <f>J908</f>
        <v>0</v>
      </c>
      <c r="K72" s="173"/>
    </row>
    <row r="73" spans="2:11" s="9" customFormat="1" ht="19.9" customHeight="1">
      <c r="B73" s="167"/>
      <c r="C73" s="168"/>
      <c r="D73" s="169" t="s">
        <v>144</v>
      </c>
      <c r="E73" s="170"/>
      <c r="F73" s="170"/>
      <c r="G73" s="170"/>
      <c r="H73" s="170"/>
      <c r="I73" s="171"/>
      <c r="J73" s="172">
        <f>J997</f>
        <v>0</v>
      </c>
      <c r="K73" s="173"/>
    </row>
    <row r="74" spans="2:11" s="9" customFormat="1" ht="19.9" customHeight="1">
      <c r="B74" s="167"/>
      <c r="C74" s="168"/>
      <c r="D74" s="169" t="s">
        <v>145</v>
      </c>
      <c r="E74" s="170"/>
      <c r="F74" s="170"/>
      <c r="G74" s="170"/>
      <c r="H74" s="170"/>
      <c r="I74" s="171"/>
      <c r="J74" s="172">
        <f>J1006</f>
        <v>0</v>
      </c>
      <c r="K74" s="173"/>
    </row>
    <row r="75" spans="2:11" s="8" customFormat="1" ht="24.95" customHeight="1">
      <c r="B75" s="160"/>
      <c r="C75" s="161"/>
      <c r="D75" s="162" t="s">
        <v>146</v>
      </c>
      <c r="E75" s="163"/>
      <c r="F75" s="163"/>
      <c r="G75" s="163"/>
      <c r="H75" s="163"/>
      <c r="I75" s="164"/>
      <c r="J75" s="165">
        <f>J1008</f>
        <v>0</v>
      </c>
      <c r="K75" s="166"/>
    </row>
    <row r="76" spans="2:11" s="9" customFormat="1" ht="19.9" customHeight="1">
      <c r="B76" s="167"/>
      <c r="C76" s="168"/>
      <c r="D76" s="169" t="s">
        <v>147</v>
      </c>
      <c r="E76" s="170"/>
      <c r="F76" s="170"/>
      <c r="G76" s="170"/>
      <c r="H76" s="170"/>
      <c r="I76" s="171"/>
      <c r="J76" s="172">
        <f>J1009</f>
        <v>0</v>
      </c>
      <c r="K76" s="173"/>
    </row>
    <row r="77" spans="2:11" s="9" customFormat="1" ht="19.9" customHeight="1">
      <c r="B77" s="167"/>
      <c r="C77" s="168"/>
      <c r="D77" s="169" t="s">
        <v>148</v>
      </c>
      <c r="E77" s="170"/>
      <c r="F77" s="170"/>
      <c r="G77" s="170"/>
      <c r="H77" s="170"/>
      <c r="I77" s="171"/>
      <c r="J77" s="172">
        <f>J1116</f>
        <v>0</v>
      </c>
      <c r="K77" s="173"/>
    </row>
    <row r="78" spans="2:11" s="9" customFormat="1" ht="19.9" customHeight="1">
      <c r="B78" s="167"/>
      <c r="C78" s="168"/>
      <c r="D78" s="169" t="s">
        <v>149</v>
      </c>
      <c r="E78" s="170"/>
      <c r="F78" s="170"/>
      <c r="G78" s="170"/>
      <c r="H78" s="170"/>
      <c r="I78" s="171"/>
      <c r="J78" s="172">
        <f>J1190</f>
        <v>0</v>
      </c>
      <c r="K78" s="173"/>
    </row>
    <row r="79" spans="2:11" s="9" customFormat="1" ht="19.9" customHeight="1">
      <c r="B79" s="167"/>
      <c r="C79" s="168"/>
      <c r="D79" s="169" t="s">
        <v>150</v>
      </c>
      <c r="E79" s="170"/>
      <c r="F79" s="170"/>
      <c r="G79" s="170"/>
      <c r="H79" s="170"/>
      <c r="I79" s="171"/>
      <c r="J79" s="172">
        <f>J1242</f>
        <v>0</v>
      </c>
      <c r="K79" s="173"/>
    </row>
    <row r="80" spans="2:11" s="9" customFormat="1" ht="19.9" customHeight="1">
      <c r="B80" s="167"/>
      <c r="C80" s="168"/>
      <c r="D80" s="169" t="s">
        <v>151</v>
      </c>
      <c r="E80" s="170"/>
      <c r="F80" s="170"/>
      <c r="G80" s="170"/>
      <c r="H80" s="170"/>
      <c r="I80" s="171"/>
      <c r="J80" s="172">
        <f>J1272</f>
        <v>0</v>
      </c>
      <c r="K80" s="173"/>
    </row>
    <row r="81" spans="2:11" s="9" customFormat="1" ht="19.9" customHeight="1">
      <c r="B81" s="167"/>
      <c r="C81" s="168"/>
      <c r="D81" s="169" t="s">
        <v>152</v>
      </c>
      <c r="E81" s="170"/>
      <c r="F81" s="170"/>
      <c r="G81" s="170"/>
      <c r="H81" s="170"/>
      <c r="I81" s="171"/>
      <c r="J81" s="172">
        <f>J1304</f>
        <v>0</v>
      </c>
      <c r="K81" s="173"/>
    </row>
    <row r="82" spans="2:11" s="9" customFormat="1" ht="19.9" customHeight="1">
      <c r="B82" s="167"/>
      <c r="C82" s="168"/>
      <c r="D82" s="169" t="s">
        <v>153</v>
      </c>
      <c r="E82" s="170"/>
      <c r="F82" s="170"/>
      <c r="G82" s="170"/>
      <c r="H82" s="170"/>
      <c r="I82" s="171"/>
      <c r="J82" s="172">
        <f>J1310</f>
        <v>0</v>
      </c>
      <c r="K82" s="173"/>
    </row>
    <row r="83" spans="2:11" s="9" customFormat="1" ht="19.9" customHeight="1">
      <c r="B83" s="167"/>
      <c r="C83" s="168"/>
      <c r="D83" s="169" t="s">
        <v>154</v>
      </c>
      <c r="E83" s="170"/>
      <c r="F83" s="170"/>
      <c r="G83" s="170"/>
      <c r="H83" s="170"/>
      <c r="I83" s="171"/>
      <c r="J83" s="172">
        <f>J1342</f>
        <v>0</v>
      </c>
      <c r="K83" s="173"/>
    </row>
    <row r="84" spans="2:11" s="9" customFormat="1" ht="19.9" customHeight="1">
      <c r="B84" s="167"/>
      <c r="C84" s="168"/>
      <c r="D84" s="169" t="s">
        <v>155</v>
      </c>
      <c r="E84" s="170"/>
      <c r="F84" s="170"/>
      <c r="G84" s="170"/>
      <c r="H84" s="170"/>
      <c r="I84" s="171"/>
      <c r="J84" s="172">
        <f>J1375</f>
        <v>0</v>
      </c>
      <c r="K84" s="173"/>
    </row>
    <row r="85" spans="2:11" s="9" customFormat="1" ht="19.9" customHeight="1">
      <c r="B85" s="167"/>
      <c r="C85" s="168"/>
      <c r="D85" s="169" t="s">
        <v>156</v>
      </c>
      <c r="E85" s="170"/>
      <c r="F85" s="170"/>
      <c r="G85" s="170"/>
      <c r="H85" s="170"/>
      <c r="I85" s="171"/>
      <c r="J85" s="172">
        <f>J1418</f>
        <v>0</v>
      </c>
      <c r="K85" s="173"/>
    </row>
    <row r="86" spans="2:11" s="9" customFormat="1" ht="19.9" customHeight="1">
      <c r="B86" s="167"/>
      <c r="C86" s="168"/>
      <c r="D86" s="169" t="s">
        <v>157</v>
      </c>
      <c r="E86" s="170"/>
      <c r="F86" s="170"/>
      <c r="G86" s="170"/>
      <c r="H86" s="170"/>
      <c r="I86" s="171"/>
      <c r="J86" s="172">
        <f>J1515</f>
        <v>0</v>
      </c>
      <c r="K86" s="173"/>
    </row>
    <row r="87" spans="2:11" s="9" customFormat="1" ht="19.9" customHeight="1">
      <c r="B87" s="167"/>
      <c r="C87" s="168"/>
      <c r="D87" s="169" t="s">
        <v>158</v>
      </c>
      <c r="E87" s="170"/>
      <c r="F87" s="170"/>
      <c r="G87" s="170"/>
      <c r="H87" s="170"/>
      <c r="I87" s="171"/>
      <c r="J87" s="172">
        <f>J1558</f>
        <v>0</v>
      </c>
      <c r="K87" s="173"/>
    </row>
    <row r="88" spans="2:11" s="9" customFormat="1" ht="19.9" customHeight="1">
      <c r="B88" s="167"/>
      <c r="C88" s="168"/>
      <c r="D88" s="169" t="s">
        <v>159</v>
      </c>
      <c r="E88" s="170"/>
      <c r="F88" s="170"/>
      <c r="G88" s="170"/>
      <c r="H88" s="170"/>
      <c r="I88" s="171"/>
      <c r="J88" s="172">
        <f>J1654</f>
        <v>0</v>
      </c>
      <c r="K88" s="173"/>
    </row>
    <row r="89" spans="2:11" s="9" customFormat="1" ht="19.9" customHeight="1">
      <c r="B89" s="167"/>
      <c r="C89" s="168"/>
      <c r="D89" s="169" t="s">
        <v>160</v>
      </c>
      <c r="E89" s="170"/>
      <c r="F89" s="170"/>
      <c r="G89" s="170"/>
      <c r="H89" s="170"/>
      <c r="I89" s="171"/>
      <c r="J89" s="172">
        <f>J1724</f>
        <v>0</v>
      </c>
      <c r="K89" s="173"/>
    </row>
    <row r="90" spans="2:11" s="9" customFormat="1" ht="19.9" customHeight="1">
      <c r="B90" s="167"/>
      <c r="C90" s="168"/>
      <c r="D90" s="169" t="s">
        <v>161</v>
      </c>
      <c r="E90" s="170"/>
      <c r="F90" s="170"/>
      <c r="G90" s="170"/>
      <c r="H90" s="170"/>
      <c r="I90" s="171"/>
      <c r="J90" s="172">
        <f>J1779</f>
        <v>0</v>
      </c>
      <c r="K90" s="173"/>
    </row>
    <row r="91" spans="2:11" s="9" customFormat="1" ht="19.9" customHeight="1">
      <c r="B91" s="167"/>
      <c r="C91" s="168"/>
      <c r="D91" s="169" t="s">
        <v>162</v>
      </c>
      <c r="E91" s="170"/>
      <c r="F91" s="170"/>
      <c r="G91" s="170"/>
      <c r="H91" s="170"/>
      <c r="I91" s="171"/>
      <c r="J91" s="172">
        <f>J1799</f>
        <v>0</v>
      </c>
      <c r="K91" s="173"/>
    </row>
    <row r="92" spans="2:11" s="9" customFormat="1" ht="19.9" customHeight="1">
      <c r="B92" s="167"/>
      <c r="C92" s="168"/>
      <c r="D92" s="169" t="s">
        <v>163</v>
      </c>
      <c r="E92" s="170"/>
      <c r="F92" s="170"/>
      <c r="G92" s="170"/>
      <c r="H92" s="170"/>
      <c r="I92" s="171"/>
      <c r="J92" s="172">
        <f>J1866</f>
        <v>0</v>
      </c>
      <c r="K92" s="173"/>
    </row>
    <row r="93" spans="2:11" s="8" customFormat="1" ht="24.95" customHeight="1">
      <c r="B93" s="160"/>
      <c r="C93" s="161"/>
      <c r="D93" s="162" t="s">
        <v>164</v>
      </c>
      <c r="E93" s="163"/>
      <c r="F93" s="163"/>
      <c r="G93" s="163"/>
      <c r="H93" s="163"/>
      <c r="I93" s="164"/>
      <c r="J93" s="165">
        <f>J1883</f>
        <v>0</v>
      </c>
      <c r="K93" s="166"/>
    </row>
    <row r="94" spans="2:11" s="9" customFormat="1" ht="19.9" customHeight="1">
      <c r="B94" s="167"/>
      <c r="C94" s="168"/>
      <c r="D94" s="169" t="s">
        <v>165</v>
      </c>
      <c r="E94" s="170"/>
      <c r="F94" s="170"/>
      <c r="G94" s="170"/>
      <c r="H94" s="170"/>
      <c r="I94" s="171"/>
      <c r="J94" s="172">
        <f>J1884</f>
        <v>0</v>
      </c>
      <c r="K94" s="173"/>
    </row>
    <row r="95" spans="2:11" s="8" customFormat="1" ht="24.95" customHeight="1">
      <c r="B95" s="160"/>
      <c r="C95" s="161"/>
      <c r="D95" s="162" t="s">
        <v>166</v>
      </c>
      <c r="E95" s="163"/>
      <c r="F95" s="163"/>
      <c r="G95" s="163"/>
      <c r="H95" s="163"/>
      <c r="I95" s="164"/>
      <c r="J95" s="165">
        <f>J1888</f>
        <v>0</v>
      </c>
      <c r="K95" s="166"/>
    </row>
    <row r="96" spans="2:11" s="1" customFormat="1" ht="21.75" customHeight="1">
      <c r="B96" s="43"/>
      <c r="C96" s="44"/>
      <c r="D96" s="44"/>
      <c r="E96" s="44"/>
      <c r="F96" s="44"/>
      <c r="G96" s="44"/>
      <c r="H96" s="44"/>
      <c r="I96" s="129"/>
      <c r="J96" s="44"/>
      <c r="K96" s="47"/>
    </row>
    <row r="97" spans="2:11" s="1" customFormat="1" ht="6.95" customHeight="1">
      <c r="B97" s="58"/>
      <c r="C97" s="59"/>
      <c r="D97" s="59"/>
      <c r="E97" s="59"/>
      <c r="F97" s="59"/>
      <c r="G97" s="59"/>
      <c r="H97" s="59"/>
      <c r="I97" s="150"/>
      <c r="J97" s="59"/>
      <c r="K97" s="60"/>
    </row>
    <row r="101" spans="2:12" s="1" customFormat="1" ht="6.95" customHeight="1">
      <c r="B101" s="61"/>
      <c r="C101" s="62"/>
      <c r="D101" s="62"/>
      <c r="E101" s="62"/>
      <c r="F101" s="62"/>
      <c r="G101" s="62"/>
      <c r="H101" s="62"/>
      <c r="I101" s="153"/>
      <c r="J101" s="62"/>
      <c r="K101" s="62"/>
      <c r="L101" s="63"/>
    </row>
    <row r="102" spans="2:12" s="1" customFormat="1" ht="36.95" customHeight="1">
      <c r="B102" s="43"/>
      <c r="C102" s="64" t="s">
        <v>167</v>
      </c>
      <c r="D102" s="65"/>
      <c r="E102" s="65"/>
      <c r="F102" s="65"/>
      <c r="G102" s="65"/>
      <c r="H102" s="65"/>
      <c r="I102" s="174"/>
      <c r="J102" s="65"/>
      <c r="K102" s="65"/>
      <c r="L102" s="63"/>
    </row>
    <row r="103" spans="2:12" s="1" customFormat="1" ht="6.95" customHeight="1">
      <c r="B103" s="43"/>
      <c r="C103" s="65"/>
      <c r="D103" s="65"/>
      <c r="E103" s="65"/>
      <c r="F103" s="65"/>
      <c r="G103" s="65"/>
      <c r="H103" s="65"/>
      <c r="I103" s="174"/>
      <c r="J103" s="65"/>
      <c r="K103" s="65"/>
      <c r="L103" s="63"/>
    </row>
    <row r="104" spans="2:12" s="1" customFormat="1" ht="14.45" customHeight="1">
      <c r="B104" s="43"/>
      <c r="C104" s="67" t="s">
        <v>18</v>
      </c>
      <c r="D104" s="65"/>
      <c r="E104" s="65"/>
      <c r="F104" s="65"/>
      <c r="G104" s="65"/>
      <c r="H104" s="65"/>
      <c r="I104" s="174"/>
      <c r="J104" s="65"/>
      <c r="K104" s="65"/>
      <c r="L104" s="63"/>
    </row>
    <row r="105" spans="2:12" s="1" customFormat="1" ht="16.5" customHeight="1">
      <c r="B105" s="43"/>
      <c r="C105" s="65"/>
      <c r="D105" s="65"/>
      <c r="E105" s="425" t="str">
        <f>E7</f>
        <v>Stavební úpravy obj.stájové budovy Veterinární nemocnice v areálu SVÚ Jihlava</v>
      </c>
      <c r="F105" s="426"/>
      <c r="G105" s="426"/>
      <c r="H105" s="426"/>
      <c r="I105" s="174"/>
      <c r="J105" s="65"/>
      <c r="K105" s="65"/>
      <c r="L105" s="63"/>
    </row>
    <row r="106" spans="2:12" s="1" customFormat="1" ht="14.45" customHeight="1">
      <c r="B106" s="43"/>
      <c r="C106" s="67" t="s">
        <v>121</v>
      </c>
      <c r="D106" s="65"/>
      <c r="E106" s="65"/>
      <c r="F106" s="65"/>
      <c r="G106" s="65"/>
      <c r="H106" s="65"/>
      <c r="I106" s="174"/>
      <c r="J106" s="65"/>
      <c r="K106" s="65"/>
      <c r="L106" s="63"/>
    </row>
    <row r="107" spans="2:12" s="1" customFormat="1" ht="17.25" customHeight="1">
      <c r="B107" s="43"/>
      <c r="C107" s="65"/>
      <c r="D107" s="65"/>
      <c r="E107" s="420" t="str">
        <f>E9</f>
        <v>SO_01 - Administrativní budova</v>
      </c>
      <c r="F107" s="427"/>
      <c r="G107" s="427"/>
      <c r="H107" s="427"/>
      <c r="I107" s="174"/>
      <c r="J107" s="65"/>
      <c r="K107" s="65"/>
      <c r="L107" s="63"/>
    </row>
    <row r="108" spans="2:12" s="1" customFormat="1" ht="6.95" customHeight="1">
      <c r="B108" s="43"/>
      <c r="C108" s="65"/>
      <c r="D108" s="65"/>
      <c r="E108" s="65"/>
      <c r="F108" s="65"/>
      <c r="G108" s="65"/>
      <c r="H108" s="65"/>
      <c r="I108" s="174"/>
      <c r="J108" s="65"/>
      <c r="K108" s="65"/>
      <c r="L108" s="63"/>
    </row>
    <row r="109" spans="2:12" s="1" customFormat="1" ht="18" customHeight="1">
      <c r="B109" s="43"/>
      <c r="C109" s="67" t="s">
        <v>24</v>
      </c>
      <c r="D109" s="65"/>
      <c r="E109" s="65"/>
      <c r="F109" s="175" t="str">
        <f>F12</f>
        <v>Jihlava</v>
      </c>
      <c r="G109" s="65"/>
      <c r="H109" s="65"/>
      <c r="I109" s="176" t="s">
        <v>26</v>
      </c>
      <c r="J109" s="75" t="str">
        <f>IF(J12="","",J12)</f>
        <v>4. 4. 2017</v>
      </c>
      <c r="K109" s="65"/>
      <c r="L109" s="63"/>
    </row>
    <row r="110" spans="2:12" s="1" customFormat="1" ht="6.95" customHeight="1">
      <c r="B110" s="43"/>
      <c r="C110" s="65"/>
      <c r="D110" s="65"/>
      <c r="E110" s="65"/>
      <c r="F110" s="65"/>
      <c r="G110" s="65"/>
      <c r="H110" s="65"/>
      <c r="I110" s="174"/>
      <c r="J110" s="65"/>
      <c r="K110" s="65"/>
      <c r="L110" s="63"/>
    </row>
    <row r="111" spans="2:12" s="1" customFormat="1" ht="15">
      <c r="B111" s="43"/>
      <c r="C111" s="67" t="s">
        <v>32</v>
      </c>
      <c r="D111" s="65"/>
      <c r="E111" s="65"/>
      <c r="F111" s="175" t="str">
        <f>E15</f>
        <v>SVÚ Jihlava, Rantířovská 93, Jihlava</v>
      </c>
      <c r="G111" s="65"/>
      <c r="H111" s="65"/>
      <c r="I111" s="176" t="s">
        <v>39</v>
      </c>
      <c r="J111" s="175" t="str">
        <f>E21</f>
        <v>Obchodní projekt Jihlava, spol.s r.o.</v>
      </c>
      <c r="K111" s="65"/>
      <c r="L111" s="63"/>
    </row>
    <row r="112" spans="2:12" s="1" customFormat="1" ht="14.45" customHeight="1">
      <c r="B112" s="43"/>
      <c r="C112" s="67" t="s">
        <v>37</v>
      </c>
      <c r="D112" s="65"/>
      <c r="E112" s="65"/>
      <c r="F112" s="175" t="str">
        <f>IF(E18="","",E18)</f>
        <v/>
      </c>
      <c r="G112" s="65"/>
      <c r="H112" s="65"/>
      <c r="I112" s="174"/>
      <c r="J112" s="65"/>
      <c r="K112" s="65"/>
      <c r="L112" s="63"/>
    </row>
    <row r="113" spans="2:12" s="1" customFormat="1" ht="10.35" customHeight="1">
      <c r="B113" s="43"/>
      <c r="C113" s="65"/>
      <c r="D113" s="65"/>
      <c r="E113" s="65"/>
      <c r="F113" s="65"/>
      <c r="G113" s="65"/>
      <c r="H113" s="65"/>
      <c r="I113" s="174"/>
      <c r="J113" s="65"/>
      <c r="K113" s="65"/>
      <c r="L113" s="63"/>
    </row>
    <row r="114" spans="2:20" s="10" customFormat="1" ht="29.25" customHeight="1">
      <c r="B114" s="177"/>
      <c r="C114" s="178" t="s">
        <v>168</v>
      </c>
      <c r="D114" s="179" t="s">
        <v>63</v>
      </c>
      <c r="E114" s="179" t="s">
        <v>59</v>
      </c>
      <c r="F114" s="179" t="s">
        <v>169</v>
      </c>
      <c r="G114" s="179" t="s">
        <v>170</v>
      </c>
      <c r="H114" s="179" t="s">
        <v>171</v>
      </c>
      <c r="I114" s="180" t="s">
        <v>172</v>
      </c>
      <c r="J114" s="179" t="s">
        <v>125</v>
      </c>
      <c r="K114" s="181" t="s">
        <v>173</v>
      </c>
      <c r="L114" s="182"/>
      <c r="M114" s="83" t="s">
        <v>174</v>
      </c>
      <c r="N114" s="84" t="s">
        <v>48</v>
      </c>
      <c r="O114" s="84" t="s">
        <v>175</v>
      </c>
      <c r="P114" s="84" t="s">
        <v>176</v>
      </c>
      <c r="Q114" s="84" t="s">
        <v>177</v>
      </c>
      <c r="R114" s="84" t="s">
        <v>178</v>
      </c>
      <c r="S114" s="84" t="s">
        <v>179</v>
      </c>
      <c r="T114" s="85" t="s">
        <v>180</v>
      </c>
    </row>
    <row r="115" spans="2:63" s="1" customFormat="1" ht="29.25" customHeight="1">
      <c r="B115" s="43"/>
      <c r="C115" s="89" t="s">
        <v>126</v>
      </c>
      <c r="D115" s="65"/>
      <c r="E115" s="65"/>
      <c r="F115" s="65"/>
      <c r="G115" s="65"/>
      <c r="H115" s="65"/>
      <c r="I115" s="174"/>
      <c r="J115" s="183">
        <f>BK115</f>
        <v>0</v>
      </c>
      <c r="K115" s="65"/>
      <c r="L115" s="63"/>
      <c r="M115" s="86"/>
      <c r="N115" s="87"/>
      <c r="O115" s="87"/>
      <c r="P115" s="184">
        <f>P116+P1008+P1883+P1888</f>
        <v>0</v>
      </c>
      <c r="Q115" s="87"/>
      <c r="R115" s="184">
        <f>R116+R1008+R1883+R1888</f>
        <v>732.9510659200001</v>
      </c>
      <c r="S115" s="87"/>
      <c r="T115" s="185">
        <f>T116+T1008+T1883+T1888</f>
        <v>834.1860370000002</v>
      </c>
      <c r="AT115" s="25" t="s">
        <v>77</v>
      </c>
      <c r="AU115" s="25" t="s">
        <v>127</v>
      </c>
      <c r="BK115" s="186">
        <f>BK116+BK1008+BK1883+BK1888</f>
        <v>0</v>
      </c>
    </row>
    <row r="116" spans="2:63" s="11" customFormat="1" ht="37.35" customHeight="1">
      <c r="B116" s="187"/>
      <c r="C116" s="188"/>
      <c r="D116" s="189" t="s">
        <v>77</v>
      </c>
      <c r="E116" s="190" t="s">
        <v>181</v>
      </c>
      <c r="F116" s="190" t="s">
        <v>182</v>
      </c>
      <c r="G116" s="188"/>
      <c r="H116" s="188"/>
      <c r="I116" s="191"/>
      <c r="J116" s="192">
        <f>BK116</f>
        <v>0</v>
      </c>
      <c r="K116" s="188"/>
      <c r="L116" s="193"/>
      <c r="M116" s="194"/>
      <c r="N116" s="195"/>
      <c r="O116" s="195"/>
      <c r="P116" s="196">
        <f>P117+P201+P254+P372+P481+P502+P803+P997+P1006</f>
        <v>0</v>
      </c>
      <c r="Q116" s="195"/>
      <c r="R116" s="196">
        <f>R117+R201+R254+R372+R481+R502+R803+R997+R1006</f>
        <v>695.3390770000001</v>
      </c>
      <c r="S116" s="195"/>
      <c r="T116" s="197">
        <f>T117+T201+T254+T372+T481+T502+T803+T997+T1006</f>
        <v>834.1860370000002</v>
      </c>
      <c r="AR116" s="198" t="s">
        <v>85</v>
      </c>
      <c r="AT116" s="199" t="s">
        <v>77</v>
      </c>
      <c r="AU116" s="199" t="s">
        <v>78</v>
      </c>
      <c r="AY116" s="198" t="s">
        <v>183</v>
      </c>
      <c r="BK116" s="200">
        <f>BK117+BK201+BK254+BK372+BK481+BK502+BK803+BK997+BK1006</f>
        <v>0</v>
      </c>
    </row>
    <row r="117" spans="2:63" s="11" customFormat="1" ht="19.9" customHeight="1">
      <c r="B117" s="187"/>
      <c r="C117" s="188"/>
      <c r="D117" s="201" t="s">
        <v>77</v>
      </c>
      <c r="E117" s="202" t="s">
        <v>85</v>
      </c>
      <c r="F117" s="202" t="s">
        <v>184</v>
      </c>
      <c r="G117" s="188"/>
      <c r="H117" s="188"/>
      <c r="I117" s="191"/>
      <c r="J117" s="203">
        <f>BK117</f>
        <v>0</v>
      </c>
      <c r="K117" s="188"/>
      <c r="L117" s="193"/>
      <c r="M117" s="194"/>
      <c r="N117" s="195"/>
      <c r="O117" s="195"/>
      <c r="P117" s="196">
        <f>SUM(P118:P200)</f>
        <v>0</v>
      </c>
      <c r="Q117" s="195"/>
      <c r="R117" s="196">
        <f>SUM(R118:R200)</f>
        <v>0</v>
      </c>
      <c r="S117" s="195"/>
      <c r="T117" s="197">
        <f>SUM(T118:T200)</f>
        <v>0</v>
      </c>
      <c r="AR117" s="198" t="s">
        <v>85</v>
      </c>
      <c r="AT117" s="199" t="s">
        <v>77</v>
      </c>
      <c r="AU117" s="199" t="s">
        <v>85</v>
      </c>
      <c r="AY117" s="198" t="s">
        <v>183</v>
      </c>
      <c r="BK117" s="200">
        <f>SUM(BK118:BK200)</f>
        <v>0</v>
      </c>
    </row>
    <row r="118" spans="2:65" s="1" customFormat="1" ht="25.5" customHeight="1">
      <c r="B118" s="43"/>
      <c r="C118" s="204" t="s">
        <v>85</v>
      </c>
      <c r="D118" s="204" t="s">
        <v>185</v>
      </c>
      <c r="E118" s="205" t="s">
        <v>186</v>
      </c>
      <c r="F118" s="206" t="s">
        <v>187</v>
      </c>
      <c r="G118" s="207" t="s">
        <v>188</v>
      </c>
      <c r="H118" s="208">
        <v>100.777</v>
      </c>
      <c r="I118" s="209"/>
      <c r="J118" s="210">
        <f>ROUND(I118*H118,2)</f>
        <v>0</v>
      </c>
      <c r="K118" s="206" t="s">
        <v>189</v>
      </c>
      <c r="L118" s="63"/>
      <c r="M118" s="211" t="s">
        <v>34</v>
      </c>
      <c r="N118" s="212" t="s">
        <v>49</v>
      </c>
      <c r="O118" s="44"/>
      <c r="P118" s="213">
        <f>O118*H118</f>
        <v>0</v>
      </c>
      <c r="Q118" s="213">
        <v>0</v>
      </c>
      <c r="R118" s="213">
        <f>Q118*H118</f>
        <v>0</v>
      </c>
      <c r="S118" s="213">
        <v>0</v>
      </c>
      <c r="T118" s="214">
        <f>S118*H118</f>
        <v>0</v>
      </c>
      <c r="AR118" s="25" t="s">
        <v>190</v>
      </c>
      <c r="AT118" s="25" t="s">
        <v>185</v>
      </c>
      <c r="AU118" s="25" t="s">
        <v>89</v>
      </c>
      <c r="AY118" s="25" t="s">
        <v>183</v>
      </c>
      <c r="BE118" s="215">
        <f>IF(N118="základní",J118,0)</f>
        <v>0</v>
      </c>
      <c r="BF118" s="215">
        <f>IF(N118="snížená",J118,0)</f>
        <v>0</v>
      </c>
      <c r="BG118" s="215">
        <f>IF(N118="zákl. přenesená",J118,0)</f>
        <v>0</v>
      </c>
      <c r="BH118" s="215">
        <f>IF(N118="sníž. přenesená",J118,0)</f>
        <v>0</v>
      </c>
      <c r="BI118" s="215">
        <f>IF(N118="nulová",J118,0)</f>
        <v>0</v>
      </c>
      <c r="BJ118" s="25" t="s">
        <v>85</v>
      </c>
      <c r="BK118" s="215">
        <f>ROUND(I118*H118,2)</f>
        <v>0</v>
      </c>
      <c r="BL118" s="25" t="s">
        <v>190</v>
      </c>
      <c r="BM118" s="25" t="s">
        <v>191</v>
      </c>
    </row>
    <row r="119" spans="2:51" s="12" customFormat="1" ht="13.5">
      <c r="B119" s="216"/>
      <c r="C119" s="217"/>
      <c r="D119" s="218" t="s">
        <v>192</v>
      </c>
      <c r="E119" s="219" t="s">
        <v>34</v>
      </c>
      <c r="F119" s="220" t="s">
        <v>193</v>
      </c>
      <c r="G119" s="217"/>
      <c r="H119" s="221" t="s">
        <v>34</v>
      </c>
      <c r="I119" s="222"/>
      <c r="J119" s="217"/>
      <c r="K119" s="217"/>
      <c r="L119" s="223"/>
      <c r="M119" s="224"/>
      <c r="N119" s="225"/>
      <c r="O119" s="225"/>
      <c r="P119" s="225"/>
      <c r="Q119" s="225"/>
      <c r="R119" s="225"/>
      <c r="S119" s="225"/>
      <c r="T119" s="226"/>
      <c r="AT119" s="227" t="s">
        <v>192</v>
      </c>
      <c r="AU119" s="227" t="s">
        <v>89</v>
      </c>
      <c r="AV119" s="12" t="s">
        <v>85</v>
      </c>
      <c r="AW119" s="12" t="s">
        <v>41</v>
      </c>
      <c r="AX119" s="12" t="s">
        <v>78</v>
      </c>
      <c r="AY119" s="227" t="s">
        <v>183</v>
      </c>
    </row>
    <row r="120" spans="2:51" s="13" customFormat="1" ht="13.5">
      <c r="B120" s="228"/>
      <c r="C120" s="229"/>
      <c r="D120" s="218" t="s">
        <v>192</v>
      </c>
      <c r="E120" s="230" t="s">
        <v>34</v>
      </c>
      <c r="F120" s="231" t="s">
        <v>194</v>
      </c>
      <c r="G120" s="229"/>
      <c r="H120" s="232">
        <v>82.161</v>
      </c>
      <c r="I120" s="233"/>
      <c r="J120" s="229"/>
      <c r="K120" s="229"/>
      <c r="L120" s="234"/>
      <c r="M120" s="235"/>
      <c r="N120" s="236"/>
      <c r="O120" s="236"/>
      <c r="P120" s="236"/>
      <c r="Q120" s="236"/>
      <c r="R120" s="236"/>
      <c r="S120" s="236"/>
      <c r="T120" s="237"/>
      <c r="AT120" s="238" t="s">
        <v>192</v>
      </c>
      <c r="AU120" s="238" t="s">
        <v>89</v>
      </c>
      <c r="AV120" s="13" t="s">
        <v>89</v>
      </c>
      <c r="AW120" s="13" t="s">
        <v>41</v>
      </c>
      <c r="AX120" s="13" t="s">
        <v>78</v>
      </c>
      <c r="AY120" s="238" t="s">
        <v>183</v>
      </c>
    </row>
    <row r="121" spans="2:51" s="14" customFormat="1" ht="13.5">
      <c r="B121" s="239"/>
      <c r="C121" s="240"/>
      <c r="D121" s="218" t="s">
        <v>192</v>
      </c>
      <c r="E121" s="241" t="s">
        <v>34</v>
      </c>
      <c r="F121" s="242" t="s">
        <v>195</v>
      </c>
      <c r="G121" s="240"/>
      <c r="H121" s="243">
        <v>82.161</v>
      </c>
      <c r="I121" s="244"/>
      <c r="J121" s="240"/>
      <c r="K121" s="240"/>
      <c r="L121" s="245"/>
      <c r="M121" s="246"/>
      <c r="N121" s="247"/>
      <c r="O121" s="247"/>
      <c r="P121" s="247"/>
      <c r="Q121" s="247"/>
      <c r="R121" s="247"/>
      <c r="S121" s="247"/>
      <c r="T121" s="248"/>
      <c r="AT121" s="249" t="s">
        <v>192</v>
      </c>
      <c r="AU121" s="249" t="s">
        <v>89</v>
      </c>
      <c r="AV121" s="14" t="s">
        <v>196</v>
      </c>
      <c r="AW121" s="14" t="s">
        <v>41</v>
      </c>
      <c r="AX121" s="14" t="s">
        <v>78</v>
      </c>
      <c r="AY121" s="249" t="s">
        <v>183</v>
      </c>
    </row>
    <row r="122" spans="2:51" s="12" customFormat="1" ht="13.5">
      <c r="B122" s="216"/>
      <c r="C122" s="217"/>
      <c r="D122" s="218" t="s">
        <v>192</v>
      </c>
      <c r="E122" s="219" t="s">
        <v>34</v>
      </c>
      <c r="F122" s="220" t="s">
        <v>197</v>
      </c>
      <c r="G122" s="217"/>
      <c r="H122" s="221" t="s">
        <v>34</v>
      </c>
      <c r="I122" s="222"/>
      <c r="J122" s="217"/>
      <c r="K122" s="217"/>
      <c r="L122" s="223"/>
      <c r="M122" s="224"/>
      <c r="N122" s="225"/>
      <c r="O122" s="225"/>
      <c r="P122" s="225"/>
      <c r="Q122" s="225"/>
      <c r="R122" s="225"/>
      <c r="S122" s="225"/>
      <c r="T122" s="226"/>
      <c r="AT122" s="227" t="s">
        <v>192</v>
      </c>
      <c r="AU122" s="227" t="s">
        <v>89</v>
      </c>
      <c r="AV122" s="12" t="s">
        <v>85</v>
      </c>
      <c r="AW122" s="12" t="s">
        <v>41</v>
      </c>
      <c r="AX122" s="12" t="s">
        <v>78</v>
      </c>
      <c r="AY122" s="227" t="s">
        <v>183</v>
      </c>
    </row>
    <row r="123" spans="2:51" s="12" customFormat="1" ht="13.5">
      <c r="B123" s="216"/>
      <c r="C123" s="217"/>
      <c r="D123" s="218" t="s">
        <v>192</v>
      </c>
      <c r="E123" s="219" t="s">
        <v>34</v>
      </c>
      <c r="F123" s="220" t="s">
        <v>198</v>
      </c>
      <c r="G123" s="217"/>
      <c r="H123" s="221" t="s">
        <v>34</v>
      </c>
      <c r="I123" s="222"/>
      <c r="J123" s="217"/>
      <c r="K123" s="217"/>
      <c r="L123" s="223"/>
      <c r="M123" s="224"/>
      <c r="N123" s="225"/>
      <c r="O123" s="225"/>
      <c r="P123" s="225"/>
      <c r="Q123" s="225"/>
      <c r="R123" s="225"/>
      <c r="S123" s="225"/>
      <c r="T123" s="226"/>
      <c r="AT123" s="227" t="s">
        <v>192</v>
      </c>
      <c r="AU123" s="227" t="s">
        <v>89</v>
      </c>
      <c r="AV123" s="12" t="s">
        <v>85</v>
      </c>
      <c r="AW123" s="12" t="s">
        <v>41</v>
      </c>
      <c r="AX123" s="12" t="s">
        <v>78</v>
      </c>
      <c r="AY123" s="227" t="s">
        <v>183</v>
      </c>
    </row>
    <row r="124" spans="2:51" s="13" customFormat="1" ht="13.5">
      <c r="B124" s="228"/>
      <c r="C124" s="229"/>
      <c r="D124" s="218" t="s">
        <v>192</v>
      </c>
      <c r="E124" s="230" t="s">
        <v>34</v>
      </c>
      <c r="F124" s="231" t="s">
        <v>199</v>
      </c>
      <c r="G124" s="229"/>
      <c r="H124" s="232">
        <v>5.27</v>
      </c>
      <c r="I124" s="233"/>
      <c r="J124" s="229"/>
      <c r="K124" s="229"/>
      <c r="L124" s="234"/>
      <c r="M124" s="235"/>
      <c r="N124" s="236"/>
      <c r="O124" s="236"/>
      <c r="P124" s="236"/>
      <c r="Q124" s="236"/>
      <c r="R124" s="236"/>
      <c r="S124" s="236"/>
      <c r="T124" s="237"/>
      <c r="AT124" s="238" t="s">
        <v>192</v>
      </c>
      <c r="AU124" s="238" t="s">
        <v>89</v>
      </c>
      <c r="AV124" s="13" t="s">
        <v>89</v>
      </c>
      <c r="AW124" s="13" t="s">
        <v>41</v>
      </c>
      <c r="AX124" s="13" t="s">
        <v>78</v>
      </c>
      <c r="AY124" s="238" t="s">
        <v>183</v>
      </c>
    </row>
    <row r="125" spans="2:51" s="13" customFormat="1" ht="13.5">
      <c r="B125" s="228"/>
      <c r="C125" s="229"/>
      <c r="D125" s="218" t="s">
        <v>192</v>
      </c>
      <c r="E125" s="230" t="s">
        <v>34</v>
      </c>
      <c r="F125" s="231" t="s">
        <v>200</v>
      </c>
      <c r="G125" s="229"/>
      <c r="H125" s="232">
        <v>13.346</v>
      </c>
      <c r="I125" s="233"/>
      <c r="J125" s="229"/>
      <c r="K125" s="229"/>
      <c r="L125" s="234"/>
      <c r="M125" s="235"/>
      <c r="N125" s="236"/>
      <c r="O125" s="236"/>
      <c r="P125" s="236"/>
      <c r="Q125" s="236"/>
      <c r="R125" s="236"/>
      <c r="S125" s="236"/>
      <c r="T125" s="237"/>
      <c r="AT125" s="238" t="s">
        <v>192</v>
      </c>
      <c r="AU125" s="238" t="s">
        <v>89</v>
      </c>
      <c r="AV125" s="13" t="s">
        <v>89</v>
      </c>
      <c r="AW125" s="13" t="s">
        <v>41</v>
      </c>
      <c r="AX125" s="13" t="s">
        <v>78</v>
      </c>
      <c r="AY125" s="238" t="s">
        <v>183</v>
      </c>
    </row>
    <row r="126" spans="2:51" s="14" customFormat="1" ht="13.5">
      <c r="B126" s="239"/>
      <c r="C126" s="240"/>
      <c r="D126" s="218" t="s">
        <v>192</v>
      </c>
      <c r="E126" s="241" t="s">
        <v>34</v>
      </c>
      <c r="F126" s="242" t="s">
        <v>195</v>
      </c>
      <c r="G126" s="240"/>
      <c r="H126" s="243">
        <v>18.616</v>
      </c>
      <c r="I126" s="244"/>
      <c r="J126" s="240"/>
      <c r="K126" s="240"/>
      <c r="L126" s="245"/>
      <c r="M126" s="246"/>
      <c r="N126" s="247"/>
      <c r="O126" s="247"/>
      <c r="P126" s="247"/>
      <c r="Q126" s="247"/>
      <c r="R126" s="247"/>
      <c r="S126" s="247"/>
      <c r="T126" s="248"/>
      <c r="AT126" s="249" t="s">
        <v>192</v>
      </c>
      <c r="AU126" s="249" t="s">
        <v>89</v>
      </c>
      <c r="AV126" s="14" t="s">
        <v>196</v>
      </c>
      <c r="AW126" s="14" t="s">
        <v>41</v>
      </c>
      <c r="AX126" s="14" t="s">
        <v>78</v>
      </c>
      <c r="AY126" s="249" t="s">
        <v>183</v>
      </c>
    </row>
    <row r="127" spans="2:51" s="15" customFormat="1" ht="13.5">
      <c r="B127" s="250"/>
      <c r="C127" s="251"/>
      <c r="D127" s="252" t="s">
        <v>192</v>
      </c>
      <c r="E127" s="253" t="s">
        <v>34</v>
      </c>
      <c r="F127" s="254" t="s">
        <v>201</v>
      </c>
      <c r="G127" s="251"/>
      <c r="H127" s="255">
        <v>100.777</v>
      </c>
      <c r="I127" s="256"/>
      <c r="J127" s="251"/>
      <c r="K127" s="251"/>
      <c r="L127" s="257"/>
      <c r="M127" s="258"/>
      <c r="N127" s="259"/>
      <c r="O127" s="259"/>
      <c r="P127" s="259"/>
      <c r="Q127" s="259"/>
      <c r="R127" s="259"/>
      <c r="S127" s="259"/>
      <c r="T127" s="260"/>
      <c r="AT127" s="261" t="s">
        <v>192</v>
      </c>
      <c r="AU127" s="261" t="s">
        <v>89</v>
      </c>
      <c r="AV127" s="15" t="s">
        <v>190</v>
      </c>
      <c r="AW127" s="15" t="s">
        <v>41</v>
      </c>
      <c r="AX127" s="15" t="s">
        <v>85</v>
      </c>
      <c r="AY127" s="261" t="s">
        <v>183</v>
      </c>
    </row>
    <row r="128" spans="2:65" s="1" customFormat="1" ht="25.5" customHeight="1">
      <c r="B128" s="43"/>
      <c r="C128" s="204" t="s">
        <v>89</v>
      </c>
      <c r="D128" s="204" t="s">
        <v>185</v>
      </c>
      <c r="E128" s="205" t="s">
        <v>202</v>
      </c>
      <c r="F128" s="206" t="s">
        <v>203</v>
      </c>
      <c r="G128" s="207" t="s">
        <v>188</v>
      </c>
      <c r="H128" s="208">
        <v>100.777</v>
      </c>
      <c r="I128" s="209"/>
      <c r="J128" s="210">
        <f>ROUND(I128*H128,2)</f>
        <v>0</v>
      </c>
      <c r="K128" s="206" t="s">
        <v>189</v>
      </c>
      <c r="L128" s="63"/>
      <c r="M128" s="211" t="s">
        <v>34</v>
      </c>
      <c r="N128" s="212" t="s">
        <v>49</v>
      </c>
      <c r="O128" s="44"/>
      <c r="P128" s="213">
        <f>O128*H128</f>
        <v>0</v>
      </c>
      <c r="Q128" s="213">
        <v>0</v>
      </c>
      <c r="R128" s="213">
        <f>Q128*H128</f>
        <v>0</v>
      </c>
      <c r="S128" s="213">
        <v>0</v>
      </c>
      <c r="T128" s="214">
        <f>S128*H128</f>
        <v>0</v>
      </c>
      <c r="AR128" s="25" t="s">
        <v>190</v>
      </c>
      <c r="AT128" s="25" t="s">
        <v>185</v>
      </c>
      <c r="AU128" s="25" t="s">
        <v>89</v>
      </c>
      <c r="AY128" s="25" t="s">
        <v>183</v>
      </c>
      <c r="BE128" s="215">
        <f>IF(N128="základní",J128,0)</f>
        <v>0</v>
      </c>
      <c r="BF128" s="215">
        <f>IF(N128="snížená",J128,0)</f>
        <v>0</v>
      </c>
      <c r="BG128" s="215">
        <f>IF(N128="zákl. přenesená",J128,0)</f>
        <v>0</v>
      </c>
      <c r="BH128" s="215">
        <f>IF(N128="sníž. přenesená",J128,0)</f>
        <v>0</v>
      </c>
      <c r="BI128" s="215">
        <f>IF(N128="nulová",J128,0)</f>
        <v>0</v>
      </c>
      <c r="BJ128" s="25" t="s">
        <v>85</v>
      </c>
      <c r="BK128" s="215">
        <f>ROUND(I128*H128,2)</f>
        <v>0</v>
      </c>
      <c r="BL128" s="25" t="s">
        <v>190</v>
      </c>
      <c r="BM128" s="25" t="s">
        <v>204</v>
      </c>
    </row>
    <row r="129" spans="2:51" s="13" customFormat="1" ht="13.5">
      <c r="B129" s="228"/>
      <c r="C129" s="229"/>
      <c r="D129" s="218" t="s">
        <v>192</v>
      </c>
      <c r="E129" s="230" t="s">
        <v>34</v>
      </c>
      <c r="F129" s="231" t="s">
        <v>205</v>
      </c>
      <c r="G129" s="229"/>
      <c r="H129" s="232">
        <v>100.777</v>
      </c>
      <c r="I129" s="233"/>
      <c r="J129" s="229"/>
      <c r="K129" s="229"/>
      <c r="L129" s="234"/>
      <c r="M129" s="235"/>
      <c r="N129" s="236"/>
      <c r="O129" s="236"/>
      <c r="P129" s="236"/>
      <c r="Q129" s="236"/>
      <c r="R129" s="236"/>
      <c r="S129" s="236"/>
      <c r="T129" s="237"/>
      <c r="AT129" s="238" t="s">
        <v>192</v>
      </c>
      <c r="AU129" s="238" t="s">
        <v>89</v>
      </c>
      <c r="AV129" s="13" t="s">
        <v>89</v>
      </c>
      <c r="AW129" s="13" t="s">
        <v>41</v>
      </c>
      <c r="AX129" s="13" t="s">
        <v>78</v>
      </c>
      <c r="AY129" s="238" t="s">
        <v>183</v>
      </c>
    </row>
    <row r="130" spans="2:51" s="14" customFormat="1" ht="13.5">
      <c r="B130" s="239"/>
      <c r="C130" s="240"/>
      <c r="D130" s="252" t="s">
        <v>192</v>
      </c>
      <c r="E130" s="262" t="s">
        <v>34</v>
      </c>
      <c r="F130" s="263" t="s">
        <v>195</v>
      </c>
      <c r="G130" s="240"/>
      <c r="H130" s="264">
        <v>100.777</v>
      </c>
      <c r="I130" s="244"/>
      <c r="J130" s="240"/>
      <c r="K130" s="240"/>
      <c r="L130" s="245"/>
      <c r="M130" s="246"/>
      <c r="N130" s="247"/>
      <c r="O130" s="247"/>
      <c r="P130" s="247"/>
      <c r="Q130" s="247"/>
      <c r="R130" s="247"/>
      <c r="S130" s="247"/>
      <c r="T130" s="248"/>
      <c r="AT130" s="249" t="s">
        <v>192</v>
      </c>
      <c r="AU130" s="249" t="s">
        <v>89</v>
      </c>
      <c r="AV130" s="14" t="s">
        <v>196</v>
      </c>
      <c r="AW130" s="14" t="s">
        <v>41</v>
      </c>
      <c r="AX130" s="14" t="s">
        <v>85</v>
      </c>
      <c r="AY130" s="249" t="s">
        <v>183</v>
      </c>
    </row>
    <row r="131" spans="2:65" s="1" customFormat="1" ht="25.5" customHeight="1">
      <c r="B131" s="43"/>
      <c r="C131" s="204" t="s">
        <v>196</v>
      </c>
      <c r="D131" s="204" t="s">
        <v>185</v>
      </c>
      <c r="E131" s="205" t="s">
        <v>206</v>
      </c>
      <c r="F131" s="206" t="s">
        <v>207</v>
      </c>
      <c r="G131" s="207" t="s">
        <v>188</v>
      </c>
      <c r="H131" s="208">
        <v>18.616</v>
      </c>
      <c r="I131" s="209"/>
      <c r="J131" s="210">
        <f>ROUND(I131*H131,2)</f>
        <v>0</v>
      </c>
      <c r="K131" s="206" t="s">
        <v>189</v>
      </c>
      <c r="L131" s="63"/>
      <c r="M131" s="211" t="s">
        <v>34</v>
      </c>
      <c r="N131" s="212" t="s">
        <v>49</v>
      </c>
      <c r="O131" s="44"/>
      <c r="P131" s="213">
        <f>O131*H131</f>
        <v>0</v>
      </c>
      <c r="Q131" s="213">
        <v>0</v>
      </c>
      <c r="R131" s="213">
        <f>Q131*H131</f>
        <v>0</v>
      </c>
      <c r="S131" s="213">
        <v>0</v>
      </c>
      <c r="T131" s="214">
        <f>S131*H131</f>
        <v>0</v>
      </c>
      <c r="AR131" s="25" t="s">
        <v>190</v>
      </c>
      <c r="AT131" s="25" t="s">
        <v>185</v>
      </c>
      <c r="AU131" s="25" t="s">
        <v>89</v>
      </c>
      <c r="AY131" s="25" t="s">
        <v>183</v>
      </c>
      <c r="BE131" s="215">
        <f>IF(N131="základní",J131,0)</f>
        <v>0</v>
      </c>
      <c r="BF131" s="215">
        <f>IF(N131="snížená",J131,0)</f>
        <v>0</v>
      </c>
      <c r="BG131" s="215">
        <f>IF(N131="zákl. přenesená",J131,0)</f>
        <v>0</v>
      </c>
      <c r="BH131" s="215">
        <f>IF(N131="sníž. přenesená",J131,0)</f>
        <v>0</v>
      </c>
      <c r="BI131" s="215">
        <f>IF(N131="nulová",J131,0)</f>
        <v>0</v>
      </c>
      <c r="BJ131" s="25" t="s">
        <v>85</v>
      </c>
      <c r="BK131" s="215">
        <f>ROUND(I131*H131,2)</f>
        <v>0</v>
      </c>
      <c r="BL131" s="25" t="s">
        <v>190</v>
      </c>
      <c r="BM131" s="25" t="s">
        <v>208</v>
      </c>
    </row>
    <row r="132" spans="2:51" s="12" customFormat="1" ht="13.5">
      <c r="B132" s="216"/>
      <c r="C132" s="217"/>
      <c r="D132" s="218" t="s">
        <v>192</v>
      </c>
      <c r="E132" s="219" t="s">
        <v>34</v>
      </c>
      <c r="F132" s="220" t="s">
        <v>197</v>
      </c>
      <c r="G132" s="217"/>
      <c r="H132" s="221" t="s">
        <v>34</v>
      </c>
      <c r="I132" s="222"/>
      <c r="J132" s="217"/>
      <c r="K132" s="217"/>
      <c r="L132" s="223"/>
      <c r="M132" s="224"/>
      <c r="N132" s="225"/>
      <c r="O132" s="225"/>
      <c r="P132" s="225"/>
      <c r="Q132" s="225"/>
      <c r="R132" s="225"/>
      <c r="S132" s="225"/>
      <c r="T132" s="226"/>
      <c r="AT132" s="227" t="s">
        <v>192</v>
      </c>
      <c r="AU132" s="227" t="s">
        <v>89</v>
      </c>
      <c r="AV132" s="12" t="s">
        <v>85</v>
      </c>
      <c r="AW132" s="12" t="s">
        <v>41</v>
      </c>
      <c r="AX132" s="12" t="s">
        <v>78</v>
      </c>
      <c r="AY132" s="227" t="s">
        <v>183</v>
      </c>
    </row>
    <row r="133" spans="2:51" s="12" customFormat="1" ht="13.5">
      <c r="B133" s="216"/>
      <c r="C133" s="217"/>
      <c r="D133" s="218" t="s">
        <v>192</v>
      </c>
      <c r="E133" s="219" t="s">
        <v>34</v>
      </c>
      <c r="F133" s="220" t="s">
        <v>198</v>
      </c>
      <c r="G133" s="217"/>
      <c r="H133" s="221" t="s">
        <v>34</v>
      </c>
      <c r="I133" s="222"/>
      <c r="J133" s="217"/>
      <c r="K133" s="217"/>
      <c r="L133" s="223"/>
      <c r="M133" s="224"/>
      <c r="N133" s="225"/>
      <c r="O133" s="225"/>
      <c r="P133" s="225"/>
      <c r="Q133" s="225"/>
      <c r="R133" s="225"/>
      <c r="S133" s="225"/>
      <c r="T133" s="226"/>
      <c r="AT133" s="227" t="s">
        <v>192</v>
      </c>
      <c r="AU133" s="227" t="s">
        <v>89</v>
      </c>
      <c r="AV133" s="12" t="s">
        <v>85</v>
      </c>
      <c r="AW133" s="12" t="s">
        <v>41</v>
      </c>
      <c r="AX133" s="12" t="s">
        <v>78</v>
      </c>
      <c r="AY133" s="227" t="s">
        <v>183</v>
      </c>
    </row>
    <row r="134" spans="2:51" s="13" customFormat="1" ht="13.5">
      <c r="B134" s="228"/>
      <c r="C134" s="229"/>
      <c r="D134" s="218" t="s">
        <v>192</v>
      </c>
      <c r="E134" s="230" t="s">
        <v>34</v>
      </c>
      <c r="F134" s="231" t="s">
        <v>199</v>
      </c>
      <c r="G134" s="229"/>
      <c r="H134" s="232">
        <v>5.27</v>
      </c>
      <c r="I134" s="233"/>
      <c r="J134" s="229"/>
      <c r="K134" s="229"/>
      <c r="L134" s="234"/>
      <c r="M134" s="235"/>
      <c r="N134" s="236"/>
      <c r="O134" s="236"/>
      <c r="P134" s="236"/>
      <c r="Q134" s="236"/>
      <c r="R134" s="236"/>
      <c r="S134" s="236"/>
      <c r="T134" s="237"/>
      <c r="AT134" s="238" t="s">
        <v>192</v>
      </c>
      <c r="AU134" s="238" t="s">
        <v>89</v>
      </c>
      <c r="AV134" s="13" t="s">
        <v>89</v>
      </c>
      <c r="AW134" s="13" t="s">
        <v>41</v>
      </c>
      <c r="AX134" s="13" t="s">
        <v>78</v>
      </c>
      <c r="AY134" s="238" t="s">
        <v>183</v>
      </c>
    </row>
    <row r="135" spans="2:51" s="13" customFormat="1" ht="13.5">
      <c r="B135" s="228"/>
      <c r="C135" s="229"/>
      <c r="D135" s="218" t="s">
        <v>192</v>
      </c>
      <c r="E135" s="230" t="s">
        <v>34</v>
      </c>
      <c r="F135" s="231" t="s">
        <v>200</v>
      </c>
      <c r="G135" s="229"/>
      <c r="H135" s="232">
        <v>13.346</v>
      </c>
      <c r="I135" s="233"/>
      <c r="J135" s="229"/>
      <c r="K135" s="229"/>
      <c r="L135" s="234"/>
      <c r="M135" s="235"/>
      <c r="N135" s="236"/>
      <c r="O135" s="236"/>
      <c r="P135" s="236"/>
      <c r="Q135" s="236"/>
      <c r="R135" s="236"/>
      <c r="S135" s="236"/>
      <c r="T135" s="237"/>
      <c r="AT135" s="238" t="s">
        <v>192</v>
      </c>
      <c r="AU135" s="238" t="s">
        <v>89</v>
      </c>
      <c r="AV135" s="13" t="s">
        <v>89</v>
      </c>
      <c r="AW135" s="13" t="s">
        <v>41</v>
      </c>
      <c r="AX135" s="13" t="s">
        <v>78</v>
      </c>
      <c r="AY135" s="238" t="s">
        <v>183</v>
      </c>
    </row>
    <row r="136" spans="2:51" s="14" customFormat="1" ht="13.5">
      <c r="B136" s="239"/>
      <c r="C136" s="240"/>
      <c r="D136" s="252" t="s">
        <v>192</v>
      </c>
      <c r="E136" s="262" t="s">
        <v>34</v>
      </c>
      <c r="F136" s="263" t="s">
        <v>195</v>
      </c>
      <c r="G136" s="240"/>
      <c r="H136" s="264">
        <v>18.616</v>
      </c>
      <c r="I136" s="244"/>
      <c r="J136" s="240"/>
      <c r="K136" s="240"/>
      <c r="L136" s="245"/>
      <c r="M136" s="246"/>
      <c r="N136" s="247"/>
      <c r="O136" s="247"/>
      <c r="P136" s="247"/>
      <c r="Q136" s="247"/>
      <c r="R136" s="247"/>
      <c r="S136" s="247"/>
      <c r="T136" s="248"/>
      <c r="AT136" s="249" t="s">
        <v>192</v>
      </c>
      <c r="AU136" s="249" t="s">
        <v>89</v>
      </c>
      <c r="AV136" s="14" t="s">
        <v>196</v>
      </c>
      <c r="AW136" s="14" t="s">
        <v>41</v>
      </c>
      <c r="AX136" s="14" t="s">
        <v>85</v>
      </c>
      <c r="AY136" s="249" t="s">
        <v>183</v>
      </c>
    </row>
    <row r="137" spans="2:65" s="1" customFormat="1" ht="25.5" customHeight="1">
      <c r="B137" s="43"/>
      <c r="C137" s="204" t="s">
        <v>190</v>
      </c>
      <c r="D137" s="204" t="s">
        <v>185</v>
      </c>
      <c r="E137" s="205" t="s">
        <v>209</v>
      </c>
      <c r="F137" s="206" t="s">
        <v>210</v>
      </c>
      <c r="G137" s="207" t="s">
        <v>188</v>
      </c>
      <c r="H137" s="208">
        <v>18.616</v>
      </c>
      <c r="I137" s="209"/>
      <c r="J137" s="210">
        <f>ROUND(I137*H137,2)</f>
        <v>0</v>
      </c>
      <c r="K137" s="206" t="s">
        <v>189</v>
      </c>
      <c r="L137" s="63"/>
      <c r="M137" s="211" t="s">
        <v>34</v>
      </c>
      <c r="N137" s="212" t="s">
        <v>49</v>
      </c>
      <c r="O137" s="44"/>
      <c r="P137" s="213">
        <f>O137*H137</f>
        <v>0</v>
      </c>
      <c r="Q137" s="213">
        <v>0</v>
      </c>
      <c r="R137" s="213">
        <f>Q137*H137</f>
        <v>0</v>
      </c>
      <c r="S137" s="213">
        <v>0</v>
      </c>
      <c r="T137" s="214">
        <f>S137*H137</f>
        <v>0</v>
      </c>
      <c r="AR137" s="25" t="s">
        <v>190</v>
      </c>
      <c r="AT137" s="25" t="s">
        <v>185</v>
      </c>
      <c r="AU137" s="25" t="s">
        <v>89</v>
      </c>
      <c r="AY137" s="25" t="s">
        <v>183</v>
      </c>
      <c r="BE137" s="215">
        <f>IF(N137="základní",J137,0)</f>
        <v>0</v>
      </c>
      <c r="BF137" s="215">
        <f>IF(N137="snížená",J137,0)</f>
        <v>0</v>
      </c>
      <c r="BG137" s="215">
        <f>IF(N137="zákl. přenesená",J137,0)</f>
        <v>0</v>
      </c>
      <c r="BH137" s="215">
        <f>IF(N137="sníž. přenesená",J137,0)</f>
        <v>0</v>
      </c>
      <c r="BI137" s="215">
        <f>IF(N137="nulová",J137,0)</f>
        <v>0</v>
      </c>
      <c r="BJ137" s="25" t="s">
        <v>85</v>
      </c>
      <c r="BK137" s="215">
        <f>ROUND(I137*H137,2)</f>
        <v>0</v>
      </c>
      <c r="BL137" s="25" t="s">
        <v>190</v>
      </c>
      <c r="BM137" s="25" t="s">
        <v>211</v>
      </c>
    </row>
    <row r="138" spans="2:51" s="13" customFormat="1" ht="13.5">
      <c r="B138" s="228"/>
      <c r="C138" s="229"/>
      <c r="D138" s="218" t="s">
        <v>192</v>
      </c>
      <c r="E138" s="230" t="s">
        <v>34</v>
      </c>
      <c r="F138" s="231" t="s">
        <v>212</v>
      </c>
      <c r="G138" s="229"/>
      <c r="H138" s="232">
        <v>18.616</v>
      </c>
      <c r="I138" s="233"/>
      <c r="J138" s="229"/>
      <c r="K138" s="229"/>
      <c r="L138" s="234"/>
      <c r="M138" s="235"/>
      <c r="N138" s="236"/>
      <c r="O138" s="236"/>
      <c r="P138" s="236"/>
      <c r="Q138" s="236"/>
      <c r="R138" s="236"/>
      <c r="S138" s="236"/>
      <c r="T138" s="237"/>
      <c r="AT138" s="238" t="s">
        <v>192</v>
      </c>
      <c r="AU138" s="238" t="s">
        <v>89</v>
      </c>
      <c r="AV138" s="13" t="s">
        <v>89</v>
      </c>
      <c r="AW138" s="13" t="s">
        <v>41</v>
      </c>
      <c r="AX138" s="13" t="s">
        <v>78</v>
      </c>
      <c r="AY138" s="238" t="s">
        <v>183</v>
      </c>
    </row>
    <row r="139" spans="2:51" s="14" customFormat="1" ht="13.5">
      <c r="B139" s="239"/>
      <c r="C139" s="240"/>
      <c r="D139" s="252" t="s">
        <v>192</v>
      </c>
      <c r="E139" s="262" t="s">
        <v>34</v>
      </c>
      <c r="F139" s="263" t="s">
        <v>195</v>
      </c>
      <c r="G139" s="240"/>
      <c r="H139" s="264">
        <v>18.616</v>
      </c>
      <c r="I139" s="244"/>
      <c r="J139" s="240"/>
      <c r="K139" s="240"/>
      <c r="L139" s="245"/>
      <c r="M139" s="246"/>
      <c r="N139" s="247"/>
      <c r="O139" s="247"/>
      <c r="P139" s="247"/>
      <c r="Q139" s="247"/>
      <c r="R139" s="247"/>
      <c r="S139" s="247"/>
      <c r="T139" s="248"/>
      <c r="AT139" s="249" t="s">
        <v>192</v>
      </c>
      <c r="AU139" s="249" t="s">
        <v>89</v>
      </c>
      <c r="AV139" s="14" t="s">
        <v>196</v>
      </c>
      <c r="AW139" s="14" t="s">
        <v>41</v>
      </c>
      <c r="AX139" s="14" t="s">
        <v>85</v>
      </c>
      <c r="AY139" s="249" t="s">
        <v>183</v>
      </c>
    </row>
    <row r="140" spans="2:65" s="1" customFormat="1" ht="25.5" customHeight="1">
      <c r="B140" s="43"/>
      <c r="C140" s="204" t="s">
        <v>213</v>
      </c>
      <c r="D140" s="204" t="s">
        <v>185</v>
      </c>
      <c r="E140" s="205" t="s">
        <v>214</v>
      </c>
      <c r="F140" s="206" t="s">
        <v>215</v>
      </c>
      <c r="G140" s="207" t="s">
        <v>188</v>
      </c>
      <c r="H140" s="208">
        <v>33.124</v>
      </c>
      <c r="I140" s="209"/>
      <c r="J140" s="210">
        <f>ROUND(I140*H140,2)</f>
        <v>0</v>
      </c>
      <c r="K140" s="206" t="s">
        <v>189</v>
      </c>
      <c r="L140" s="63"/>
      <c r="M140" s="211" t="s">
        <v>34</v>
      </c>
      <c r="N140" s="212" t="s">
        <v>49</v>
      </c>
      <c r="O140" s="44"/>
      <c r="P140" s="213">
        <f>O140*H140</f>
        <v>0</v>
      </c>
      <c r="Q140" s="213">
        <v>0</v>
      </c>
      <c r="R140" s="213">
        <f>Q140*H140</f>
        <v>0</v>
      </c>
      <c r="S140" s="213">
        <v>0</v>
      </c>
      <c r="T140" s="214">
        <f>S140*H140</f>
        <v>0</v>
      </c>
      <c r="AR140" s="25" t="s">
        <v>190</v>
      </c>
      <c r="AT140" s="25" t="s">
        <v>185</v>
      </c>
      <c r="AU140" s="25" t="s">
        <v>89</v>
      </c>
      <c r="AY140" s="25" t="s">
        <v>183</v>
      </c>
      <c r="BE140" s="215">
        <f>IF(N140="základní",J140,0)</f>
        <v>0</v>
      </c>
      <c r="BF140" s="215">
        <f>IF(N140="snížená",J140,0)</f>
        <v>0</v>
      </c>
      <c r="BG140" s="215">
        <f>IF(N140="zákl. přenesená",J140,0)</f>
        <v>0</v>
      </c>
      <c r="BH140" s="215">
        <f>IF(N140="sníž. přenesená",J140,0)</f>
        <v>0</v>
      </c>
      <c r="BI140" s="215">
        <f>IF(N140="nulová",J140,0)</f>
        <v>0</v>
      </c>
      <c r="BJ140" s="25" t="s">
        <v>85</v>
      </c>
      <c r="BK140" s="215">
        <f>ROUND(I140*H140,2)</f>
        <v>0</v>
      </c>
      <c r="BL140" s="25" t="s">
        <v>190</v>
      </c>
      <c r="BM140" s="25" t="s">
        <v>216</v>
      </c>
    </row>
    <row r="141" spans="2:51" s="12" customFormat="1" ht="13.5">
      <c r="B141" s="216"/>
      <c r="C141" s="217"/>
      <c r="D141" s="218" t="s">
        <v>192</v>
      </c>
      <c r="E141" s="219" t="s">
        <v>34</v>
      </c>
      <c r="F141" s="220" t="s">
        <v>217</v>
      </c>
      <c r="G141" s="217"/>
      <c r="H141" s="221" t="s">
        <v>34</v>
      </c>
      <c r="I141" s="222"/>
      <c r="J141" s="217"/>
      <c r="K141" s="217"/>
      <c r="L141" s="223"/>
      <c r="M141" s="224"/>
      <c r="N141" s="225"/>
      <c r="O141" s="225"/>
      <c r="P141" s="225"/>
      <c r="Q141" s="225"/>
      <c r="R141" s="225"/>
      <c r="S141" s="225"/>
      <c r="T141" s="226"/>
      <c r="AT141" s="227" t="s">
        <v>192</v>
      </c>
      <c r="AU141" s="227" t="s">
        <v>89</v>
      </c>
      <c r="AV141" s="12" t="s">
        <v>85</v>
      </c>
      <c r="AW141" s="12" t="s">
        <v>41</v>
      </c>
      <c r="AX141" s="12" t="s">
        <v>78</v>
      </c>
      <c r="AY141" s="227" t="s">
        <v>183</v>
      </c>
    </row>
    <row r="142" spans="2:51" s="13" customFormat="1" ht="13.5">
      <c r="B142" s="228"/>
      <c r="C142" s="229"/>
      <c r="D142" s="218" t="s">
        <v>192</v>
      </c>
      <c r="E142" s="230" t="s">
        <v>34</v>
      </c>
      <c r="F142" s="231" t="s">
        <v>218</v>
      </c>
      <c r="G142" s="229"/>
      <c r="H142" s="232">
        <v>4.737</v>
      </c>
      <c r="I142" s="233"/>
      <c r="J142" s="229"/>
      <c r="K142" s="229"/>
      <c r="L142" s="234"/>
      <c r="M142" s="235"/>
      <c r="N142" s="236"/>
      <c r="O142" s="236"/>
      <c r="P142" s="236"/>
      <c r="Q142" s="236"/>
      <c r="R142" s="236"/>
      <c r="S142" s="236"/>
      <c r="T142" s="237"/>
      <c r="AT142" s="238" t="s">
        <v>192</v>
      </c>
      <c r="AU142" s="238" t="s">
        <v>89</v>
      </c>
      <c r="AV142" s="13" t="s">
        <v>89</v>
      </c>
      <c r="AW142" s="13" t="s">
        <v>41</v>
      </c>
      <c r="AX142" s="13" t="s">
        <v>78</v>
      </c>
      <c r="AY142" s="238" t="s">
        <v>183</v>
      </c>
    </row>
    <row r="143" spans="2:51" s="13" customFormat="1" ht="13.5">
      <c r="B143" s="228"/>
      <c r="C143" s="229"/>
      <c r="D143" s="218" t="s">
        <v>192</v>
      </c>
      <c r="E143" s="230" t="s">
        <v>34</v>
      </c>
      <c r="F143" s="231" t="s">
        <v>219</v>
      </c>
      <c r="G143" s="229"/>
      <c r="H143" s="232">
        <v>0.787</v>
      </c>
      <c r="I143" s="233"/>
      <c r="J143" s="229"/>
      <c r="K143" s="229"/>
      <c r="L143" s="234"/>
      <c r="M143" s="235"/>
      <c r="N143" s="236"/>
      <c r="O143" s="236"/>
      <c r="P143" s="236"/>
      <c r="Q143" s="236"/>
      <c r="R143" s="236"/>
      <c r="S143" s="236"/>
      <c r="T143" s="237"/>
      <c r="AT143" s="238" t="s">
        <v>192</v>
      </c>
      <c r="AU143" s="238" t="s">
        <v>89</v>
      </c>
      <c r="AV143" s="13" t="s">
        <v>89</v>
      </c>
      <c r="AW143" s="13" t="s">
        <v>41</v>
      </c>
      <c r="AX143" s="13" t="s">
        <v>78</v>
      </c>
      <c r="AY143" s="238" t="s">
        <v>183</v>
      </c>
    </row>
    <row r="144" spans="2:51" s="14" customFormat="1" ht="13.5">
      <c r="B144" s="239"/>
      <c r="C144" s="240"/>
      <c r="D144" s="218" t="s">
        <v>192</v>
      </c>
      <c r="E144" s="241" t="s">
        <v>34</v>
      </c>
      <c r="F144" s="242" t="s">
        <v>195</v>
      </c>
      <c r="G144" s="240"/>
      <c r="H144" s="243">
        <v>5.524</v>
      </c>
      <c r="I144" s="244"/>
      <c r="J144" s="240"/>
      <c r="K144" s="240"/>
      <c r="L144" s="245"/>
      <c r="M144" s="246"/>
      <c r="N144" s="247"/>
      <c r="O144" s="247"/>
      <c r="P144" s="247"/>
      <c r="Q144" s="247"/>
      <c r="R144" s="247"/>
      <c r="S144" s="247"/>
      <c r="T144" s="248"/>
      <c r="AT144" s="249" t="s">
        <v>192</v>
      </c>
      <c r="AU144" s="249" t="s">
        <v>89</v>
      </c>
      <c r="AV144" s="14" t="s">
        <v>196</v>
      </c>
      <c r="AW144" s="14" t="s">
        <v>41</v>
      </c>
      <c r="AX144" s="14" t="s">
        <v>78</v>
      </c>
      <c r="AY144" s="249" t="s">
        <v>183</v>
      </c>
    </row>
    <row r="145" spans="2:51" s="12" customFormat="1" ht="13.5">
      <c r="B145" s="216"/>
      <c r="C145" s="217"/>
      <c r="D145" s="218" t="s">
        <v>192</v>
      </c>
      <c r="E145" s="219" t="s">
        <v>34</v>
      </c>
      <c r="F145" s="220" t="s">
        <v>220</v>
      </c>
      <c r="G145" s="217"/>
      <c r="H145" s="221" t="s">
        <v>34</v>
      </c>
      <c r="I145" s="222"/>
      <c r="J145" s="217"/>
      <c r="K145" s="217"/>
      <c r="L145" s="223"/>
      <c r="M145" s="224"/>
      <c r="N145" s="225"/>
      <c r="O145" s="225"/>
      <c r="P145" s="225"/>
      <c r="Q145" s="225"/>
      <c r="R145" s="225"/>
      <c r="S145" s="225"/>
      <c r="T145" s="226"/>
      <c r="AT145" s="227" t="s">
        <v>192</v>
      </c>
      <c r="AU145" s="227" t="s">
        <v>89</v>
      </c>
      <c r="AV145" s="12" t="s">
        <v>85</v>
      </c>
      <c r="AW145" s="12" t="s">
        <v>41</v>
      </c>
      <c r="AX145" s="12" t="s">
        <v>78</v>
      </c>
      <c r="AY145" s="227" t="s">
        <v>183</v>
      </c>
    </row>
    <row r="146" spans="2:51" s="13" customFormat="1" ht="13.5">
      <c r="B146" s="228"/>
      <c r="C146" s="229"/>
      <c r="D146" s="218" t="s">
        <v>192</v>
      </c>
      <c r="E146" s="230" t="s">
        <v>34</v>
      </c>
      <c r="F146" s="231" t="s">
        <v>221</v>
      </c>
      <c r="G146" s="229"/>
      <c r="H146" s="232">
        <v>27.6</v>
      </c>
      <c r="I146" s="233"/>
      <c r="J146" s="229"/>
      <c r="K146" s="229"/>
      <c r="L146" s="234"/>
      <c r="M146" s="235"/>
      <c r="N146" s="236"/>
      <c r="O146" s="236"/>
      <c r="P146" s="236"/>
      <c r="Q146" s="236"/>
      <c r="R146" s="236"/>
      <c r="S146" s="236"/>
      <c r="T146" s="237"/>
      <c r="AT146" s="238" t="s">
        <v>192</v>
      </c>
      <c r="AU146" s="238" t="s">
        <v>89</v>
      </c>
      <c r="AV146" s="13" t="s">
        <v>89</v>
      </c>
      <c r="AW146" s="13" t="s">
        <v>41</v>
      </c>
      <c r="AX146" s="13" t="s">
        <v>78</v>
      </c>
      <c r="AY146" s="238" t="s">
        <v>183</v>
      </c>
    </row>
    <row r="147" spans="2:51" s="14" customFormat="1" ht="13.5">
      <c r="B147" s="239"/>
      <c r="C147" s="240"/>
      <c r="D147" s="218" t="s">
        <v>192</v>
      </c>
      <c r="E147" s="241" t="s">
        <v>34</v>
      </c>
      <c r="F147" s="242" t="s">
        <v>195</v>
      </c>
      <c r="G147" s="240"/>
      <c r="H147" s="243">
        <v>27.6</v>
      </c>
      <c r="I147" s="244"/>
      <c r="J147" s="240"/>
      <c r="K147" s="240"/>
      <c r="L147" s="245"/>
      <c r="M147" s="246"/>
      <c r="N147" s="247"/>
      <c r="O147" s="247"/>
      <c r="P147" s="247"/>
      <c r="Q147" s="247"/>
      <c r="R147" s="247"/>
      <c r="S147" s="247"/>
      <c r="T147" s="248"/>
      <c r="AT147" s="249" t="s">
        <v>192</v>
      </c>
      <c r="AU147" s="249" t="s">
        <v>89</v>
      </c>
      <c r="AV147" s="14" t="s">
        <v>196</v>
      </c>
      <c r="AW147" s="14" t="s">
        <v>41</v>
      </c>
      <c r="AX147" s="14" t="s">
        <v>78</v>
      </c>
      <c r="AY147" s="249" t="s">
        <v>183</v>
      </c>
    </row>
    <row r="148" spans="2:51" s="15" customFormat="1" ht="13.5">
      <c r="B148" s="250"/>
      <c r="C148" s="251"/>
      <c r="D148" s="252" t="s">
        <v>192</v>
      </c>
      <c r="E148" s="253" t="s">
        <v>34</v>
      </c>
      <c r="F148" s="254" t="s">
        <v>201</v>
      </c>
      <c r="G148" s="251"/>
      <c r="H148" s="255">
        <v>33.124</v>
      </c>
      <c r="I148" s="256"/>
      <c r="J148" s="251"/>
      <c r="K148" s="251"/>
      <c r="L148" s="257"/>
      <c r="M148" s="258"/>
      <c r="N148" s="259"/>
      <c r="O148" s="259"/>
      <c r="P148" s="259"/>
      <c r="Q148" s="259"/>
      <c r="R148" s="259"/>
      <c r="S148" s="259"/>
      <c r="T148" s="260"/>
      <c r="AT148" s="261" t="s">
        <v>192</v>
      </c>
      <c r="AU148" s="261" t="s">
        <v>89</v>
      </c>
      <c r="AV148" s="15" t="s">
        <v>190</v>
      </c>
      <c r="AW148" s="15" t="s">
        <v>41</v>
      </c>
      <c r="AX148" s="15" t="s">
        <v>85</v>
      </c>
      <c r="AY148" s="261" t="s">
        <v>183</v>
      </c>
    </row>
    <row r="149" spans="2:65" s="1" customFormat="1" ht="38.25" customHeight="1">
      <c r="B149" s="43"/>
      <c r="C149" s="204" t="s">
        <v>222</v>
      </c>
      <c r="D149" s="204" t="s">
        <v>185</v>
      </c>
      <c r="E149" s="205" t="s">
        <v>223</v>
      </c>
      <c r="F149" s="206" t="s">
        <v>224</v>
      </c>
      <c r="G149" s="207" t="s">
        <v>188</v>
      </c>
      <c r="H149" s="208">
        <v>33.124</v>
      </c>
      <c r="I149" s="209"/>
      <c r="J149" s="210">
        <f>ROUND(I149*H149,2)</f>
        <v>0</v>
      </c>
      <c r="K149" s="206" t="s">
        <v>189</v>
      </c>
      <c r="L149" s="63"/>
      <c r="M149" s="211" t="s">
        <v>34</v>
      </c>
      <c r="N149" s="212" t="s">
        <v>49</v>
      </c>
      <c r="O149" s="44"/>
      <c r="P149" s="213">
        <f>O149*H149</f>
        <v>0</v>
      </c>
      <c r="Q149" s="213">
        <v>0</v>
      </c>
      <c r="R149" s="213">
        <f>Q149*H149</f>
        <v>0</v>
      </c>
      <c r="S149" s="213">
        <v>0</v>
      </c>
      <c r="T149" s="214">
        <f>S149*H149</f>
        <v>0</v>
      </c>
      <c r="AR149" s="25" t="s">
        <v>190</v>
      </c>
      <c r="AT149" s="25" t="s">
        <v>185</v>
      </c>
      <c r="AU149" s="25" t="s">
        <v>89</v>
      </c>
      <c r="AY149" s="25" t="s">
        <v>183</v>
      </c>
      <c r="BE149" s="215">
        <f>IF(N149="základní",J149,0)</f>
        <v>0</v>
      </c>
      <c r="BF149" s="215">
        <f>IF(N149="snížená",J149,0)</f>
        <v>0</v>
      </c>
      <c r="BG149" s="215">
        <f>IF(N149="zákl. přenesená",J149,0)</f>
        <v>0</v>
      </c>
      <c r="BH149" s="215">
        <f>IF(N149="sníž. přenesená",J149,0)</f>
        <v>0</v>
      </c>
      <c r="BI149" s="215">
        <f>IF(N149="nulová",J149,0)</f>
        <v>0</v>
      </c>
      <c r="BJ149" s="25" t="s">
        <v>85</v>
      </c>
      <c r="BK149" s="215">
        <f>ROUND(I149*H149,2)</f>
        <v>0</v>
      </c>
      <c r="BL149" s="25" t="s">
        <v>190</v>
      </c>
      <c r="BM149" s="25" t="s">
        <v>225</v>
      </c>
    </row>
    <row r="150" spans="2:51" s="13" customFormat="1" ht="13.5">
      <c r="B150" s="228"/>
      <c r="C150" s="229"/>
      <c r="D150" s="218" t="s">
        <v>192</v>
      </c>
      <c r="E150" s="230" t="s">
        <v>34</v>
      </c>
      <c r="F150" s="231" t="s">
        <v>226</v>
      </c>
      <c r="G150" s="229"/>
      <c r="H150" s="232">
        <v>33.124</v>
      </c>
      <c r="I150" s="233"/>
      <c r="J150" s="229"/>
      <c r="K150" s="229"/>
      <c r="L150" s="234"/>
      <c r="M150" s="235"/>
      <c r="N150" s="236"/>
      <c r="O150" s="236"/>
      <c r="P150" s="236"/>
      <c r="Q150" s="236"/>
      <c r="R150" s="236"/>
      <c r="S150" s="236"/>
      <c r="T150" s="237"/>
      <c r="AT150" s="238" t="s">
        <v>192</v>
      </c>
      <c r="AU150" s="238" t="s">
        <v>89</v>
      </c>
      <c r="AV150" s="13" t="s">
        <v>89</v>
      </c>
      <c r="AW150" s="13" t="s">
        <v>41</v>
      </c>
      <c r="AX150" s="13" t="s">
        <v>78</v>
      </c>
      <c r="AY150" s="238" t="s">
        <v>183</v>
      </c>
    </row>
    <row r="151" spans="2:51" s="14" customFormat="1" ht="13.5">
      <c r="B151" s="239"/>
      <c r="C151" s="240"/>
      <c r="D151" s="252" t="s">
        <v>192</v>
      </c>
      <c r="E151" s="262" t="s">
        <v>34</v>
      </c>
      <c r="F151" s="263" t="s">
        <v>195</v>
      </c>
      <c r="G151" s="240"/>
      <c r="H151" s="264">
        <v>33.124</v>
      </c>
      <c r="I151" s="244"/>
      <c r="J151" s="240"/>
      <c r="K151" s="240"/>
      <c r="L151" s="245"/>
      <c r="M151" s="246"/>
      <c r="N151" s="247"/>
      <c r="O151" s="247"/>
      <c r="P151" s="247"/>
      <c r="Q151" s="247"/>
      <c r="R151" s="247"/>
      <c r="S151" s="247"/>
      <c r="T151" s="248"/>
      <c r="AT151" s="249" t="s">
        <v>192</v>
      </c>
      <c r="AU151" s="249" t="s">
        <v>89</v>
      </c>
      <c r="AV151" s="14" t="s">
        <v>196</v>
      </c>
      <c r="AW151" s="14" t="s">
        <v>41</v>
      </c>
      <c r="AX151" s="14" t="s">
        <v>85</v>
      </c>
      <c r="AY151" s="249" t="s">
        <v>183</v>
      </c>
    </row>
    <row r="152" spans="2:65" s="1" customFormat="1" ht="25.5" customHeight="1">
      <c r="B152" s="43"/>
      <c r="C152" s="204" t="s">
        <v>227</v>
      </c>
      <c r="D152" s="204" t="s">
        <v>185</v>
      </c>
      <c r="E152" s="205" t="s">
        <v>228</v>
      </c>
      <c r="F152" s="206" t="s">
        <v>229</v>
      </c>
      <c r="G152" s="207" t="s">
        <v>188</v>
      </c>
      <c r="H152" s="208">
        <v>20.407</v>
      </c>
      <c r="I152" s="209"/>
      <c r="J152" s="210">
        <f>ROUND(I152*H152,2)</f>
        <v>0</v>
      </c>
      <c r="K152" s="206" t="s">
        <v>189</v>
      </c>
      <c r="L152" s="63"/>
      <c r="M152" s="211" t="s">
        <v>34</v>
      </c>
      <c r="N152" s="212" t="s">
        <v>49</v>
      </c>
      <c r="O152" s="44"/>
      <c r="P152" s="213">
        <f>O152*H152</f>
        <v>0</v>
      </c>
      <c r="Q152" s="213">
        <v>0</v>
      </c>
      <c r="R152" s="213">
        <f>Q152*H152</f>
        <v>0</v>
      </c>
      <c r="S152" s="213">
        <v>0</v>
      </c>
      <c r="T152" s="214">
        <f>S152*H152</f>
        <v>0</v>
      </c>
      <c r="AR152" s="25" t="s">
        <v>190</v>
      </c>
      <c r="AT152" s="25" t="s">
        <v>185</v>
      </c>
      <c r="AU152" s="25" t="s">
        <v>89</v>
      </c>
      <c r="AY152" s="25" t="s">
        <v>183</v>
      </c>
      <c r="BE152" s="215">
        <f>IF(N152="základní",J152,0)</f>
        <v>0</v>
      </c>
      <c r="BF152" s="215">
        <f>IF(N152="snížená",J152,0)</f>
        <v>0</v>
      </c>
      <c r="BG152" s="215">
        <f>IF(N152="zákl. přenesená",J152,0)</f>
        <v>0</v>
      </c>
      <c r="BH152" s="215">
        <f>IF(N152="sníž. přenesená",J152,0)</f>
        <v>0</v>
      </c>
      <c r="BI152" s="215">
        <f>IF(N152="nulová",J152,0)</f>
        <v>0</v>
      </c>
      <c r="BJ152" s="25" t="s">
        <v>85</v>
      </c>
      <c r="BK152" s="215">
        <f>ROUND(I152*H152,2)</f>
        <v>0</v>
      </c>
      <c r="BL152" s="25" t="s">
        <v>190</v>
      </c>
      <c r="BM152" s="25" t="s">
        <v>230</v>
      </c>
    </row>
    <row r="153" spans="2:51" s="12" customFormat="1" ht="13.5">
      <c r="B153" s="216"/>
      <c r="C153" s="217"/>
      <c r="D153" s="218" t="s">
        <v>192</v>
      </c>
      <c r="E153" s="219" t="s">
        <v>34</v>
      </c>
      <c r="F153" s="220" t="s">
        <v>231</v>
      </c>
      <c r="G153" s="217"/>
      <c r="H153" s="221" t="s">
        <v>34</v>
      </c>
      <c r="I153" s="222"/>
      <c r="J153" s="217"/>
      <c r="K153" s="217"/>
      <c r="L153" s="223"/>
      <c r="M153" s="224"/>
      <c r="N153" s="225"/>
      <c r="O153" s="225"/>
      <c r="P153" s="225"/>
      <c r="Q153" s="225"/>
      <c r="R153" s="225"/>
      <c r="S153" s="225"/>
      <c r="T153" s="226"/>
      <c r="AT153" s="227" t="s">
        <v>192</v>
      </c>
      <c r="AU153" s="227" t="s">
        <v>89</v>
      </c>
      <c r="AV153" s="12" t="s">
        <v>85</v>
      </c>
      <c r="AW153" s="12" t="s">
        <v>41</v>
      </c>
      <c r="AX153" s="12" t="s">
        <v>78</v>
      </c>
      <c r="AY153" s="227" t="s">
        <v>183</v>
      </c>
    </row>
    <row r="154" spans="2:51" s="13" customFormat="1" ht="13.5">
      <c r="B154" s="228"/>
      <c r="C154" s="229"/>
      <c r="D154" s="218" t="s">
        <v>192</v>
      </c>
      <c r="E154" s="230" t="s">
        <v>34</v>
      </c>
      <c r="F154" s="231" t="s">
        <v>232</v>
      </c>
      <c r="G154" s="229"/>
      <c r="H154" s="232">
        <v>10.982</v>
      </c>
      <c r="I154" s="233"/>
      <c r="J154" s="229"/>
      <c r="K154" s="229"/>
      <c r="L154" s="234"/>
      <c r="M154" s="235"/>
      <c r="N154" s="236"/>
      <c r="O154" s="236"/>
      <c r="P154" s="236"/>
      <c r="Q154" s="236"/>
      <c r="R154" s="236"/>
      <c r="S154" s="236"/>
      <c r="T154" s="237"/>
      <c r="AT154" s="238" t="s">
        <v>192</v>
      </c>
      <c r="AU154" s="238" t="s">
        <v>89</v>
      </c>
      <c r="AV154" s="13" t="s">
        <v>89</v>
      </c>
      <c r="AW154" s="13" t="s">
        <v>41</v>
      </c>
      <c r="AX154" s="13" t="s">
        <v>78</v>
      </c>
      <c r="AY154" s="238" t="s">
        <v>183</v>
      </c>
    </row>
    <row r="155" spans="2:51" s="13" customFormat="1" ht="13.5">
      <c r="B155" s="228"/>
      <c r="C155" s="229"/>
      <c r="D155" s="218" t="s">
        <v>192</v>
      </c>
      <c r="E155" s="230" t="s">
        <v>34</v>
      </c>
      <c r="F155" s="231" t="s">
        <v>233</v>
      </c>
      <c r="G155" s="229"/>
      <c r="H155" s="232">
        <v>9.425</v>
      </c>
      <c r="I155" s="233"/>
      <c r="J155" s="229"/>
      <c r="K155" s="229"/>
      <c r="L155" s="234"/>
      <c r="M155" s="235"/>
      <c r="N155" s="236"/>
      <c r="O155" s="236"/>
      <c r="P155" s="236"/>
      <c r="Q155" s="236"/>
      <c r="R155" s="236"/>
      <c r="S155" s="236"/>
      <c r="T155" s="237"/>
      <c r="AT155" s="238" t="s">
        <v>192</v>
      </c>
      <c r="AU155" s="238" t="s">
        <v>89</v>
      </c>
      <c r="AV155" s="13" t="s">
        <v>89</v>
      </c>
      <c r="AW155" s="13" t="s">
        <v>41</v>
      </c>
      <c r="AX155" s="13" t="s">
        <v>78</v>
      </c>
      <c r="AY155" s="238" t="s">
        <v>183</v>
      </c>
    </row>
    <row r="156" spans="2:51" s="14" customFormat="1" ht="13.5">
      <c r="B156" s="239"/>
      <c r="C156" s="240"/>
      <c r="D156" s="252" t="s">
        <v>192</v>
      </c>
      <c r="E156" s="262" t="s">
        <v>34</v>
      </c>
      <c r="F156" s="263" t="s">
        <v>195</v>
      </c>
      <c r="G156" s="240"/>
      <c r="H156" s="264">
        <v>20.407</v>
      </c>
      <c r="I156" s="244"/>
      <c r="J156" s="240"/>
      <c r="K156" s="240"/>
      <c r="L156" s="245"/>
      <c r="M156" s="246"/>
      <c r="N156" s="247"/>
      <c r="O156" s="247"/>
      <c r="P156" s="247"/>
      <c r="Q156" s="247"/>
      <c r="R156" s="247"/>
      <c r="S156" s="247"/>
      <c r="T156" s="248"/>
      <c r="AT156" s="249" t="s">
        <v>192</v>
      </c>
      <c r="AU156" s="249" t="s">
        <v>89</v>
      </c>
      <c r="AV156" s="14" t="s">
        <v>196</v>
      </c>
      <c r="AW156" s="14" t="s">
        <v>41</v>
      </c>
      <c r="AX156" s="14" t="s">
        <v>85</v>
      </c>
      <c r="AY156" s="249" t="s">
        <v>183</v>
      </c>
    </row>
    <row r="157" spans="2:65" s="1" customFormat="1" ht="38.25" customHeight="1">
      <c r="B157" s="43"/>
      <c r="C157" s="204" t="s">
        <v>234</v>
      </c>
      <c r="D157" s="204" t="s">
        <v>185</v>
      </c>
      <c r="E157" s="205" t="s">
        <v>235</v>
      </c>
      <c r="F157" s="206" t="s">
        <v>236</v>
      </c>
      <c r="G157" s="207" t="s">
        <v>188</v>
      </c>
      <c r="H157" s="208">
        <v>20.407</v>
      </c>
      <c r="I157" s="209"/>
      <c r="J157" s="210">
        <f>ROUND(I157*H157,2)</f>
        <v>0</v>
      </c>
      <c r="K157" s="206" t="s">
        <v>189</v>
      </c>
      <c r="L157" s="63"/>
      <c r="M157" s="211" t="s">
        <v>34</v>
      </c>
      <c r="N157" s="212" t="s">
        <v>49</v>
      </c>
      <c r="O157" s="44"/>
      <c r="P157" s="213">
        <f>O157*H157</f>
        <v>0</v>
      </c>
      <c r="Q157" s="213">
        <v>0</v>
      </c>
      <c r="R157" s="213">
        <f>Q157*H157</f>
        <v>0</v>
      </c>
      <c r="S157" s="213">
        <v>0</v>
      </c>
      <c r="T157" s="214">
        <f>S157*H157</f>
        <v>0</v>
      </c>
      <c r="AR157" s="25" t="s">
        <v>190</v>
      </c>
      <c r="AT157" s="25" t="s">
        <v>185</v>
      </c>
      <c r="AU157" s="25" t="s">
        <v>89</v>
      </c>
      <c r="AY157" s="25" t="s">
        <v>183</v>
      </c>
      <c r="BE157" s="215">
        <f>IF(N157="základní",J157,0)</f>
        <v>0</v>
      </c>
      <c r="BF157" s="215">
        <f>IF(N157="snížená",J157,0)</f>
        <v>0</v>
      </c>
      <c r="BG157" s="215">
        <f>IF(N157="zákl. přenesená",J157,0)</f>
        <v>0</v>
      </c>
      <c r="BH157" s="215">
        <f>IF(N157="sníž. přenesená",J157,0)</f>
        <v>0</v>
      </c>
      <c r="BI157" s="215">
        <f>IF(N157="nulová",J157,0)</f>
        <v>0</v>
      </c>
      <c r="BJ157" s="25" t="s">
        <v>85</v>
      </c>
      <c r="BK157" s="215">
        <f>ROUND(I157*H157,2)</f>
        <v>0</v>
      </c>
      <c r="BL157" s="25" t="s">
        <v>190</v>
      </c>
      <c r="BM157" s="25" t="s">
        <v>237</v>
      </c>
    </row>
    <row r="158" spans="2:51" s="13" customFormat="1" ht="13.5">
      <c r="B158" s="228"/>
      <c r="C158" s="229"/>
      <c r="D158" s="218" t="s">
        <v>192</v>
      </c>
      <c r="E158" s="230" t="s">
        <v>34</v>
      </c>
      <c r="F158" s="231" t="s">
        <v>238</v>
      </c>
      <c r="G158" s="229"/>
      <c r="H158" s="232">
        <v>20.407</v>
      </c>
      <c r="I158" s="233"/>
      <c r="J158" s="229"/>
      <c r="K158" s="229"/>
      <c r="L158" s="234"/>
      <c r="M158" s="235"/>
      <c r="N158" s="236"/>
      <c r="O158" s="236"/>
      <c r="P158" s="236"/>
      <c r="Q158" s="236"/>
      <c r="R158" s="236"/>
      <c r="S158" s="236"/>
      <c r="T158" s="237"/>
      <c r="AT158" s="238" t="s">
        <v>192</v>
      </c>
      <c r="AU158" s="238" t="s">
        <v>89</v>
      </c>
      <c r="AV158" s="13" t="s">
        <v>89</v>
      </c>
      <c r="AW158" s="13" t="s">
        <v>41</v>
      </c>
      <c r="AX158" s="13" t="s">
        <v>78</v>
      </c>
      <c r="AY158" s="238" t="s">
        <v>183</v>
      </c>
    </row>
    <row r="159" spans="2:51" s="14" customFormat="1" ht="13.5">
      <c r="B159" s="239"/>
      <c r="C159" s="240"/>
      <c r="D159" s="252" t="s">
        <v>192</v>
      </c>
      <c r="E159" s="262" t="s">
        <v>34</v>
      </c>
      <c r="F159" s="263" t="s">
        <v>195</v>
      </c>
      <c r="G159" s="240"/>
      <c r="H159" s="264">
        <v>20.407</v>
      </c>
      <c r="I159" s="244"/>
      <c r="J159" s="240"/>
      <c r="K159" s="240"/>
      <c r="L159" s="245"/>
      <c r="M159" s="246"/>
      <c r="N159" s="247"/>
      <c r="O159" s="247"/>
      <c r="P159" s="247"/>
      <c r="Q159" s="247"/>
      <c r="R159" s="247"/>
      <c r="S159" s="247"/>
      <c r="T159" s="248"/>
      <c r="AT159" s="249" t="s">
        <v>192</v>
      </c>
      <c r="AU159" s="249" t="s">
        <v>89</v>
      </c>
      <c r="AV159" s="14" t="s">
        <v>196</v>
      </c>
      <c r="AW159" s="14" t="s">
        <v>41</v>
      </c>
      <c r="AX159" s="14" t="s">
        <v>85</v>
      </c>
      <c r="AY159" s="249" t="s">
        <v>183</v>
      </c>
    </row>
    <row r="160" spans="2:65" s="1" customFormat="1" ht="38.25" customHeight="1">
      <c r="B160" s="43"/>
      <c r="C160" s="204" t="s">
        <v>239</v>
      </c>
      <c r="D160" s="204" t="s">
        <v>185</v>
      </c>
      <c r="E160" s="205" t="s">
        <v>240</v>
      </c>
      <c r="F160" s="206" t="s">
        <v>241</v>
      </c>
      <c r="G160" s="207" t="s">
        <v>188</v>
      </c>
      <c r="H160" s="208">
        <v>75.042</v>
      </c>
      <c r="I160" s="209"/>
      <c r="J160" s="210">
        <f>ROUND(I160*H160,2)</f>
        <v>0</v>
      </c>
      <c r="K160" s="206" t="s">
        <v>189</v>
      </c>
      <c r="L160" s="63"/>
      <c r="M160" s="211" t="s">
        <v>34</v>
      </c>
      <c r="N160" s="212" t="s">
        <v>49</v>
      </c>
      <c r="O160" s="44"/>
      <c r="P160" s="213">
        <f>O160*H160</f>
        <v>0</v>
      </c>
      <c r="Q160" s="213">
        <v>0</v>
      </c>
      <c r="R160" s="213">
        <f>Q160*H160</f>
        <v>0</v>
      </c>
      <c r="S160" s="213">
        <v>0</v>
      </c>
      <c r="T160" s="214">
        <f>S160*H160</f>
        <v>0</v>
      </c>
      <c r="AR160" s="25" t="s">
        <v>190</v>
      </c>
      <c r="AT160" s="25" t="s">
        <v>185</v>
      </c>
      <c r="AU160" s="25" t="s">
        <v>89</v>
      </c>
      <c r="AY160" s="25" t="s">
        <v>183</v>
      </c>
      <c r="BE160" s="215">
        <f>IF(N160="základní",J160,0)</f>
        <v>0</v>
      </c>
      <c r="BF160" s="215">
        <f>IF(N160="snížená",J160,0)</f>
        <v>0</v>
      </c>
      <c r="BG160" s="215">
        <f>IF(N160="zákl. přenesená",J160,0)</f>
        <v>0</v>
      </c>
      <c r="BH160" s="215">
        <f>IF(N160="sníž. přenesená",J160,0)</f>
        <v>0</v>
      </c>
      <c r="BI160" s="215">
        <f>IF(N160="nulová",J160,0)</f>
        <v>0</v>
      </c>
      <c r="BJ160" s="25" t="s">
        <v>85</v>
      </c>
      <c r="BK160" s="215">
        <f>ROUND(I160*H160,2)</f>
        <v>0</v>
      </c>
      <c r="BL160" s="25" t="s">
        <v>190</v>
      </c>
      <c r="BM160" s="25" t="s">
        <v>242</v>
      </c>
    </row>
    <row r="161" spans="2:51" s="12" customFormat="1" ht="13.5">
      <c r="B161" s="216"/>
      <c r="C161" s="217"/>
      <c r="D161" s="218" t="s">
        <v>192</v>
      </c>
      <c r="E161" s="219" t="s">
        <v>34</v>
      </c>
      <c r="F161" s="220" t="s">
        <v>197</v>
      </c>
      <c r="G161" s="217"/>
      <c r="H161" s="221" t="s">
        <v>34</v>
      </c>
      <c r="I161" s="222"/>
      <c r="J161" s="217"/>
      <c r="K161" s="217"/>
      <c r="L161" s="223"/>
      <c r="M161" s="224"/>
      <c r="N161" s="225"/>
      <c r="O161" s="225"/>
      <c r="P161" s="225"/>
      <c r="Q161" s="225"/>
      <c r="R161" s="225"/>
      <c r="S161" s="225"/>
      <c r="T161" s="226"/>
      <c r="AT161" s="227" t="s">
        <v>192</v>
      </c>
      <c r="AU161" s="227" t="s">
        <v>89</v>
      </c>
      <c r="AV161" s="12" t="s">
        <v>85</v>
      </c>
      <c r="AW161" s="12" t="s">
        <v>41</v>
      </c>
      <c r="AX161" s="12" t="s">
        <v>78</v>
      </c>
      <c r="AY161" s="227" t="s">
        <v>183</v>
      </c>
    </row>
    <row r="162" spans="2:51" s="13" customFormat="1" ht="13.5">
      <c r="B162" s="228"/>
      <c r="C162" s="229"/>
      <c r="D162" s="218" t="s">
        <v>192</v>
      </c>
      <c r="E162" s="230" t="s">
        <v>34</v>
      </c>
      <c r="F162" s="231" t="s">
        <v>243</v>
      </c>
      <c r="G162" s="229"/>
      <c r="H162" s="232">
        <v>10.539</v>
      </c>
      <c r="I162" s="233"/>
      <c r="J162" s="229"/>
      <c r="K162" s="229"/>
      <c r="L162" s="234"/>
      <c r="M162" s="235"/>
      <c r="N162" s="236"/>
      <c r="O162" s="236"/>
      <c r="P162" s="236"/>
      <c r="Q162" s="236"/>
      <c r="R162" s="236"/>
      <c r="S162" s="236"/>
      <c r="T162" s="237"/>
      <c r="AT162" s="238" t="s">
        <v>192</v>
      </c>
      <c r="AU162" s="238" t="s">
        <v>89</v>
      </c>
      <c r="AV162" s="13" t="s">
        <v>89</v>
      </c>
      <c r="AW162" s="13" t="s">
        <v>41</v>
      </c>
      <c r="AX162" s="13" t="s">
        <v>78</v>
      </c>
      <c r="AY162" s="238" t="s">
        <v>183</v>
      </c>
    </row>
    <row r="163" spans="2:51" s="13" customFormat="1" ht="13.5">
      <c r="B163" s="228"/>
      <c r="C163" s="229"/>
      <c r="D163" s="218" t="s">
        <v>192</v>
      </c>
      <c r="E163" s="230" t="s">
        <v>34</v>
      </c>
      <c r="F163" s="231" t="s">
        <v>244</v>
      </c>
      <c r="G163" s="229"/>
      <c r="H163" s="232">
        <v>26.691</v>
      </c>
      <c r="I163" s="233"/>
      <c r="J163" s="229"/>
      <c r="K163" s="229"/>
      <c r="L163" s="234"/>
      <c r="M163" s="235"/>
      <c r="N163" s="236"/>
      <c r="O163" s="236"/>
      <c r="P163" s="236"/>
      <c r="Q163" s="236"/>
      <c r="R163" s="236"/>
      <c r="S163" s="236"/>
      <c r="T163" s="237"/>
      <c r="AT163" s="238" t="s">
        <v>192</v>
      </c>
      <c r="AU163" s="238" t="s">
        <v>89</v>
      </c>
      <c r="AV163" s="13" t="s">
        <v>89</v>
      </c>
      <c r="AW163" s="13" t="s">
        <v>41</v>
      </c>
      <c r="AX163" s="13" t="s">
        <v>78</v>
      </c>
      <c r="AY163" s="238" t="s">
        <v>183</v>
      </c>
    </row>
    <row r="164" spans="2:51" s="14" customFormat="1" ht="13.5">
      <c r="B164" s="239"/>
      <c r="C164" s="240"/>
      <c r="D164" s="218" t="s">
        <v>192</v>
      </c>
      <c r="E164" s="241" t="s">
        <v>34</v>
      </c>
      <c r="F164" s="242" t="s">
        <v>195</v>
      </c>
      <c r="G164" s="240"/>
      <c r="H164" s="243">
        <v>37.23</v>
      </c>
      <c r="I164" s="244"/>
      <c r="J164" s="240"/>
      <c r="K164" s="240"/>
      <c r="L164" s="245"/>
      <c r="M164" s="246"/>
      <c r="N164" s="247"/>
      <c r="O164" s="247"/>
      <c r="P164" s="247"/>
      <c r="Q164" s="247"/>
      <c r="R164" s="247"/>
      <c r="S164" s="247"/>
      <c r="T164" s="248"/>
      <c r="AT164" s="249" t="s">
        <v>192</v>
      </c>
      <c r="AU164" s="249" t="s">
        <v>89</v>
      </c>
      <c r="AV164" s="14" t="s">
        <v>196</v>
      </c>
      <c r="AW164" s="14" t="s">
        <v>41</v>
      </c>
      <c r="AX164" s="14" t="s">
        <v>78</v>
      </c>
      <c r="AY164" s="249" t="s">
        <v>183</v>
      </c>
    </row>
    <row r="165" spans="2:51" s="12" customFormat="1" ht="13.5">
      <c r="B165" s="216"/>
      <c r="C165" s="217"/>
      <c r="D165" s="218" t="s">
        <v>192</v>
      </c>
      <c r="E165" s="219" t="s">
        <v>34</v>
      </c>
      <c r="F165" s="220" t="s">
        <v>217</v>
      </c>
      <c r="G165" s="217"/>
      <c r="H165" s="221" t="s">
        <v>34</v>
      </c>
      <c r="I165" s="222"/>
      <c r="J165" s="217"/>
      <c r="K165" s="217"/>
      <c r="L165" s="223"/>
      <c r="M165" s="224"/>
      <c r="N165" s="225"/>
      <c r="O165" s="225"/>
      <c r="P165" s="225"/>
      <c r="Q165" s="225"/>
      <c r="R165" s="225"/>
      <c r="S165" s="225"/>
      <c r="T165" s="226"/>
      <c r="AT165" s="227" t="s">
        <v>192</v>
      </c>
      <c r="AU165" s="227" t="s">
        <v>89</v>
      </c>
      <c r="AV165" s="12" t="s">
        <v>85</v>
      </c>
      <c r="AW165" s="12" t="s">
        <v>41</v>
      </c>
      <c r="AX165" s="12" t="s">
        <v>78</v>
      </c>
      <c r="AY165" s="227" t="s">
        <v>183</v>
      </c>
    </row>
    <row r="166" spans="2:51" s="13" customFormat="1" ht="13.5">
      <c r="B166" s="228"/>
      <c r="C166" s="229"/>
      <c r="D166" s="218" t="s">
        <v>192</v>
      </c>
      <c r="E166" s="230" t="s">
        <v>34</v>
      </c>
      <c r="F166" s="231" t="s">
        <v>219</v>
      </c>
      <c r="G166" s="229"/>
      <c r="H166" s="232">
        <v>0.787</v>
      </c>
      <c r="I166" s="233"/>
      <c r="J166" s="229"/>
      <c r="K166" s="229"/>
      <c r="L166" s="234"/>
      <c r="M166" s="235"/>
      <c r="N166" s="236"/>
      <c r="O166" s="236"/>
      <c r="P166" s="236"/>
      <c r="Q166" s="236"/>
      <c r="R166" s="236"/>
      <c r="S166" s="236"/>
      <c r="T166" s="237"/>
      <c r="AT166" s="238" t="s">
        <v>192</v>
      </c>
      <c r="AU166" s="238" t="s">
        <v>89</v>
      </c>
      <c r="AV166" s="13" t="s">
        <v>89</v>
      </c>
      <c r="AW166" s="13" t="s">
        <v>41</v>
      </c>
      <c r="AX166" s="13" t="s">
        <v>78</v>
      </c>
      <c r="AY166" s="238" t="s">
        <v>183</v>
      </c>
    </row>
    <row r="167" spans="2:51" s="14" customFormat="1" ht="13.5">
      <c r="B167" s="239"/>
      <c r="C167" s="240"/>
      <c r="D167" s="218" t="s">
        <v>192</v>
      </c>
      <c r="E167" s="241" t="s">
        <v>34</v>
      </c>
      <c r="F167" s="242" t="s">
        <v>195</v>
      </c>
      <c r="G167" s="240"/>
      <c r="H167" s="243">
        <v>0.787</v>
      </c>
      <c r="I167" s="244"/>
      <c r="J167" s="240"/>
      <c r="K167" s="240"/>
      <c r="L167" s="245"/>
      <c r="M167" s="246"/>
      <c r="N167" s="247"/>
      <c r="O167" s="247"/>
      <c r="P167" s="247"/>
      <c r="Q167" s="247"/>
      <c r="R167" s="247"/>
      <c r="S167" s="247"/>
      <c r="T167" s="248"/>
      <c r="AT167" s="249" t="s">
        <v>192</v>
      </c>
      <c r="AU167" s="249" t="s">
        <v>89</v>
      </c>
      <c r="AV167" s="14" t="s">
        <v>196</v>
      </c>
      <c r="AW167" s="14" t="s">
        <v>41</v>
      </c>
      <c r="AX167" s="14" t="s">
        <v>78</v>
      </c>
      <c r="AY167" s="249" t="s">
        <v>183</v>
      </c>
    </row>
    <row r="168" spans="2:51" s="12" customFormat="1" ht="13.5">
      <c r="B168" s="216"/>
      <c r="C168" s="217"/>
      <c r="D168" s="218" t="s">
        <v>192</v>
      </c>
      <c r="E168" s="219" t="s">
        <v>34</v>
      </c>
      <c r="F168" s="220" t="s">
        <v>220</v>
      </c>
      <c r="G168" s="217"/>
      <c r="H168" s="221" t="s">
        <v>34</v>
      </c>
      <c r="I168" s="222"/>
      <c r="J168" s="217"/>
      <c r="K168" s="217"/>
      <c r="L168" s="223"/>
      <c r="M168" s="224"/>
      <c r="N168" s="225"/>
      <c r="O168" s="225"/>
      <c r="P168" s="225"/>
      <c r="Q168" s="225"/>
      <c r="R168" s="225"/>
      <c r="S168" s="225"/>
      <c r="T168" s="226"/>
      <c r="AT168" s="227" t="s">
        <v>192</v>
      </c>
      <c r="AU168" s="227" t="s">
        <v>89</v>
      </c>
      <c r="AV168" s="12" t="s">
        <v>85</v>
      </c>
      <c r="AW168" s="12" t="s">
        <v>41</v>
      </c>
      <c r="AX168" s="12" t="s">
        <v>78</v>
      </c>
      <c r="AY168" s="227" t="s">
        <v>183</v>
      </c>
    </row>
    <row r="169" spans="2:51" s="13" customFormat="1" ht="13.5">
      <c r="B169" s="228"/>
      <c r="C169" s="229"/>
      <c r="D169" s="218" t="s">
        <v>192</v>
      </c>
      <c r="E169" s="230" t="s">
        <v>34</v>
      </c>
      <c r="F169" s="231" t="s">
        <v>221</v>
      </c>
      <c r="G169" s="229"/>
      <c r="H169" s="232">
        <v>27.6</v>
      </c>
      <c r="I169" s="233"/>
      <c r="J169" s="229"/>
      <c r="K169" s="229"/>
      <c r="L169" s="234"/>
      <c r="M169" s="235"/>
      <c r="N169" s="236"/>
      <c r="O169" s="236"/>
      <c r="P169" s="236"/>
      <c r="Q169" s="236"/>
      <c r="R169" s="236"/>
      <c r="S169" s="236"/>
      <c r="T169" s="237"/>
      <c r="AT169" s="238" t="s">
        <v>192</v>
      </c>
      <c r="AU169" s="238" t="s">
        <v>89</v>
      </c>
      <c r="AV169" s="13" t="s">
        <v>89</v>
      </c>
      <c r="AW169" s="13" t="s">
        <v>41</v>
      </c>
      <c r="AX169" s="13" t="s">
        <v>78</v>
      </c>
      <c r="AY169" s="238" t="s">
        <v>183</v>
      </c>
    </row>
    <row r="170" spans="2:51" s="14" customFormat="1" ht="13.5">
      <c r="B170" s="239"/>
      <c r="C170" s="240"/>
      <c r="D170" s="218" t="s">
        <v>192</v>
      </c>
      <c r="E170" s="241" t="s">
        <v>34</v>
      </c>
      <c r="F170" s="242" t="s">
        <v>195</v>
      </c>
      <c r="G170" s="240"/>
      <c r="H170" s="243">
        <v>27.6</v>
      </c>
      <c r="I170" s="244"/>
      <c r="J170" s="240"/>
      <c r="K170" s="240"/>
      <c r="L170" s="245"/>
      <c r="M170" s="246"/>
      <c r="N170" s="247"/>
      <c r="O170" s="247"/>
      <c r="P170" s="247"/>
      <c r="Q170" s="247"/>
      <c r="R170" s="247"/>
      <c r="S170" s="247"/>
      <c r="T170" s="248"/>
      <c r="AT170" s="249" t="s">
        <v>192</v>
      </c>
      <c r="AU170" s="249" t="s">
        <v>89</v>
      </c>
      <c r="AV170" s="14" t="s">
        <v>196</v>
      </c>
      <c r="AW170" s="14" t="s">
        <v>41</v>
      </c>
      <c r="AX170" s="14" t="s">
        <v>78</v>
      </c>
      <c r="AY170" s="249" t="s">
        <v>183</v>
      </c>
    </row>
    <row r="171" spans="2:51" s="12" customFormat="1" ht="13.5">
      <c r="B171" s="216"/>
      <c r="C171" s="217"/>
      <c r="D171" s="218" t="s">
        <v>192</v>
      </c>
      <c r="E171" s="219" t="s">
        <v>34</v>
      </c>
      <c r="F171" s="220" t="s">
        <v>245</v>
      </c>
      <c r="G171" s="217"/>
      <c r="H171" s="221" t="s">
        <v>34</v>
      </c>
      <c r="I171" s="222"/>
      <c r="J171" s="217"/>
      <c r="K171" s="217"/>
      <c r="L171" s="223"/>
      <c r="M171" s="224"/>
      <c r="N171" s="225"/>
      <c r="O171" s="225"/>
      <c r="P171" s="225"/>
      <c r="Q171" s="225"/>
      <c r="R171" s="225"/>
      <c r="S171" s="225"/>
      <c r="T171" s="226"/>
      <c r="AT171" s="227" t="s">
        <v>192</v>
      </c>
      <c r="AU171" s="227" t="s">
        <v>89</v>
      </c>
      <c r="AV171" s="12" t="s">
        <v>85</v>
      </c>
      <c r="AW171" s="12" t="s">
        <v>41</v>
      </c>
      <c r="AX171" s="12" t="s">
        <v>78</v>
      </c>
      <c r="AY171" s="227" t="s">
        <v>183</v>
      </c>
    </row>
    <row r="172" spans="2:51" s="13" customFormat="1" ht="13.5">
      <c r="B172" s="228"/>
      <c r="C172" s="229"/>
      <c r="D172" s="218" t="s">
        <v>192</v>
      </c>
      <c r="E172" s="230" t="s">
        <v>34</v>
      </c>
      <c r="F172" s="231" t="s">
        <v>233</v>
      </c>
      <c r="G172" s="229"/>
      <c r="H172" s="232">
        <v>9.425</v>
      </c>
      <c r="I172" s="233"/>
      <c r="J172" s="229"/>
      <c r="K172" s="229"/>
      <c r="L172" s="234"/>
      <c r="M172" s="235"/>
      <c r="N172" s="236"/>
      <c r="O172" s="236"/>
      <c r="P172" s="236"/>
      <c r="Q172" s="236"/>
      <c r="R172" s="236"/>
      <c r="S172" s="236"/>
      <c r="T172" s="237"/>
      <c r="AT172" s="238" t="s">
        <v>192</v>
      </c>
      <c r="AU172" s="238" t="s">
        <v>89</v>
      </c>
      <c r="AV172" s="13" t="s">
        <v>89</v>
      </c>
      <c r="AW172" s="13" t="s">
        <v>41</v>
      </c>
      <c r="AX172" s="13" t="s">
        <v>78</v>
      </c>
      <c r="AY172" s="238" t="s">
        <v>183</v>
      </c>
    </row>
    <row r="173" spans="2:51" s="15" customFormat="1" ht="13.5">
      <c r="B173" s="250"/>
      <c r="C173" s="251"/>
      <c r="D173" s="252" t="s">
        <v>192</v>
      </c>
      <c r="E173" s="253" t="s">
        <v>34</v>
      </c>
      <c r="F173" s="254" t="s">
        <v>201</v>
      </c>
      <c r="G173" s="251"/>
      <c r="H173" s="255">
        <v>75.042</v>
      </c>
      <c r="I173" s="256"/>
      <c r="J173" s="251"/>
      <c r="K173" s="251"/>
      <c r="L173" s="257"/>
      <c r="M173" s="258"/>
      <c r="N173" s="259"/>
      <c r="O173" s="259"/>
      <c r="P173" s="259"/>
      <c r="Q173" s="259"/>
      <c r="R173" s="259"/>
      <c r="S173" s="259"/>
      <c r="T173" s="260"/>
      <c r="AT173" s="261" t="s">
        <v>192</v>
      </c>
      <c r="AU173" s="261" t="s">
        <v>89</v>
      </c>
      <c r="AV173" s="15" t="s">
        <v>190</v>
      </c>
      <c r="AW173" s="15" t="s">
        <v>41</v>
      </c>
      <c r="AX173" s="15" t="s">
        <v>85</v>
      </c>
      <c r="AY173" s="261" t="s">
        <v>183</v>
      </c>
    </row>
    <row r="174" spans="2:65" s="1" customFormat="1" ht="25.5" customHeight="1">
      <c r="B174" s="43"/>
      <c r="C174" s="204" t="s">
        <v>246</v>
      </c>
      <c r="D174" s="204" t="s">
        <v>185</v>
      </c>
      <c r="E174" s="205" t="s">
        <v>247</v>
      </c>
      <c r="F174" s="206" t="s">
        <v>248</v>
      </c>
      <c r="G174" s="207" t="s">
        <v>188</v>
      </c>
      <c r="H174" s="208">
        <v>31.438</v>
      </c>
      <c r="I174" s="209"/>
      <c r="J174" s="210">
        <f>ROUND(I174*H174,2)</f>
        <v>0</v>
      </c>
      <c r="K174" s="206" t="s">
        <v>189</v>
      </c>
      <c r="L174" s="63"/>
      <c r="M174" s="211" t="s">
        <v>34</v>
      </c>
      <c r="N174" s="212" t="s">
        <v>49</v>
      </c>
      <c r="O174" s="44"/>
      <c r="P174" s="213">
        <f>O174*H174</f>
        <v>0</v>
      </c>
      <c r="Q174" s="213">
        <v>0</v>
      </c>
      <c r="R174" s="213">
        <f>Q174*H174</f>
        <v>0</v>
      </c>
      <c r="S174" s="213">
        <v>0</v>
      </c>
      <c r="T174" s="214">
        <f>S174*H174</f>
        <v>0</v>
      </c>
      <c r="AR174" s="25" t="s">
        <v>190</v>
      </c>
      <c r="AT174" s="25" t="s">
        <v>185</v>
      </c>
      <c r="AU174" s="25" t="s">
        <v>89</v>
      </c>
      <c r="AY174" s="25" t="s">
        <v>183</v>
      </c>
      <c r="BE174" s="215">
        <f>IF(N174="základní",J174,0)</f>
        <v>0</v>
      </c>
      <c r="BF174" s="215">
        <f>IF(N174="snížená",J174,0)</f>
        <v>0</v>
      </c>
      <c r="BG174" s="215">
        <f>IF(N174="zákl. přenesená",J174,0)</f>
        <v>0</v>
      </c>
      <c r="BH174" s="215">
        <f>IF(N174="sníž. přenesená",J174,0)</f>
        <v>0</v>
      </c>
      <c r="BI174" s="215">
        <f>IF(N174="nulová",J174,0)</f>
        <v>0</v>
      </c>
      <c r="BJ174" s="25" t="s">
        <v>85</v>
      </c>
      <c r="BK174" s="215">
        <f>ROUND(I174*H174,2)</f>
        <v>0</v>
      </c>
      <c r="BL174" s="25" t="s">
        <v>190</v>
      </c>
      <c r="BM174" s="25" t="s">
        <v>249</v>
      </c>
    </row>
    <row r="175" spans="2:51" s="12" customFormat="1" ht="13.5">
      <c r="B175" s="216"/>
      <c r="C175" s="217"/>
      <c r="D175" s="218" t="s">
        <v>192</v>
      </c>
      <c r="E175" s="219" t="s">
        <v>34</v>
      </c>
      <c r="F175" s="220" t="s">
        <v>250</v>
      </c>
      <c r="G175" s="217"/>
      <c r="H175" s="221" t="s">
        <v>34</v>
      </c>
      <c r="I175" s="222"/>
      <c r="J175" s="217"/>
      <c r="K175" s="217"/>
      <c r="L175" s="223"/>
      <c r="M175" s="224"/>
      <c r="N175" s="225"/>
      <c r="O175" s="225"/>
      <c r="P175" s="225"/>
      <c r="Q175" s="225"/>
      <c r="R175" s="225"/>
      <c r="S175" s="225"/>
      <c r="T175" s="226"/>
      <c r="AT175" s="227" t="s">
        <v>192</v>
      </c>
      <c r="AU175" s="227" t="s">
        <v>89</v>
      </c>
      <c r="AV175" s="12" t="s">
        <v>85</v>
      </c>
      <c r="AW175" s="12" t="s">
        <v>41</v>
      </c>
      <c r="AX175" s="12" t="s">
        <v>78</v>
      </c>
      <c r="AY175" s="227" t="s">
        <v>183</v>
      </c>
    </row>
    <row r="176" spans="2:51" s="13" customFormat="1" ht="13.5">
      <c r="B176" s="228"/>
      <c r="C176" s="229"/>
      <c r="D176" s="218" t="s">
        <v>192</v>
      </c>
      <c r="E176" s="230" t="s">
        <v>34</v>
      </c>
      <c r="F176" s="231" t="s">
        <v>251</v>
      </c>
      <c r="G176" s="229"/>
      <c r="H176" s="232">
        <v>11.038</v>
      </c>
      <c r="I176" s="233"/>
      <c r="J176" s="229"/>
      <c r="K176" s="229"/>
      <c r="L176" s="234"/>
      <c r="M176" s="235"/>
      <c r="N176" s="236"/>
      <c r="O176" s="236"/>
      <c r="P176" s="236"/>
      <c r="Q176" s="236"/>
      <c r="R176" s="236"/>
      <c r="S176" s="236"/>
      <c r="T176" s="237"/>
      <c r="AT176" s="238" t="s">
        <v>192</v>
      </c>
      <c r="AU176" s="238" t="s">
        <v>89</v>
      </c>
      <c r="AV176" s="13" t="s">
        <v>89</v>
      </c>
      <c r="AW176" s="13" t="s">
        <v>41</v>
      </c>
      <c r="AX176" s="13" t="s">
        <v>78</v>
      </c>
      <c r="AY176" s="238" t="s">
        <v>183</v>
      </c>
    </row>
    <row r="177" spans="2:51" s="12" customFormat="1" ht="13.5">
      <c r="B177" s="216"/>
      <c r="C177" s="217"/>
      <c r="D177" s="218" t="s">
        <v>192</v>
      </c>
      <c r="E177" s="219" t="s">
        <v>34</v>
      </c>
      <c r="F177" s="220" t="s">
        <v>252</v>
      </c>
      <c r="G177" s="217"/>
      <c r="H177" s="221" t="s">
        <v>34</v>
      </c>
      <c r="I177" s="222"/>
      <c r="J177" s="217"/>
      <c r="K177" s="217"/>
      <c r="L177" s="223"/>
      <c r="M177" s="224"/>
      <c r="N177" s="225"/>
      <c r="O177" s="225"/>
      <c r="P177" s="225"/>
      <c r="Q177" s="225"/>
      <c r="R177" s="225"/>
      <c r="S177" s="225"/>
      <c r="T177" s="226"/>
      <c r="AT177" s="227" t="s">
        <v>192</v>
      </c>
      <c r="AU177" s="227" t="s">
        <v>89</v>
      </c>
      <c r="AV177" s="12" t="s">
        <v>85</v>
      </c>
      <c r="AW177" s="12" t="s">
        <v>41</v>
      </c>
      <c r="AX177" s="12" t="s">
        <v>78</v>
      </c>
      <c r="AY177" s="227" t="s">
        <v>183</v>
      </c>
    </row>
    <row r="178" spans="2:51" s="13" customFormat="1" ht="13.5">
      <c r="B178" s="228"/>
      <c r="C178" s="229"/>
      <c r="D178" s="218" t="s">
        <v>192</v>
      </c>
      <c r="E178" s="230" t="s">
        <v>34</v>
      </c>
      <c r="F178" s="231" t="s">
        <v>253</v>
      </c>
      <c r="G178" s="229"/>
      <c r="H178" s="232">
        <v>20.4</v>
      </c>
      <c r="I178" s="233"/>
      <c r="J178" s="229"/>
      <c r="K178" s="229"/>
      <c r="L178" s="234"/>
      <c r="M178" s="235"/>
      <c r="N178" s="236"/>
      <c r="O178" s="236"/>
      <c r="P178" s="236"/>
      <c r="Q178" s="236"/>
      <c r="R178" s="236"/>
      <c r="S178" s="236"/>
      <c r="T178" s="237"/>
      <c r="AT178" s="238" t="s">
        <v>192</v>
      </c>
      <c r="AU178" s="238" t="s">
        <v>89</v>
      </c>
      <c r="AV178" s="13" t="s">
        <v>89</v>
      </c>
      <c r="AW178" s="13" t="s">
        <v>41</v>
      </c>
      <c r="AX178" s="13" t="s">
        <v>78</v>
      </c>
      <c r="AY178" s="238" t="s">
        <v>183</v>
      </c>
    </row>
    <row r="179" spans="2:51" s="14" customFormat="1" ht="13.5">
      <c r="B179" s="239"/>
      <c r="C179" s="240"/>
      <c r="D179" s="252" t="s">
        <v>192</v>
      </c>
      <c r="E179" s="262" t="s">
        <v>34</v>
      </c>
      <c r="F179" s="263" t="s">
        <v>195</v>
      </c>
      <c r="G179" s="240"/>
      <c r="H179" s="264">
        <v>31.438</v>
      </c>
      <c r="I179" s="244"/>
      <c r="J179" s="240"/>
      <c r="K179" s="240"/>
      <c r="L179" s="245"/>
      <c r="M179" s="246"/>
      <c r="N179" s="247"/>
      <c r="O179" s="247"/>
      <c r="P179" s="247"/>
      <c r="Q179" s="247"/>
      <c r="R179" s="247"/>
      <c r="S179" s="247"/>
      <c r="T179" s="248"/>
      <c r="AT179" s="249" t="s">
        <v>192</v>
      </c>
      <c r="AU179" s="249" t="s">
        <v>89</v>
      </c>
      <c r="AV179" s="14" t="s">
        <v>196</v>
      </c>
      <c r="AW179" s="14" t="s">
        <v>41</v>
      </c>
      <c r="AX179" s="14" t="s">
        <v>85</v>
      </c>
      <c r="AY179" s="249" t="s">
        <v>183</v>
      </c>
    </row>
    <row r="180" spans="2:65" s="1" customFormat="1" ht="38.25" customHeight="1">
      <c r="B180" s="43"/>
      <c r="C180" s="204" t="s">
        <v>254</v>
      </c>
      <c r="D180" s="204" t="s">
        <v>185</v>
      </c>
      <c r="E180" s="205" t="s">
        <v>255</v>
      </c>
      <c r="F180" s="206" t="s">
        <v>256</v>
      </c>
      <c r="G180" s="207" t="s">
        <v>188</v>
      </c>
      <c r="H180" s="208">
        <v>204.362</v>
      </c>
      <c r="I180" s="209"/>
      <c r="J180" s="210">
        <f>ROUND(I180*H180,2)</f>
        <v>0</v>
      </c>
      <c r="K180" s="206" t="s">
        <v>189</v>
      </c>
      <c r="L180" s="63"/>
      <c r="M180" s="211" t="s">
        <v>34</v>
      </c>
      <c r="N180" s="212" t="s">
        <v>49</v>
      </c>
      <c r="O180" s="44"/>
      <c r="P180" s="213">
        <f>O180*H180</f>
        <v>0</v>
      </c>
      <c r="Q180" s="213">
        <v>0</v>
      </c>
      <c r="R180" s="213">
        <f>Q180*H180</f>
        <v>0</v>
      </c>
      <c r="S180" s="213">
        <v>0</v>
      </c>
      <c r="T180" s="214">
        <f>S180*H180</f>
        <v>0</v>
      </c>
      <c r="AR180" s="25" t="s">
        <v>190</v>
      </c>
      <c r="AT180" s="25" t="s">
        <v>185</v>
      </c>
      <c r="AU180" s="25" t="s">
        <v>89</v>
      </c>
      <c r="AY180" s="25" t="s">
        <v>183</v>
      </c>
      <c r="BE180" s="215">
        <f>IF(N180="základní",J180,0)</f>
        <v>0</v>
      </c>
      <c r="BF180" s="215">
        <f>IF(N180="snížená",J180,0)</f>
        <v>0</v>
      </c>
      <c r="BG180" s="215">
        <f>IF(N180="zákl. přenesená",J180,0)</f>
        <v>0</v>
      </c>
      <c r="BH180" s="215">
        <f>IF(N180="sníž. přenesená",J180,0)</f>
        <v>0</v>
      </c>
      <c r="BI180" s="215">
        <f>IF(N180="nulová",J180,0)</f>
        <v>0</v>
      </c>
      <c r="BJ180" s="25" t="s">
        <v>85</v>
      </c>
      <c r="BK180" s="215">
        <f>ROUND(I180*H180,2)</f>
        <v>0</v>
      </c>
      <c r="BL180" s="25" t="s">
        <v>190</v>
      </c>
      <c r="BM180" s="25" t="s">
        <v>257</v>
      </c>
    </row>
    <row r="181" spans="2:51" s="12" customFormat="1" ht="13.5">
      <c r="B181" s="216"/>
      <c r="C181" s="217"/>
      <c r="D181" s="218" t="s">
        <v>192</v>
      </c>
      <c r="E181" s="219" t="s">
        <v>34</v>
      </c>
      <c r="F181" s="220" t="s">
        <v>258</v>
      </c>
      <c r="G181" s="217"/>
      <c r="H181" s="221" t="s">
        <v>34</v>
      </c>
      <c r="I181" s="222"/>
      <c r="J181" s="217"/>
      <c r="K181" s="217"/>
      <c r="L181" s="223"/>
      <c r="M181" s="224"/>
      <c r="N181" s="225"/>
      <c r="O181" s="225"/>
      <c r="P181" s="225"/>
      <c r="Q181" s="225"/>
      <c r="R181" s="225"/>
      <c r="S181" s="225"/>
      <c r="T181" s="226"/>
      <c r="AT181" s="227" t="s">
        <v>192</v>
      </c>
      <c r="AU181" s="227" t="s">
        <v>89</v>
      </c>
      <c r="AV181" s="12" t="s">
        <v>85</v>
      </c>
      <c r="AW181" s="12" t="s">
        <v>41</v>
      </c>
      <c r="AX181" s="12" t="s">
        <v>78</v>
      </c>
      <c r="AY181" s="227" t="s">
        <v>183</v>
      </c>
    </row>
    <row r="182" spans="2:51" s="13" customFormat="1" ht="13.5">
      <c r="B182" s="228"/>
      <c r="C182" s="229"/>
      <c r="D182" s="218" t="s">
        <v>192</v>
      </c>
      <c r="E182" s="230" t="s">
        <v>34</v>
      </c>
      <c r="F182" s="231" t="s">
        <v>259</v>
      </c>
      <c r="G182" s="229"/>
      <c r="H182" s="232">
        <v>172.924</v>
      </c>
      <c r="I182" s="233"/>
      <c r="J182" s="229"/>
      <c r="K182" s="229"/>
      <c r="L182" s="234"/>
      <c r="M182" s="235"/>
      <c r="N182" s="236"/>
      <c r="O182" s="236"/>
      <c r="P182" s="236"/>
      <c r="Q182" s="236"/>
      <c r="R182" s="236"/>
      <c r="S182" s="236"/>
      <c r="T182" s="237"/>
      <c r="AT182" s="238" t="s">
        <v>192</v>
      </c>
      <c r="AU182" s="238" t="s">
        <v>89</v>
      </c>
      <c r="AV182" s="13" t="s">
        <v>89</v>
      </c>
      <c r="AW182" s="13" t="s">
        <v>41</v>
      </c>
      <c r="AX182" s="13" t="s">
        <v>78</v>
      </c>
      <c r="AY182" s="238" t="s">
        <v>183</v>
      </c>
    </row>
    <row r="183" spans="2:51" s="12" customFormat="1" ht="13.5">
      <c r="B183" s="216"/>
      <c r="C183" s="217"/>
      <c r="D183" s="218" t="s">
        <v>192</v>
      </c>
      <c r="E183" s="219" t="s">
        <v>34</v>
      </c>
      <c r="F183" s="220" t="s">
        <v>260</v>
      </c>
      <c r="G183" s="217"/>
      <c r="H183" s="221" t="s">
        <v>34</v>
      </c>
      <c r="I183" s="222"/>
      <c r="J183" s="217"/>
      <c r="K183" s="217"/>
      <c r="L183" s="223"/>
      <c r="M183" s="224"/>
      <c r="N183" s="225"/>
      <c r="O183" s="225"/>
      <c r="P183" s="225"/>
      <c r="Q183" s="225"/>
      <c r="R183" s="225"/>
      <c r="S183" s="225"/>
      <c r="T183" s="226"/>
      <c r="AT183" s="227" t="s">
        <v>192</v>
      </c>
      <c r="AU183" s="227" t="s">
        <v>89</v>
      </c>
      <c r="AV183" s="12" t="s">
        <v>85</v>
      </c>
      <c r="AW183" s="12" t="s">
        <v>41</v>
      </c>
      <c r="AX183" s="12" t="s">
        <v>78</v>
      </c>
      <c r="AY183" s="227" t="s">
        <v>183</v>
      </c>
    </row>
    <row r="184" spans="2:51" s="13" customFormat="1" ht="13.5">
      <c r="B184" s="228"/>
      <c r="C184" s="229"/>
      <c r="D184" s="218" t="s">
        <v>192</v>
      </c>
      <c r="E184" s="230" t="s">
        <v>34</v>
      </c>
      <c r="F184" s="231" t="s">
        <v>261</v>
      </c>
      <c r="G184" s="229"/>
      <c r="H184" s="232">
        <v>31.438</v>
      </c>
      <c r="I184" s="233"/>
      <c r="J184" s="229"/>
      <c r="K184" s="229"/>
      <c r="L184" s="234"/>
      <c r="M184" s="235"/>
      <c r="N184" s="236"/>
      <c r="O184" s="236"/>
      <c r="P184" s="236"/>
      <c r="Q184" s="236"/>
      <c r="R184" s="236"/>
      <c r="S184" s="236"/>
      <c r="T184" s="237"/>
      <c r="AT184" s="238" t="s">
        <v>192</v>
      </c>
      <c r="AU184" s="238" t="s">
        <v>89</v>
      </c>
      <c r="AV184" s="13" t="s">
        <v>89</v>
      </c>
      <c r="AW184" s="13" t="s">
        <v>41</v>
      </c>
      <c r="AX184" s="13" t="s">
        <v>78</v>
      </c>
      <c r="AY184" s="238" t="s">
        <v>183</v>
      </c>
    </row>
    <row r="185" spans="2:51" s="14" customFormat="1" ht="13.5">
      <c r="B185" s="239"/>
      <c r="C185" s="240"/>
      <c r="D185" s="252" t="s">
        <v>192</v>
      </c>
      <c r="E185" s="262" t="s">
        <v>34</v>
      </c>
      <c r="F185" s="263" t="s">
        <v>195</v>
      </c>
      <c r="G185" s="240"/>
      <c r="H185" s="264">
        <v>204.362</v>
      </c>
      <c r="I185" s="244"/>
      <c r="J185" s="240"/>
      <c r="K185" s="240"/>
      <c r="L185" s="245"/>
      <c r="M185" s="246"/>
      <c r="N185" s="247"/>
      <c r="O185" s="247"/>
      <c r="P185" s="247"/>
      <c r="Q185" s="247"/>
      <c r="R185" s="247"/>
      <c r="S185" s="247"/>
      <c r="T185" s="248"/>
      <c r="AT185" s="249" t="s">
        <v>192</v>
      </c>
      <c r="AU185" s="249" t="s">
        <v>89</v>
      </c>
      <c r="AV185" s="14" t="s">
        <v>196</v>
      </c>
      <c r="AW185" s="14" t="s">
        <v>41</v>
      </c>
      <c r="AX185" s="14" t="s">
        <v>85</v>
      </c>
      <c r="AY185" s="249" t="s">
        <v>183</v>
      </c>
    </row>
    <row r="186" spans="2:65" s="1" customFormat="1" ht="25.5" customHeight="1">
      <c r="B186" s="43"/>
      <c r="C186" s="204" t="s">
        <v>262</v>
      </c>
      <c r="D186" s="204" t="s">
        <v>185</v>
      </c>
      <c r="E186" s="205" t="s">
        <v>263</v>
      </c>
      <c r="F186" s="206" t="s">
        <v>264</v>
      </c>
      <c r="G186" s="207" t="s">
        <v>188</v>
      </c>
      <c r="H186" s="208">
        <v>31.438</v>
      </c>
      <c r="I186" s="209"/>
      <c r="J186" s="210">
        <f>ROUND(I186*H186,2)</f>
        <v>0</v>
      </c>
      <c r="K186" s="206" t="s">
        <v>189</v>
      </c>
      <c r="L186" s="63"/>
      <c r="M186" s="211" t="s">
        <v>34</v>
      </c>
      <c r="N186" s="212" t="s">
        <v>49</v>
      </c>
      <c r="O186" s="44"/>
      <c r="P186" s="213">
        <f>O186*H186</f>
        <v>0</v>
      </c>
      <c r="Q186" s="213">
        <v>0</v>
      </c>
      <c r="R186" s="213">
        <f>Q186*H186</f>
        <v>0</v>
      </c>
      <c r="S186" s="213">
        <v>0</v>
      </c>
      <c r="T186" s="214">
        <f>S186*H186</f>
        <v>0</v>
      </c>
      <c r="AR186" s="25" t="s">
        <v>190</v>
      </c>
      <c r="AT186" s="25" t="s">
        <v>185</v>
      </c>
      <c r="AU186" s="25" t="s">
        <v>89</v>
      </c>
      <c r="AY186" s="25" t="s">
        <v>183</v>
      </c>
      <c r="BE186" s="215">
        <f>IF(N186="základní",J186,0)</f>
        <v>0</v>
      </c>
      <c r="BF186" s="215">
        <f>IF(N186="snížená",J186,0)</f>
        <v>0</v>
      </c>
      <c r="BG186" s="215">
        <f>IF(N186="zákl. přenesená",J186,0)</f>
        <v>0</v>
      </c>
      <c r="BH186" s="215">
        <f>IF(N186="sníž. přenesená",J186,0)</f>
        <v>0</v>
      </c>
      <c r="BI186" s="215">
        <f>IF(N186="nulová",J186,0)</f>
        <v>0</v>
      </c>
      <c r="BJ186" s="25" t="s">
        <v>85</v>
      </c>
      <c r="BK186" s="215">
        <f>ROUND(I186*H186,2)</f>
        <v>0</v>
      </c>
      <c r="BL186" s="25" t="s">
        <v>190</v>
      </c>
      <c r="BM186" s="25" t="s">
        <v>265</v>
      </c>
    </row>
    <row r="187" spans="2:51" s="13" customFormat="1" ht="13.5">
      <c r="B187" s="228"/>
      <c r="C187" s="229"/>
      <c r="D187" s="218" t="s">
        <v>192</v>
      </c>
      <c r="E187" s="230" t="s">
        <v>34</v>
      </c>
      <c r="F187" s="231" t="s">
        <v>261</v>
      </c>
      <c r="G187" s="229"/>
      <c r="H187" s="232">
        <v>31.438</v>
      </c>
      <c r="I187" s="233"/>
      <c r="J187" s="229"/>
      <c r="K187" s="229"/>
      <c r="L187" s="234"/>
      <c r="M187" s="235"/>
      <c r="N187" s="236"/>
      <c r="O187" s="236"/>
      <c r="P187" s="236"/>
      <c r="Q187" s="236"/>
      <c r="R187" s="236"/>
      <c r="S187" s="236"/>
      <c r="T187" s="237"/>
      <c r="AT187" s="238" t="s">
        <v>192</v>
      </c>
      <c r="AU187" s="238" t="s">
        <v>89</v>
      </c>
      <c r="AV187" s="13" t="s">
        <v>89</v>
      </c>
      <c r="AW187" s="13" t="s">
        <v>41</v>
      </c>
      <c r="AX187" s="13" t="s">
        <v>78</v>
      </c>
      <c r="AY187" s="238" t="s">
        <v>183</v>
      </c>
    </row>
    <row r="188" spans="2:51" s="14" customFormat="1" ht="13.5">
      <c r="B188" s="239"/>
      <c r="C188" s="240"/>
      <c r="D188" s="252" t="s">
        <v>192</v>
      </c>
      <c r="E188" s="262" t="s">
        <v>34</v>
      </c>
      <c r="F188" s="263" t="s">
        <v>195</v>
      </c>
      <c r="G188" s="240"/>
      <c r="H188" s="264">
        <v>31.438</v>
      </c>
      <c r="I188" s="244"/>
      <c r="J188" s="240"/>
      <c r="K188" s="240"/>
      <c r="L188" s="245"/>
      <c r="M188" s="246"/>
      <c r="N188" s="247"/>
      <c r="O188" s="247"/>
      <c r="P188" s="247"/>
      <c r="Q188" s="247"/>
      <c r="R188" s="247"/>
      <c r="S188" s="247"/>
      <c r="T188" s="248"/>
      <c r="AT188" s="249" t="s">
        <v>192</v>
      </c>
      <c r="AU188" s="249" t="s">
        <v>89</v>
      </c>
      <c r="AV188" s="14" t="s">
        <v>196</v>
      </c>
      <c r="AW188" s="14" t="s">
        <v>41</v>
      </c>
      <c r="AX188" s="14" t="s">
        <v>85</v>
      </c>
      <c r="AY188" s="249" t="s">
        <v>183</v>
      </c>
    </row>
    <row r="189" spans="2:65" s="1" customFormat="1" ht="16.5" customHeight="1">
      <c r="B189" s="43"/>
      <c r="C189" s="204" t="s">
        <v>266</v>
      </c>
      <c r="D189" s="204" t="s">
        <v>185</v>
      </c>
      <c r="E189" s="205" t="s">
        <v>267</v>
      </c>
      <c r="F189" s="206" t="s">
        <v>268</v>
      </c>
      <c r="G189" s="207" t="s">
        <v>188</v>
      </c>
      <c r="H189" s="208">
        <v>141.486</v>
      </c>
      <c r="I189" s="209"/>
      <c r="J189" s="210">
        <f>ROUND(I189*H189,2)</f>
        <v>0</v>
      </c>
      <c r="K189" s="206" t="s">
        <v>189</v>
      </c>
      <c r="L189" s="63"/>
      <c r="M189" s="211" t="s">
        <v>34</v>
      </c>
      <c r="N189" s="212" t="s">
        <v>49</v>
      </c>
      <c r="O189" s="44"/>
      <c r="P189" s="213">
        <f>O189*H189</f>
        <v>0</v>
      </c>
      <c r="Q189" s="213">
        <v>0</v>
      </c>
      <c r="R189" s="213">
        <f>Q189*H189</f>
        <v>0</v>
      </c>
      <c r="S189" s="213">
        <v>0</v>
      </c>
      <c r="T189" s="214">
        <f>S189*H189</f>
        <v>0</v>
      </c>
      <c r="AR189" s="25" t="s">
        <v>190</v>
      </c>
      <c r="AT189" s="25" t="s">
        <v>185</v>
      </c>
      <c r="AU189" s="25" t="s">
        <v>89</v>
      </c>
      <c r="AY189" s="25" t="s">
        <v>183</v>
      </c>
      <c r="BE189" s="215">
        <f>IF(N189="základní",J189,0)</f>
        <v>0</v>
      </c>
      <c r="BF189" s="215">
        <f>IF(N189="snížená",J189,0)</f>
        <v>0</v>
      </c>
      <c r="BG189" s="215">
        <f>IF(N189="zákl. přenesená",J189,0)</f>
        <v>0</v>
      </c>
      <c r="BH189" s="215">
        <f>IF(N189="sníž. přenesená",J189,0)</f>
        <v>0</v>
      </c>
      <c r="BI189" s="215">
        <f>IF(N189="nulová",J189,0)</f>
        <v>0</v>
      </c>
      <c r="BJ189" s="25" t="s">
        <v>85</v>
      </c>
      <c r="BK189" s="215">
        <f>ROUND(I189*H189,2)</f>
        <v>0</v>
      </c>
      <c r="BL189" s="25" t="s">
        <v>190</v>
      </c>
      <c r="BM189" s="25" t="s">
        <v>269</v>
      </c>
    </row>
    <row r="190" spans="2:51" s="12" customFormat="1" ht="13.5">
      <c r="B190" s="216"/>
      <c r="C190" s="217"/>
      <c r="D190" s="218" t="s">
        <v>192</v>
      </c>
      <c r="E190" s="219" t="s">
        <v>34</v>
      </c>
      <c r="F190" s="220" t="s">
        <v>258</v>
      </c>
      <c r="G190" s="217"/>
      <c r="H190" s="221" t="s">
        <v>34</v>
      </c>
      <c r="I190" s="222"/>
      <c r="J190" s="217"/>
      <c r="K190" s="217"/>
      <c r="L190" s="223"/>
      <c r="M190" s="224"/>
      <c r="N190" s="225"/>
      <c r="O190" s="225"/>
      <c r="P190" s="225"/>
      <c r="Q190" s="225"/>
      <c r="R190" s="225"/>
      <c r="S190" s="225"/>
      <c r="T190" s="226"/>
      <c r="AT190" s="227" t="s">
        <v>192</v>
      </c>
      <c r="AU190" s="227" t="s">
        <v>89</v>
      </c>
      <c r="AV190" s="12" t="s">
        <v>85</v>
      </c>
      <c r="AW190" s="12" t="s">
        <v>41</v>
      </c>
      <c r="AX190" s="12" t="s">
        <v>78</v>
      </c>
      <c r="AY190" s="227" t="s">
        <v>183</v>
      </c>
    </row>
    <row r="191" spans="2:51" s="13" customFormat="1" ht="13.5">
      <c r="B191" s="228"/>
      <c r="C191" s="229"/>
      <c r="D191" s="218" t="s">
        <v>192</v>
      </c>
      <c r="E191" s="230" t="s">
        <v>34</v>
      </c>
      <c r="F191" s="231" t="s">
        <v>259</v>
      </c>
      <c r="G191" s="229"/>
      <c r="H191" s="232">
        <v>172.924</v>
      </c>
      <c r="I191" s="233"/>
      <c r="J191" s="229"/>
      <c r="K191" s="229"/>
      <c r="L191" s="234"/>
      <c r="M191" s="235"/>
      <c r="N191" s="236"/>
      <c r="O191" s="236"/>
      <c r="P191" s="236"/>
      <c r="Q191" s="236"/>
      <c r="R191" s="236"/>
      <c r="S191" s="236"/>
      <c r="T191" s="237"/>
      <c r="AT191" s="238" t="s">
        <v>192</v>
      </c>
      <c r="AU191" s="238" t="s">
        <v>89</v>
      </c>
      <c r="AV191" s="13" t="s">
        <v>89</v>
      </c>
      <c r="AW191" s="13" t="s">
        <v>41</v>
      </c>
      <c r="AX191" s="13" t="s">
        <v>78</v>
      </c>
      <c r="AY191" s="238" t="s">
        <v>183</v>
      </c>
    </row>
    <row r="192" spans="2:51" s="12" customFormat="1" ht="13.5">
      <c r="B192" s="216"/>
      <c r="C192" s="217"/>
      <c r="D192" s="218" t="s">
        <v>192</v>
      </c>
      <c r="E192" s="219" t="s">
        <v>34</v>
      </c>
      <c r="F192" s="220" t="s">
        <v>260</v>
      </c>
      <c r="G192" s="217"/>
      <c r="H192" s="221" t="s">
        <v>34</v>
      </c>
      <c r="I192" s="222"/>
      <c r="J192" s="217"/>
      <c r="K192" s="217"/>
      <c r="L192" s="223"/>
      <c r="M192" s="224"/>
      <c r="N192" s="225"/>
      <c r="O192" s="225"/>
      <c r="P192" s="225"/>
      <c r="Q192" s="225"/>
      <c r="R192" s="225"/>
      <c r="S192" s="225"/>
      <c r="T192" s="226"/>
      <c r="AT192" s="227" t="s">
        <v>192</v>
      </c>
      <c r="AU192" s="227" t="s">
        <v>89</v>
      </c>
      <c r="AV192" s="12" t="s">
        <v>85</v>
      </c>
      <c r="AW192" s="12" t="s">
        <v>41</v>
      </c>
      <c r="AX192" s="12" t="s">
        <v>78</v>
      </c>
      <c r="AY192" s="227" t="s">
        <v>183</v>
      </c>
    </row>
    <row r="193" spans="2:51" s="13" customFormat="1" ht="13.5">
      <c r="B193" s="228"/>
      <c r="C193" s="229"/>
      <c r="D193" s="218" t="s">
        <v>192</v>
      </c>
      <c r="E193" s="230" t="s">
        <v>34</v>
      </c>
      <c r="F193" s="231" t="s">
        <v>270</v>
      </c>
      <c r="G193" s="229"/>
      <c r="H193" s="232">
        <v>-31.438</v>
      </c>
      <c r="I193" s="233"/>
      <c r="J193" s="229"/>
      <c r="K193" s="229"/>
      <c r="L193" s="234"/>
      <c r="M193" s="235"/>
      <c r="N193" s="236"/>
      <c r="O193" s="236"/>
      <c r="P193" s="236"/>
      <c r="Q193" s="236"/>
      <c r="R193" s="236"/>
      <c r="S193" s="236"/>
      <c r="T193" s="237"/>
      <c r="AT193" s="238" t="s">
        <v>192</v>
      </c>
      <c r="AU193" s="238" t="s">
        <v>89</v>
      </c>
      <c r="AV193" s="13" t="s">
        <v>89</v>
      </c>
      <c r="AW193" s="13" t="s">
        <v>41</v>
      </c>
      <c r="AX193" s="13" t="s">
        <v>78</v>
      </c>
      <c r="AY193" s="238" t="s">
        <v>183</v>
      </c>
    </row>
    <row r="194" spans="2:51" s="14" customFormat="1" ht="13.5">
      <c r="B194" s="239"/>
      <c r="C194" s="240"/>
      <c r="D194" s="252" t="s">
        <v>192</v>
      </c>
      <c r="E194" s="262" t="s">
        <v>34</v>
      </c>
      <c r="F194" s="263" t="s">
        <v>195</v>
      </c>
      <c r="G194" s="240"/>
      <c r="H194" s="264">
        <v>141.486</v>
      </c>
      <c r="I194" s="244"/>
      <c r="J194" s="240"/>
      <c r="K194" s="240"/>
      <c r="L194" s="245"/>
      <c r="M194" s="246"/>
      <c r="N194" s="247"/>
      <c r="O194" s="247"/>
      <c r="P194" s="247"/>
      <c r="Q194" s="247"/>
      <c r="R194" s="247"/>
      <c r="S194" s="247"/>
      <c r="T194" s="248"/>
      <c r="AT194" s="249" t="s">
        <v>192</v>
      </c>
      <c r="AU194" s="249" t="s">
        <v>89</v>
      </c>
      <c r="AV194" s="14" t="s">
        <v>196</v>
      </c>
      <c r="AW194" s="14" t="s">
        <v>41</v>
      </c>
      <c r="AX194" s="14" t="s">
        <v>85</v>
      </c>
      <c r="AY194" s="249" t="s">
        <v>183</v>
      </c>
    </row>
    <row r="195" spans="2:65" s="1" customFormat="1" ht="16.5" customHeight="1">
      <c r="B195" s="43"/>
      <c r="C195" s="204" t="s">
        <v>271</v>
      </c>
      <c r="D195" s="204" t="s">
        <v>185</v>
      </c>
      <c r="E195" s="205" t="s">
        <v>272</v>
      </c>
      <c r="F195" s="206" t="s">
        <v>273</v>
      </c>
      <c r="G195" s="207" t="s">
        <v>274</v>
      </c>
      <c r="H195" s="208">
        <v>212.229</v>
      </c>
      <c r="I195" s="209"/>
      <c r="J195" s="210">
        <f>ROUND(I195*H195,2)</f>
        <v>0</v>
      </c>
      <c r="K195" s="206" t="s">
        <v>189</v>
      </c>
      <c r="L195" s="63"/>
      <c r="M195" s="211" t="s">
        <v>34</v>
      </c>
      <c r="N195" s="212" t="s">
        <v>49</v>
      </c>
      <c r="O195" s="44"/>
      <c r="P195" s="213">
        <f>O195*H195</f>
        <v>0</v>
      </c>
      <c r="Q195" s="213">
        <v>0</v>
      </c>
      <c r="R195" s="213">
        <f>Q195*H195</f>
        <v>0</v>
      </c>
      <c r="S195" s="213">
        <v>0</v>
      </c>
      <c r="T195" s="214">
        <f>S195*H195</f>
        <v>0</v>
      </c>
      <c r="AR195" s="25" t="s">
        <v>190</v>
      </c>
      <c r="AT195" s="25" t="s">
        <v>185</v>
      </c>
      <c r="AU195" s="25" t="s">
        <v>89</v>
      </c>
      <c r="AY195" s="25" t="s">
        <v>183</v>
      </c>
      <c r="BE195" s="215">
        <f>IF(N195="základní",J195,0)</f>
        <v>0</v>
      </c>
      <c r="BF195" s="215">
        <f>IF(N195="snížená",J195,0)</f>
        <v>0</v>
      </c>
      <c r="BG195" s="215">
        <f>IF(N195="zákl. přenesená",J195,0)</f>
        <v>0</v>
      </c>
      <c r="BH195" s="215">
        <f>IF(N195="sníž. přenesená",J195,0)</f>
        <v>0</v>
      </c>
      <c r="BI195" s="215">
        <f>IF(N195="nulová",J195,0)</f>
        <v>0</v>
      </c>
      <c r="BJ195" s="25" t="s">
        <v>85</v>
      </c>
      <c r="BK195" s="215">
        <f>ROUND(I195*H195,2)</f>
        <v>0</v>
      </c>
      <c r="BL195" s="25" t="s">
        <v>190</v>
      </c>
      <c r="BM195" s="25" t="s">
        <v>275</v>
      </c>
    </row>
    <row r="196" spans="2:51" s="13" customFormat="1" ht="13.5">
      <c r="B196" s="228"/>
      <c r="C196" s="229"/>
      <c r="D196" s="218" t="s">
        <v>192</v>
      </c>
      <c r="E196" s="230" t="s">
        <v>34</v>
      </c>
      <c r="F196" s="231" t="s">
        <v>276</v>
      </c>
      <c r="G196" s="229"/>
      <c r="H196" s="232">
        <v>212.229</v>
      </c>
      <c r="I196" s="233"/>
      <c r="J196" s="229"/>
      <c r="K196" s="229"/>
      <c r="L196" s="234"/>
      <c r="M196" s="235"/>
      <c r="N196" s="236"/>
      <c r="O196" s="236"/>
      <c r="P196" s="236"/>
      <c r="Q196" s="236"/>
      <c r="R196" s="236"/>
      <c r="S196" s="236"/>
      <c r="T196" s="237"/>
      <c r="AT196" s="238" t="s">
        <v>192</v>
      </c>
      <c r="AU196" s="238" t="s">
        <v>89</v>
      </c>
      <c r="AV196" s="13" t="s">
        <v>89</v>
      </c>
      <c r="AW196" s="13" t="s">
        <v>41</v>
      </c>
      <c r="AX196" s="13" t="s">
        <v>78</v>
      </c>
      <c r="AY196" s="238" t="s">
        <v>183</v>
      </c>
    </row>
    <row r="197" spans="2:51" s="14" customFormat="1" ht="13.5">
      <c r="B197" s="239"/>
      <c r="C197" s="240"/>
      <c r="D197" s="252" t="s">
        <v>192</v>
      </c>
      <c r="E197" s="262" t="s">
        <v>34</v>
      </c>
      <c r="F197" s="263" t="s">
        <v>195</v>
      </c>
      <c r="G197" s="240"/>
      <c r="H197" s="264">
        <v>212.229</v>
      </c>
      <c r="I197" s="244"/>
      <c r="J197" s="240"/>
      <c r="K197" s="240"/>
      <c r="L197" s="245"/>
      <c r="M197" s="246"/>
      <c r="N197" s="247"/>
      <c r="O197" s="247"/>
      <c r="P197" s="247"/>
      <c r="Q197" s="247"/>
      <c r="R197" s="247"/>
      <c r="S197" s="247"/>
      <c r="T197" s="248"/>
      <c r="AT197" s="249" t="s">
        <v>192</v>
      </c>
      <c r="AU197" s="249" t="s">
        <v>89</v>
      </c>
      <c r="AV197" s="14" t="s">
        <v>196</v>
      </c>
      <c r="AW197" s="14" t="s">
        <v>41</v>
      </c>
      <c r="AX197" s="14" t="s">
        <v>85</v>
      </c>
      <c r="AY197" s="249" t="s">
        <v>183</v>
      </c>
    </row>
    <row r="198" spans="2:65" s="1" customFormat="1" ht="25.5" customHeight="1">
      <c r="B198" s="43"/>
      <c r="C198" s="204" t="s">
        <v>10</v>
      </c>
      <c r="D198" s="204" t="s">
        <v>185</v>
      </c>
      <c r="E198" s="205" t="s">
        <v>277</v>
      </c>
      <c r="F198" s="206" t="s">
        <v>278</v>
      </c>
      <c r="G198" s="207" t="s">
        <v>188</v>
      </c>
      <c r="H198" s="208">
        <v>7.2</v>
      </c>
      <c r="I198" s="209"/>
      <c r="J198" s="210">
        <f>ROUND(I198*H198,2)</f>
        <v>0</v>
      </c>
      <c r="K198" s="206" t="s">
        <v>189</v>
      </c>
      <c r="L198" s="63"/>
      <c r="M198" s="211" t="s">
        <v>34</v>
      </c>
      <c r="N198" s="212" t="s">
        <v>49</v>
      </c>
      <c r="O198" s="44"/>
      <c r="P198" s="213">
        <f>O198*H198</f>
        <v>0</v>
      </c>
      <c r="Q198" s="213">
        <v>0</v>
      </c>
      <c r="R198" s="213">
        <f>Q198*H198</f>
        <v>0</v>
      </c>
      <c r="S198" s="213">
        <v>0</v>
      </c>
      <c r="T198" s="214">
        <f>S198*H198</f>
        <v>0</v>
      </c>
      <c r="AR198" s="25" t="s">
        <v>190</v>
      </c>
      <c r="AT198" s="25" t="s">
        <v>185</v>
      </c>
      <c r="AU198" s="25" t="s">
        <v>89</v>
      </c>
      <c r="AY198" s="25" t="s">
        <v>183</v>
      </c>
      <c r="BE198" s="215">
        <f>IF(N198="základní",J198,0)</f>
        <v>0</v>
      </c>
      <c r="BF198" s="215">
        <f>IF(N198="snížená",J198,0)</f>
        <v>0</v>
      </c>
      <c r="BG198" s="215">
        <f>IF(N198="zákl. přenesená",J198,0)</f>
        <v>0</v>
      </c>
      <c r="BH198" s="215">
        <f>IF(N198="sníž. přenesená",J198,0)</f>
        <v>0</v>
      </c>
      <c r="BI198" s="215">
        <f>IF(N198="nulová",J198,0)</f>
        <v>0</v>
      </c>
      <c r="BJ198" s="25" t="s">
        <v>85</v>
      </c>
      <c r="BK198" s="215">
        <f>ROUND(I198*H198,2)</f>
        <v>0</v>
      </c>
      <c r="BL198" s="25" t="s">
        <v>190</v>
      </c>
      <c r="BM198" s="25" t="s">
        <v>279</v>
      </c>
    </row>
    <row r="199" spans="2:51" s="13" customFormat="1" ht="13.5">
      <c r="B199" s="228"/>
      <c r="C199" s="229"/>
      <c r="D199" s="218" t="s">
        <v>192</v>
      </c>
      <c r="E199" s="230" t="s">
        <v>34</v>
      </c>
      <c r="F199" s="231" t="s">
        <v>280</v>
      </c>
      <c r="G199" s="229"/>
      <c r="H199" s="232">
        <v>7.2</v>
      </c>
      <c r="I199" s="233"/>
      <c r="J199" s="229"/>
      <c r="K199" s="229"/>
      <c r="L199" s="234"/>
      <c r="M199" s="235"/>
      <c r="N199" s="236"/>
      <c r="O199" s="236"/>
      <c r="P199" s="236"/>
      <c r="Q199" s="236"/>
      <c r="R199" s="236"/>
      <c r="S199" s="236"/>
      <c r="T199" s="237"/>
      <c r="AT199" s="238" t="s">
        <v>192</v>
      </c>
      <c r="AU199" s="238" t="s">
        <v>89</v>
      </c>
      <c r="AV199" s="13" t="s">
        <v>89</v>
      </c>
      <c r="AW199" s="13" t="s">
        <v>41</v>
      </c>
      <c r="AX199" s="13" t="s">
        <v>78</v>
      </c>
      <c r="AY199" s="238" t="s">
        <v>183</v>
      </c>
    </row>
    <row r="200" spans="2:51" s="14" customFormat="1" ht="13.5">
      <c r="B200" s="239"/>
      <c r="C200" s="240"/>
      <c r="D200" s="218" t="s">
        <v>192</v>
      </c>
      <c r="E200" s="241" t="s">
        <v>34</v>
      </c>
      <c r="F200" s="242" t="s">
        <v>195</v>
      </c>
      <c r="G200" s="240"/>
      <c r="H200" s="243">
        <v>7.2</v>
      </c>
      <c r="I200" s="244"/>
      <c r="J200" s="240"/>
      <c r="K200" s="240"/>
      <c r="L200" s="245"/>
      <c r="M200" s="246"/>
      <c r="N200" s="247"/>
      <c r="O200" s="247"/>
      <c r="P200" s="247"/>
      <c r="Q200" s="247"/>
      <c r="R200" s="247"/>
      <c r="S200" s="247"/>
      <c r="T200" s="248"/>
      <c r="AT200" s="249" t="s">
        <v>192</v>
      </c>
      <c r="AU200" s="249" t="s">
        <v>89</v>
      </c>
      <c r="AV200" s="14" t="s">
        <v>196</v>
      </c>
      <c r="AW200" s="14" t="s">
        <v>41</v>
      </c>
      <c r="AX200" s="14" t="s">
        <v>85</v>
      </c>
      <c r="AY200" s="249" t="s">
        <v>183</v>
      </c>
    </row>
    <row r="201" spans="2:63" s="11" customFormat="1" ht="29.85" customHeight="1">
      <c r="B201" s="187"/>
      <c r="C201" s="188"/>
      <c r="D201" s="201" t="s">
        <v>77</v>
      </c>
      <c r="E201" s="202" t="s">
        <v>89</v>
      </c>
      <c r="F201" s="202" t="s">
        <v>281</v>
      </c>
      <c r="G201" s="188"/>
      <c r="H201" s="188"/>
      <c r="I201" s="191"/>
      <c r="J201" s="203">
        <f>BK201</f>
        <v>0</v>
      </c>
      <c r="K201" s="188"/>
      <c r="L201" s="193"/>
      <c r="M201" s="194"/>
      <c r="N201" s="195"/>
      <c r="O201" s="195"/>
      <c r="P201" s="196">
        <f>SUM(P202:P253)</f>
        <v>0</v>
      </c>
      <c r="Q201" s="195"/>
      <c r="R201" s="196">
        <f>SUM(R202:R253)</f>
        <v>11.16384144</v>
      </c>
      <c r="S201" s="195"/>
      <c r="T201" s="197">
        <f>SUM(T202:T253)</f>
        <v>0</v>
      </c>
      <c r="AR201" s="198" t="s">
        <v>85</v>
      </c>
      <c r="AT201" s="199" t="s">
        <v>77</v>
      </c>
      <c r="AU201" s="199" t="s">
        <v>85</v>
      </c>
      <c r="AY201" s="198" t="s">
        <v>183</v>
      </c>
      <c r="BK201" s="200">
        <f>SUM(BK202:BK253)</f>
        <v>0</v>
      </c>
    </row>
    <row r="202" spans="2:65" s="1" customFormat="1" ht="25.5" customHeight="1">
      <c r="B202" s="43"/>
      <c r="C202" s="204" t="s">
        <v>282</v>
      </c>
      <c r="D202" s="204" t="s">
        <v>185</v>
      </c>
      <c r="E202" s="205" t="s">
        <v>283</v>
      </c>
      <c r="F202" s="206" t="s">
        <v>284</v>
      </c>
      <c r="G202" s="207" t="s">
        <v>188</v>
      </c>
      <c r="H202" s="208">
        <v>2.522</v>
      </c>
      <c r="I202" s="209"/>
      <c r="J202" s="210">
        <f>ROUND(I202*H202,2)</f>
        <v>0</v>
      </c>
      <c r="K202" s="206" t="s">
        <v>189</v>
      </c>
      <c r="L202" s="63"/>
      <c r="M202" s="211" t="s">
        <v>34</v>
      </c>
      <c r="N202" s="212" t="s">
        <v>49</v>
      </c>
      <c r="O202" s="44"/>
      <c r="P202" s="213">
        <f>O202*H202</f>
        <v>0</v>
      </c>
      <c r="Q202" s="213">
        <v>2.45329</v>
      </c>
      <c r="R202" s="213">
        <f>Q202*H202</f>
        <v>6.18719738</v>
      </c>
      <c r="S202" s="213">
        <v>0</v>
      </c>
      <c r="T202" s="214">
        <f>S202*H202</f>
        <v>0</v>
      </c>
      <c r="AR202" s="25" t="s">
        <v>190</v>
      </c>
      <c r="AT202" s="25" t="s">
        <v>185</v>
      </c>
      <c r="AU202" s="25" t="s">
        <v>89</v>
      </c>
      <c r="AY202" s="25" t="s">
        <v>183</v>
      </c>
      <c r="BE202" s="215">
        <f>IF(N202="základní",J202,0)</f>
        <v>0</v>
      </c>
      <c r="BF202" s="215">
        <f>IF(N202="snížená",J202,0)</f>
        <v>0</v>
      </c>
      <c r="BG202" s="215">
        <f>IF(N202="zákl. přenesená",J202,0)</f>
        <v>0</v>
      </c>
      <c r="BH202" s="215">
        <f>IF(N202="sníž. přenesená",J202,0)</f>
        <v>0</v>
      </c>
      <c r="BI202" s="215">
        <f>IF(N202="nulová",J202,0)</f>
        <v>0</v>
      </c>
      <c r="BJ202" s="25" t="s">
        <v>85</v>
      </c>
      <c r="BK202" s="215">
        <f>ROUND(I202*H202,2)</f>
        <v>0</v>
      </c>
      <c r="BL202" s="25" t="s">
        <v>190</v>
      </c>
      <c r="BM202" s="25" t="s">
        <v>285</v>
      </c>
    </row>
    <row r="203" spans="2:51" s="12" customFormat="1" ht="13.5">
      <c r="B203" s="216"/>
      <c r="C203" s="217"/>
      <c r="D203" s="218" t="s">
        <v>192</v>
      </c>
      <c r="E203" s="219" t="s">
        <v>34</v>
      </c>
      <c r="F203" s="220" t="s">
        <v>286</v>
      </c>
      <c r="G203" s="217"/>
      <c r="H203" s="221" t="s">
        <v>34</v>
      </c>
      <c r="I203" s="222"/>
      <c r="J203" s="217"/>
      <c r="K203" s="217"/>
      <c r="L203" s="223"/>
      <c r="M203" s="224"/>
      <c r="N203" s="225"/>
      <c r="O203" s="225"/>
      <c r="P203" s="225"/>
      <c r="Q203" s="225"/>
      <c r="R203" s="225"/>
      <c r="S203" s="225"/>
      <c r="T203" s="226"/>
      <c r="AT203" s="227" t="s">
        <v>192</v>
      </c>
      <c r="AU203" s="227" t="s">
        <v>89</v>
      </c>
      <c r="AV203" s="12" t="s">
        <v>85</v>
      </c>
      <c r="AW203" s="12" t="s">
        <v>41</v>
      </c>
      <c r="AX203" s="12" t="s">
        <v>78</v>
      </c>
      <c r="AY203" s="227" t="s">
        <v>183</v>
      </c>
    </row>
    <row r="204" spans="2:51" s="13" customFormat="1" ht="13.5">
      <c r="B204" s="228"/>
      <c r="C204" s="229"/>
      <c r="D204" s="218" t="s">
        <v>192</v>
      </c>
      <c r="E204" s="230" t="s">
        <v>34</v>
      </c>
      <c r="F204" s="231" t="s">
        <v>287</v>
      </c>
      <c r="G204" s="229"/>
      <c r="H204" s="232">
        <v>2.522</v>
      </c>
      <c r="I204" s="233"/>
      <c r="J204" s="229"/>
      <c r="K204" s="229"/>
      <c r="L204" s="234"/>
      <c r="M204" s="235"/>
      <c r="N204" s="236"/>
      <c r="O204" s="236"/>
      <c r="P204" s="236"/>
      <c r="Q204" s="236"/>
      <c r="R204" s="236"/>
      <c r="S204" s="236"/>
      <c r="T204" s="237"/>
      <c r="AT204" s="238" t="s">
        <v>192</v>
      </c>
      <c r="AU204" s="238" t="s">
        <v>89</v>
      </c>
      <c r="AV204" s="13" t="s">
        <v>89</v>
      </c>
      <c r="AW204" s="13" t="s">
        <v>41</v>
      </c>
      <c r="AX204" s="13" t="s">
        <v>78</v>
      </c>
      <c r="AY204" s="238" t="s">
        <v>183</v>
      </c>
    </row>
    <row r="205" spans="2:51" s="14" customFormat="1" ht="13.5">
      <c r="B205" s="239"/>
      <c r="C205" s="240"/>
      <c r="D205" s="252" t="s">
        <v>192</v>
      </c>
      <c r="E205" s="262" t="s">
        <v>34</v>
      </c>
      <c r="F205" s="263" t="s">
        <v>195</v>
      </c>
      <c r="G205" s="240"/>
      <c r="H205" s="264">
        <v>2.522</v>
      </c>
      <c r="I205" s="244"/>
      <c r="J205" s="240"/>
      <c r="K205" s="240"/>
      <c r="L205" s="245"/>
      <c r="M205" s="246"/>
      <c r="N205" s="247"/>
      <c r="O205" s="247"/>
      <c r="P205" s="247"/>
      <c r="Q205" s="247"/>
      <c r="R205" s="247"/>
      <c r="S205" s="247"/>
      <c r="T205" s="248"/>
      <c r="AT205" s="249" t="s">
        <v>192</v>
      </c>
      <c r="AU205" s="249" t="s">
        <v>89</v>
      </c>
      <c r="AV205" s="14" t="s">
        <v>196</v>
      </c>
      <c r="AW205" s="14" t="s">
        <v>41</v>
      </c>
      <c r="AX205" s="14" t="s">
        <v>85</v>
      </c>
      <c r="AY205" s="249" t="s">
        <v>183</v>
      </c>
    </row>
    <row r="206" spans="2:65" s="1" customFormat="1" ht="38.25" customHeight="1">
      <c r="B206" s="43"/>
      <c r="C206" s="204" t="s">
        <v>288</v>
      </c>
      <c r="D206" s="204" t="s">
        <v>185</v>
      </c>
      <c r="E206" s="205" t="s">
        <v>289</v>
      </c>
      <c r="F206" s="206" t="s">
        <v>290</v>
      </c>
      <c r="G206" s="207" t="s">
        <v>291</v>
      </c>
      <c r="H206" s="208">
        <v>3.48</v>
      </c>
      <c r="I206" s="209"/>
      <c r="J206" s="210">
        <f>ROUND(I206*H206,2)</f>
        <v>0</v>
      </c>
      <c r="K206" s="206" t="s">
        <v>189</v>
      </c>
      <c r="L206" s="63"/>
      <c r="M206" s="211" t="s">
        <v>34</v>
      </c>
      <c r="N206" s="212" t="s">
        <v>49</v>
      </c>
      <c r="O206" s="44"/>
      <c r="P206" s="213">
        <f>O206*H206</f>
        <v>0</v>
      </c>
      <c r="Q206" s="213">
        <v>0.00103</v>
      </c>
      <c r="R206" s="213">
        <f>Q206*H206</f>
        <v>0.0035844</v>
      </c>
      <c r="S206" s="213">
        <v>0</v>
      </c>
      <c r="T206" s="214">
        <f>S206*H206</f>
        <v>0</v>
      </c>
      <c r="AR206" s="25" t="s">
        <v>190</v>
      </c>
      <c r="AT206" s="25" t="s">
        <v>185</v>
      </c>
      <c r="AU206" s="25" t="s">
        <v>89</v>
      </c>
      <c r="AY206" s="25" t="s">
        <v>183</v>
      </c>
      <c r="BE206" s="215">
        <f>IF(N206="základní",J206,0)</f>
        <v>0</v>
      </c>
      <c r="BF206" s="215">
        <f>IF(N206="snížená",J206,0)</f>
        <v>0</v>
      </c>
      <c r="BG206" s="215">
        <f>IF(N206="zákl. přenesená",J206,0)</f>
        <v>0</v>
      </c>
      <c r="BH206" s="215">
        <f>IF(N206="sníž. přenesená",J206,0)</f>
        <v>0</v>
      </c>
      <c r="BI206" s="215">
        <f>IF(N206="nulová",J206,0)</f>
        <v>0</v>
      </c>
      <c r="BJ206" s="25" t="s">
        <v>85</v>
      </c>
      <c r="BK206" s="215">
        <f>ROUND(I206*H206,2)</f>
        <v>0</v>
      </c>
      <c r="BL206" s="25" t="s">
        <v>190</v>
      </c>
      <c r="BM206" s="25" t="s">
        <v>292</v>
      </c>
    </row>
    <row r="207" spans="2:51" s="13" customFormat="1" ht="13.5">
      <c r="B207" s="228"/>
      <c r="C207" s="229"/>
      <c r="D207" s="218" t="s">
        <v>192</v>
      </c>
      <c r="E207" s="230" t="s">
        <v>34</v>
      </c>
      <c r="F207" s="231" t="s">
        <v>293</v>
      </c>
      <c r="G207" s="229"/>
      <c r="H207" s="232">
        <v>3.48</v>
      </c>
      <c r="I207" s="233"/>
      <c r="J207" s="229"/>
      <c r="K207" s="229"/>
      <c r="L207" s="234"/>
      <c r="M207" s="235"/>
      <c r="N207" s="236"/>
      <c r="O207" s="236"/>
      <c r="P207" s="236"/>
      <c r="Q207" s="236"/>
      <c r="R207" s="236"/>
      <c r="S207" s="236"/>
      <c r="T207" s="237"/>
      <c r="AT207" s="238" t="s">
        <v>192</v>
      </c>
      <c r="AU207" s="238" t="s">
        <v>89</v>
      </c>
      <c r="AV207" s="13" t="s">
        <v>89</v>
      </c>
      <c r="AW207" s="13" t="s">
        <v>41</v>
      </c>
      <c r="AX207" s="13" t="s">
        <v>78</v>
      </c>
      <c r="AY207" s="238" t="s">
        <v>183</v>
      </c>
    </row>
    <row r="208" spans="2:51" s="14" customFormat="1" ht="13.5">
      <c r="B208" s="239"/>
      <c r="C208" s="240"/>
      <c r="D208" s="252" t="s">
        <v>192</v>
      </c>
      <c r="E208" s="262" t="s">
        <v>34</v>
      </c>
      <c r="F208" s="263" t="s">
        <v>195</v>
      </c>
      <c r="G208" s="240"/>
      <c r="H208" s="264">
        <v>3.48</v>
      </c>
      <c r="I208" s="244"/>
      <c r="J208" s="240"/>
      <c r="K208" s="240"/>
      <c r="L208" s="245"/>
      <c r="M208" s="246"/>
      <c r="N208" s="247"/>
      <c r="O208" s="247"/>
      <c r="P208" s="247"/>
      <c r="Q208" s="247"/>
      <c r="R208" s="247"/>
      <c r="S208" s="247"/>
      <c r="T208" s="248"/>
      <c r="AT208" s="249" t="s">
        <v>192</v>
      </c>
      <c r="AU208" s="249" t="s">
        <v>89</v>
      </c>
      <c r="AV208" s="14" t="s">
        <v>196</v>
      </c>
      <c r="AW208" s="14" t="s">
        <v>41</v>
      </c>
      <c r="AX208" s="14" t="s">
        <v>85</v>
      </c>
      <c r="AY208" s="249" t="s">
        <v>183</v>
      </c>
    </row>
    <row r="209" spans="2:65" s="1" customFormat="1" ht="38.25" customHeight="1">
      <c r="B209" s="43"/>
      <c r="C209" s="204" t="s">
        <v>294</v>
      </c>
      <c r="D209" s="204" t="s">
        <v>185</v>
      </c>
      <c r="E209" s="205" t="s">
        <v>295</v>
      </c>
      <c r="F209" s="206" t="s">
        <v>296</v>
      </c>
      <c r="G209" s="207" t="s">
        <v>291</v>
      </c>
      <c r="H209" s="208">
        <v>3.48</v>
      </c>
      <c r="I209" s="209"/>
      <c r="J209" s="210">
        <f>ROUND(I209*H209,2)</f>
        <v>0</v>
      </c>
      <c r="K209" s="206" t="s">
        <v>189</v>
      </c>
      <c r="L209" s="63"/>
      <c r="M209" s="211" t="s">
        <v>34</v>
      </c>
      <c r="N209" s="212" t="s">
        <v>49</v>
      </c>
      <c r="O209" s="44"/>
      <c r="P209" s="213">
        <f>O209*H209</f>
        <v>0</v>
      </c>
      <c r="Q209" s="213">
        <v>0</v>
      </c>
      <c r="R209" s="213">
        <f>Q209*H209</f>
        <v>0</v>
      </c>
      <c r="S209" s="213">
        <v>0</v>
      </c>
      <c r="T209" s="214">
        <f>S209*H209</f>
        <v>0</v>
      </c>
      <c r="AR209" s="25" t="s">
        <v>190</v>
      </c>
      <c r="AT209" s="25" t="s">
        <v>185</v>
      </c>
      <c r="AU209" s="25" t="s">
        <v>89</v>
      </c>
      <c r="AY209" s="25" t="s">
        <v>183</v>
      </c>
      <c r="BE209" s="215">
        <f>IF(N209="základní",J209,0)</f>
        <v>0</v>
      </c>
      <c r="BF209" s="215">
        <f>IF(N209="snížená",J209,0)</f>
        <v>0</v>
      </c>
      <c r="BG209" s="215">
        <f>IF(N209="zákl. přenesená",J209,0)</f>
        <v>0</v>
      </c>
      <c r="BH209" s="215">
        <f>IF(N209="sníž. přenesená",J209,0)</f>
        <v>0</v>
      </c>
      <c r="BI209" s="215">
        <f>IF(N209="nulová",J209,0)</f>
        <v>0</v>
      </c>
      <c r="BJ209" s="25" t="s">
        <v>85</v>
      </c>
      <c r="BK209" s="215">
        <f>ROUND(I209*H209,2)</f>
        <v>0</v>
      </c>
      <c r="BL209" s="25" t="s">
        <v>190</v>
      </c>
      <c r="BM209" s="25" t="s">
        <v>297</v>
      </c>
    </row>
    <row r="210" spans="2:51" s="13" customFormat="1" ht="13.5">
      <c r="B210" s="228"/>
      <c r="C210" s="229"/>
      <c r="D210" s="218" t="s">
        <v>192</v>
      </c>
      <c r="E210" s="230" t="s">
        <v>34</v>
      </c>
      <c r="F210" s="231" t="s">
        <v>298</v>
      </c>
      <c r="G210" s="229"/>
      <c r="H210" s="232">
        <v>3.48</v>
      </c>
      <c r="I210" s="233"/>
      <c r="J210" s="229"/>
      <c r="K210" s="229"/>
      <c r="L210" s="234"/>
      <c r="M210" s="235"/>
      <c r="N210" s="236"/>
      <c r="O210" s="236"/>
      <c r="P210" s="236"/>
      <c r="Q210" s="236"/>
      <c r="R210" s="236"/>
      <c r="S210" s="236"/>
      <c r="T210" s="237"/>
      <c r="AT210" s="238" t="s">
        <v>192</v>
      </c>
      <c r="AU210" s="238" t="s">
        <v>89</v>
      </c>
      <c r="AV210" s="13" t="s">
        <v>89</v>
      </c>
      <c r="AW210" s="13" t="s">
        <v>41</v>
      </c>
      <c r="AX210" s="13" t="s">
        <v>78</v>
      </c>
      <c r="AY210" s="238" t="s">
        <v>183</v>
      </c>
    </row>
    <row r="211" spans="2:51" s="14" customFormat="1" ht="13.5">
      <c r="B211" s="239"/>
      <c r="C211" s="240"/>
      <c r="D211" s="252" t="s">
        <v>192</v>
      </c>
      <c r="E211" s="262" t="s">
        <v>34</v>
      </c>
      <c r="F211" s="263" t="s">
        <v>195</v>
      </c>
      <c r="G211" s="240"/>
      <c r="H211" s="264">
        <v>3.48</v>
      </c>
      <c r="I211" s="244"/>
      <c r="J211" s="240"/>
      <c r="K211" s="240"/>
      <c r="L211" s="245"/>
      <c r="M211" s="246"/>
      <c r="N211" s="247"/>
      <c r="O211" s="247"/>
      <c r="P211" s="247"/>
      <c r="Q211" s="247"/>
      <c r="R211" s="247"/>
      <c r="S211" s="247"/>
      <c r="T211" s="248"/>
      <c r="AT211" s="249" t="s">
        <v>192</v>
      </c>
      <c r="AU211" s="249" t="s">
        <v>89</v>
      </c>
      <c r="AV211" s="14" t="s">
        <v>196</v>
      </c>
      <c r="AW211" s="14" t="s">
        <v>41</v>
      </c>
      <c r="AX211" s="14" t="s">
        <v>85</v>
      </c>
      <c r="AY211" s="249" t="s">
        <v>183</v>
      </c>
    </row>
    <row r="212" spans="2:65" s="1" customFormat="1" ht="16.5" customHeight="1">
      <c r="B212" s="43"/>
      <c r="C212" s="204" t="s">
        <v>299</v>
      </c>
      <c r="D212" s="204" t="s">
        <v>185</v>
      </c>
      <c r="E212" s="205" t="s">
        <v>300</v>
      </c>
      <c r="F212" s="206" t="s">
        <v>301</v>
      </c>
      <c r="G212" s="207" t="s">
        <v>274</v>
      </c>
      <c r="H212" s="208">
        <v>0.17</v>
      </c>
      <c r="I212" s="209"/>
      <c r="J212" s="210">
        <f>ROUND(I212*H212,2)</f>
        <v>0</v>
      </c>
      <c r="K212" s="206" t="s">
        <v>189</v>
      </c>
      <c r="L212" s="63"/>
      <c r="M212" s="211" t="s">
        <v>34</v>
      </c>
      <c r="N212" s="212" t="s">
        <v>49</v>
      </c>
      <c r="O212" s="44"/>
      <c r="P212" s="213">
        <f>O212*H212</f>
        <v>0</v>
      </c>
      <c r="Q212" s="213">
        <v>1.05306</v>
      </c>
      <c r="R212" s="213">
        <f>Q212*H212</f>
        <v>0.17902020000000002</v>
      </c>
      <c r="S212" s="213">
        <v>0</v>
      </c>
      <c r="T212" s="214">
        <f>S212*H212</f>
        <v>0</v>
      </c>
      <c r="AR212" s="25" t="s">
        <v>190</v>
      </c>
      <c r="AT212" s="25" t="s">
        <v>185</v>
      </c>
      <c r="AU212" s="25" t="s">
        <v>89</v>
      </c>
      <c r="AY212" s="25" t="s">
        <v>183</v>
      </c>
      <c r="BE212" s="215">
        <f>IF(N212="základní",J212,0)</f>
        <v>0</v>
      </c>
      <c r="BF212" s="215">
        <f>IF(N212="snížená",J212,0)</f>
        <v>0</v>
      </c>
      <c r="BG212" s="215">
        <f>IF(N212="zákl. přenesená",J212,0)</f>
        <v>0</v>
      </c>
      <c r="BH212" s="215">
        <f>IF(N212="sníž. přenesená",J212,0)</f>
        <v>0</v>
      </c>
      <c r="BI212" s="215">
        <f>IF(N212="nulová",J212,0)</f>
        <v>0</v>
      </c>
      <c r="BJ212" s="25" t="s">
        <v>85</v>
      </c>
      <c r="BK212" s="215">
        <f>ROUND(I212*H212,2)</f>
        <v>0</v>
      </c>
      <c r="BL212" s="25" t="s">
        <v>190</v>
      </c>
      <c r="BM212" s="25" t="s">
        <v>302</v>
      </c>
    </row>
    <row r="213" spans="2:51" s="13" customFormat="1" ht="13.5">
      <c r="B213" s="228"/>
      <c r="C213" s="229"/>
      <c r="D213" s="218" t="s">
        <v>192</v>
      </c>
      <c r="E213" s="230" t="s">
        <v>34</v>
      </c>
      <c r="F213" s="231" t="s">
        <v>303</v>
      </c>
      <c r="G213" s="229"/>
      <c r="H213" s="232">
        <v>0.17</v>
      </c>
      <c r="I213" s="233"/>
      <c r="J213" s="229"/>
      <c r="K213" s="229"/>
      <c r="L213" s="234"/>
      <c r="M213" s="235"/>
      <c r="N213" s="236"/>
      <c r="O213" s="236"/>
      <c r="P213" s="236"/>
      <c r="Q213" s="236"/>
      <c r="R213" s="236"/>
      <c r="S213" s="236"/>
      <c r="T213" s="237"/>
      <c r="AT213" s="238" t="s">
        <v>192</v>
      </c>
      <c r="AU213" s="238" t="s">
        <v>89</v>
      </c>
      <c r="AV213" s="13" t="s">
        <v>89</v>
      </c>
      <c r="AW213" s="13" t="s">
        <v>41</v>
      </c>
      <c r="AX213" s="13" t="s">
        <v>78</v>
      </c>
      <c r="AY213" s="238" t="s">
        <v>183</v>
      </c>
    </row>
    <row r="214" spans="2:51" s="14" customFormat="1" ht="13.5">
      <c r="B214" s="239"/>
      <c r="C214" s="240"/>
      <c r="D214" s="252" t="s">
        <v>192</v>
      </c>
      <c r="E214" s="262" t="s">
        <v>34</v>
      </c>
      <c r="F214" s="263" t="s">
        <v>195</v>
      </c>
      <c r="G214" s="240"/>
      <c r="H214" s="264">
        <v>0.17</v>
      </c>
      <c r="I214" s="244"/>
      <c r="J214" s="240"/>
      <c r="K214" s="240"/>
      <c r="L214" s="245"/>
      <c r="M214" s="246"/>
      <c r="N214" s="247"/>
      <c r="O214" s="247"/>
      <c r="P214" s="247"/>
      <c r="Q214" s="247"/>
      <c r="R214" s="247"/>
      <c r="S214" s="247"/>
      <c r="T214" s="248"/>
      <c r="AT214" s="249" t="s">
        <v>192</v>
      </c>
      <c r="AU214" s="249" t="s">
        <v>89</v>
      </c>
      <c r="AV214" s="14" t="s">
        <v>196</v>
      </c>
      <c r="AW214" s="14" t="s">
        <v>41</v>
      </c>
      <c r="AX214" s="14" t="s">
        <v>85</v>
      </c>
      <c r="AY214" s="249" t="s">
        <v>183</v>
      </c>
    </row>
    <row r="215" spans="2:65" s="1" customFormat="1" ht="25.5" customHeight="1">
      <c r="B215" s="43"/>
      <c r="C215" s="204" t="s">
        <v>304</v>
      </c>
      <c r="D215" s="204" t="s">
        <v>185</v>
      </c>
      <c r="E215" s="205" t="s">
        <v>305</v>
      </c>
      <c r="F215" s="206" t="s">
        <v>306</v>
      </c>
      <c r="G215" s="207" t="s">
        <v>188</v>
      </c>
      <c r="H215" s="208">
        <v>30.329</v>
      </c>
      <c r="I215" s="209"/>
      <c r="J215" s="210">
        <f>ROUND(I215*H215,2)</f>
        <v>0</v>
      </c>
      <c r="K215" s="206" t="s">
        <v>189</v>
      </c>
      <c r="L215" s="63"/>
      <c r="M215" s="211" t="s">
        <v>34</v>
      </c>
      <c r="N215" s="212" t="s">
        <v>49</v>
      </c>
      <c r="O215" s="44"/>
      <c r="P215" s="213">
        <f>O215*H215</f>
        <v>0</v>
      </c>
      <c r="Q215" s="213">
        <v>0</v>
      </c>
      <c r="R215" s="213">
        <f>Q215*H215</f>
        <v>0</v>
      </c>
      <c r="S215" s="213">
        <v>0</v>
      </c>
      <c r="T215" s="214">
        <f>S215*H215</f>
        <v>0</v>
      </c>
      <c r="AR215" s="25" t="s">
        <v>190</v>
      </c>
      <c r="AT215" s="25" t="s">
        <v>185</v>
      </c>
      <c r="AU215" s="25" t="s">
        <v>89</v>
      </c>
      <c r="AY215" s="25" t="s">
        <v>183</v>
      </c>
      <c r="BE215" s="215">
        <f>IF(N215="základní",J215,0)</f>
        <v>0</v>
      </c>
      <c r="BF215" s="215">
        <f>IF(N215="snížená",J215,0)</f>
        <v>0</v>
      </c>
      <c r="BG215" s="215">
        <f>IF(N215="zákl. přenesená",J215,0)</f>
        <v>0</v>
      </c>
      <c r="BH215" s="215">
        <f>IF(N215="sníž. přenesená",J215,0)</f>
        <v>0</v>
      </c>
      <c r="BI215" s="215">
        <f>IF(N215="nulová",J215,0)</f>
        <v>0</v>
      </c>
      <c r="BJ215" s="25" t="s">
        <v>85</v>
      </c>
      <c r="BK215" s="215">
        <f>ROUND(I215*H215,2)</f>
        <v>0</v>
      </c>
      <c r="BL215" s="25" t="s">
        <v>190</v>
      </c>
      <c r="BM215" s="25" t="s">
        <v>307</v>
      </c>
    </row>
    <row r="216" spans="2:51" s="12" customFormat="1" ht="13.5">
      <c r="B216" s="216"/>
      <c r="C216" s="217"/>
      <c r="D216" s="218" t="s">
        <v>192</v>
      </c>
      <c r="E216" s="219" t="s">
        <v>34</v>
      </c>
      <c r="F216" s="220" t="s">
        <v>308</v>
      </c>
      <c r="G216" s="217"/>
      <c r="H216" s="221" t="s">
        <v>34</v>
      </c>
      <c r="I216" s="222"/>
      <c r="J216" s="217"/>
      <c r="K216" s="217"/>
      <c r="L216" s="223"/>
      <c r="M216" s="224"/>
      <c r="N216" s="225"/>
      <c r="O216" s="225"/>
      <c r="P216" s="225"/>
      <c r="Q216" s="225"/>
      <c r="R216" s="225"/>
      <c r="S216" s="225"/>
      <c r="T216" s="226"/>
      <c r="AT216" s="227" t="s">
        <v>192</v>
      </c>
      <c r="AU216" s="227" t="s">
        <v>89</v>
      </c>
      <c r="AV216" s="12" t="s">
        <v>85</v>
      </c>
      <c r="AW216" s="12" t="s">
        <v>41</v>
      </c>
      <c r="AX216" s="12" t="s">
        <v>78</v>
      </c>
      <c r="AY216" s="227" t="s">
        <v>183</v>
      </c>
    </row>
    <row r="217" spans="2:51" s="13" customFormat="1" ht="13.5">
      <c r="B217" s="228"/>
      <c r="C217" s="229"/>
      <c r="D217" s="218" t="s">
        <v>192</v>
      </c>
      <c r="E217" s="230" t="s">
        <v>34</v>
      </c>
      <c r="F217" s="231" t="s">
        <v>309</v>
      </c>
      <c r="G217" s="229"/>
      <c r="H217" s="232">
        <v>12.671</v>
      </c>
      <c r="I217" s="233"/>
      <c r="J217" s="229"/>
      <c r="K217" s="229"/>
      <c r="L217" s="234"/>
      <c r="M217" s="235"/>
      <c r="N217" s="236"/>
      <c r="O217" s="236"/>
      <c r="P217" s="236"/>
      <c r="Q217" s="236"/>
      <c r="R217" s="236"/>
      <c r="S217" s="236"/>
      <c r="T217" s="237"/>
      <c r="AT217" s="238" t="s">
        <v>192</v>
      </c>
      <c r="AU217" s="238" t="s">
        <v>89</v>
      </c>
      <c r="AV217" s="13" t="s">
        <v>89</v>
      </c>
      <c r="AW217" s="13" t="s">
        <v>41</v>
      </c>
      <c r="AX217" s="13" t="s">
        <v>78</v>
      </c>
      <c r="AY217" s="238" t="s">
        <v>183</v>
      </c>
    </row>
    <row r="218" spans="2:51" s="13" customFormat="1" ht="13.5">
      <c r="B218" s="228"/>
      <c r="C218" s="229"/>
      <c r="D218" s="218" t="s">
        <v>192</v>
      </c>
      <c r="E218" s="230" t="s">
        <v>34</v>
      </c>
      <c r="F218" s="231" t="s">
        <v>310</v>
      </c>
      <c r="G218" s="229"/>
      <c r="H218" s="232">
        <v>5.715</v>
      </c>
      <c r="I218" s="233"/>
      <c r="J218" s="229"/>
      <c r="K218" s="229"/>
      <c r="L218" s="234"/>
      <c r="M218" s="235"/>
      <c r="N218" s="236"/>
      <c r="O218" s="236"/>
      <c r="P218" s="236"/>
      <c r="Q218" s="236"/>
      <c r="R218" s="236"/>
      <c r="S218" s="236"/>
      <c r="T218" s="237"/>
      <c r="AT218" s="238" t="s">
        <v>192</v>
      </c>
      <c r="AU218" s="238" t="s">
        <v>89</v>
      </c>
      <c r="AV218" s="13" t="s">
        <v>89</v>
      </c>
      <c r="AW218" s="13" t="s">
        <v>41</v>
      </c>
      <c r="AX218" s="13" t="s">
        <v>78</v>
      </c>
      <c r="AY218" s="238" t="s">
        <v>183</v>
      </c>
    </row>
    <row r="219" spans="2:51" s="14" customFormat="1" ht="13.5">
      <c r="B219" s="239"/>
      <c r="C219" s="240"/>
      <c r="D219" s="218" t="s">
        <v>192</v>
      </c>
      <c r="E219" s="241" t="s">
        <v>34</v>
      </c>
      <c r="F219" s="242" t="s">
        <v>195</v>
      </c>
      <c r="G219" s="240"/>
      <c r="H219" s="243">
        <v>18.386</v>
      </c>
      <c r="I219" s="244"/>
      <c r="J219" s="240"/>
      <c r="K219" s="240"/>
      <c r="L219" s="245"/>
      <c r="M219" s="246"/>
      <c r="N219" s="247"/>
      <c r="O219" s="247"/>
      <c r="P219" s="247"/>
      <c r="Q219" s="247"/>
      <c r="R219" s="247"/>
      <c r="S219" s="247"/>
      <c r="T219" s="248"/>
      <c r="AT219" s="249" t="s">
        <v>192</v>
      </c>
      <c r="AU219" s="249" t="s">
        <v>89</v>
      </c>
      <c r="AV219" s="14" t="s">
        <v>196</v>
      </c>
      <c r="AW219" s="14" t="s">
        <v>41</v>
      </c>
      <c r="AX219" s="14" t="s">
        <v>78</v>
      </c>
      <c r="AY219" s="249" t="s">
        <v>183</v>
      </c>
    </row>
    <row r="220" spans="2:51" s="12" customFormat="1" ht="13.5">
      <c r="B220" s="216"/>
      <c r="C220" s="217"/>
      <c r="D220" s="218" t="s">
        <v>192</v>
      </c>
      <c r="E220" s="219" t="s">
        <v>34</v>
      </c>
      <c r="F220" s="220" t="s">
        <v>311</v>
      </c>
      <c r="G220" s="217"/>
      <c r="H220" s="221" t="s">
        <v>34</v>
      </c>
      <c r="I220" s="222"/>
      <c r="J220" s="217"/>
      <c r="K220" s="217"/>
      <c r="L220" s="223"/>
      <c r="M220" s="224"/>
      <c r="N220" s="225"/>
      <c r="O220" s="225"/>
      <c r="P220" s="225"/>
      <c r="Q220" s="225"/>
      <c r="R220" s="225"/>
      <c r="S220" s="225"/>
      <c r="T220" s="226"/>
      <c r="AT220" s="227" t="s">
        <v>192</v>
      </c>
      <c r="AU220" s="227" t="s">
        <v>89</v>
      </c>
      <c r="AV220" s="12" t="s">
        <v>85</v>
      </c>
      <c r="AW220" s="12" t="s">
        <v>41</v>
      </c>
      <c r="AX220" s="12" t="s">
        <v>78</v>
      </c>
      <c r="AY220" s="227" t="s">
        <v>183</v>
      </c>
    </row>
    <row r="221" spans="2:51" s="13" customFormat="1" ht="13.5">
      <c r="B221" s="228"/>
      <c r="C221" s="229"/>
      <c r="D221" s="218" t="s">
        <v>192</v>
      </c>
      <c r="E221" s="230" t="s">
        <v>34</v>
      </c>
      <c r="F221" s="231" t="s">
        <v>312</v>
      </c>
      <c r="G221" s="229"/>
      <c r="H221" s="232">
        <v>10.075</v>
      </c>
      <c r="I221" s="233"/>
      <c r="J221" s="229"/>
      <c r="K221" s="229"/>
      <c r="L221" s="234"/>
      <c r="M221" s="235"/>
      <c r="N221" s="236"/>
      <c r="O221" s="236"/>
      <c r="P221" s="236"/>
      <c r="Q221" s="236"/>
      <c r="R221" s="236"/>
      <c r="S221" s="236"/>
      <c r="T221" s="237"/>
      <c r="AT221" s="238" t="s">
        <v>192</v>
      </c>
      <c r="AU221" s="238" t="s">
        <v>89</v>
      </c>
      <c r="AV221" s="13" t="s">
        <v>89</v>
      </c>
      <c r="AW221" s="13" t="s">
        <v>41</v>
      </c>
      <c r="AX221" s="13" t="s">
        <v>78</v>
      </c>
      <c r="AY221" s="238" t="s">
        <v>183</v>
      </c>
    </row>
    <row r="222" spans="2:51" s="13" customFormat="1" ht="13.5">
      <c r="B222" s="228"/>
      <c r="C222" s="229"/>
      <c r="D222" s="218" t="s">
        <v>192</v>
      </c>
      <c r="E222" s="230" t="s">
        <v>34</v>
      </c>
      <c r="F222" s="231" t="s">
        <v>313</v>
      </c>
      <c r="G222" s="229"/>
      <c r="H222" s="232">
        <v>0.842</v>
      </c>
      <c r="I222" s="233"/>
      <c r="J222" s="229"/>
      <c r="K222" s="229"/>
      <c r="L222" s="234"/>
      <c r="M222" s="235"/>
      <c r="N222" s="236"/>
      <c r="O222" s="236"/>
      <c r="P222" s="236"/>
      <c r="Q222" s="236"/>
      <c r="R222" s="236"/>
      <c r="S222" s="236"/>
      <c r="T222" s="237"/>
      <c r="AT222" s="238" t="s">
        <v>192</v>
      </c>
      <c r="AU222" s="238" t="s">
        <v>89</v>
      </c>
      <c r="AV222" s="13" t="s">
        <v>89</v>
      </c>
      <c r="AW222" s="13" t="s">
        <v>41</v>
      </c>
      <c r="AX222" s="13" t="s">
        <v>78</v>
      </c>
      <c r="AY222" s="238" t="s">
        <v>183</v>
      </c>
    </row>
    <row r="223" spans="2:51" s="14" customFormat="1" ht="13.5">
      <c r="B223" s="239"/>
      <c r="C223" s="240"/>
      <c r="D223" s="218" t="s">
        <v>192</v>
      </c>
      <c r="E223" s="241" t="s">
        <v>34</v>
      </c>
      <c r="F223" s="242" t="s">
        <v>195</v>
      </c>
      <c r="G223" s="240"/>
      <c r="H223" s="243">
        <v>10.917</v>
      </c>
      <c r="I223" s="244"/>
      <c r="J223" s="240"/>
      <c r="K223" s="240"/>
      <c r="L223" s="245"/>
      <c r="M223" s="246"/>
      <c r="N223" s="247"/>
      <c r="O223" s="247"/>
      <c r="P223" s="247"/>
      <c r="Q223" s="247"/>
      <c r="R223" s="247"/>
      <c r="S223" s="247"/>
      <c r="T223" s="248"/>
      <c r="AT223" s="249" t="s">
        <v>192</v>
      </c>
      <c r="AU223" s="249" t="s">
        <v>89</v>
      </c>
      <c r="AV223" s="14" t="s">
        <v>196</v>
      </c>
      <c r="AW223" s="14" t="s">
        <v>41</v>
      </c>
      <c r="AX223" s="14" t="s">
        <v>78</v>
      </c>
      <c r="AY223" s="249" t="s">
        <v>183</v>
      </c>
    </row>
    <row r="224" spans="2:51" s="13" customFormat="1" ht="13.5">
      <c r="B224" s="228"/>
      <c r="C224" s="229"/>
      <c r="D224" s="218" t="s">
        <v>192</v>
      </c>
      <c r="E224" s="230" t="s">
        <v>34</v>
      </c>
      <c r="F224" s="231" t="s">
        <v>314</v>
      </c>
      <c r="G224" s="229"/>
      <c r="H224" s="232">
        <v>1.026</v>
      </c>
      <c r="I224" s="233"/>
      <c r="J224" s="229"/>
      <c r="K224" s="229"/>
      <c r="L224" s="234"/>
      <c r="M224" s="235"/>
      <c r="N224" s="236"/>
      <c r="O224" s="236"/>
      <c r="P224" s="236"/>
      <c r="Q224" s="236"/>
      <c r="R224" s="236"/>
      <c r="S224" s="236"/>
      <c r="T224" s="237"/>
      <c r="AT224" s="238" t="s">
        <v>192</v>
      </c>
      <c r="AU224" s="238" t="s">
        <v>89</v>
      </c>
      <c r="AV224" s="13" t="s">
        <v>89</v>
      </c>
      <c r="AW224" s="13" t="s">
        <v>41</v>
      </c>
      <c r="AX224" s="13" t="s">
        <v>78</v>
      </c>
      <c r="AY224" s="238" t="s">
        <v>183</v>
      </c>
    </row>
    <row r="225" spans="2:51" s="15" customFormat="1" ht="13.5">
      <c r="B225" s="250"/>
      <c r="C225" s="251"/>
      <c r="D225" s="252" t="s">
        <v>192</v>
      </c>
      <c r="E225" s="253" t="s">
        <v>34</v>
      </c>
      <c r="F225" s="254" t="s">
        <v>201</v>
      </c>
      <c r="G225" s="251"/>
      <c r="H225" s="255">
        <v>30.329</v>
      </c>
      <c r="I225" s="256"/>
      <c r="J225" s="251"/>
      <c r="K225" s="251"/>
      <c r="L225" s="257"/>
      <c r="M225" s="258"/>
      <c r="N225" s="259"/>
      <c r="O225" s="259"/>
      <c r="P225" s="259"/>
      <c r="Q225" s="259"/>
      <c r="R225" s="259"/>
      <c r="S225" s="259"/>
      <c r="T225" s="260"/>
      <c r="AT225" s="261" t="s">
        <v>192</v>
      </c>
      <c r="AU225" s="261" t="s">
        <v>89</v>
      </c>
      <c r="AV225" s="15" t="s">
        <v>190</v>
      </c>
      <c r="AW225" s="15" t="s">
        <v>41</v>
      </c>
      <c r="AX225" s="15" t="s">
        <v>85</v>
      </c>
      <c r="AY225" s="261" t="s">
        <v>183</v>
      </c>
    </row>
    <row r="226" spans="2:65" s="1" customFormat="1" ht="38.25" customHeight="1">
      <c r="B226" s="43"/>
      <c r="C226" s="204" t="s">
        <v>9</v>
      </c>
      <c r="D226" s="204" t="s">
        <v>185</v>
      </c>
      <c r="E226" s="205" t="s">
        <v>315</v>
      </c>
      <c r="F226" s="206" t="s">
        <v>316</v>
      </c>
      <c r="G226" s="207" t="s">
        <v>291</v>
      </c>
      <c r="H226" s="208">
        <v>31.574</v>
      </c>
      <c r="I226" s="209"/>
      <c r="J226" s="210">
        <f>ROUND(I226*H226,2)</f>
        <v>0</v>
      </c>
      <c r="K226" s="206" t="s">
        <v>189</v>
      </c>
      <c r="L226" s="63"/>
      <c r="M226" s="211" t="s">
        <v>34</v>
      </c>
      <c r="N226" s="212" t="s">
        <v>49</v>
      </c>
      <c r="O226" s="44"/>
      <c r="P226" s="213">
        <f>O226*H226</f>
        <v>0</v>
      </c>
      <c r="Q226" s="213">
        <v>0.00103</v>
      </c>
      <c r="R226" s="213">
        <f>Q226*H226</f>
        <v>0.03252122</v>
      </c>
      <c r="S226" s="213">
        <v>0</v>
      </c>
      <c r="T226" s="214">
        <f>S226*H226</f>
        <v>0</v>
      </c>
      <c r="AR226" s="25" t="s">
        <v>190</v>
      </c>
      <c r="AT226" s="25" t="s">
        <v>185</v>
      </c>
      <c r="AU226" s="25" t="s">
        <v>89</v>
      </c>
      <c r="AY226" s="25" t="s">
        <v>183</v>
      </c>
      <c r="BE226" s="215">
        <f>IF(N226="základní",J226,0)</f>
        <v>0</v>
      </c>
      <c r="BF226" s="215">
        <f>IF(N226="snížená",J226,0)</f>
        <v>0</v>
      </c>
      <c r="BG226" s="215">
        <f>IF(N226="zákl. přenesená",J226,0)</f>
        <v>0</v>
      </c>
      <c r="BH226" s="215">
        <f>IF(N226="sníž. přenesená",J226,0)</f>
        <v>0</v>
      </c>
      <c r="BI226" s="215">
        <f>IF(N226="nulová",J226,0)</f>
        <v>0</v>
      </c>
      <c r="BJ226" s="25" t="s">
        <v>85</v>
      </c>
      <c r="BK226" s="215">
        <f>ROUND(I226*H226,2)</f>
        <v>0</v>
      </c>
      <c r="BL226" s="25" t="s">
        <v>190</v>
      </c>
      <c r="BM226" s="25" t="s">
        <v>317</v>
      </c>
    </row>
    <row r="227" spans="2:51" s="12" customFormat="1" ht="13.5">
      <c r="B227" s="216"/>
      <c r="C227" s="217"/>
      <c r="D227" s="218" t="s">
        <v>192</v>
      </c>
      <c r="E227" s="219" t="s">
        <v>34</v>
      </c>
      <c r="F227" s="220" t="s">
        <v>308</v>
      </c>
      <c r="G227" s="217"/>
      <c r="H227" s="221" t="s">
        <v>34</v>
      </c>
      <c r="I227" s="222"/>
      <c r="J227" s="217"/>
      <c r="K227" s="217"/>
      <c r="L227" s="223"/>
      <c r="M227" s="224"/>
      <c r="N227" s="225"/>
      <c r="O227" s="225"/>
      <c r="P227" s="225"/>
      <c r="Q227" s="225"/>
      <c r="R227" s="225"/>
      <c r="S227" s="225"/>
      <c r="T227" s="226"/>
      <c r="AT227" s="227" t="s">
        <v>192</v>
      </c>
      <c r="AU227" s="227" t="s">
        <v>89</v>
      </c>
      <c r="AV227" s="12" t="s">
        <v>85</v>
      </c>
      <c r="AW227" s="12" t="s">
        <v>41</v>
      </c>
      <c r="AX227" s="12" t="s">
        <v>78</v>
      </c>
      <c r="AY227" s="227" t="s">
        <v>183</v>
      </c>
    </row>
    <row r="228" spans="2:51" s="13" customFormat="1" ht="13.5">
      <c r="B228" s="228"/>
      <c r="C228" s="229"/>
      <c r="D228" s="218" t="s">
        <v>192</v>
      </c>
      <c r="E228" s="230" t="s">
        <v>34</v>
      </c>
      <c r="F228" s="231" t="s">
        <v>318</v>
      </c>
      <c r="G228" s="229"/>
      <c r="H228" s="232">
        <v>8.64</v>
      </c>
      <c r="I228" s="233"/>
      <c r="J228" s="229"/>
      <c r="K228" s="229"/>
      <c r="L228" s="234"/>
      <c r="M228" s="235"/>
      <c r="N228" s="236"/>
      <c r="O228" s="236"/>
      <c r="P228" s="236"/>
      <c r="Q228" s="236"/>
      <c r="R228" s="236"/>
      <c r="S228" s="236"/>
      <c r="T228" s="237"/>
      <c r="AT228" s="238" t="s">
        <v>192</v>
      </c>
      <c r="AU228" s="238" t="s">
        <v>89</v>
      </c>
      <c r="AV228" s="13" t="s">
        <v>89</v>
      </c>
      <c r="AW228" s="13" t="s">
        <v>41</v>
      </c>
      <c r="AX228" s="13" t="s">
        <v>78</v>
      </c>
      <c r="AY228" s="238" t="s">
        <v>183</v>
      </c>
    </row>
    <row r="229" spans="2:51" s="13" customFormat="1" ht="13.5">
      <c r="B229" s="228"/>
      <c r="C229" s="229"/>
      <c r="D229" s="218" t="s">
        <v>192</v>
      </c>
      <c r="E229" s="230" t="s">
        <v>34</v>
      </c>
      <c r="F229" s="231" t="s">
        <v>319</v>
      </c>
      <c r="G229" s="229"/>
      <c r="H229" s="232">
        <v>4.96</v>
      </c>
      <c r="I229" s="233"/>
      <c r="J229" s="229"/>
      <c r="K229" s="229"/>
      <c r="L229" s="234"/>
      <c r="M229" s="235"/>
      <c r="N229" s="236"/>
      <c r="O229" s="236"/>
      <c r="P229" s="236"/>
      <c r="Q229" s="236"/>
      <c r="R229" s="236"/>
      <c r="S229" s="236"/>
      <c r="T229" s="237"/>
      <c r="AT229" s="238" t="s">
        <v>192</v>
      </c>
      <c r="AU229" s="238" t="s">
        <v>89</v>
      </c>
      <c r="AV229" s="13" t="s">
        <v>89</v>
      </c>
      <c r="AW229" s="13" t="s">
        <v>41</v>
      </c>
      <c r="AX229" s="13" t="s">
        <v>78</v>
      </c>
      <c r="AY229" s="238" t="s">
        <v>183</v>
      </c>
    </row>
    <row r="230" spans="2:51" s="14" customFormat="1" ht="13.5">
      <c r="B230" s="239"/>
      <c r="C230" s="240"/>
      <c r="D230" s="218" t="s">
        <v>192</v>
      </c>
      <c r="E230" s="241" t="s">
        <v>34</v>
      </c>
      <c r="F230" s="242" t="s">
        <v>195</v>
      </c>
      <c r="G230" s="240"/>
      <c r="H230" s="243">
        <v>13.6</v>
      </c>
      <c r="I230" s="244"/>
      <c r="J230" s="240"/>
      <c r="K230" s="240"/>
      <c r="L230" s="245"/>
      <c r="M230" s="246"/>
      <c r="N230" s="247"/>
      <c r="O230" s="247"/>
      <c r="P230" s="247"/>
      <c r="Q230" s="247"/>
      <c r="R230" s="247"/>
      <c r="S230" s="247"/>
      <c r="T230" s="248"/>
      <c r="AT230" s="249" t="s">
        <v>192</v>
      </c>
      <c r="AU230" s="249" t="s">
        <v>89</v>
      </c>
      <c r="AV230" s="14" t="s">
        <v>196</v>
      </c>
      <c r="AW230" s="14" t="s">
        <v>41</v>
      </c>
      <c r="AX230" s="14" t="s">
        <v>78</v>
      </c>
      <c r="AY230" s="249" t="s">
        <v>183</v>
      </c>
    </row>
    <row r="231" spans="2:51" s="12" customFormat="1" ht="13.5">
      <c r="B231" s="216"/>
      <c r="C231" s="217"/>
      <c r="D231" s="218" t="s">
        <v>192</v>
      </c>
      <c r="E231" s="219" t="s">
        <v>34</v>
      </c>
      <c r="F231" s="220" t="s">
        <v>311</v>
      </c>
      <c r="G231" s="217"/>
      <c r="H231" s="221" t="s">
        <v>34</v>
      </c>
      <c r="I231" s="222"/>
      <c r="J231" s="217"/>
      <c r="K231" s="217"/>
      <c r="L231" s="223"/>
      <c r="M231" s="224"/>
      <c r="N231" s="225"/>
      <c r="O231" s="225"/>
      <c r="P231" s="225"/>
      <c r="Q231" s="225"/>
      <c r="R231" s="225"/>
      <c r="S231" s="225"/>
      <c r="T231" s="226"/>
      <c r="AT231" s="227" t="s">
        <v>192</v>
      </c>
      <c r="AU231" s="227" t="s">
        <v>89</v>
      </c>
      <c r="AV231" s="12" t="s">
        <v>85</v>
      </c>
      <c r="AW231" s="12" t="s">
        <v>41</v>
      </c>
      <c r="AX231" s="12" t="s">
        <v>78</v>
      </c>
      <c r="AY231" s="227" t="s">
        <v>183</v>
      </c>
    </row>
    <row r="232" spans="2:51" s="13" customFormat="1" ht="13.5">
      <c r="B232" s="228"/>
      <c r="C232" s="229"/>
      <c r="D232" s="218" t="s">
        <v>192</v>
      </c>
      <c r="E232" s="230" t="s">
        <v>34</v>
      </c>
      <c r="F232" s="231" t="s">
        <v>320</v>
      </c>
      <c r="G232" s="229"/>
      <c r="H232" s="232">
        <v>3.72</v>
      </c>
      <c r="I232" s="233"/>
      <c r="J232" s="229"/>
      <c r="K232" s="229"/>
      <c r="L232" s="234"/>
      <c r="M232" s="235"/>
      <c r="N232" s="236"/>
      <c r="O232" s="236"/>
      <c r="P232" s="236"/>
      <c r="Q232" s="236"/>
      <c r="R232" s="236"/>
      <c r="S232" s="236"/>
      <c r="T232" s="237"/>
      <c r="AT232" s="238" t="s">
        <v>192</v>
      </c>
      <c r="AU232" s="238" t="s">
        <v>89</v>
      </c>
      <c r="AV232" s="13" t="s">
        <v>89</v>
      </c>
      <c r="AW232" s="13" t="s">
        <v>41</v>
      </c>
      <c r="AX232" s="13" t="s">
        <v>78</v>
      </c>
      <c r="AY232" s="238" t="s">
        <v>183</v>
      </c>
    </row>
    <row r="233" spans="2:51" s="13" customFormat="1" ht="13.5">
      <c r="B233" s="228"/>
      <c r="C233" s="229"/>
      <c r="D233" s="218" t="s">
        <v>192</v>
      </c>
      <c r="E233" s="230" t="s">
        <v>34</v>
      </c>
      <c r="F233" s="231" t="s">
        <v>321</v>
      </c>
      <c r="G233" s="229"/>
      <c r="H233" s="232">
        <v>3.921</v>
      </c>
      <c r="I233" s="233"/>
      <c r="J233" s="229"/>
      <c r="K233" s="229"/>
      <c r="L233" s="234"/>
      <c r="M233" s="235"/>
      <c r="N233" s="236"/>
      <c r="O233" s="236"/>
      <c r="P233" s="236"/>
      <c r="Q233" s="236"/>
      <c r="R233" s="236"/>
      <c r="S233" s="236"/>
      <c r="T233" s="237"/>
      <c r="AT233" s="238" t="s">
        <v>192</v>
      </c>
      <c r="AU233" s="238" t="s">
        <v>89</v>
      </c>
      <c r="AV233" s="13" t="s">
        <v>89</v>
      </c>
      <c r="AW233" s="13" t="s">
        <v>41</v>
      </c>
      <c r="AX233" s="13" t="s">
        <v>78</v>
      </c>
      <c r="AY233" s="238" t="s">
        <v>183</v>
      </c>
    </row>
    <row r="234" spans="2:51" s="13" customFormat="1" ht="13.5">
      <c r="B234" s="228"/>
      <c r="C234" s="229"/>
      <c r="D234" s="218" t="s">
        <v>192</v>
      </c>
      <c r="E234" s="230" t="s">
        <v>34</v>
      </c>
      <c r="F234" s="231" t="s">
        <v>322</v>
      </c>
      <c r="G234" s="229"/>
      <c r="H234" s="232">
        <v>2.333</v>
      </c>
      <c r="I234" s="233"/>
      <c r="J234" s="229"/>
      <c r="K234" s="229"/>
      <c r="L234" s="234"/>
      <c r="M234" s="235"/>
      <c r="N234" s="236"/>
      <c r="O234" s="236"/>
      <c r="P234" s="236"/>
      <c r="Q234" s="236"/>
      <c r="R234" s="236"/>
      <c r="S234" s="236"/>
      <c r="T234" s="237"/>
      <c r="AT234" s="238" t="s">
        <v>192</v>
      </c>
      <c r="AU234" s="238" t="s">
        <v>89</v>
      </c>
      <c r="AV234" s="13" t="s">
        <v>89</v>
      </c>
      <c r="AW234" s="13" t="s">
        <v>41</v>
      </c>
      <c r="AX234" s="13" t="s">
        <v>78</v>
      </c>
      <c r="AY234" s="238" t="s">
        <v>183</v>
      </c>
    </row>
    <row r="235" spans="2:51" s="14" customFormat="1" ht="13.5">
      <c r="B235" s="239"/>
      <c r="C235" s="240"/>
      <c r="D235" s="218" t="s">
        <v>192</v>
      </c>
      <c r="E235" s="241" t="s">
        <v>34</v>
      </c>
      <c r="F235" s="242" t="s">
        <v>195</v>
      </c>
      <c r="G235" s="240"/>
      <c r="H235" s="243">
        <v>9.974</v>
      </c>
      <c r="I235" s="244"/>
      <c r="J235" s="240"/>
      <c r="K235" s="240"/>
      <c r="L235" s="245"/>
      <c r="M235" s="246"/>
      <c r="N235" s="247"/>
      <c r="O235" s="247"/>
      <c r="P235" s="247"/>
      <c r="Q235" s="247"/>
      <c r="R235" s="247"/>
      <c r="S235" s="247"/>
      <c r="T235" s="248"/>
      <c r="AT235" s="249" t="s">
        <v>192</v>
      </c>
      <c r="AU235" s="249" t="s">
        <v>89</v>
      </c>
      <c r="AV235" s="14" t="s">
        <v>196</v>
      </c>
      <c r="AW235" s="14" t="s">
        <v>41</v>
      </c>
      <c r="AX235" s="14" t="s">
        <v>78</v>
      </c>
      <c r="AY235" s="249" t="s">
        <v>183</v>
      </c>
    </row>
    <row r="236" spans="2:51" s="12" customFormat="1" ht="13.5">
      <c r="B236" s="216"/>
      <c r="C236" s="217"/>
      <c r="D236" s="218" t="s">
        <v>192</v>
      </c>
      <c r="E236" s="219" t="s">
        <v>34</v>
      </c>
      <c r="F236" s="220" t="s">
        <v>323</v>
      </c>
      <c r="G236" s="217"/>
      <c r="H236" s="221" t="s">
        <v>34</v>
      </c>
      <c r="I236" s="222"/>
      <c r="J236" s="217"/>
      <c r="K236" s="217"/>
      <c r="L236" s="223"/>
      <c r="M236" s="224"/>
      <c r="N236" s="225"/>
      <c r="O236" s="225"/>
      <c r="P236" s="225"/>
      <c r="Q236" s="225"/>
      <c r="R236" s="225"/>
      <c r="S236" s="225"/>
      <c r="T236" s="226"/>
      <c r="AT236" s="227" t="s">
        <v>192</v>
      </c>
      <c r="AU236" s="227" t="s">
        <v>89</v>
      </c>
      <c r="AV236" s="12" t="s">
        <v>85</v>
      </c>
      <c r="AW236" s="12" t="s">
        <v>41</v>
      </c>
      <c r="AX236" s="12" t="s">
        <v>78</v>
      </c>
      <c r="AY236" s="227" t="s">
        <v>183</v>
      </c>
    </row>
    <row r="237" spans="2:51" s="13" customFormat="1" ht="13.5">
      <c r="B237" s="228"/>
      <c r="C237" s="229"/>
      <c r="D237" s="218" t="s">
        <v>192</v>
      </c>
      <c r="E237" s="230" t="s">
        <v>34</v>
      </c>
      <c r="F237" s="231" t="s">
        <v>324</v>
      </c>
      <c r="G237" s="229"/>
      <c r="H237" s="232">
        <v>8</v>
      </c>
      <c r="I237" s="233"/>
      <c r="J237" s="229"/>
      <c r="K237" s="229"/>
      <c r="L237" s="234"/>
      <c r="M237" s="235"/>
      <c r="N237" s="236"/>
      <c r="O237" s="236"/>
      <c r="P237" s="236"/>
      <c r="Q237" s="236"/>
      <c r="R237" s="236"/>
      <c r="S237" s="236"/>
      <c r="T237" s="237"/>
      <c r="AT237" s="238" t="s">
        <v>192</v>
      </c>
      <c r="AU237" s="238" t="s">
        <v>89</v>
      </c>
      <c r="AV237" s="13" t="s">
        <v>89</v>
      </c>
      <c r="AW237" s="13" t="s">
        <v>41</v>
      </c>
      <c r="AX237" s="13" t="s">
        <v>78</v>
      </c>
      <c r="AY237" s="238" t="s">
        <v>183</v>
      </c>
    </row>
    <row r="238" spans="2:51" s="15" customFormat="1" ht="13.5">
      <c r="B238" s="250"/>
      <c r="C238" s="251"/>
      <c r="D238" s="252" t="s">
        <v>192</v>
      </c>
      <c r="E238" s="253" t="s">
        <v>34</v>
      </c>
      <c r="F238" s="254" t="s">
        <v>201</v>
      </c>
      <c r="G238" s="251"/>
      <c r="H238" s="255">
        <v>31.574</v>
      </c>
      <c r="I238" s="256"/>
      <c r="J238" s="251"/>
      <c r="K238" s="251"/>
      <c r="L238" s="257"/>
      <c r="M238" s="258"/>
      <c r="N238" s="259"/>
      <c r="O238" s="259"/>
      <c r="P238" s="259"/>
      <c r="Q238" s="259"/>
      <c r="R238" s="259"/>
      <c r="S238" s="259"/>
      <c r="T238" s="260"/>
      <c r="AT238" s="261" t="s">
        <v>192</v>
      </c>
      <c r="AU238" s="261" t="s">
        <v>89</v>
      </c>
      <c r="AV238" s="15" t="s">
        <v>190</v>
      </c>
      <c r="AW238" s="15" t="s">
        <v>41</v>
      </c>
      <c r="AX238" s="15" t="s">
        <v>85</v>
      </c>
      <c r="AY238" s="261" t="s">
        <v>183</v>
      </c>
    </row>
    <row r="239" spans="2:65" s="1" customFormat="1" ht="38.25" customHeight="1">
      <c r="B239" s="43"/>
      <c r="C239" s="204" t="s">
        <v>325</v>
      </c>
      <c r="D239" s="204" t="s">
        <v>185</v>
      </c>
      <c r="E239" s="205" t="s">
        <v>326</v>
      </c>
      <c r="F239" s="206" t="s">
        <v>327</v>
      </c>
      <c r="G239" s="207" t="s">
        <v>291</v>
      </c>
      <c r="H239" s="208">
        <v>31.574</v>
      </c>
      <c r="I239" s="209"/>
      <c r="J239" s="210">
        <f>ROUND(I239*H239,2)</f>
        <v>0</v>
      </c>
      <c r="K239" s="206" t="s">
        <v>189</v>
      </c>
      <c r="L239" s="63"/>
      <c r="M239" s="211" t="s">
        <v>34</v>
      </c>
      <c r="N239" s="212" t="s">
        <v>49</v>
      </c>
      <c r="O239" s="44"/>
      <c r="P239" s="213">
        <f>O239*H239</f>
        <v>0</v>
      </c>
      <c r="Q239" s="213">
        <v>0</v>
      </c>
      <c r="R239" s="213">
        <f>Q239*H239</f>
        <v>0</v>
      </c>
      <c r="S239" s="213">
        <v>0</v>
      </c>
      <c r="T239" s="214">
        <f>S239*H239</f>
        <v>0</v>
      </c>
      <c r="AR239" s="25" t="s">
        <v>190</v>
      </c>
      <c r="AT239" s="25" t="s">
        <v>185</v>
      </c>
      <c r="AU239" s="25" t="s">
        <v>89</v>
      </c>
      <c r="AY239" s="25" t="s">
        <v>183</v>
      </c>
      <c r="BE239" s="215">
        <f>IF(N239="základní",J239,0)</f>
        <v>0</v>
      </c>
      <c r="BF239" s="215">
        <f>IF(N239="snížená",J239,0)</f>
        <v>0</v>
      </c>
      <c r="BG239" s="215">
        <f>IF(N239="zákl. přenesená",J239,0)</f>
        <v>0</v>
      </c>
      <c r="BH239" s="215">
        <f>IF(N239="sníž. přenesená",J239,0)</f>
        <v>0</v>
      </c>
      <c r="BI239" s="215">
        <f>IF(N239="nulová",J239,0)</f>
        <v>0</v>
      </c>
      <c r="BJ239" s="25" t="s">
        <v>85</v>
      </c>
      <c r="BK239" s="215">
        <f>ROUND(I239*H239,2)</f>
        <v>0</v>
      </c>
      <c r="BL239" s="25" t="s">
        <v>190</v>
      </c>
      <c r="BM239" s="25" t="s">
        <v>328</v>
      </c>
    </row>
    <row r="240" spans="2:51" s="13" customFormat="1" ht="13.5">
      <c r="B240" s="228"/>
      <c r="C240" s="229"/>
      <c r="D240" s="218" t="s">
        <v>192</v>
      </c>
      <c r="E240" s="230" t="s">
        <v>34</v>
      </c>
      <c r="F240" s="231" t="s">
        <v>329</v>
      </c>
      <c r="G240" s="229"/>
      <c r="H240" s="232">
        <v>31.574</v>
      </c>
      <c r="I240" s="233"/>
      <c r="J240" s="229"/>
      <c r="K240" s="229"/>
      <c r="L240" s="234"/>
      <c r="M240" s="235"/>
      <c r="N240" s="236"/>
      <c r="O240" s="236"/>
      <c r="P240" s="236"/>
      <c r="Q240" s="236"/>
      <c r="R240" s="236"/>
      <c r="S240" s="236"/>
      <c r="T240" s="237"/>
      <c r="AT240" s="238" t="s">
        <v>192</v>
      </c>
      <c r="AU240" s="238" t="s">
        <v>89</v>
      </c>
      <c r="AV240" s="13" t="s">
        <v>89</v>
      </c>
      <c r="AW240" s="13" t="s">
        <v>41</v>
      </c>
      <c r="AX240" s="13" t="s">
        <v>78</v>
      </c>
      <c r="AY240" s="238" t="s">
        <v>183</v>
      </c>
    </row>
    <row r="241" spans="2:51" s="14" customFormat="1" ht="13.5">
      <c r="B241" s="239"/>
      <c r="C241" s="240"/>
      <c r="D241" s="252" t="s">
        <v>192</v>
      </c>
      <c r="E241" s="262" t="s">
        <v>34</v>
      </c>
      <c r="F241" s="263" t="s">
        <v>195</v>
      </c>
      <c r="G241" s="240"/>
      <c r="H241" s="264">
        <v>31.574</v>
      </c>
      <c r="I241" s="244"/>
      <c r="J241" s="240"/>
      <c r="K241" s="240"/>
      <c r="L241" s="245"/>
      <c r="M241" s="246"/>
      <c r="N241" s="247"/>
      <c r="O241" s="247"/>
      <c r="P241" s="247"/>
      <c r="Q241" s="247"/>
      <c r="R241" s="247"/>
      <c r="S241" s="247"/>
      <c r="T241" s="248"/>
      <c r="AT241" s="249" t="s">
        <v>192</v>
      </c>
      <c r="AU241" s="249" t="s">
        <v>89</v>
      </c>
      <c r="AV241" s="14" t="s">
        <v>196</v>
      </c>
      <c r="AW241" s="14" t="s">
        <v>41</v>
      </c>
      <c r="AX241" s="14" t="s">
        <v>85</v>
      </c>
      <c r="AY241" s="249" t="s">
        <v>183</v>
      </c>
    </row>
    <row r="242" spans="2:65" s="1" customFormat="1" ht="25.5" customHeight="1">
      <c r="B242" s="43"/>
      <c r="C242" s="204" t="s">
        <v>330</v>
      </c>
      <c r="D242" s="204" t="s">
        <v>185</v>
      </c>
      <c r="E242" s="205" t="s">
        <v>331</v>
      </c>
      <c r="F242" s="206" t="s">
        <v>332</v>
      </c>
      <c r="G242" s="207" t="s">
        <v>291</v>
      </c>
      <c r="H242" s="208">
        <v>13.25</v>
      </c>
      <c r="I242" s="209"/>
      <c r="J242" s="210">
        <f>ROUND(I242*H242,2)</f>
        <v>0</v>
      </c>
      <c r="K242" s="206" t="s">
        <v>189</v>
      </c>
      <c r="L242" s="63"/>
      <c r="M242" s="211" t="s">
        <v>34</v>
      </c>
      <c r="N242" s="212" t="s">
        <v>49</v>
      </c>
      <c r="O242" s="44"/>
      <c r="P242" s="213">
        <f>O242*H242</f>
        <v>0</v>
      </c>
      <c r="Q242" s="213">
        <v>0.34662</v>
      </c>
      <c r="R242" s="213">
        <f>Q242*H242</f>
        <v>4.592715</v>
      </c>
      <c r="S242" s="213">
        <v>0</v>
      </c>
      <c r="T242" s="214">
        <f>S242*H242</f>
        <v>0</v>
      </c>
      <c r="AR242" s="25" t="s">
        <v>190</v>
      </c>
      <c r="AT242" s="25" t="s">
        <v>185</v>
      </c>
      <c r="AU242" s="25" t="s">
        <v>89</v>
      </c>
      <c r="AY242" s="25" t="s">
        <v>183</v>
      </c>
      <c r="BE242" s="215">
        <f>IF(N242="základní",J242,0)</f>
        <v>0</v>
      </c>
      <c r="BF242" s="215">
        <f>IF(N242="snížená",J242,0)</f>
        <v>0</v>
      </c>
      <c r="BG242" s="215">
        <f>IF(N242="zákl. přenesená",J242,0)</f>
        <v>0</v>
      </c>
      <c r="BH242" s="215">
        <f>IF(N242="sníž. přenesená",J242,0)</f>
        <v>0</v>
      </c>
      <c r="BI242" s="215">
        <f>IF(N242="nulová",J242,0)</f>
        <v>0</v>
      </c>
      <c r="BJ242" s="25" t="s">
        <v>85</v>
      </c>
      <c r="BK242" s="215">
        <f>ROUND(I242*H242,2)</f>
        <v>0</v>
      </c>
      <c r="BL242" s="25" t="s">
        <v>190</v>
      </c>
      <c r="BM242" s="25" t="s">
        <v>333</v>
      </c>
    </row>
    <row r="243" spans="2:51" s="12" customFormat="1" ht="13.5">
      <c r="B243" s="216"/>
      <c r="C243" s="217"/>
      <c r="D243" s="218" t="s">
        <v>192</v>
      </c>
      <c r="E243" s="219" t="s">
        <v>34</v>
      </c>
      <c r="F243" s="220" t="s">
        <v>334</v>
      </c>
      <c r="G243" s="217"/>
      <c r="H243" s="221" t="s">
        <v>34</v>
      </c>
      <c r="I243" s="222"/>
      <c r="J243" s="217"/>
      <c r="K243" s="217"/>
      <c r="L243" s="223"/>
      <c r="M243" s="224"/>
      <c r="N243" s="225"/>
      <c r="O243" s="225"/>
      <c r="P243" s="225"/>
      <c r="Q243" s="225"/>
      <c r="R243" s="225"/>
      <c r="S243" s="225"/>
      <c r="T243" s="226"/>
      <c r="AT243" s="227" t="s">
        <v>192</v>
      </c>
      <c r="AU243" s="227" t="s">
        <v>89</v>
      </c>
      <c r="AV243" s="12" t="s">
        <v>85</v>
      </c>
      <c r="AW243" s="12" t="s">
        <v>41</v>
      </c>
      <c r="AX243" s="12" t="s">
        <v>78</v>
      </c>
      <c r="AY243" s="227" t="s">
        <v>183</v>
      </c>
    </row>
    <row r="244" spans="2:51" s="13" customFormat="1" ht="13.5">
      <c r="B244" s="228"/>
      <c r="C244" s="229"/>
      <c r="D244" s="218" t="s">
        <v>192</v>
      </c>
      <c r="E244" s="230" t="s">
        <v>34</v>
      </c>
      <c r="F244" s="231" t="s">
        <v>335</v>
      </c>
      <c r="G244" s="229"/>
      <c r="H244" s="232">
        <v>13.25</v>
      </c>
      <c r="I244" s="233"/>
      <c r="J244" s="229"/>
      <c r="K244" s="229"/>
      <c r="L244" s="234"/>
      <c r="M244" s="235"/>
      <c r="N244" s="236"/>
      <c r="O244" s="236"/>
      <c r="P244" s="236"/>
      <c r="Q244" s="236"/>
      <c r="R244" s="236"/>
      <c r="S244" s="236"/>
      <c r="T244" s="237"/>
      <c r="AT244" s="238" t="s">
        <v>192</v>
      </c>
      <c r="AU244" s="238" t="s">
        <v>89</v>
      </c>
      <c r="AV244" s="13" t="s">
        <v>89</v>
      </c>
      <c r="AW244" s="13" t="s">
        <v>41</v>
      </c>
      <c r="AX244" s="13" t="s">
        <v>78</v>
      </c>
      <c r="AY244" s="238" t="s">
        <v>183</v>
      </c>
    </row>
    <row r="245" spans="2:51" s="14" customFormat="1" ht="13.5">
      <c r="B245" s="239"/>
      <c r="C245" s="240"/>
      <c r="D245" s="252" t="s">
        <v>192</v>
      </c>
      <c r="E245" s="262" t="s">
        <v>34</v>
      </c>
      <c r="F245" s="263" t="s">
        <v>195</v>
      </c>
      <c r="G245" s="240"/>
      <c r="H245" s="264">
        <v>13.25</v>
      </c>
      <c r="I245" s="244"/>
      <c r="J245" s="240"/>
      <c r="K245" s="240"/>
      <c r="L245" s="245"/>
      <c r="M245" s="246"/>
      <c r="N245" s="247"/>
      <c r="O245" s="247"/>
      <c r="P245" s="247"/>
      <c r="Q245" s="247"/>
      <c r="R245" s="247"/>
      <c r="S245" s="247"/>
      <c r="T245" s="248"/>
      <c r="AT245" s="249" t="s">
        <v>192</v>
      </c>
      <c r="AU245" s="249" t="s">
        <v>89</v>
      </c>
      <c r="AV245" s="14" t="s">
        <v>196</v>
      </c>
      <c r="AW245" s="14" t="s">
        <v>41</v>
      </c>
      <c r="AX245" s="14" t="s">
        <v>85</v>
      </c>
      <c r="AY245" s="249" t="s">
        <v>183</v>
      </c>
    </row>
    <row r="246" spans="2:65" s="1" customFormat="1" ht="38.25" customHeight="1">
      <c r="B246" s="43"/>
      <c r="C246" s="204" t="s">
        <v>336</v>
      </c>
      <c r="D246" s="204" t="s">
        <v>185</v>
      </c>
      <c r="E246" s="205" t="s">
        <v>337</v>
      </c>
      <c r="F246" s="206" t="s">
        <v>338</v>
      </c>
      <c r="G246" s="207" t="s">
        <v>274</v>
      </c>
      <c r="H246" s="208">
        <v>0.044</v>
      </c>
      <c r="I246" s="209"/>
      <c r="J246" s="210">
        <f>ROUND(I246*H246,2)</f>
        <v>0</v>
      </c>
      <c r="K246" s="206" t="s">
        <v>189</v>
      </c>
      <c r="L246" s="63"/>
      <c r="M246" s="211" t="s">
        <v>34</v>
      </c>
      <c r="N246" s="212" t="s">
        <v>49</v>
      </c>
      <c r="O246" s="44"/>
      <c r="P246" s="213">
        <f>O246*H246</f>
        <v>0</v>
      </c>
      <c r="Q246" s="213">
        <v>1.05871</v>
      </c>
      <c r="R246" s="213">
        <f>Q246*H246</f>
        <v>0.04658324</v>
      </c>
      <c r="S246" s="213">
        <v>0</v>
      </c>
      <c r="T246" s="214">
        <f>S246*H246</f>
        <v>0</v>
      </c>
      <c r="AR246" s="25" t="s">
        <v>190</v>
      </c>
      <c r="AT246" s="25" t="s">
        <v>185</v>
      </c>
      <c r="AU246" s="25" t="s">
        <v>89</v>
      </c>
      <c r="AY246" s="25" t="s">
        <v>183</v>
      </c>
      <c r="BE246" s="215">
        <f>IF(N246="základní",J246,0)</f>
        <v>0</v>
      </c>
      <c r="BF246" s="215">
        <f>IF(N246="snížená",J246,0)</f>
        <v>0</v>
      </c>
      <c r="BG246" s="215">
        <f>IF(N246="zákl. přenesená",J246,0)</f>
        <v>0</v>
      </c>
      <c r="BH246" s="215">
        <f>IF(N246="sníž. přenesená",J246,0)</f>
        <v>0</v>
      </c>
      <c r="BI246" s="215">
        <f>IF(N246="nulová",J246,0)</f>
        <v>0</v>
      </c>
      <c r="BJ246" s="25" t="s">
        <v>85</v>
      </c>
      <c r="BK246" s="215">
        <f>ROUND(I246*H246,2)</f>
        <v>0</v>
      </c>
      <c r="BL246" s="25" t="s">
        <v>190</v>
      </c>
      <c r="BM246" s="25" t="s">
        <v>339</v>
      </c>
    </row>
    <row r="247" spans="2:51" s="12" customFormat="1" ht="13.5">
      <c r="B247" s="216"/>
      <c r="C247" s="217"/>
      <c r="D247" s="218" t="s">
        <v>192</v>
      </c>
      <c r="E247" s="219" t="s">
        <v>34</v>
      </c>
      <c r="F247" s="220" t="s">
        <v>334</v>
      </c>
      <c r="G247" s="217"/>
      <c r="H247" s="221" t="s">
        <v>34</v>
      </c>
      <c r="I247" s="222"/>
      <c r="J247" s="217"/>
      <c r="K247" s="217"/>
      <c r="L247" s="223"/>
      <c r="M247" s="224"/>
      <c r="N247" s="225"/>
      <c r="O247" s="225"/>
      <c r="P247" s="225"/>
      <c r="Q247" s="225"/>
      <c r="R247" s="225"/>
      <c r="S247" s="225"/>
      <c r="T247" s="226"/>
      <c r="AT247" s="227" t="s">
        <v>192</v>
      </c>
      <c r="AU247" s="227" t="s">
        <v>89</v>
      </c>
      <c r="AV247" s="12" t="s">
        <v>85</v>
      </c>
      <c r="AW247" s="12" t="s">
        <v>41</v>
      </c>
      <c r="AX247" s="12" t="s">
        <v>78</v>
      </c>
      <c r="AY247" s="227" t="s">
        <v>183</v>
      </c>
    </row>
    <row r="248" spans="2:51" s="13" customFormat="1" ht="13.5">
      <c r="B248" s="228"/>
      <c r="C248" s="229"/>
      <c r="D248" s="218" t="s">
        <v>192</v>
      </c>
      <c r="E248" s="230" t="s">
        <v>34</v>
      </c>
      <c r="F248" s="231" t="s">
        <v>340</v>
      </c>
      <c r="G248" s="229"/>
      <c r="H248" s="232">
        <v>0.044</v>
      </c>
      <c r="I248" s="233"/>
      <c r="J248" s="229"/>
      <c r="K248" s="229"/>
      <c r="L248" s="234"/>
      <c r="M248" s="235"/>
      <c r="N248" s="236"/>
      <c r="O248" s="236"/>
      <c r="P248" s="236"/>
      <c r="Q248" s="236"/>
      <c r="R248" s="236"/>
      <c r="S248" s="236"/>
      <c r="T248" s="237"/>
      <c r="AT248" s="238" t="s">
        <v>192</v>
      </c>
      <c r="AU248" s="238" t="s">
        <v>89</v>
      </c>
      <c r="AV248" s="13" t="s">
        <v>89</v>
      </c>
      <c r="AW248" s="13" t="s">
        <v>41</v>
      </c>
      <c r="AX248" s="13" t="s">
        <v>78</v>
      </c>
      <c r="AY248" s="238" t="s">
        <v>183</v>
      </c>
    </row>
    <row r="249" spans="2:51" s="14" customFormat="1" ht="13.5">
      <c r="B249" s="239"/>
      <c r="C249" s="240"/>
      <c r="D249" s="252" t="s">
        <v>192</v>
      </c>
      <c r="E249" s="262" t="s">
        <v>34</v>
      </c>
      <c r="F249" s="263" t="s">
        <v>195</v>
      </c>
      <c r="G249" s="240"/>
      <c r="H249" s="264">
        <v>0.044</v>
      </c>
      <c r="I249" s="244"/>
      <c r="J249" s="240"/>
      <c r="K249" s="240"/>
      <c r="L249" s="245"/>
      <c r="M249" s="246"/>
      <c r="N249" s="247"/>
      <c r="O249" s="247"/>
      <c r="P249" s="247"/>
      <c r="Q249" s="247"/>
      <c r="R249" s="247"/>
      <c r="S249" s="247"/>
      <c r="T249" s="248"/>
      <c r="AT249" s="249" t="s">
        <v>192</v>
      </c>
      <c r="AU249" s="249" t="s">
        <v>89</v>
      </c>
      <c r="AV249" s="14" t="s">
        <v>196</v>
      </c>
      <c r="AW249" s="14" t="s">
        <v>41</v>
      </c>
      <c r="AX249" s="14" t="s">
        <v>85</v>
      </c>
      <c r="AY249" s="249" t="s">
        <v>183</v>
      </c>
    </row>
    <row r="250" spans="2:65" s="1" customFormat="1" ht="25.5" customHeight="1">
      <c r="B250" s="43"/>
      <c r="C250" s="204" t="s">
        <v>341</v>
      </c>
      <c r="D250" s="204" t="s">
        <v>185</v>
      </c>
      <c r="E250" s="205" t="s">
        <v>342</v>
      </c>
      <c r="F250" s="206" t="s">
        <v>343</v>
      </c>
      <c r="G250" s="207" t="s">
        <v>344</v>
      </c>
      <c r="H250" s="208">
        <v>63</v>
      </c>
      <c r="I250" s="209"/>
      <c r="J250" s="210">
        <f>ROUND(I250*H250,2)</f>
        <v>0</v>
      </c>
      <c r="K250" s="206" t="s">
        <v>189</v>
      </c>
      <c r="L250" s="63"/>
      <c r="M250" s="211" t="s">
        <v>34</v>
      </c>
      <c r="N250" s="212" t="s">
        <v>49</v>
      </c>
      <c r="O250" s="44"/>
      <c r="P250" s="213">
        <f>O250*H250</f>
        <v>0</v>
      </c>
      <c r="Q250" s="213">
        <v>0.00194</v>
      </c>
      <c r="R250" s="213">
        <f>Q250*H250</f>
        <v>0.12222000000000001</v>
      </c>
      <c r="S250" s="213">
        <v>0</v>
      </c>
      <c r="T250" s="214">
        <f>S250*H250</f>
        <v>0</v>
      </c>
      <c r="AR250" s="25" t="s">
        <v>190</v>
      </c>
      <c r="AT250" s="25" t="s">
        <v>185</v>
      </c>
      <c r="AU250" s="25" t="s">
        <v>89</v>
      </c>
      <c r="AY250" s="25" t="s">
        <v>183</v>
      </c>
      <c r="BE250" s="215">
        <f>IF(N250="základní",J250,0)</f>
        <v>0</v>
      </c>
      <c r="BF250" s="215">
        <f>IF(N250="snížená",J250,0)</f>
        <v>0</v>
      </c>
      <c r="BG250" s="215">
        <f>IF(N250="zákl. přenesená",J250,0)</f>
        <v>0</v>
      </c>
      <c r="BH250" s="215">
        <f>IF(N250="sníž. přenesená",J250,0)</f>
        <v>0</v>
      </c>
      <c r="BI250" s="215">
        <f>IF(N250="nulová",J250,0)</f>
        <v>0</v>
      </c>
      <c r="BJ250" s="25" t="s">
        <v>85</v>
      </c>
      <c r="BK250" s="215">
        <f>ROUND(I250*H250,2)</f>
        <v>0</v>
      </c>
      <c r="BL250" s="25" t="s">
        <v>190</v>
      </c>
      <c r="BM250" s="25" t="s">
        <v>345</v>
      </c>
    </row>
    <row r="251" spans="2:51" s="12" customFormat="1" ht="13.5">
      <c r="B251" s="216"/>
      <c r="C251" s="217"/>
      <c r="D251" s="218" t="s">
        <v>192</v>
      </c>
      <c r="E251" s="219" t="s">
        <v>34</v>
      </c>
      <c r="F251" s="220" t="s">
        <v>346</v>
      </c>
      <c r="G251" s="217"/>
      <c r="H251" s="221" t="s">
        <v>34</v>
      </c>
      <c r="I251" s="222"/>
      <c r="J251" s="217"/>
      <c r="K251" s="217"/>
      <c r="L251" s="223"/>
      <c r="M251" s="224"/>
      <c r="N251" s="225"/>
      <c r="O251" s="225"/>
      <c r="P251" s="225"/>
      <c r="Q251" s="225"/>
      <c r="R251" s="225"/>
      <c r="S251" s="225"/>
      <c r="T251" s="226"/>
      <c r="AT251" s="227" t="s">
        <v>192</v>
      </c>
      <c r="AU251" s="227" t="s">
        <v>89</v>
      </c>
      <c r="AV251" s="12" t="s">
        <v>85</v>
      </c>
      <c r="AW251" s="12" t="s">
        <v>41</v>
      </c>
      <c r="AX251" s="12" t="s">
        <v>78</v>
      </c>
      <c r="AY251" s="227" t="s">
        <v>183</v>
      </c>
    </row>
    <row r="252" spans="2:51" s="13" customFormat="1" ht="13.5">
      <c r="B252" s="228"/>
      <c r="C252" s="229"/>
      <c r="D252" s="218" t="s">
        <v>192</v>
      </c>
      <c r="E252" s="230" t="s">
        <v>34</v>
      </c>
      <c r="F252" s="231" t="s">
        <v>347</v>
      </c>
      <c r="G252" s="229"/>
      <c r="H252" s="232">
        <v>63</v>
      </c>
      <c r="I252" s="233"/>
      <c r="J252" s="229"/>
      <c r="K252" s="229"/>
      <c r="L252" s="234"/>
      <c r="M252" s="235"/>
      <c r="N252" s="236"/>
      <c r="O252" s="236"/>
      <c r="P252" s="236"/>
      <c r="Q252" s="236"/>
      <c r="R252" s="236"/>
      <c r="S252" s="236"/>
      <c r="T252" s="237"/>
      <c r="AT252" s="238" t="s">
        <v>192</v>
      </c>
      <c r="AU252" s="238" t="s">
        <v>89</v>
      </c>
      <c r="AV252" s="13" t="s">
        <v>89</v>
      </c>
      <c r="AW252" s="13" t="s">
        <v>41</v>
      </c>
      <c r="AX252" s="13" t="s">
        <v>78</v>
      </c>
      <c r="AY252" s="238" t="s">
        <v>183</v>
      </c>
    </row>
    <row r="253" spans="2:51" s="14" customFormat="1" ht="13.5">
      <c r="B253" s="239"/>
      <c r="C253" s="240"/>
      <c r="D253" s="218" t="s">
        <v>192</v>
      </c>
      <c r="E253" s="241" t="s">
        <v>34</v>
      </c>
      <c r="F253" s="242" t="s">
        <v>195</v>
      </c>
      <c r="G253" s="240"/>
      <c r="H253" s="243">
        <v>63</v>
      </c>
      <c r="I253" s="244"/>
      <c r="J253" s="240"/>
      <c r="K253" s="240"/>
      <c r="L253" s="245"/>
      <c r="M253" s="246"/>
      <c r="N253" s="247"/>
      <c r="O253" s="247"/>
      <c r="P253" s="247"/>
      <c r="Q253" s="247"/>
      <c r="R253" s="247"/>
      <c r="S253" s="247"/>
      <c r="T253" s="248"/>
      <c r="AT253" s="249" t="s">
        <v>192</v>
      </c>
      <c r="AU253" s="249" t="s">
        <v>89</v>
      </c>
      <c r="AV253" s="14" t="s">
        <v>196</v>
      </c>
      <c r="AW253" s="14" t="s">
        <v>41</v>
      </c>
      <c r="AX253" s="14" t="s">
        <v>85</v>
      </c>
      <c r="AY253" s="249" t="s">
        <v>183</v>
      </c>
    </row>
    <row r="254" spans="2:63" s="11" customFormat="1" ht="29.85" customHeight="1">
      <c r="B254" s="187"/>
      <c r="C254" s="188"/>
      <c r="D254" s="201" t="s">
        <v>77</v>
      </c>
      <c r="E254" s="202" t="s">
        <v>196</v>
      </c>
      <c r="F254" s="202" t="s">
        <v>348</v>
      </c>
      <c r="G254" s="188"/>
      <c r="H254" s="188"/>
      <c r="I254" s="191"/>
      <c r="J254" s="203">
        <f>BK254</f>
        <v>0</v>
      </c>
      <c r="K254" s="188"/>
      <c r="L254" s="193"/>
      <c r="M254" s="194"/>
      <c r="N254" s="195"/>
      <c r="O254" s="195"/>
      <c r="P254" s="196">
        <f>SUM(P255:P371)</f>
        <v>0</v>
      </c>
      <c r="Q254" s="195"/>
      <c r="R254" s="196">
        <f>SUM(R255:R371)</f>
        <v>214.73541726000002</v>
      </c>
      <c r="S254" s="195"/>
      <c r="T254" s="197">
        <f>SUM(T255:T371)</f>
        <v>0</v>
      </c>
      <c r="AR254" s="198" t="s">
        <v>85</v>
      </c>
      <c r="AT254" s="199" t="s">
        <v>77</v>
      </c>
      <c r="AU254" s="199" t="s">
        <v>85</v>
      </c>
      <c r="AY254" s="198" t="s">
        <v>183</v>
      </c>
      <c r="BK254" s="200">
        <f>SUM(BK255:BK371)</f>
        <v>0</v>
      </c>
    </row>
    <row r="255" spans="2:65" s="1" customFormat="1" ht="25.5" customHeight="1">
      <c r="B255" s="43"/>
      <c r="C255" s="204" t="s">
        <v>349</v>
      </c>
      <c r="D255" s="204" t="s">
        <v>185</v>
      </c>
      <c r="E255" s="205" t="s">
        <v>350</v>
      </c>
      <c r="F255" s="206" t="s">
        <v>351</v>
      </c>
      <c r="G255" s="207" t="s">
        <v>291</v>
      </c>
      <c r="H255" s="208">
        <v>149.702</v>
      </c>
      <c r="I255" s="209"/>
      <c r="J255" s="210">
        <f>ROUND(I255*H255,2)</f>
        <v>0</v>
      </c>
      <c r="K255" s="206" t="s">
        <v>189</v>
      </c>
      <c r="L255" s="63"/>
      <c r="M255" s="211" t="s">
        <v>34</v>
      </c>
      <c r="N255" s="212" t="s">
        <v>49</v>
      </c>
      <c r="O255" s="44"/>
      <c r="P255" s="213">
        <f>O255*H255</f>
        <v>0</v>
      </c>
      <c r="Q255" s="213">
        <v>0.2502</v>
      </c>
      <c r="R255" s="213">
        <f>Q255*H255</f>
        <v>37.45544039999999</v>
      </c>
      <c r="S255" s="213">
        <v>0</v>
      </c>
      <c r="T255" s="214">
        <f>S255*H255</f>
        <v>0</v>
      </c>
      <c r="AR255" s="25" t="s">
        <v>190</v>
      </c>
      <c r="AT255" s="25" t="s">
        <v>185</v>
      </c>
      <c r="AU255" s="25" t="s">
        <v>89</v>
      </c>
      <c r="AY255" s="25" t="s">
        <v>183</v>
      </c>
      <c r="BE255" s="215">
        <f>IF(N255="základní",J255,0)</f>
        <v>0</v>
      </c>
      <c r="BF255" s="215">
        <f>IF(N255="snížená",J255,0)</f>
        <v>0</v>
      </c>
      <c r="BG255" s="215">
        <f>IF(N255="zákl. přenesená",J255,0)</f>
        <v>0</v>
      </c>
      <c r="BH255" s="215">
        <f>IF(N255="sníž. přenesená",J255,0)</f>
        <v>0</v>
      </c>
      <c r="BI255" s="215">
        <f>IF(N255="nulová",J255,0)</f>
        <v>0</v>
      </c>
      <c r="BJ255" s="25" t="s">
        <v>85</v>
      </c>
      <c r="BK255" s="215">
        <f>ROUND(I255*H255,2)</f>
        <v>0</v>
      </c>
      <c r="BL255" s="25" t="s">
        <v>190</v>
      </c>
      <c r="BM255" s="25" t="s">
        <v>352</v>
      </c>
    </row>
    <row r="256" spans="2:51" s="12" customFormat="1" ht="13.5">
      <c r="B256" s="216"/>
      <c r="C256" s="217"/>
      <c r="D256" s="218" t="s">
        <v>192</v>
      </c>
      <c r="E256" s="219" t="s">
        <v>34</v>
      </c>
      <c r="F256" s="220" t="s">
        <v>353</v>
      </c>
      <c r="G256" s="217"/>
      <c r="H256" s="221" t="s">
        <v>34</v>
      </c>
      <c r="I256" s="222"/>
      <c r="J256" s="217"/>
      <c r="K256" s="217"/>
      <c r="L256" s="223"/>
      <c r="M256" s="224"/>
      <c r="N256" s="225"/>
      <c r="O256" s="225"/>
      <c r="P256" s="225"/>
      <c r="Q256" s="225"/>
      <c r="R256" s="225"/>
      <c r="S256" s="225"/>
      <c r="T256" s="226"/>
      <c r="AT256" s="227" t="s">
        <v>192</v>
      </c>
      <c r="AU256" s="227" t="s">
        <v>89</v>
      </c>
      <c r="AV256" s="12" t="s">
        <v>85</v>
      </c>
      <c r="AW256" s="12" t="s">
        <v>41</v>
      </c>
      <c r="AX256" s="12" t="s">
        <v>78</v>
      </c>
      <c r="AY256" s="227" t="s">
        <v>183</v>
      </c>
    </row>
    <row r="257" spans="2:51" s="13" customFormat="1" ht="13.5">
      <c r="B257" s="228"/>
      <c r="C257" s="229"/>
      <c r="D257" s="218" t="s">
        <v>192</v>
      </c>
      <c r="E257" s="230" t="s">
        <v>34</v>
      </c>
      <c r="F257" s="231" t="s">
        <v>354</v>
      </c>
      <c r="G257" s="229"/>
      <c r="H257" s="232">
        <v>128.921</v>
      </c>
      <c r="I257" s="233"/>
      <c r="J257" s="229"/>
      <c r="K257" s="229"/>
      <c r="L257" s="234"/>
      <c r="M257" s="235"/>
      <c r="N257" s="236"/>
      <c r="O257" s="236"/>
      <c r="P257" s="236"/>
      <c r="Q257" s="236"/>
      <c r="R257" s="236"/>
      <c r="S257" s="236"/>
      <c r="T257" s="237"/>
      <c r="AT257" s="238" t="s">
        <v>192</v>
      </c>
      <c r="AU257" s="238" t="s">
        <v>89</v>
      </c>
      <c r="AV257" s="13" t="s">
        <v>89</v>
      </c>
      <c r="AW257" s="13" t="s">
        <v>41</v>
      </c>
      <c r="AX257" s="13" t="s">
        <v>78</v>
      </c>
      <c r="AY257" s="238" t="s">
        <v>183</v>
      </c>
    </row>
    <row r="258" spans="2:51" s="13" customFormat="1" ht="13.5">
      <c r="B258" s="228"/>
      <c r="C258" s="229"/>
      <c r="D258" s="218" t="s">
        <v>192</v>
      </c>
      <c r="E258" s="230" t="s">
        <v>34</v>
      </c>
      <c r="F258" s="231" t="s">
        <v>355</v>
      </c>
      <c r="G258" s="229"/>
      <c r="H258" s="232">
        <v>-16.025</v>
      </c>
      <c r="I258" s="233"/>
      <c r="J258" s="229"/>
      <c r="K258" s="229"/>
      <c r="L258" s="234"/>
      <c r="M258" s="235"/>
      <c r="N258" s="236"/>
      <c r="O258" s="236"/>
      <c r="P258" s="236"/>
      <c r="Q258" s="236"/>
      <c r="R258" s="236"/>
      <c r="S258" s="236"/>
      <c r="T258" s="237"/>
      <c r="AT258" s="238" t="s">
        <v>192</v>
      </c>
      <c r="AU258" s="238" t="s">
        <v>89</v>
      </c>
      <c r="AV258" s="13" t="s">
        <v>89</v>
      </c>
      <c r="AW258" s="13" t="s">
        <v>41</v>
      </c>
      <c r="AX258" s="13" t="s">
        <v>78</v>
      </c>
      <c r="AY258" s="238" t="s">
        <v>183</v>
      </c>
    </row>
    <row r="259" spans="2:51" s="12" customFormat="1" ht="13.5">
      <c r="B259" s="216"/>
      <c r="C259" s="217"/>
      <c r="D259" s="218" t="s">
        <v>192</v>
      </c>
      <c r="E259" s="219" t="s">
        <v>34</v>
      </c>
      <c r="F259" s="220" t="s">
        <v>250</v>
      </c>
      <c r="G259" s="217"/>
      <c r="H259" s="221" t="s">
        <v>34</v>
      </c>
      <c r="I259" s="222"/>
      <c r="J259" s="217"/>
      <c r="K259" s="217"/>
      <c r="L259" s="223"/>
      <c r="M259" s="224"/>
      <c r="N259" s="225"/>
      <c r="O259" s="225"/>
      <c r="P259" s="225"/>
      <c r="Q259" s="225"/>
      <c r="R259" s="225"/>
      <c r="S259" s="225"/>
      <c r="T259" s="226"/>
      <c r="AT259" s="227" t="s">
        <v>192</v>
      </c>
      <c r="AU259" s="227" t="s">
        <v>89</v>
      </c>
      <c r="AV259" s="12" t="s">
        <v>85</v>
      </c>
      <c r="AW259" s="12" t="s">
        <v>41</v>
      </c>
      <c r="AX259" s="12" t="s">
        <v>78</v>
      </c>
      <c r="AY259" s="227" t="s">
        <v>183</v>
      </c>
    </row>
    <row r="260" spans="2:51" s="13" customFormat="1" ht="13.5">
      <c r="B260" s="228"/>
      <c r="C260" s="229"/>
      <c r="D260" s="218" t="s">
        <v>192</v>
      </c>
      <c r="E260" s="230" t="s">
        <v>34</v>
      </c>
      <c r="F260" s="231" t="s">
        <v>356</v>
      </c>
      <c r="G260" s="229"/>
      <c r="H260" s="232">
        <v>28.8</v>
      </c>
      <c r="I260" s="233"/>
      <c r="J260" s="229"/>
      <c r="K260" s="229"/>
      <c r="L260" s="234"/>
      <c r="M260" s="235"/>
      <c r="N260" s="236"/>
      <c r="O260" s="236"/>
      <c r="P260" s="236"/>
      <c r="Q260" s="236"/>
      <c r="R260" s="236"/>
      <c r="S260" s="236"/>
      <c r="T260" s="237"/>
      <c r="AT260" s="238" t="s">
        <v>192</v>
      </c>
      <c r="AU260" s="238" t="s">
        <v>89</v>
      </c>
      <c r="AV260" s="13" t="s">
        <v>89</v>
      </c>
      <c r="AW260" s="13" t="s">
        <v>41</v>
      </c>
      <c r="AX260" s="13" t="s">
        <v>78</v>
      </c>
      <c r="AY260" s="238" t="s">
        <v>183</v>
      </c>
    </row>
    <row r="261" spans="2:51" s="12" customFormat="1" ht="13.5">
      <c r="B261" s="216"/>
      <c r="C261" s="217"/>
      <c r="D261" s="218" t="s">
        <v>192</v>
      </c>
      <c r="E261" s="219" t="s">
        <v>34</v>
      </c>
      <c r="F261" s="220" t="s">
        <v>357</v>
      </c>
      <c r="G261" s="217"/>
      <c r="H261" s="221" t="s">
        <v>34</v>
      </c>
      <c r="I261" s="222"/>
      <c r="J261" s="217"/>
      <c r="K261" s="217"/>
      <c r="L261" s="223"/>
      <c r="M261" s="224"/>
      <c r="N261" s="225"/>
      <c r="O261" s="225"/>
      <c r="P261" s="225"/>
      <c r="Q261" s="225"/>
      <c r="R261" s="225"/>
      <c r="S261" s="225"/>
      <c r="T261" s="226"/>
      <c r="AT261" s="227" t="s">
        <v>192</v>
      </c>
      <c r="AU261" s="227" t="s">
        <v>89</v>
      </c>
      <c r="AV261" s="12" t="s">
        <v>85</v>
      </c>
      <c r="AW261" s="12" t="s">
        <v>41</v>
      </c>
      <c r="AX261" s="12" t="s">
        <v>78</v>
      </c>
      <c r="AY261" s="227" t="s">
        <v>183</v>
      </c>
    </row>
    <row r="262" spans="2:51" s="13" customFormat="1" ht="13.5">
      <c r="B262" s="228"/>
      <c r="C262" s="229"/>
      <c r="D262" s="218" t="s">
        <v>192</v>
      </c>
      <c r="E262" s="230" t="s">
        <v>34</v>
      </c>
      <c r="F262" s="231" t="s">
        <v>358</v>
      </c>
      <c r="G262" s="229"/>
      <c r="H262" s="232">
        <v>8.006</v>
      </c>
      <c r="I262" s="233"/>
      <c r="J262" s="229"/>
      <c r="K262" s="229"/>
      <c r="L262" s="234"/>
      <c r="M262" s="235"/>
      <c r="N262" s="236"/>
      <c r="O262" s="236"/>
      <c r="P262" s="236"/>
      <c r="Q262" s="236"/>
      <c r="R262" s="236"/>
      <c r="S262" s="236"/>
      <c r="T262" s="237"/>
      <c r="AT262" s="238" t="s">
        <v>192</v>
      </c>
      <c r="AU262" s="238" t="s">
        <v>89</v>
      </c>
      <c r="AV262" s="13" t="s">
        <v>89</v>
      </c>
      <c r="AW262" s="13" t="s">
        <v>41</v>
      </c>
      <c r="AX262" s="13" t="s">
        <v>78</v>
      </c>
      <c r="AY262" s="238" t="s">
        <v>183</v>
      </c>
    </row>
    <row r="263" spans="2:51" s="14" customFormat="1" ht="13.5">
      <c r="B263" s="239"/>
      <c r="C263" s="240"/>
      <c r="D263" s="252" t="s">
        <v>192</v>
      </c>
      <c r="E263" s="262" t="s">
        <v>34</v>
      </c>
      <c r="F263" s="263" t="s">
        <v>195</v>
      </c>
      <c r="G263" s="240"/>
      <c r="H263" s="264">
        <v>149.702</v>
      </c>
      <c r="I263" s="244"/>
      <c r="J263" s="240"/>
      <c r="K263" s="240"/>
      <c r="L263" s="245"/>
      <c r="M263" s="246"/>
      <c r="N263" s="247"/>
      <c r="O263" s="247"/>
      <c r="P263" s="247"/>
      <c r="Q263" s="247"/>
      <c r="R263" s="247"/>
      <c r="S263" s="247"/>
      <c r="T263" s="248"/>
      <c r="AT263" s="249" t="s">
        <v>192</v>
      </c>
      <c r="AU263" s="249" t="s">
        <v>89</v>
      </c>
      <c r="AV263" s="14" t="s">
        <v>196</v>
      </c>
      <c r="AW263" s="14" t="s">
        <v>41</v>
      </c>
      <c r="AX263" s="14" t="s">
        <v>85</v>
      </c>
      <c r="AY263" s="249" t="s">
        <v>183</v>
      </c>
    </row>
    <row r="264" spans="2:65" s="1" customFormat="1" ht="38.25" customHeight="1">
      <c r="B264" s="43"/>
      <c r="C264" s="204" t="s">
        <v>359</v>
      </c>
      <c r="D264" s="204" t="s">
        <v>185</v>
      </c>
      <c r="E264" s="205" t="s">
        <v>360</v>
      </c>
      <c r="F264" s="206" t="s">
        <v>361</v>
      </c>
      <c r="G264" s="207" t="s">
        <v>291</v>
      </c>
      <c r="H264" s="208">
        <v>389.653</v>
      </c>
      <c r="I264" s="209"/>
      <c r="J264" s="210">
        <f>ROUND(I264*H264,2)</f>
        <v>0</v>
      </c>
      <c r="K264" s="206" t="s">
        <v>189</v>
      </c>
      <c r="L264" s="63"/>
      <c r="M264" s="211" t="s">
        <v>34</v>
      </c>
      <c r="N264" s="212" t="s">
        <v>49</v>
      </c>
      <c r="O264" s="44"/>
      <c r="P264" s="213">
        <f>O264*H264</f>
        <v>0</v>
      </c>
      <c r="Q264" s="213">
        <v>0.26116</v>
      </c>
      <c r="R264" s="213">
        <f>Q264*H264</f>
        <v>101.76177748</v>
      </c>
      <c r="S264" s="213">
        <v>0</v>
      </c>
      <c r="T264" s="214">
        <f>S264*H264</f>
        <v>0</v>
      </c>
      <c r="AR264" s="25" t="s">
        <v>190</v>
      </c>
      <c r="AT264" s="25" t="s">
        <v>185</v>
      </c>
      <c r="AU264" s="25" t="s">
        <v>89</v>
      </c>
      <c r="AY264" s="25" t="s">
        <v>183</v>
      </c>
      <c r="BE264" s="215">
        <f>IF(N264="základní",J264,0)</f>
        <v>0</v>
      </c>
      <c r="BF264" s="215">
        <f>IF(N264="snížená",J264,0)</f>
        <v>0</v>
      </c>
      <c r="BG264" s="215">
        <f>IF(N264="zákl. přenesená",J264,0)</f>
        <v>0</v>
      </c>
      <c r="BH264" s="215">
        <f>IF(N264="sníž. přenesená",J264,0)</f>
        <v>0</v>
      </c>
      <c r="BI264" s="215">
        <f>IF(N264="nulová",J264,0)</f>
        <v>0</v>
      </c>
      <c r="BJ264" s="25" t="s">
        <v>85</v>
      </c>
      <c r="BK264" s="215">
        <f>ROUND(I264*H264,2)</f>
        <v>0</v>
      </c>
      <c r="BL264" s="25" t="s">
        <v>190</v>
      </c>
      <c r="BM264" s="25" t="s">
        <v>362</v>
      </c>
    </row>
    <row r="265" spans="2:51" s="12" customFormat="1" ht="13.5">
      <c r="B265" s="216"/>
      <c r="C265" s="217"/>
      <c r="D265" s="218" t="s">
        <v>192</v>
      </c>
      <c r="E265" s="219" t="s">
        <v>34</v>
      </c>
      <c r="F265" s="220" t="s">
        <v>353</v>
      </c>
      <c r="G265" s="217"/>
      <c r="H265" s="221" t="s">
        <v>34</v>
      </c>
      <c r="I265" s="222"/>
      <c r="J265" s="217"/>
      <c r="K265" s="217"/>
      <c r="L265" s="223"/>
      <c r="M265" s="224"/>
      <c r="N265" s="225"/>
      <c r="O265" s="225"/>
      <c r="P265" s="225"/>
      <c r="Q265" s="225"/>
      <c r="R265" s="225"/>
      <c r="S265" s="225"/>
      <c r="T265" s="226"/>
      <c r="AT265" s="227" t="s">
        <v>192</v>
      </c>
      <c r="AU265" s="227" t="s">
        <v>89</v>
      </c>
      <c r="AV265" s="12" t="s">
        <v>85</v>
      </c>
      <c r="AW265" s="12" t="s">
        <v>41</v>
      </c>
      <c r="AX265" s="12" t="s">
        <v>78</v>
      </c>
      <c r="AY265" s="227" t="s">
        <v>183</v>
      </c>
    </row>
    <row r="266" spans="2:51" s="13" customFormat="1" ht="13.5">
      <c r="B266" s="228"/>
      <c r="C266" s="229"/>
      <c r="D266" s="218" t="s">
        <v>192</v>
      </c>
      <c r="E266" s="230" t="s">
        <v>34</v>
      </c>
      <c r="F266" s="231" t="s">
        <v>363</v>
      </c>
      <c r="G266" s="229"/>
      <c r="H266" s="232">
        <v>219.45</v>
      </c>
      <c r="I266" s="233"/>
      <c r="J266" s="229"/>
      <c r="K266" s="229"/>
      <c r="L266" s="234"/>
      <c r="M266" s="235"/>
      <c r="N266" s="236"/>
      <c r="O266" s="236"/>
      <c r="P266" s="236"/>
      <c r="Q266" s="236"/>
      <c r="R266" s="236"/>
      <c r="S266" s="236"/>
      <c r="T266" s="237"/>
      <c r="AT266" s="238" t="s">
        <v>192</v>
      </c>
      <c r="AU266" s="238" t="s">
        <v>89</v>
      </c>
      <c r="AV266" s="13" t="s">
        <v>89</v>
      </c>
      <c r="AW266" s="13" t="s">
        <v>41</v>
      </c>
      <c r="AX266" s="13" t="s">
        <v>78</v>
      </c>
      <c r="AY266" s="238" t="s">
        <v>183</v>
      </c>
    </row>
    <row r="267" spans="2:51" s="13" customFormat="1" ht="13.5">
      <c r="B267" s="228"/>
      <c r="C267" s="229"/>
      <c r="D267" s="218" t="s">
        <v>192</v>
      </c>
      <c r="E267" s="230" t="s">
        <v>34</v>
      </c>
      <c r="F267" s="231" t="s">
        <v>364</v>
      </c>
      <c r="G267" s="229"/>
      <c r="H267" s="232">
        <v>63.555</v>
      </c>
      <c r="I267" s="233"/>
      <c r="J267" s="229"/>
      <c r="K267" s="229"/>
      <c r="L267" s="234"/>
      <c r="M267" s="235"/>
      <c r="N267" s="236"/>
      <c r="O267" s="236"/>
      <c r="P267" s="236"/>
      <c r="Q267" s="236"/>
      <c r="R267" s="236"/>
      <c r="S267" s="236"/>
      <c r="T267" s="237"/>
      <c r="AT267" s="238" t="s">
        <v>192</v>
      </c>
      <c r="AU267" s="238" t="s">
        <v>89</v>
      </c>
      <c r="AV267" s="13" t="s">
        <v>89</v>
      </c>
      <c r="AW267" s="13" t="s">
        <v>41</v>
      </c>
      <c r="AX267" s="13" t="s">
        <v>78</v>
      </c>
      <c r="AY267" s="238" t="s">
        <v>183</v>
      </c>
    </row>
    <row r="268" spans="2:51" s="13" customFormat="1" ht="13.5">
      <c r="B268" s="228"/>
      <c r="C268" s="229"/>
      <c r="D268" s="218" t="s">
        <v>192</v>
      </c>
      <c r="E268" s="230" t="s">
        <v>34</v>
      </c>
      <c r="F268" s="231" t="s">
        <v>365</v>
      </c>
      <c r="G268" s="229"/>
      <c r="H268" s="232">
        <v>-40</v>
      </c>
      <c r="I268" s="233"/>
      <c r="J268" s="229"/>
      <c r="K268" s="229"/>
      <c r="L268" s="234"/>
      <c r="M268" s="235"/>
      <c r="N268" s="236"/>
      <c r="O268" s="236"/>
      <c r="P268" s="236"/>
      <c r="Q268" s="236"/>
      <c r="R268" s="236"/>
      <c r="S268" s="236"/>
      <c r="T268" s="237"/>
      <c r="AT268" s="238" t="s">
        <v>192</v>
      </c>
      <c r="AU268" s="238" t="s">
        <v>89</v>
      </c>
      <c r="AV268" s="13" t="s">
        <v>89</v>
      </c>
      <c r="AW268" s="13" t="s">
        <v>41</v>
      </c>
      <c r="AX268" s="13" t="s">
        <v>78</v>
      </c>
      <c r="AY268" s="238" t="s">
        <v>183</v>
      </c>
    </row>
    <row r="269" spans="2:51" s="13" customFormat="1" ht="13.5">
      <c r="B269" s="228"/>
      <c r="C269" s="229"/>
      <c r="D269" s="218" t="s">
        <v>192</v>
      </c>
      <c r="E269" s="230" t="s">
        <v>34</v>
      </c>
      <c r="F269" s="231" t="s">
        <v>366</v>
      </c>
      <c r="G269" s="229"/>
      <c r="H269" s="232">
        <v>-30.07</v>
      </c>
      <c r="I269" s="233"/>
      <c r="J269" s="229"/>
      <c r="K269" s="229"/>
      <c r="L269" s="234"/>
      <c r="M269" s="235"/>
      <c r="N269" s="236"/>
      <c r="O269" s="236"/>
      <c r="P269" s="236"/>
      <c r="Q269" s="236"/>
      <c r="R269" s="236"/>
      <c r="S269" s="236"/>
      <c r="T269" s="237"/>
      <c r="AT269" s="238" t="s">
        <v>192</v>
      </c>
      <c r="AU269" s="238" t="s">
        <v>89</v>
      </c>
      <c r="AV269" s="13" t="s">
        <v>89</v>
      </c>
      <c r="AW269" s="13" t="s">
        <v>41</v>
      </c>
      <c r="AX269" s="13" t="s">
        <v>78</v>
      </c>
      <c r="AY269" s="238" t="s">
        <v>183</v>
      </c>
    </row>
    <row r="270" spans="2:51" s="14" customFormat="1" ht="13.5">
      <c r="B270" s="239"/>
      <c r="C270" s="240"/>
      <c r="D270" s="218" t="s">
        <v>192</v>
      </c>
      <c r="E270" s="241" t="s">
        <v>34</v>
      </c>
      <c r="F270" s="242" t="s">
        <v>195</v>
      </c>
      <c r="G270" s="240"/>
      <c r="H270" s="243">
        <v>212.935</v>
      </c>
      <c r="I270" s="244"/>
      <c r="J270" s="240"/>
      <c r="K270" s="240"/>
      <c r="L270" s="245"/>
      <c r="M270" s="246"/>
      <c r="N270" s="247"/>
      <c r="O270" s="247"/>
      <c r="P270" s="247"/>
      <c r="Q270" s="247"/>
      <c r="R270" s="247"/>
      <c r="S270" s="247"/>
      <c r="T270" s="248"/>
      <c r="AT270" s="249" t="s">
        <v>192</v>
      </c>
      <c r="AU270" s="249" t="s">
        <v>89</v>
      </c>
      <c r="AV270" s="14" t="s">
        <v>196</v>
      </c>
      <c r="AW270" s="14" t="s">
        <v>41</v>
      </c>
      <c r="AX270" s="14" t="s">
        <v>78</v>
      </c>
      <c r="AY270" s="249" t="s">
        <v>183</v>
      </c>
    </row>
    <row r="271" spans="2:51" s="12" customFormat="1" ht="13.5">
      <c r="B271" s="216"/>
      <c r="C271" s="217"/>
      <c r="D271" s="218" t="s">
        <v>192</v>
      </c>
      <c r="E271" s="219" t="s">
        <v>34</v>
      </c>
      <c r="F271" s="220" t="s">
        <v>367</v>
      </c>
      <c r="G271" s="217"/>
      <c r="H271" s="221" t="s">
        <v>34</v>
      </c>
      <c r="I271" s="222"/>
      <c r="J271" s="217"/>
      <c r="K271" s="217"/>
      <c r="L271" s="223"/>
      <c r="M271" s="224"/>
      <c r="N271" s="225"/>
      <c r="O271" s="225"/>
      <c r="P271" s="225"/>
      <c r="Q271" s="225"/>
      <c r="R271" s="225"/>
      <c r="S271" s="225"/>
      <c r="T271" s="226"/>
      <c r="AT271" s="227" t="s">
        <v>192</v>
      </c>
      <c r="AU271" s="227" t="s">
        <v>89</v>
      </c>
      <c r="AV271" s="12" t="s">
        <v>85</v>
      </c>
      <c r="AW271" s="12" t="s">
        <v>41</v>
      </c>
      <c r="AX271" s="12" t="s">
        <v>78</v>
      </c>
      <c r="AY271" s="227" t="s">
        <v>183</v>
      </c>
    </row>
    <row r="272" spans="2:51" s="13" customFormat="1" ht="13.5">
      <c r="B272" s="228"/>
      <c r="C272" s="229"/>
      <c r="D272" s="218" t="s">
        <v>192</v>
      </c>
      <c r="E272" s="230" t="s">
        <v>34</v>
      </c>
      <c r="F272" s="231" t="s">
        <v>368</v>
      </c>
      <c r="G272" s="229"/>
      <c r="H272" s="232">
        <v>232.251</v>
      </c>
      <c r="I272" s="233"/>
      <c r="J272" s="229"/>
      <c r="K272" s="229"/>
      <c r="L272" s="234"/>
      <c r="M272" s="235"/>
      <c r="N272" s="236"/>
      <c r="O272" s="236"/>
      <c r="P272" s="236"/>
      <c r="Q272" s="236"/>
      <c r="R272" s="236"/>
      <c r="S272" s="236"/>
      <c r="T272" s="237"/>
      <c r="AT272" s="238" t="s">
        <v>192</v>
      </c>
      <c r="AU272" s="238" t="s">
        <v>89</v>
      </c>
      <c r="AV272" s="13" t="s">
        <v>89</v>
      </c>
      <c r="AW272" s="13" t="s">
        <v>41</v>
      </c>
      <c r="AX272" s="13" t="s">
        <v>78</v>
      </c>
      <c r="AY272" s="238" t="s">
        <v>183</v>
      </c>
    </row>
    <row r="273" spans="2:51" s="13" customFormat="1" ht="13.5">
      <c r="B273" s="228"/>
      <c r="C273" s="229"/>
      <c r="D273" s="218" t="s">
        <v>192</v>
      </c>
      <c r="E273" s="230" t="s">
        <v>34</v>
      </c>
      <c r="F273" s="231" t="s">
        <v>369</v>
      </c>
      <c r="G273" s="229"/>
      <c r="H273" s="232">
        <v>10.839</v>
      </c>
      <c r="I273" s="233"/>
      <c r="J273" s="229"/>
      <c r="K273" s="229"/>
      <c r="L273" s="234"/>
      <c r="M273" s="235"/>
      <c r="N273" s="236"/>
      <c r="O273" s="236"/>
      <c r="P273" s="236"/>
      <c r="Q273" s="236"/>
      <c r="R273" s="236"/>
      <c r="S273" s="236"/>
      <c r="T273" s="237"/>
      <c r="AT273" s="238" t="s">
        <v>192</v>
      </c>
      <c r="AU273" s="238" t="s">
        <v>89</v>
      </c>
      <c r="AV273" s="13" t="s">
        <v>89</v>
      </c>
      <c r="AW273" s="13" t="s">
        <v>41</v>
      </c>
      <c r="AX273" s="13" t="s">
        <v>78</v>
      </c>
      <c r="AY273" s="238" t="s">
        <v>183</v>
      </c>
    </row>
    <row r="274" spans="2:51" s="13" customFormat="1" ht="13.5">
      <c r="B274" s="228"/>
      <c r="C274" s="229"/>
      <c r="D274" s="218" t="s">
        <v>192</v>
      </c>
      <c r="E274" s="230" t="s">
        <v>34</v>
      </c>
      <c r="F274" s="231" t="s">
        <v>370</v>
      </c>
      <c r="G274" s="229"/>
      <c r="H274" s="232">
        <v>-46.55</v>
      </c>
      <c r="I274" s="233"/>
      <c r="J274" s="229"/>
      <c r="K274" s="229"/>
      <c r="L274" s="234"/>
      <c r="M274" s="235"/>
      <c r="N274" s="236"/>
      <c r="O274" s="236"/>
      <c r="P274" s="236"/>
      <c r="Q274" s="236"/>
      <c r="R274" s="236"/>
      <c r="S274" s="236"/>
      <c r="T274" s="237"/>
      <c r="AT274" s="238" t="s">
        <v>192</v>
      </c>
      <c r="AU274" s="238" t="s">
        <v>89</v>
      </c>
      <c r="AV274" s="13" t="s">
        <v>89</v>
      </c>
      <c r="AW274" s="13" t="s">
        <v>41</v>
      </c>
      <c r="AX274" s="13" t="s">
        <v>78</v>
      </c>
      <c r="AY274" s="238" t="s">
        <v>183</v>
      </c>
    </row>
    <row r="275" spans="2:51" s="13" customFormat="1" ht="13.5">
      <c r="B275" s="228"/>
      <c r="C275" s="229"/>
      <c r="D275" s="218" t="s">
        <v>192</v>
      </c>
      <c r="E275" s="230" t="s">
        <v>34</v>
      </c>
      <c r="F275" s="231" t="s">
        <v>371</v>
      </c>
      <c r="G275" s="229"/>
      <c r="H275" s="232">
        <v>-19.822</v>
      </c>
      <c r="I275" s="233"/>
      <c r="J275" s="229"/>
      <c r="K275" s="229"/>
      <c r="L275" s="234"/>
      <c r="M275" s="235"/>
      <c r="N275" s="236"/>
      <c r="O275" s="236"/>
      <c r="P275" s="236"/>
      <c r="Q275" s="236"/>
      <c r="R275" s="236"/>
      <c r="S275" s="236"/>
      <c r="T275" s="237"/>
      <c r="AT275" s="238" t="s">
        <v>192</v>
      </c>
      <c r="AU275" s="238" t="s">
        <v>89</v>
      </c>
      <c r="AV275" s="13" t="s">
        <v>89</v>
      </c>
      <c r="AW275" s="13" t="s">
        <v>41</v>
      </c>
      <c r="AX275" s="13" t="s">
        <v>78</v>
      </c>
      <c r="AY275" s="238" t="s">
        <v>183</v>
      </c>
    </row>
    <row r="276" spans="2:51" s="14" customFormat="1" ht="13.5">
      <c r="B276" s="239"/>
      <c r="C276" s="240"/>
      <c r="D276" s="218" t="s">
        <v>192</v>
      </c>
      <c r="E276" s="241" t="s">
        <v>34</v>
      </c>
      <c r="F276" s="242" t="s">
        <v>195</v>
      </c>
      <c r="G276" s="240"/>
      <c r="H276" s="243">
        <v>176.718</v>
      </c>
      <c r="I276" s="244"/>
      <c r="J276" s="240"/>
      <c r="K276" s="240"/>
      <c r="L276" s="245"/>
      <c r="M276" s="246"/>
      <c r="N276" s="247"/>
      <c r="O276" s="247"/>
      <c r="P276" s="247"/>
      <c r="Q276" s="247"/>
      <c r="R276" s="247"/>
      <c r="S276" s="247"/>
      <c r="T276" s="248"/>
      <c r="AT276" s="249" t="s">
        <v>192</v>
      </c>
      <c r="AU276" s="249" t="s">
        <v>89</v>
      </c>
      <c r="AV276" s="14" t="s">
        <v>196</v>
      </c>
      <c r="AW276" s="14" t="s">
        <v>41</v>
      </c>
      <c r="AX276" s="14" t="s">
        <v>78</v>
      </c>
      <c r="AY276" s="249" t="s">
        <v>183</v>
      </c>
    </row>
    <row r="277" spans="2:51" s="15" customFormat="1" ht="13.5">
      <c r="B277" s="250"/>
      <c r="C277" s="251"/>
      <c r="D277" s="252" t="s">
        <v>192</v>
      </c>
      <c r="E277" s="253" t="s">
        <v>34</v>
      </c>
      <c r="F277" s="254" t="s">
        <v>201</v>
      </c>
      <c r="G277" s="251"/>
      <c r="H277" s="255">
        <v>389.653</v>
      </c>
      <c r="I277" s="256"/>
      <c r="J277" s="251"/>
      <c r="K277" s="251"/>
      <c r="L277" s="257"/>
      <c r="M277" s="258"/>
      <c r="N277" s="259"/>
      <c r="O277" s="259"/>
      <c r="P277" s="259"/>
      <c r="Q277" s="259"/>
      <c r="R277" s="259"/>
      <c r="S277" s="259"/>
      <c r="T277" s="260"/>
      <c r="AT277" s="261" t="s">
        <v>192</v>
      </c>
      <c r="AU277" s="261" t="s">
        <v>89</v>
      </c>
      <c r="AV277" s="15" t="s">
        <v>190</v>
      </c>
      <c r="AW277" s="15" t="s">
        <v>41</v>
      </c>
      <c r="AX277" s="15" t="s">
        <v>85</v>
      </c>
      <c r="AY277" s="261" t="s">
        <v>183</v>
      </c>
    </row>
    <row r="278" spans="2:65" s="1" customFormat="1" ht="25.5" customHeight="1">
      <c r="B278" s="43"/>
      <c r="C278" s="204" t="s">
        <v>372</v>
      </c>
      <c r="D278" s="204" t="s">
        <v>185</v>
      </c>
      <c r="E278" s="205" t="s">
        <v>373</v>
      </c>
      <c r="F278" s="206" t="s">
        <v>374</v>
      </c>
      <c r="G278" s="207" t="s">
        <v>344</v>
      </c>
      <c r="H278" s="208">
        <v>4</v>
      </c>
      <c r="I278" s="209"/>
      <c r="J278" s="210">
        <f>ROUND(I278*H278,2)</f>
        <v>0</v>
      </c>
      <c r="K278" s="206" t="s">
        <v>189</v>
      </c>
      <c r="L278" s="63"/>
      <c r="M278" s="211" t="s">
        <v>34</v>
      </c>
      <c r="N278" s="212" t="s">
        <v>49</v>
      </c>
      <c r="O278" s="44"/>
      <c r="P278" s="213">
        <f>O278*H278</f>
        <v>0</v>
      </c>
      <c r="Q278" s="213">
        <v>0.02166</v>
      </c>
      <c r="R278" s="213">
        <f>Q278*H278</f>
        <v>0.08664</v>
      </c>
      <c r="S278" s="213">
        <v>0</v>
      </c>
      <c r="T278" s="214">
        <f>S278*H278</f>
        <v>0</v>
      </c>
      <c r="AR278" s="25" t="s">
        <v>190</v>
      </c>
      <c r="AT278" s="25" t="s">
        <v>185</v>
      </c>
      <c r="AU278" s="25" t="s">
        <v>89</v>
      </c>
      <c r="AY278" s="25" t="s">
        <v>183</v>
      </c>
      <c r="BE278" s="215">
        <f>IF(N278="základní",J278,0)</f>
        <v>0</v>
      </c>
      <c r="BF278" s="215">
        <f>IF(N278="snížená",J278,0)</f>
        <v>0</v>
      </c>
      <c r="BG278" s="215">
        <f>IF(N278="zákl. přenesená",J278,0)</f>
        <v>0</v>
      </c>
      <c r="BH278" s="215">
        <f>IF(N278="sníž. přenesená",J278,0)</f>
        <v>0</v>
      </c>
      <c r="BI278" s="215">
        <f>IF(N278="nulová",J278,0)</f>
        <v>0</v>
      </c>
      <c r="BJ278" s="25" t="s">
        <v>85</v>
      </c>
      <c r="BK278" s="215">
        <f>ROUND(I278*H278,2)</f>
        <v>0</v>
      </c>
      <c r="BL278" s="25" t="s">
        <v>190</v>
      </c>
      <c r="BM278" s="25" t="s">
        <v>375</v>
      </c>
    </row>
    <row r="279" spans="2:51" s="13" customFormat="1" ht="13.5">
      <c r="B279" s="228"/>
      <c r="C279" s="229"/>
      <c r="D279" s="218" t="s">
        <v>192</v>
      </c>
      <c r="E279" s="230" t="s">
        <v>34</v>
      </c>
      <c r="F279" s="231" t="s">
        <v>190</v>
      </c>
      <c r="G279" s="229"/>
      <c r="H279" s="232">
        <v>4</v>
      </c>
      <c r="I279" s="233"/>
      <c r="J279" s="229"/>
      <c r="K279" s="229"/>
      <c r="L279" s="234"/>
      <c r="M279" s="235"/>
      <c r="N279" s="236"/>
      <c r="O279" s="236"/>
      <c r="P279" s="236"/>
      <c r="Q279" s="236"/>
      <c r="R279" s="236"/>
      <c r="S279" s="236"/>
      <c r="T279" s="237"/>
      <c r="AT279" s="238" t="s">
        <v>192</v>
      </c>
      <c r="AU279" s="238" t="s">
        <v>89</v>
      </c>
      <c r="AV279" s="13" t="s">
        <v>89</v>
      </c>
      <c r="AW279" s="13" t="s">
        <v>41</v>
      </c>
      <c r="AX279" s="13" t="s">
        <v>78</v>
      </c>
      <c r="AY279" s="238" t="s">
        <v>183</v>
      </c>
    </row>
    <row r="280" spans="2:51" s="14" customFormat="1" ht="13.5">
      <c r="B280" s="239"/>
      <c r="C280" s="240"/>
      <c r="D280" s="252" t="s">
        <v>192</v>
      </c>
      <c r="E280" s="262" t="s">
        <v>34</v>
      </c>
      <c r="F280" s="263" t="s">
        <v>195</v>
      </c>
      <c r="G280" s="240"/>
      <c r="H280" s="264">
        <v>4</v>
      </c>
      <c r="I280" s="244"/>
      <c r="J280" s="240"/>
      <c r="K280" s="240"/>
      <c r="L280" s="245"/>
      <c r="M280" s="246"/>
      <c r="N280" s="247"/>
      <c r="O280" s="247"/>
      <c r="P280" s="247"/>
      <c r="Q280" s="247"/>
      <c r="R280" s="247"/>
      <c r="S280" s="247"/>
      <c r="T280" s="248"/>
      <c r="AT280" s="249" t="s">
        <v>192</v>
      </c>
      <c r="AU280" s="249" t="s">
        <v>89</v>
      </c>
      <c r="AV280" s="14" t="s">
        <v>196</v>
      </c>
      <c r="AW280" s="14" t="s">
        <v>41</v>
      </c>
      <c r="AX280" s="14" t="s">
        <v>85</v>
      </c>
      <c r="AY280" s="249" t="s">
        <v>183</v>
      </c>
    </row>
    <row r="281" spans="2:65" s="1" customFormat="1" ht="25.5" customHeight="1">
      <c r="B281" s="43"/>
      <c r="C281" s="204" t="s">
        <v>376</v>
      </c>
      <c r="D281" s="204" t="s">
        <v>185</v>
      </c>
      <c r="E281" s="205" t="s">
        <v>377</v>
      </c>
      <c r="F281" s="206" t="s">
        <v>378</v>
      </c>
      <c r="G281" s="207" t="s">
        <v>344</v>
      </c>
      <c r="H281" s="208">
        <v>15</v>
      </c>
      <c r="I281" s="209"/>
      <c r="J281" s="210">
        <f>ROUND(I281*H281,2)</f>
        <v>0</v>
      </c>
      <c r="K281" s="206" t="s">
        <v>189</v>
      </c>
      <c r="L281" s="63"/>
      <c r="M281" s="211" t="s">
        <v>34</v>
      </c>
      <c r="N281" s="212" t="s">
        <v>49</v>
      </c>
      <c r="O281" s="44"/>
      <c r="P281" s="213">
        <f>O281*H281</f>
        <v>0</v>
      </c>
      <c r="Q281" s="213">
        <v>0.02743</v>
      </c>
      <c r="R281" s="213">
        <f>Q281*H281</f>
        <v>0.41145</v>
      </c>
      <c r="S281" s="213">
        <v>0</v>
      </c>
      <c r="T281" s="214">
        <f>S281*H281</f>
        <v>0</v>
      </c>
      <c r="AR281" s="25" t="s">
        <v>190</v>
      </c>
      <c r="AT281" s="25" t="s">
        <v>185</v>
      </c>
      <c r="AU281" s="25" t="s">
        <v>89</v>
      </c>
      <c r="AY281" s="25" t="s">
        <v>183</v>
      </c>
      <c r="BE281" s="215">
        <f>IF(N281="základní",J281,0)</f>
        <v>0</v>
      </c>
      <c r="BF281" s="215">
        <f>IF(N281="snížená",J281,0)</f>
        <v>0</v>
      </c>
      <c r="BG281" s="215">
        <f>IF(N281="zákl. přenesená",J281,0)</f>
        <v>0</v>
      </c>
      <c r="BH281" s="215">
        <f>IF(N281="sníž. přenesená",J281,0)</f>
        <v>0</v>
      </c>
      <c r="BI281" s="215">
        <f>IF(N281="nulová",J281,0)</f>
        <v>0</v>
      </c>
      <c r="BJ281" s="25" t="s">
        <v>85</v>
      </c>
      <c r="BK281" s="215">
        <f>ROUND(I281*H281,2)</f>
        <v>0</v>
      </c>
      <c r="BL281" s="25" t="s">
        <v>190</v>
      </c>
      <c r="BM281" s="25" t="s">
        <v>379</v>
      </c>
    </row>
    <row r="282" spans="2:51" s="13" customFormat="1" ht="13.5">
      <c r="B282" s="228"/>
      <c r="C282" s="229"/>
      <c r="D282" s="218" t="s">
        <v>192</v>
      </c>
      <c r="E282" s="230" t="s">
        <v>34</v>
      </c>
      <c r="F282" s="231" t="s">
        <v>10</v>
      </c>
      <c r="G282" s="229"/>
      <c r="H282" s="232">
        <v>15</v>
      </c>
      <c r="I282" s="233"/>
      <c r="J282" s="229"/>
      <c r="K282" s="229"/>
      <c r="L282" s="234"/>
      <c r="M282" s="235"/>
      <c r="N282" s="236"/>
      <c r="O282" s="236"/>
      <c r="P282" s="236"/>
      <c r="Q282" s="236"/>
      <c r="R282" s="236"/>
      <c r="S282" s="236"/>
      <c r="T282" s="237"/>
      <c r="AT282" s="238" t="s">
        <v>192</v>
      </c>
      <c r="AU282" s="238" t="s">
        <v>89</v>
      </c>
      <c r="AV282" s="13" t="s">
        <v>89</v>
      </c>
      <c r="AW282" s="13" t="s">
        <v>41</v>
      </c>
      <c r="AX282" s="13" t="s">
        <v>78</v>
      </c>
      <c r="AY282" s="238" t="s">
        <v>183</v>
      </c>
    </row>
    <row r="283" spans="2:51" s="14" customFormat="1" ht="13.5">
      <c r="B283" s="239"/>
      <c r="C283" s="240"/>
      <c r="D283" s="252" t="s">
        <v>192</v>
      </c>
      <c r="E283" s="262" t="s">
        <v>34</v>
      </c>
      <c r="F283" s="263" t="s">
        <v>195</v>
      </c>
      <c r="G283" s="240"/>
      <c r="H283" s="264">
        <v>15</v>
      </c>
      <c r="I283" s="244"/>
      <c r="J283" s="240"/>
      <c r="K283" s="240"/>
      <c r="L283" s="245"/>
      <c r="M283" s="246"/>
      <c r="N283" s="247"/>
      <c r="O283" s="247"/>
      <c r="P283" s="247"/>
      <c r="Q283" s="247"/>
      <c r="R283" s="247"/>
      <c r="S283" s="247"/>
      <c r="T283" s="248"/>
      <c r="AT283" s="249" t="s">
        <v>192</v>
      </c>
      <c r="AU283" s="249" t="s">
        <v>89</v>
      </c>
      <c r="AV283" s="14" t="s">
        <v>196</v>
      </c>
      <c r="AW283" s="14" t="s">
        <v>41</v>
      </c>
      <c r="AX283" s="14" t="s">
        <v>85</v>
      </c>
      <c r="AY283" s="249" t="s">
        <v>183</v>
      </c>
    </row>
    <row r="284" spans="2:65" s="1" customFormat="1" ht="25.5" customHeight="1">
      <c r="B284" s="43"/>
      <c r="C284" s="204" t="s">
        <v>380</v>
      </c>
      <c r="D284" s="204" t="s">
        <v>185</v>
      </c>
      <c r="E284" s="205" t="s">
        <v>381</v>
      </c>
      <c r="F284" s="206" t="s">
        <v>382</v>
      </c>
      <c r="G284" s="207" t="s">
        <v>344</v>
      </c>
      <c r="H284" s="208">
        <v>3</v>
      </c>
      <c r="I284" s="209"/>
      <c r="J284" s="210">
        <f>ROUND(I284*H284,2)</f>
        <v>0</v>
      </c>
      <c r="K284" s="206" t="s">
        <v>189</v>
      </c>
      <c r="L284" s="63"/>
      <c r="M284" s="211" t="s">
        <v>34</v>
      </c>
      <c r="N284" s="212" t="s">
        <v>49</v>
      </c>
      <c r="O284" s="44"/>
      <c r="P284" s="213">
        <f>O284*H284</f>
        <v>0</v>
      </c>
      <c r="Q284" s="213">
        <v>0.0428</v>
      </c>
      <c r="R284" s="213">
        <f>Q284*H284</f>
        <v>0.1284</v>
      </c>
      <c r="S284" s="213">
        <v>0</v>
      </c>
      <c r="T284" s="214">
        <f>S284*H284</f>
        <v>0</v>
      </c>
      <c r="AR284" s="25" t="s">
        <v>190</v>
      </c>
      <c r="AT284" s="25" t="s">
        <v>185</v>
      </c>
      <c r="AU284" s="25" t="s">
        <v>89</v>
      </c>
      <c r="AY284" s="25" t="s">
        <v>183</v>
      </c>
      <c r="BE284" s="215">
        <f>IF(N284="základní",J284,0)</f>
        <v>0</v>
      </c>
      <c r="BF284" s="215">
        <f>IF(N284="snížená",J284,0)</f>
        <v>0</v>
      </c>
      <c r="BG284" s="215">
        <f>IF(N284="zákl. přenesená",J284,0)</f>
        <v>0</v>
      </c>
      <c r="BH284" s="215">
        <f>IF(N284="sníž. přenesená",J284,0)</f>
        <v>0</v>
      </c>
      <c r="BI284" s="215">
        <f>IF(N284="nulová",J284,0)</f>
        <v>0</v>
      </c>
      <c r="BJ284" s="25" t="s">
        <v>85</v>
      </c>
      <c r="BK284" s="215">
        <f>ROUND(I284*H284,2)</f>
        <v>0</v>
      </c>
      <c r="BL284" s="25" t="s">
        <v>190</v>
      </c>
      <c r="BM284" s="25" t="s">
        <v>383</v>
      </c>
    </row>
    <row r="285" spans="2:51" s="13" customFormat="1" ht="13.5">
      <c r="B285" s="228"/>
      <c r="C285" s="229"/>
      <c r="D285" s="218" t="s">
        <v>192</v>
      </c>
      <c r="E285" s="230" t="s">
        <v>34</v>
      </c>
      <c r="F285" s="231" t="s">
        <v>196</v>
      </c>
      <c r="G285" s="229"/>
      <c r="H285" s="232">
        <v>3</v>
      </c>
      <c r="I285" s="233"/>
      <c r="J285" s="229"/>
      <c r="K285" s="229"/>
      <c r="L285" s="234"/>
      <c r="M285" s="235"/>
      <c r="N285" s="236"/>
      <c r="O285" s="236"/>
      <c r="P285" s="236"/>
      <c r="Q285" s="236"/>
      <c r="R285" s="236"/>
      <c r="S285" s="236"/>
      <c r="T285" s="237"/>
      <c r="AT285" s="238" t="s">
        <v>192</v>
      </c>
      <c r="AU285" s="238" t="s">
        <v>89</v>
      </c>
      <c r="AV285" s="13" t="s">
        <v>89</v>
      </c>
      <c r="AW285" s="13" t="s">
        <v>41</v>
      </c>
      <c r="AX285" s="13" t="s">
        <v>78</v>
      </c>
      <c r="AY285" s="238" t="s">
        <v>183</v>
      </c>
    </row>
    <row r="286" spans="2:51" s="14" customFormat="1" ht="13.5">
      <c r="B286" s="239"/>
      <c r="C286" s="240"/>
      <c r="D286" s="252" t="s">
        <v>192</v>
      </c>
      <c r="E286" s="262" t="s">
        <v>34</v>
      </c>
      <c r="F286" s="263" t="s">
        <v>195</v>
      </c>
      <c r="G286" s="240"/>
      <c r="H286" s="264">
        <v>3</v>
      </c>
      <c r="I286" s="244"/>
      <c r="J286" s="240"/>
      <c r="K286" s="240"/>
      <c r="L286" s="245"/>
      <c r="M286" s="246"/>
      <c r="N286" s="247"/>
      <c r="O286" s="247"/>
      <c r="P286" s="247"/>
      <c r="Q286" s="247"/>
      <c r="R286" s="247"/>
      <c r="S286" s="247"/>
      <c r="T286" s="248"/>
      <c r="AT286" s="249" t="s">
        <v>192</v>
      </c>
      <c r="AU286" s="249" t="s">
        <v>89</v>
      </c>
      <c r="AV286" s="14" t="s">
        <v>196</v>
      </c>
      <c r="AW286" s="14" t="s">
        <v>41</v>
      </c>
      <c r="AX286" s="14" t="s">
        <v>85</v>
      </c>
      <c r="AY286" s="249" t="s">
        <v>183</v>
      </c>
    </row>
    <row r="287" spans="2:65" s="1" customFormat="1" ht="25.5" customHeight="1">
      <c r="B287" s="43"/>
      <c r="C287" s="204" t="s">
        <v>384</v>
      </c>
      <c r="D287" s="204" t="s">
        <v>185</v>
      </c>
      <c r="E287" s="205" t="s">
        <v>385</v>
      </c>
      <c r="F287" s="206" t="s">
        <v>386</v>
      </c>
      <c r="G287" s="207" t="s">
        <v>344</v>
      </c>
      <c r="H287" s="208">
        <v>7</v>
      </c>
      <c r="I287" s="209"/>
      <c r="J287" s="210">
        <f>ROUND(I287*H287,2)</f>
        <v>0</v>
      </c>
      <c r="K287" s="206" t="s">
        <v>189</v>
      </c>
      <c r="L287" s="63"/>
      <c r="M287" s="211" t="s">
        <v>34</v>
      </c>
      <c r="N287" s="212" t="s">
        <v>49</v>
      </c>
      <c r="O287" s="44"/>
      <c r="P287" s="213">
        <f>O287*H287</f>
        <v>0</v>
      </c>
      <c r="Q287" s="213">
        <v>0.04866</v>
      </c>
      <c r="R287" s="213">
        <f>Q287*H287</f>
        <v>0.34062000000000003</v>
      </c>
      <c r="S287" s="213">
        <v>0</v>
      </c>
      <c r="T287" s="214">
        <f>S287*H287</f>
        <v>0</v>
      </c>
      <c r="AR287" s="25" t="s">
        <v>190</v>
      </c>
      <c r="AT287" s="25" t="s">
        <v>185</v>
      </c>
      <c r="AU287" s="25" t="s">
        <v>89</v>
      </c>
      <c r="AY287" s="25" t="s">
        <v>183</v>
      </c>
      <c r="BE287" s="215">
        <f>IF(N287="základní",J287,0)</f>
        <v>0</v>
      </c>
      <c r="BF287" s="215">
        <f>IF(N287="snížená",J287,0)</f>
        <v>0</v>
      </c>
      <c r="BG287" s="215">
        <f>IF(N287="zákl. přenesená",J287,0)</f>
        <v>0</v>
      </c>
      <c r="BH287" s="215">
        <f>IF(N287="sníž. přenesená",J287,0)</f>
        <v>0</v>
      </c>
      <c r="BI287" s="215">
        <f>IF(N287="nulová",J287,0)</f>
        <v>0</v>
      </c>
      <c r="BJ287" s="25" t="s">
        <v>85</v>
      </c>
      <c r="BK287" s="215">
        <f>ROUND(I287*H287,2)</f>
        <v>0</v>
      </c>
      <c r="BL287" s="25" t="s">
        <v>190</v>
      </c>
      <c r="BM287" s="25" t="s">
        <v>387</v>
      </c>
    </row>
    <row r="288" spans="2:51" s="13" customFormat="1" ht="13.5">
      <c r="B288" s="228"/>
      <c r="C288" s="229"/>
      <c r="D288" s="218" t="s">
        <v>192</v>
      </c>
      <c r="E288" s="230" t="s">
        <v>34</v>
      </c>
      <c r="F288" s="231" t="s">
        <v>227</v>
      </c>
      <c r="G288" s="229"/>
      <c r="H288" s="232">
        <v>7</v>
      </c>
      <c r="I288" s="233"/>
      <c r="J288" s="229"/>
      <c r="K288" s="229"/>
      <c r="L288" s="234"/>
      <c r="M288" s="235"/>
      <c r="N288" s="236"/>
      <c r="O288" s="236"/>
      <c r="P288" s="236"/>
      <c r="Q288" s="236"/>
      <c r="R288" s="236"/>
      <c r="S288" s="236"/>
      <c r="T288" s="237"/>
      <c r="AT288" s="238" t="s">
        <v>192</v>
      </c>
      <c r="AU288" s="238" t="s">
        <v>89</v>
      </c>
      <c r="AV288" s="13" t="s">
        <v>89</v>
      </c>
      <c r="AW288" s="13" t="s">
        <v>41</v>
      </c>
      <c r="AX288" s="13" t="s">
        <v>78</v>
      </c>
      <c r="AY288" s="238" t="s">
        <v>183</v>
      </c>
    </row>
    <row r="289" spans="2:51" s="14" customFormat="1" ht="13.5">
      <c r="B289" s="239"/>
      <c r="C289" s="240"/>
      <c r="D289" s="252" t="s">
        <v>192</v>
      </c>
      <c r="E289" s="262" t="s">
        <v>34</v>
      </c>
      <c r="F289" s="263" t="s">
        <v>195</v>
      </c>
      <c r="G289" s="240"/>
      <c r="H289" s="264">
        <v>7</v>
      </c>
      <c r="I289" s="244"/>
      <c r="J289" s="240"/>
      <c r="K289" s="240"/>
      <c r="L289" s="245"/>
      <c r="M289" s="246"/>
      <c r="N289" s="247"/>
      <c r="O289" s="247"/>
      <c r="P289" s="247"/>
      <c r="Q289" s="247"/>
      <c r="R289" s="247"/>
      <c r="S289" s="247"/>
      <c r="T289" s="248"/>
      <c r="AT289" s="249" t="s">
        <v>192</v>
      </c>
      <c r="AU289" s="249" t="s">
        <v>89</v>
      </c>
      <c r="AV289" s="14" t="s">
        <v>196</v>
      </c>
      <c r="AW289" s="14" t="s">
        <v>41</v>
      </c>
      <c r="AX289" s="14" t="s">
        <v>85</v>
      </c>
      <c r="AY289" s="249" t="s">
        <v>183</v>
      </c>
    </row>
    <row r="290" spans="2:65" s="1" customFormat="1" ht="25.5" customHeight="1">
      <c r="B290" s="43"/>
      <c r="C290" s="204" t="s">
        <v>388</v>
      </c>
      <c r="D290" s="204" t="s">
        <v>185</v>
      </c>
      <c r="E290" s="205" t="s">
        <v>389</v>
      </c>
      <c r="F290" s="206" t="s">
        <v>390</v>
      </c>
      <c r="G290" s="207" t="s">
        <v>344</v>
      </c>
      <c r="H290" s="208">
        <v>47</v>
      </c>
      <c r="I290" s="209"/>
      <c r="J290" s="210">
        <f>ROUND(I290*H290,2)</f>
        <v>0</v>
      </c>
      <c r="K290" s="206" t="s">
        <v>189</v>
      </c>
      <c r="L290" s="63"/>
      <c r="M290" s="211" t="s">
        <v>34</v>
      </c>
      <c r="N290" s="212" t="s">
        <v>49</v>
      </c>
      <c r="O290" s="44"/>
      <c r="P290" s="213">
        <f>O290*H290</f>
        <v>0</v>
      </c>
      <c r="Q290" s="213">
        <v>0.04645</v>
      </c>
      <c r="R290" s="213">
        <f>Q290*H290</f>
        <v>2.18315</v>
      </c>
      <c r="S290" s="213">
        <v>0</v>
      </c>
      <c r="T290" s="214">
        <f>S290*H290</f>
        <v>0</v>
      </c>
      <c r="AR290" s="25" t="s">
        <v>190</v>
      </c>
      <c r="AT290" s="25" t="s">
        <v>185</v>
      </c>
      <c r="AU290" s="25" t="s">
        <v>89</v>
      </c>
      <c r="AY290" s="25" t="s">
        <v>183</v>
      </c>
      <c r="BE290" s="215">
        <f>IF(N290="základní",J290,0)</f>
        <v>0</v>
      </c>
      <c r="BF290" s="215">
        <f>IF(N290="snížená",J290,0)</f>
        <v>0</v>
      </c>
      <c r="BG290" s="215">
        <f>IF(N290="zákl. přenesená",J290,0)</f>
        <v>0</v>
      </c>
      <c r="BH290" s="215">
        <f>IF(N290="sníž. přenesená",J290,0)</f>
        <v>0</v>
      </c>
      <c r="BI290" s="215">
        <f>IF(N290="nulová",J290,0)</f>
        <v>0</v>
      </c>
      <c r="BJ290" s="25" t="s">
        <v>85</v>
      </c>
      <c r="BK290" s="215">
        <f>ROUND(I290*H290,2)</f>
        <v>0</v>
      </c>
      <c r="BL290" s="25" t="s">
        <v>190</v>
      </c>
      <c r="BM290" s="25" t="s">
        <v>391</v>
      </c>
    </row>
    <row r="291" spans="2:51" s="13" customFormat="1" ht="13.5">
      <c r="B291" s="228"/>
      <c r="C291" s="229"/>
      <c r="D291" s="218" t="s">
        <v>192</v>
      </c>
      <c r="E291" s="230" t="s">
        <v>34</v>
      </c>
      <c r="F291" s="231" t="s">
        <v>392</v>
      </c>
      <c r="G291" s="229"/>
      <c r="H291" s="232">
        <v>47</v>
      </c>
      <c r="I291" s="233"/>
      <c r="J291" s="229"/>
      <c r="K291" s="229"/>
      <c r="L291" s="234"/>
      <c r="M291" s="235"/>
      <c r="N291" s="236"/>
      <c r="O291" s="236"/>
      <c r="P291" s="236"/>
      <c r="Q291" s="236"/>
      <c r="R291" s="236"/>
      <c r="S291" s="236"/>
      <c r="T291" s="237"/>
      <c r="AT291" s="238" t="s">
        <v>192</v>
      </c>
      <c r="AU291" s="238" t="s">
        <v>89</v>
      </c>
      <c r="AV291" s="13" t="s">
        <v>89</v>
      </c>
      <c r="AW291" s="13" t="s">
        <v>41</v>
      </c>
      <c r="AX291" s="13" t="s">
        <v>78</v>
      </c>
      <c r="AY291" s="238" t="s">
        <v>183</v>
      </c>
    </row>
    <row r="292" spans="2:51" s="14" customFormat="1" ht="13.5">
      <c r="B292" s="239"/>
      <c r="C292" s="240"/>
      <c r="D292" s="252" t="s">
        <v>192</v>
      </c>
      <c r="E292" s="262" t="s">
        <v>34</v>
      </c>
      <c r="F292" s="263" t="s">
        <v>195</v>
      </c>
      <c r="G292" s="240"/>
      <c r="H292" s="264">
        <v>47</v>
      </c>
      <c r="I292" s="244"/>
      <c r="J292" s="240"/>
      <c r="K292" s="240"/>
      <c r="L292" s="245"/>
      <c r="M292" s="246"/>
      <c r="N292" s="247"/>
      <c r="O292" s="247"/>
      <c r="P292" s="247"/>
      <c r="Q292" s="247"/>
      <c r="R292" s="247"/>
      <c r="S292" s="247"/>
      <c r="T292" s="248"/>
      <c r="AT292" s="249" t="s">
        <v>192</v>
      </c>
      <c r="AU292" s="249" t="s">
        <v>89</v>
      </c>
      <c r="AV292" s="14" t="s">
        <v>196</v>
      </c>
      <c r="AW292" s="14" t="s">
        <v>41</v>
      </c>
      <c r="AX292" s="14" t="s">
        <v>85</v>
      </c>
      <c r="AY292" s="249" t="s">
        <v>183</v>
      </c>
    </row>
    <row r="293" spans="2:65" s="1" customFormat="1" ht="25.5" customHeight="1">
      <c r="B293" s="43"/>
      <c r="C293" s="204" t="s">
        <v>393</v>
      </c>
      <c r="D293" s="204" t="s">
        <v>185</v>
      </c>
      <c r="E293" s="205" t="s">
        <v>394</v>
      </c>
      <c r="F293" s="206" t="s">
        <v>395</v>
      </c>
      <c r="G293" s="207" t="s">
        <v>344</v>
      </c>
      <c r="H293" s="208">
        <v>24</v>
      </c>
      <c r="I293" s="209"/>
      <c r="J293" s="210">
        <f>ROUND(I293*H293,2)</f>
        <v>0</v>
      </c>
      <c r="K293" s="206" t="s">
        <v>189</v>
      </c>
      <c r="L293" s="63"/>
      <c r="M293" s="211" t="s">
        <v>34</v>
      </c>
      <c r="N293" s="212" t="s">
        <v>49</v>
      </c>
      <c r="O293" s="44"/>
      <c r="P293" s="213">
        <f>O293*H293</f>
        <v>0</v>
      </c>
      <c r="Q293" s="213">
        <v>0.05563</v>
      </c>
      <c r="R293" s="213">
        <f>Q293*H293</f>
        <v>1.3351199999999999</v>
      </c>
      <c r="S293" s="213">
        <v>0</v>
      </c>
      <c r="T293" s="214">
        <f>S293*H293</f>
        <v>0</v>
      </c>
      <c r="AR293" s="25" t="s">
        <v>190</v>
      </c>
      <c r="AT293" s="25" t="s">
        <v>185</v>
      </c>
      <c r="AU293" s="25" t="s">
        <v>89</v>
      </c>
      <c r="AY293" s="25" t="s">
        <v>183</v>
      </c>
      <c r="BE293" s="215">
        <f>IF(N293="základní",J293,0)</f>
        <v>0</v>
      </c>
      <c r="BF293" s="215">
        <f>IF(N293="snížená",J293,0)</f>
        <v>0</v>
      </c>
      <c r="BG293" s="215">
        <f>IF(N293="zákl. přenesená",J293,0)</f>
        <v>0</v>
      </c>
      <c r="BH293" s="215">
        <f>IF(N293="sníž. přenesená",J293,0)</f>
        <v>0</v>
      </c>
      <c r="BI293" s="215">
        <f>IF(N293="nulová",J293,0)</f>
        <v>0</v>
      </c>
      <c r="BJ293" s="25" t="s">
        <v>85</v>
      </c>
      <c r="BK293" s="215">
        <f>ROUND(I293*H293,2)</f>
        <v>0</v>
      </c>
      <c r="BL293" s="25" t="s">
        <v>190</v>
      </c>
      <c r="BM293" s="25" t="s">
        <v>396</v>
      </c>
    </row>
    <row r="294" spans="2:51" s="13" customFormat="1" ht="13.5">
      <c r="B294" s="228"/>
      <c r="C294" s="229"/>
      <c r="D294" s="218" t="s">
        <v>192</v>
      </c>
      <c r="E294" s="230" t="s">
        <v>34</v>
      </c>
      <c r="F294" s="231" t="s">
        <v>397</v>
      </c>
      <c r="G294" s="229"/>
      <c r="H294" s="232">
        <v>24</v>
      </c>
      <c r="I294" s="233"/>
      <c r="J294" s="229"/>
      <c r="K294" s="229"/>
      <c r="L294" s="234"/>
      <c r="M294" s="235"/>
      <c r="N294" s="236"/>
      <c r="O294" s="236"/>
      <c r="P294" s="236"/>
      <c r="Q294" s="236"/>
      <c r="R294" s="236"/>
      <c r="S294" s="236"/>
      <c r="T294" s="237"/>
      <c r="AT294" s="238" t="s">
        <v>192</v>
      </c>
      <c r="AU294" s="238" t="s">
        <v>89</v>
      </c>
      <c r="AV294" s="13" t="s">
        <v>89</v>
      </c>
      <c r="AW294" s="13" t="s">
        <v>41</v>
      </c>
      <c r="AX294" s="13" t="s">
        <v>78</v>
      </c>
      <c r="AY294" s="238" t="s">
        <v>183</v>
      </c>
    </row>
    <row r="295" spans="2:51" s="14" customFormat="1" ht="13.5">
      <c r="B295" s="239"/>
      <c r="C295" s="240"/>
      <c r="D295" s="252" t="s">
        <v>192</v>
      </c>
      <c r="E295" s="262" t="s">
        <v>34</v>
      </c>
      <c r="F295" s="263" t="s">
        <v>195</v>
      </c>
      <c r="G295" s="240"/>
      <c r="H295" s="264">
        <v>24</v>
      </c>
      <c r="I295" s="244"/>
      <c r="J295" s="240"/>
      <c r="K295" s="240"/>
      <c r="L295" s="245"/>
      <c r="M295" s="246"/>
      <c r="N295" s="247"/>
      <c r="O295" s="247"/>
      <c r="P295" s="247"/>
      <c r="Q295" s="247"/>
      <c r="R295" s="247"/>
      <c r="S295" s="247"/>
      <c r="T295" s="248"/>
      <c r="AT295" s="249" t="s">
        <v>192</v>
      </c>
      <c r="AU295" s="249" t="s">
        <v>89</v>
      </c>
      <c r="AV295" s="14" t="s">
        <v>196</v>
      </c>
      <c r="AW295" s="14" t="s">
        <v>41</v>
      </c>
      <c r="AX295" s="14" t="s">
        <v>85</v>
      </c>
      <c r="AY295" s="249" t="s">
        <v>183</v>
      </c>
    </row>
    <row r="296" spans="2:65" s="1" customFormat="1" ht="25.5" customHeight="1">
      <c r="B296" s="43"/>
      <c r="C296" s="204" t="s">
        <v>398</v>
      </c>
      <c r="D296" s="204" t="s">
        <v>185</v>
      </c>
      <c r="E296" s="205" t="s">
        <v>399</v>
      </c>
      <c r="F296" s="206" t="s">
        <v>400</v>
      </c>
      <c r="G296" s="207" t="s">
        <v>344</v>
      </c>
      <c r="H296" s="208">
        <v>90</v>
      </c>
      <c r="I296" s="209"/>
      <c r="J296" s="210">
        <f>ROUND(I296*H296,2)</f>
        <v>0</v>
      </c>
      <c r="K296" s="206" t="s">
        <v>189</v>
      </c>
      <c r="L296" s="63"/>
      <c r="M296" s="211" t="s">
        <v>34</v>
      </c>
      <c r="N296" s="212" t="s">
        <v>49</v>
      </c>
      <c r="O296" s="44"/>
      <c r="P296" s="213">
        <f>O296*H296</f>
        <v>0</v>
      </c>
      <c r="Q296" s="213">
        <v>0.07429</v>
      </c>
      <c r="R296" s="213">
        <f>Q296*H296</f>
        <v>6.6861</v>
      </c>
      <c r="S296" s="213">
        <v>0</v>
      </c>
      <c r="T296" s="214">
        <f>S296*H296</f>
        <v>0</v>
      </c>
      <c r="AR296" s="25" t="s">
        <v>190</v>
      </c>
      <c r="AT296" s="25" t="s">
        <v>185</v>
      </c>
      <c r="AU296" s="25" t="s">
        <v>89</v>
      </c>
      <c r="AY296" s="25" t="s">
        <v>183</v>
      </c>
      <c r="BE296" s="215">
        <f>IF(N296="základní",J296,0)</f>
        <v>0</v>
      </c>
      <c r="BF296" s="215">
        <f>IF(N296="snížená",J296,0)</f>
        <v>0</v>
      </c>
      <c r="BG296" s="215">
        <f>IF(N296="zákl. přenesená",J296,0)</f>
        <v>0</v>
      </c>
      <c r="BH296" s="215">
        <f>IF(N296="sníž. přenesená",J296,0)</f>
        <v>0</v>
      </c>
      <c r="BI296" s="215">
        <f>IF(N296="nulová",J296,0)</f>
        <v>0</v>
      </c>
      <c r="BJ296" s="25" t="s">
        <v>85</v>
      </c>
      <c r="BK296" s="215">
        <f>ROUND(I296*H296,2)</f>
        <v>0</v>
      </c>
      <c r="BL296" s="25" t="s">
        <v>190</v>
      </c>
      <c r="BM296" s="25" t="s">
        <v>401</v>
      </c>
    </row>
    <row r="297" spans="2:51" s="13" customFormat="1" ht="13.5">
      <c r="B297" s="228"/>
      <c r="C297" s="229"/>
      <c r="D297" s="218" t="s">
        <v>192</v>
      </c>
      <c r="E297" s="230" t="s">
        <v>34</v>
      </c>
      <c r="F297" s="231" t="s">
        <v>402</v>
      </c>
      <c r="G297" s="229"/>
      <c r="H297" s="232">
        <v>90</v>
      </c>
      <c r="I297" s="233"/>
      <c r="J297" s="229"/>
      <c r="K297" s="229"/>
      <c r="L297" s="234"/>
      <c r="M297" s="235"/>
      <c r="N297" s="236"/>
      <c r="O297" s="236"/>
      <c r="P297" s="236"/>
      <c r="Q297" s="236"/>
      <c r="R297" s="236"/>
      <c r="S297" s="236"/>
      <c r="T297" s="237"/>
      <c r="AT297" s="238" t="s">
        <v>192</v>
      </c>
      <c r="AU297" s="238" t="s">
        <v>89</v>
      </c>
      <c r="AV297" s="13" t="s">
        <v>89</v>
      </c>
      <c r="AW297" s="13" t="s">
        <v>41</v>
      </c>
      <c r="AX297" s="13" t="s">
        <v>78</v>
      </c>
      <c r="AY297" s="238" t="s">
        <v>183</v>
      </c>
    </row>
    <row r="298" spans="2:51" s="14" customFormat="1" ht="13.5">
      <c r="B298" s="239"/>
      <c r="C298" s="240"/>
      <c r="D298" s="252" t="s">
        <v>192</v>
      </c>
      <c r="E298" s="262" t="s">
        <v>34</v>
      </c>
      <c r="F298" s="263" t="s">
        <v>195</v>
      </c>
      <c r="G298" s="240"/>
      <c r="H298" s="264">
        <v>90</v>
      </c>
      <c r="I298" s="244"/>
      <c r="J298" s="240"/>
      <c r="K298" s="240"/>
      <c r="L298" s="245"/>
      <c r="M298" s="246"/>
      <c r="N298" s="247"/>
      <c r="O298" s="247"/>
      <c r="P298" s="247"/>
      <c r="Q298" s="247"/>
      <c r="R298" s="247"/>
      <c r="S298" s="247"/>
      <c r="T298" s="248"/>
      <c r="AT298" s="249" t="s">
        <v>192</v>
      </c>
      <c r="AU298" s="249" t="s">
        <v>89</v>
      </c>
      <c r="AV298" s="14" t="s">
        <v>196</v>
      </c>
      <c r="AW298" s="14" t="s">
        <v>41</v>
      </c>
      <c r="AX298" s="14" t="s">
        <v>85</v>
      </c>
      <c r="AY298" s="249" t="s">
        <v>183</v>
      </c>
    </row>
    <row r="299" spans="2:65" s="1" customFormat="1" ht="25.5" customHeight="1">
      <c r="B299" s="43"/>
      <c r="C299" s="204" t="s">
        <v>403</v>
      </c>
      <c r="D299" s="204" t="s">
        <v>185</v>
      </c>
      <c r="E299" s="205" t="s">
        <v>404</v>
      </c>
      <c r="F299" s="206" t="s">
        <v>405</v>
      </c>
      <c r="G299" s="207" t="s">
        <v>344</v>
      </c>
      <c r="H299" s="208">
        <v>4</v>
      </c>
      <c r="I299" s="209"/>
      <c r="J299" s="210">
        <f>ROUND(I299*H299,2)</f>
        <v>0</v>
      </c>
      <c r="K299" s="206" t="s">
        <v>189</v>
      </c>
      <c r="L299" s="63"/>
      <c r="M299" s="211" t="s">
        <v>34</v>
      </c>
      <c r="N299" s="212" t="s">
        <v>49</v>
      </c>
      <c r="O299" s="44"/>
      <c r="P299" s="213">
        <f>O299*H299</f>
        <v>0</v>
      </c>
      <c r="Q299" s="213">
        <v>0.09285</v>
      </c>
      <c r="R299" s="213">
        <f>Q299*H299</f>
        <v>0.3714</v>
      </c>
      <c r="S299" s="213">
        <v>0</v>
      </c>
      <c r="T299" s="214">
        <f>S299*H299</f>
        <v>0</v>
      </c>
      <c r="AR299" s="25" t="s">
        <v>190</v>
      </c>
      <c r="AT299" s="25" t="s">
        <v>185</v>
      </c>
      <c r="AU299" s="25" t="s">
        <v>89</v>
      </c>
      <c r="AY299" s="25" t="s">
        <v>183</v>
      </c>
      <c r="BE299" s="215">
        <f>IF(N299="základní",J299,0)</f>
        <v>0</v>
      </c>
      <c r="BF299" s="215">
        <f>IF(N299="snížená",J299,0)</f>
        <v>0</v>
      </c>
      <c r="BG299" s="215">
        <f>IF(N299="zákl. přenesená",J299,0)</f>
        <v>0</v>
      </c>
      <c r="BH299" s="215">
        <f>IF(N299="sníž. přenesená",J299,0)</f>
        <v>0</v>
      </c>
      <c r="BI299" s="215">
        <f>IF(N299="nulová",J299,0)</f>
        <v>0</v>
      </c>
      <c r="BJ299" s="25" t="s">
        <v>85</v>
      </c>
      <c r="BK299" s="215">
        <f>ROUND(I299*H299,2)</f>
        <v>0</v>
      </c>
      <c r="BL299" s="25" t="s">
        <v>190</v>
      </c>
      <c r="BM299" s="25" t="s">
        <v>406</v>
      </c>
    </row>
    <row r="300" spans="2:51" s="13" customFormat="1" ht="13.5">
      <c r="B300" s="228"/>
      <c r="C300" s="229"/>
      <c r="D300" s="218" t="s">
        <v>192</v>
      </c>
      <c r="E300" s="230" t="s">
        <v>34</v>
      </c>
      <c r="F300" s="231" t="s">
        <v>190</v>
      </c>
      <c r="G300" s="229"/>
      <c r="H300" s="232">
        <v>4</v>
      </c>
      <c r="I300" s="233"/>
      <c r="J300" s="229"/>
      <c r="K300" s="229"/>
      <c r="L300" s="234"/>
      <c r="M300" s="235"/>
      <c r="N300" s="236"/>
      <c r="O300" s="236"/>
      <c r="P300" s="236"/>
      <c r="Q300" s="236"/>
      <c r="R300" s="236"/>
      <c r="S300" s="236"/>
      <c r="T300" s="237"/>
      <c r="AT300" s="238" t="s">
        <v>192</v>
      </c>
      <c r="AU300" s="238" t="s">
        <v>89</v>
      </c>
      <c r="AV300" s="13" t="s">
        <v>89</v>
      </c>
      <c r="AW300" s="13" t="s">
        <v>41</v>
      </c>
      <c r="AX300" s="13" t="s">
        <v>78</v>
      </c>
      <c r="AY300" s="238" t="s">
        <v>183</v>
      </c>
    </row>
    <row r="301" spans="2:51" s="14" customFormat="1" ht="13.5">
      <c r="B301" s="239"/>
      <c r="C301" s="240"/>
      <c r="D301" s="252" t="s">
        <v>192</v>
      </c>
      <c r="E301" s="262" t="s">
        <v>34</v>
      </c>
      <c r="F301" s="263" t="s">
        <v>195</v>
      </c>
      <c r="G301" s="240"/>
      <c r="H301" s="264">
        <v>4</v>
      </c>
      <c r="I301" s="244"/>
      <c r="J301" s="240"/>
      <c r="K301" s="240"/>
      <c r="L301" s="245"/>
      <c r="M301" s="246"/>
      <c r="N301" s="247"/>
      <c r="O301" s="247"/>
      <c r="P301" s="247"/>
      <c r="Q301" s="247"/>
      <c r="R301" s="247"/>
      <c r="S301" s="247"/>
      <c r="T301" s="248"/>
      <c r="AT301" s="249" t="s">
        <v>192</v>
      </c>
      <c r="AU301" s="249" t="s">
        <v>89</v>
      </c>
      <c r="AV301" s="14" t="s">
        <v>196</v>
      </c>
      <c r="AW301" s="14" t="s">
        <v>41</v>
      </c>
      <c r="AX301" s="14" t="s">
        <v>85</v>
      </c>
      <c r="AY301" s="249" t="s">
        <v>183</v>
      </c>
    </row>
    <row r="302" spans="2:65" s="1" customFormat="1" ht="25.5" customHeight="1">
      <c r="B302" s="43"/>
      <c r="C302" s="204" t="s">
        <v>407</v>
      </c>
      <c r="D302" s="204" t="s">
        <v>185</v>
      </c>
      <c r="E302" s="205" t="s">
        <v>408</v>
      </c>
      <c r="F302" s="206" t="s">
        <v>409</v>
      </c>
      <c r="G302" s="207" t="s">
        <v>344</v>
      </c>
      <c r="H302" s="208">
        <v>1</v>
      </c>
      <c r="I302" s="209"/>
      <c r="J302" s="210">
        <f>ROUND(I302*H302,2)</f>
        <v>0</v>
      </c>
      <c r="K302" s="206" t="s">
        <v>189</v>
      </c>
      <c r="L302" s="63"/>
      <c r="M302" s="211" t="s">
        <v>34</v>
      </c>
      <c r="N302" s="212" t="s">
        <v>49</v>
      </c>
      <c r="O302" s="44"/>
      <c r="P302" s="213">
        <f>O302*H302</f>
        <v>0</v>
      </c>
      <c r="Q302" s="213">
        <v>0.12957</v>
      </c>
      <c r="R302" s="213">
        <f>Q302*H302</f>
        <v>0.12957</v>
      </c>
      <c r="S302" s="213">
        <v>0</v>
      </c>
      <c r="T302" s="214">
        <f>S302*H302</f>
        <v>0</v>
      </c>
      <c r="AR302" s="25" t="s">
        <v>190</v>
      </c>
      <c r="AT302" s="25" t="s">
        <v>185</v>
      </c>
      <c r="AU302" s="25" t="s">
        <v>89</v>
      </c>
      <c r="AY302" s="25" t="s">
        <v>183</v>
      </c>
      <c r="BE302" s="215">
        <f>IF(N302="základní",J302,0)</f>
        <v>0</v>
      </c>
      <c r="BF302" s="215">
        <f>IF(N302="snížená",J302,0)</f>
        <v>0</v>
      </c>
      <c r="BG302" s="215">
        <f>IF(N302="zákl. přenesená",J302,0)</f>
        <v>0</v>
      </c>
      <c r="BH302" s="215">
        <f>IF(N302="sníž. přenesená",J302,0)</f>
        <v>0</v>
      </c>
      <c r="BI302" s="215">
        <f>IF(N302="nulová",J302,0)</f>
        <v>0</v>
      </c>
      <c r="BJ302" s="25" t="s">
        <v>85</v>
      </c>
      <c r="BK302" s="215">
        <f>ROUND(I302*H302,2)</f>
        <v>0</v>
      </c>
      <c r="BL302" s="25" t="s">
        <v>190</v>
      </c>
      <c r="BM302" s="25" t="s">
        <v>410</v>
      </c>
    </row>
    <row r="303" spans="2:51" s="13" customFormat="1" ht="13.5">
      <c r="B303" s="228"/>
      <c r="C303" s="229"/>
      <c r="D303" s="218" t="s">
        <v>192</v>
      </c>
      <c r="E303" s="230" t="s">
        <v>34</v>
      </c>
      <c r="F303" s="231" t="s">
        <v>85</v>
      </c>
      <c r="G303" s="229"/>
      <c r="H303" s="232">
        <v>1</v>
      </c>
      <c r="I303" s="233"/>
      <c r="J303" s="229"/>
      <c r="K303" s="229"/>
      <c r="L303" s="234"/>
      <c r="M303" s="235"/>
      <c r="N303" s="236"/>
      <c r="O303" s="236"/>
      <c r="P303" s="236"/>
      <c r="Q303" s="236"/>
      <c r="R303" s="236"/>
      <c r="S303" s="236"/>
      <c r="T303" s="237"/>
      <c r="AT303" s="238" t="s">
        <v>192</v>
      </c>
      <c r="AU303" s="238" t="s">
        <v>89</v>
      </c>
      <c r="AV303" s="13" t="s">
        <v>89</v>
      </c>
      <c r="AW303" s="13" t="s">
        <v>41</v>
      </c>
      <c r="AX303" s="13" t="s">
        <v>78</v>
      </c>
      <c r="AY303" s="238" t="s">
        <v>183</v>
      </c>
    </row>
    <row r="304" spans="2:51" s="14" customFormat="1" ht="13.5">
      <c r="B304" s="239"/>
      <c r="C304" s="240"/>
      <c r="D304" s="252" t="s">
        <v>192</v>
      </c>
      <c r="E304" s="262" t="s">
        <v>34</v>
      </c>
      <c r="F304" s="263" t="s">
        <v>195</v>
      </c>
      <c r="G304" s="240"/>
      <c r="H304" s="264">
        <v>1</v>
      </c>
      <c r="I304" s="244"/>
      <c r="J304" s="240"/>
      <c r="K304" s="240"/>
      <c r="L304" s="245"/>
      <c r="M304" s="246"/>
      <c r="N304" s="247"/>
      <c r="O304" s="247"/>
      <c r="P304" s="247"/>
      <c r="Q304" s="247"/>
      <c r="R304" s="247"/>
      <c r="S304" s="247"/>
      <c r="T304" s="248"/>
      <c r="AT304" s="249" t="s">
        <v>192</v>
      </c>
      <c r="AU304" s="249" t="s">
        <v>89</v>
      </c>
      <c r="AV304" s="14" t="s">
        <v>196</v>
      </c>
      <c r="AW304" s="14" t="s">
        <v>41</v>
      </c>
      <c r="AX304" s="14" t="s">
        <v>85</v>
      </c>
      <c r="AY304" s="249" t="s">
        <v>183</v>
      </c>
    </row>
    <row r="305" spans="2:65" s="1" customFormat="1" ht="25.5" customHeight="1">
      <c r="B305" s="43"/>
      <c r="C305" s="204" t="s">
        <v>411</v>
      </c>
      <c r="D305" s="204" t="s">
        <v>185</v>
      </c>
      <c r="E305" s="205" t="s">
        <v>412</v>
      </c>
      <c r="F305" s="206" t="s">
        <v>413</v>
      </c>
      <c r="G305" s="207" t="s">
        <v>274</v>
      </c>
      <c r="H305" s="208">
        <v>0.068</v>
      </c>
      <c r="I305" s="209"/>
      <c r="J305" s="210">
        <f>ROUND(I305*H305,2)</f>
        <v>0</v>
      </c>
      <c r="K305" s="206" t="s">
        <v>189</v>
      </c>
      <c r="L305" s="63"/>
      <c r="M305" s="211" t="s">
        <v>34</v>
      </c>
      <c r="N305" s="212" t="s">
        <v>49</v>
      </c>
      <c r="O305" s="44"/>
      <c r="P305" s="213">
        <f>O305*H305</f>
        <v>0</v>
      </c>
      <c r="Q305" s="213">
        <v>0.01954</v>
      </c>
      <c r="R305" s="213">
        <f>Q305*H305</f>
        <v>0.00132872</v>
      </c>
      <c r="S305" s="213">
        <v>0</v>
      </c>
      <c r="T305" s="214">
        <f>S305*H305</f>
        <v>0</v>
      </c>
      <c r="AR305" s="25" t="s">
        <v>190</v>
      </c>
      <c r="AT305" s="25" t="s">
        <v>185</v>
      </c>
      <c r="AU305" s="25" t="s">
        <v>89</v>
      </c>
      <c r="AY305" s="25" t="s">
        <v>183</v>
      </c>
      <c r="BE305" s="215">
        <f>IF(N305="základní",J305,0)</f>
        <v>0</v>
      </c>
      <c r="BF305" s="215">
        <f>IF(N305="snížená",J305,0)</f>
        <v>0</v>
      </c>
      <c r="BG305" s="215">
        <f>IF(N305="zákl. přenesená",J305,0)</f>
        <v>0</v>
      </c>
      <c r="BH305" s="215">
        <f>IF(N305="sníž. přenesená",J305,0)</f>
        <v>0</v>
      </c>
      <c r="BI305" s="215">
        <f>IF(N305="nulová",J305,0)</f>
        <v>0</v>
      </c>
      <c r="BJ305" s="25" t="s">
        <v>85</v>
      </c>
      <c r="BK305" s="215">
        <f>ROUND(I305*H305,2)</f>
        <v>0</v>
      </c>
      <c r="BL305" s="25" t="s">
        <v>190</v>
      </c>
      <c r="BM305" s="25" t="s">
        <v>414</v>
      </c>
    </row>
    <row r="306" spans="2:51" s="13" customFormat="1" ht="13.5">
      <c r="B306" s="228"/>
      <c r="C306" s="229"/>
      <c r="D306" s="218" t="s">
        <v>192</v>
      </c>
      <c r="E306" s="230" t="s">
        <v>34</v>
      </c>
      <c r="F306" s="231" t="s">
        <v>415</v>
      </c>
      <c r="G306" s="229"/>
      <c r="H306" s="232">
        <v>0.055</v>
      </c>
      <c r="I306" s="233"/>
      <c r="J306" s="229"/>
      <c r="K306" s="229"/>
      <c r="L306" s="234"/>
      <c r="M306" s="235"/>
      <c r="N306" s="236"/>
      <c r="O306" s="236"/>
      <c r="P306" s="236"/>
      <c r="Q306" s="236"/>
      <c r="R306" s="236"/>
      <c r="S306" s="236"/>
      <c r="T306" s="237"/>
      <c r="AT306" s="238" t="s">
        <v>192</v>
      </c>
      <c r="AU306" s="238" t="s">
        <v>89</v>
      </c>
      <c r="AV306" s="13" t="s">
        <v>89</v>
      </c>
      <c r="AW306" s="13" t="s">
        <v>41</v>
      </c>
      <c r="AX306" s="13" t="s">
        <v>78</v>
      </c>
      <c r="AY306" s="238" t="s">
        <v>183</v>
      </c>
    </row>
    <row r="307" spans="2:51" s="13" customFormat="1" ht="13.5">
      <c r="B307" s="228"/>
      <c r="C307" s="229"/>
      <c r="D307" s="218" t="s">
        <v>192</v>
      </c>
      <c r="E307" s="230" t="s">
        <v>34</v>
      </c>
      <c r="F307" s="231" t="s">
        <v>416</v>
      </c>
      <c r="G307" s="229"/>
      <c r="H307" s="232">
        <v>0.013</v>
      </c>
      <c r="I307" s="233"/>
      <c r="J307" s="229"/>
      <c r="K307" s="229"/>
      <c r="L307" s="234"/>
      <c r="M307" s="235"/>
      <c r="N307" s="236"/>
      <c r="O307" s="236"/>
      <c r="P307" s="236"/>
      <c r="Q307" s="236"/>
      <c r="R307" s="236"/>
      <c r="S307" s="236"/>
      <c r="T307" s="237"/>
      <c r="AT307" s="238" t="s">
        <v>192</v>
      </c>
      <c r="AU307" s="238" t="s">
        <v>89</v>
      </c>
      <c r="AV307" s="13" t="s">
        <v>89</v>
      </c>
      <c r="AW307" s="13" t="s">
        <v>41</v>
      </c>
      <c r="AX307" s="13" t="s">
        <v>78</v>
      </c>
      <c r="AY307" s="238" t="s">
        <v>183</v>
      </c>
    </row>
    <row r="308" spans="2:51" s="14" customFormat="1" ht="13.5">
      <c r="B308" s="239"/>
      <c r="C308" s="240"/>
      <c r="D308" s="252" t="s">
        <v>192</v>
      </c>
      <c r="E308" s="262" t="s">
        <v>34</v>
      </c>
      <c r="F308" s="263" t="s">
        <v>195</v>
      </c>
      <c r="G308" s="240"/>
      <c r="H308" s="264">
        <v>0.068</v>
      </c>
      <c r="I308" s="244"/>
      <c r="J308" s="240"/>
      <c r="K308" s="240"/>
      <c r="L308" s="245"/>
      <c r="M308" s="246"/>
      <c r="N308" s="247"/>
      <c r="O308" s="247"/>
      <c r="P308" s="247"/>
      <c r="Q308" s="247"/>
      <c r="R308" s="247"/>
      <c r="S308" s="247"/>
      <c r="T308" s="248"/>
      <c r="AT308" s="249" t="s">
        <v>192</v>
      </c>
      <c r="AU308" s="249" t="s">
        <v>89</v>
      </c>
      <c r="AV308" s="14" t="s">
        <v>196</v>
      </c>
      <c r="AW308" s="14" t="s">
        <v>41</v>
      </c>
      <c r="AX308" s="14" t="s">
        <v>85</v>
      </c>
      <c r="AY308" s="249" t="s">
        <v>183</v>
      </c>
    </row>
    <row r="309" spans="2:65" s="1" customFormat="1" ht="16.5" customHeight="1">
      <c r="B309" s="43"/>
      <c r="C309" s="265" t="s">
        <v>417</v>
      </c>
      <c r="D309" s="265" t="s">
        <v>418</v>
      </c>
      <c r="E309" s="266" t="s">
        <v>419</v>
      </c>
      <c r="F309" s="267" t="s">
        <v>420</v>
      </c>
      <c r="G309" s="268" t="s">
        <v>274</v>
      </c>
      <c r="H309" s="269">
        <v>0.061</v>
      </c>
      <c r="I309" s="270"/>
      <c r="J309" s="271">
        <f>ROUND(I309*H309,2)</f>
        <v>0</v>
      </c>
      <c r="K309" s="267" t="s">
        <v>189</v>
      </c>
      <c r="L309" s="272"/>
      <c r="M309" s="273" t="s">
        <v>34</v>
      </c>
      <c r="N309" s="274" t="s">
        <v>49</v>
      </c>
      <c r="O309" s="44"/>
      <c r="P309" s="213">
        <f>O309*H309</f>
        <v>0</v>
      </c>
      <c r="Q309" s="213">
        <v>1</v>
      </c>
      <c r="R309" s="213">
        <f>Q309*H309</f>
        <v>0.061</v>
      </c>
      <c r="S309" s="213">
        <v>0</v>
      </c>
      <c r="T309" s="214">
        <f>S309*H309</f>
        <v>0</v>
      </c>
      <c r="AR309" s="25" t="s">
        <v>234</v>
      </c>
      <c r="AT309" s="25" t="s">
        <v>418</v>
      </c>
      <c r="AU309" s="25" t="s">
        <v>89</v>
      </c>
      <c r="AY309" s="25" t="s">
        <v>183</v>
      </c>
      <c r="BE309" s="215">
        <f>IF(N309="základní",J309,0)</f>
        <v>0</v>
      </c>
      <c r="BF309" s="215">
        <f>IF(N309="snížená",J309,0)</f>
        <v>0</v>
      </c>
      <c r="BG309" s="215">
        <f>IF(N309="zákl. přenesená",J309,0)</f>
        <v>0</v>
      </c>
      <c r="BH309" s="215">
        <f>IF(N309="sníž. přenesená",J309,0)</f>
        <v>0</v>
      </c>
      <c r="BI309" s="215">
        <f>IF(N309="nulová",J309,0)</f>
        <v>0</v>
      </c>
      <c r="BJ309" s="25" t="s">
        <v>85</v>
      </c>
      <c r="BK309" s="215">
        <f>ROUND(I309*H309,2)</f>
        <v>0</v>
      </c>
      <c r="BL309" s="25" t="s">
        <v>190</v>
      </c>
      <c r="BM309" s="25" t="s">
        <v>421</v>
      </c>
    </row>
    <row r="310" spans="2:51" s="13" customFormat="1" ht="13.5">
      <c r="B310" s="228"/>
      <c r="C310" s="229"/>
      <c r="D310" s="252" t="s">
        <v>192</v>
      </c>
      <c r="E310" s="229"/>
      <c r="F310" s="275" t="s">
        <v>422</v>
      </c>
      <c r="G310" s="229"/>
      <c r="H310" s="276">
        <v>0.061</v>
      </c>
      <c r="I310" s="233"/>
      <c r="J310" s="229"/>
      <c r="K310" s="229"/>
      <c r="L310" s="234"/>
      <c r="M310" s="235"/>
      <c r="N310" s="236"/>
      <c r="O310" s="236"/>
      <c r="P310" s="236"/>
      <c r="Q310" s="236"/>
      <c r="R310" s="236"/>
      <c r="S310" s="236"/>
      <c r="T310" s="237"/>
      <c r="AT310" s="238" t="s">
        <v>192</v>
      </c>
      <c r="AU310" s="238" t="s">
        <v>89</v>
      </c>
      <c r="AV310" s="13" t="s">
        <v>89</v>
      </c>
      <c r="AW310" s="13" t="s">
        <v>6</v>
      </c>
      <c r="AX310" s="13" t="s">
        <v>85</v>
      </c>
      <c r="AY310" s="238" t="s">
        <v>183</v>
      </c>
    </row>
    <row r="311" spans="2:65" s="1" customFormat="1" ht="16.5" customHeight="1">
      <c r="B311" s="43"/>
      <c r="C311" s="265" t="s">
        <v>423</v>
      </c>
      <c r="D311" s="265" t="s">
        <v>418</v>
      </c>
      <c r="E311" s="266" t="s">
        <v>424</v>
      </c>
      <c r="F311" s="267" t="s">
        <v>425</v>
      </c>
      <c r="G311" s="268" t="s">
        <v>274</v>
      </c>
      <c r="H311" s="269">
        <v>0.014</v>
      </c>
      <c r="I311" s="270"/>
      <c r="J311" s="271">
        <f>ROUND(I311*H311,2)</f>
        <v>0</v>
      </c>
      <c r="K311" s="267" t="s">
        <v>189</v>
      </c>
      <c r="L311" s="272"/>
      <c r="M311" s="273" t="s">
        <v>34</v>
      </c>
      <c r="N311" s="274" t="s">
        <v>49</v>
      </c>
      <c r="O311" s="44"/>
      <c r="P311" s="213">
        <f>O311*H311</f>
        <v>0</v>
      </c>
      <c r="Q311" s="213">
        <v>1</v>
      </c>
      <c r="R311" s="213">
        <f>Q311*H311</f>
        <v>0.014</v>
      </c>
      <c r="S311" s="213">
        <v>0</v>
      </c>
      <c r="T311" s="214">
        <f>S311*H311</f>
        <v>0</v>
      </c>
      <c r="AR311" s="25" t="s">
        <v>234</v>
      </c>
      <c r="AT311" s="25" t="s">
        <v>418</v>
      </c>
      <c r="AU311" s="25" t="s">
        <v>89</v>
      </c>
      <c r="AY311" s="25" t="s">
        <v>183</v>
      </c>
      <c r="BE311" s="215">
        <f>IF(N311="základní",J311,0)</f>
        <v>0</v>
      </c>
      <c r="BF311" s="215">
        <f>IF(N311="snížená",J311,0)</f>
        <v>0</v>
      </c>
      <c r="BG311" s="215">
        <f>IF(N311="zákl. přenesená",J311,0)</f>
        <v>0</v>
      </c>
      <c r="BH311" s="215">
        <f>IF(N311="sníž. přenesená",J311,0)</f>
        <v>0</v>
      </c>
      <c r="BI311" s="215">
        <f>IF(N311="nulová",J311,0)</f>
        <v>0</v>
      </c>
      <c r="BJ311" s="25" t="s">
        <v>85</v>
      </c>
      <c r="BK311" s="215">
        <f>ROUND(I311*H311,2)</f>
        <v>0</v>
      </c>
      <c r="BL311" s="25" t="s">
        <v>190</v>
      </c>
      <c r="BM311" s="25" t="s">
        <v>426</v>
      </c>
    </row>
    <row r="312" spans="2:51" s="13" customFormat="1" ht="13.5">
      <c r="B312" s="228"/>
      <c r="C312" s="229"/>
      <c r="D312" s="252" t="s">
        <v>192</v>
      </c>
      <c r="E312" s="229"/>
      <c r="F312" s="275" t="s">
        <v>427</v>
      </c>
      <c r="G312" s="229"/>
      <c r="H312" s="276">
        <v>0.014</v>
      </c>
      <c r="I312" s="233"/>
      <c r="J312" s="229"/>
      <c r="K312" s="229"/>
      <c r="L312" s="234"/>
      <c r="M312" s="235"/>
      <c r="N312" s="236"/>
      <c r="O312" s="236"/>
      <c r="P312" s="236"/>
      <c r="Q312" s="236"/>
      <c r="R312" s="236"/>
      <c r="S312" s="236"/>
      <c r="T312" s="237"/>
      <c r="AT312" s="238" t="s">
        <v>192</v>
      </c>
      <c r="AU312" s="238" t="s">
        <v>89</v>
      </c>
      <c r="AV312" s="13" t="s">
        <v>89</v>
      </c>
      <c r="AW312" s="13" t="s">
        <v>6</v>
      </c>
      <c r="AX312" s="13" t="s">
        <v>85</v>
      </c>
      <c r="AY312" s="238" t="s">
        <v>183</v>
      </c>
    </row>
    <row r="313" spans="2:65" s="1" customFormat="1" ht="25.5" customHeight="1">
      <c r="B313" s="43"/>
      <c r="C313" s="204" t="s">
        <v>428</v>
      </c>
      <c r="D313" s="204" t="s">
        <v>185</v>
      </c>
      <c r="E313" s="205" t="s">
        <v>429</v>
      </c>
      <c r="F313" s="206" t="s">
        <v>430</v>
      </c>
      <c r="G313" s="207" t="s">
        <v>274</v>
      </c>
      <c r="H313" s="208">
        <v>2.09</v>
      </c>
      <c r="I313" s="209"/>
      <c r="J313" s="210">
        <f>ROUND(I313*H313,2)</f>
        <v>0</v>
      </c>
      <c r="K313" s="206" t="s">
        <v>189</v>
      </c>
      <c r="L313" s="63"/>
      <c r="M313" s="211" t="s">
        <v>34</v>
      </c>
      <c r="N313" s="212" t="s">
        <v>49</v>
      </c>
      <c r="O313" s="44"/>
      <c r="P313" s="213">
        <f>O313*H313</f>
        <v>0</v>
      </c>
      <c r="Q313" s="213">
        <v>0.01709</v>
      </c>
      <c r="R313" s="213">
        <f>Q313*H313</f>
        <v>0.0357181</v>
      </c>
      <c r="S313" s="213">
        <v>0</v>
      </c>
      <c r="T313" s="214">
        <f>S313*H313</f>
        <v>0</v>
      </c>
      <c r="AR313" s="25" t="s">
        <v>190</v>
      </c>
      <c r="AT313" s="25" t="s">
        <v>185</v>
      </c>
      <c r="AU313" s="25" t="s">
        <v>89</v>
      </c>
      <c r="AY313" s="25" t="s">
        <v>183</v>
      </c>
      <c r="BE313" s="215">
        <f>IF(N313="základní",J313,0)</f>
        <v>0</v>
      </c>
      <c r="BF313" s="215">
        <f>IF(N313="snížená",J313,0)</f>
        <v>0</v>
      </c>
      <c r="BG313" s="215">
        <f>IF(N313="zákl. přenesená",J313,0)</f>
        <v>0</v>
      </c>
      <c r="BH313" s="215">
        <f>IF(N313="sníž. přenesená",J313,0)</f>
        <v>0</v>
      </c>
      <c r="BI313" s="215">
        <f>IF(N313="nulová",J313,0)</f>
        <v>0</v>
      </c>
      <c r="BJ313" s="25" t="s">
        <v>85</v>
      </c>
      <c r="BK313" s="215">
        <f>ROUND(I313*H313,2)</f>
        <v>0</v>
      </c>
      <c r="BL313" s="25" t="s">
        <v>190</v>
      </c>
      <c r="BM313" s="25" t="s">
        <v>431</v>
      </c>
    </row>
    <row r="314" spans="2:51" s="13" customFormat="1" ht="13.5">
      <c r="B314" s="228"/>
      <c r="C314" s="229"/>
      <c r="D314" s="218" t="s">
        <v>192</v>
      </c>
      <c r="E314" s="230" t="s">
        <v>34</v>
      </c>
      <c r="F314" s="231" t="s">
        <v>432</v>
      </c>
      <c r="G314" s="229"/>
      <c r="H314" s="232">
        <v>0.686</v>
      </c>
      <c r="I314" s="233"/>
      <c r="J314" s="229"/>
      <c r="K314" s="229"/>
      <c r="L314" s="234"/>
      <c r="M314" s="235"/>
      <c r="N314" s="236"/>
      <c r="O314" s="236"/>
      <c r="P314" s="236"/>
      <c r="Q314" s="236"/>
      <c r="R314" s="236"/>
      <c r="S314" s="236"/>
      <c r="T314" s="237"/>
      <c r="AT314" s="238" t="s">
        <v>192</v>
      </c>
      <c r="AU314" s="238" t="s">
        <v>89</v>
      </c>
      <c r="AV314" s="13" t="s">
        <v>89</v>
      </c>
      <c r="AW314" s="13" t="s">
        <v>41</v>
      </c>
      <c r="AX314" s="13" t="s">
        <v>78</v>
      </c>
      <c r="AY314" s="238" t="s">
        <v>183</v>
      </c>
    </row>
    <row r="315" spans="2:51" s="13" customFormat="1" ht="13.5">
      <c r="B315" s="228"/>
      <c r="C315" s="229"/>
      <c r="D315" s="218" t="s">
        <v>192</v>
      </c>
      <c r="E315" s="230" t="s">
        <v>34</v>
      </c>
      <c r="F315" s="231" t="s">
        <v>433</v>
      </c>
      <c r="G315" s="229"/>
      <c r="H315" s="232">
        <v>0.505</v>
      </c>
      <c r="I315" s="233"/>
      <c r="J315" s="229"/>
      <c r="K315" s="229"/>
      <c r="L315" s="234"/>
      <c r="M315" s="235"/>
      <c r="N315" s="236"/>
      <c r="O315" s="236"/>
      <c r="P315" s="236"/>
      <c r="Q315" s="236"/>
      <c r="R315" s="236"/>
      <c r="S315" s="236"/>
      <c r="T315" s="237"/>
      <c r="AT315" s="238" t="s">
        <v>192</v>
      </c>
      <c r="AU315" s="238" t="s">
        <v>89</v>
      </c>
      <c r="AV315" s="13" t="s">
        <v>89</v>
      </c>
      <c r="AW315" s="13" t="s">
        <v>41</v>
      </c>
      <c r="AX315" s="13" t="s">
        <v>78</v>
      </c>
      <c r="AY315" s="238" t="s">
        <v>183</v>
      </c>
    </row>
    <row r="316" spans="2:51" s="13" customFormat="1" ht="13.5">
      <c r="B316" s="228"/>
      <c r="C316" s="229"/>
      <c r="D316" s="218" t="s">
        <v>192</v>
      </c>
      <c r="E316" s="230" t="s">
        <v>34</v>
      </c>
      <c r="F316" s="231" t="s">
        <v>434</v>
      </c>
      <c r="G316" s="229"/>
      <c r="H316" s="232">
        <v>0.306</v>
      </c>
      <c r="I316" s="233"/>
      <c r="J316" s="229"/>
      <c r="K316" s="229"/>
      <c r="L316" s="234"/>
      <c r="M316" s="235"/>
      <c r="N316" s="236"/>
      <c r="O316" s="236"/>
      <c r="P316" s="236"/>
      <c r="Q316" s="236"/>
      <c r="R316" s="236"/>
      <c r="S316" s="236"/>
      <c r="T316" s="237"/>
      <c r="AT316" s="238" t="s">
        <v>192</v>
      </c>
      <c r="AU316" s="238" t="s">
        <v>89</v>
      </c>
      <c r="AV316" s="13" t="s">
        <v>89</v>
      </c>
      <c r="AW316" s="13" t="s">
        <v>41</v>
      </c>
      <c r="AX316" s="13" t="s">
        <v>78</v>
      </c>
      <c r="AY316" s="238" t="s">
        <v>183</v>
      </c>
    </row>
    <row r="317" spans="2:51" s="13" customFormat="1" ht="13.5">
      <c r="B317" s="228"/>
      <c r="C317" s="229"/>
      <c r="D317" s="218" t="s">
        <v>192</v>
      </c>
      <c r="E317" s="230" t="s">
        <v>34</v>
      </c>
      <c r="F317" s="231" t="s">
        <v>435</v>
      </c>
      <c r="G317" s="229"/>
      <c r="H317" s="232">
        <v>0.113</v>
      </c>
      <c r="I317" s="233"/>
      <c r="J317" s="229"/>
      <c r="K317" s="229"/>
      <c r="L317" s="234"/>
      <c r="M317" s="235"/>
      <c r="N317" s="236"/>
      <c r="O317" s="236"/>
      <c r="P317" s="236"/>
      <c r="Q317" s="236"/>
      <c r="R317" s="236"/>
      <c r="S317" s="236"/>
      <c r="T317" s="237"/>
      <c r="AT317" s="238" t="s">
        <v>192</v>
      </c>
      <c r="AU317" s="238" t="s">
        <v>89</v>
      </c>
      <c r="AV317" s="13" t="s">
        <v>89</v>
      </c>
      <c r="AW317" s="13" t="s">
        <v>41</v>
      </c>
      <c r="AX317" s="13" t="s">
        <v>78</v>
      </c>
      <c r="AY317" s="238" t="s">
        <v>183</v>
      </c>
    </row>
    <row r="318" spans="2:51" s="13" customFormat="1" ht="13.5">
      <c r="B318" s="228"/>
      <c r="C318" s="229"/>
      <c r="D318" s="218" t="s">
        <v>192</v>
      </c>
      <c r="E318" s="230" t="s">
        <v>34</v>
      </c>
      <c r="F318" s="231" t="s">
        <v>436</v>
      </c>
      <c r="G318" s="229"/>
      <c r="H318" s="232">
        <v>0.48</v>
      </c>
      <c r="I318" s="233"/>
      <c r="J318" s="229"/>
      <c r="K318" s="229"/>
      <c r="L318" s="234"/>
      <c r="M318" s="235"/>
      <c r="N318" s="236"/>
      <c r="O318" s="236"/>
      <c r="P318" s="236"/>
      <c r="Q318" s="236"/>
      <c r="R318" s="236"/>
      <c r="S318" s="236"/>
      <c r="T318" s="237"/>
      <c r="AT318" s="238" t="s">
        <v>192</v>
      </c>
      <c r="AU318" s="238" t="s">
        <v>89</v>
      </c>
      <c r="AV318" s="13" t="s">
        <v>89</v>
      </c>
      <c r="AW318" s="13" t="s">
        <v>41</v>
      </c>
      <c r="AX318" s="13" t="s">
        <v>78</v>
      </c>
      <c r="AY318" s="238" t="s">
        <v>183</v>
      </c>
    </row>
    <row r="319" spans="2:51" s="14" customFormat="1" ht="13.5">
      <c r="B319" s="239"/>
      <c r="C319" s="240"/>
      <c r="D319" s="252" t="s">
        <v>192</v>
      </c>
      <c r="E319" s="262" t="s">
        <v>34</v>
      </c>
      <c r="F319" s="263" t="s">
        <v>195</v>
      </c>
      <c r="G319" s="240"/>
      <c r="H319" s="264">
        <v>2.09</v>
      </c>
      <c r="I319" s="244"/>
      <c r="J319" s="240"/>
      <c r="K319" s="240"/>
      <c r="L319" s="245"/>
      <c r="M319" s="246"/>
      <c r="N319" s="247"/>
      <c r="O319" s="247"/>
      <c r="P319" s="247"/>
      <c r="Q319" s="247"/>
      <c r="R319" s="247"/>
      <c r="S319" s="247"/>
      <c r="T319" s="248"/>
      <c r="AT319" s="249" t="s">
        <v>192</v>
      </c>
      <c r="AU319" s="249" t="s">
        <v>89</v>
      </c>
      <c r="AV319" s="14" t="s">
        <v>196</v>
      </c>
      <c r="AW319" s="14" t="s">
        <v>41</v>
      </c>
      <c r="AX319" s="14" t="s">
        <v>85</v>
      </c>
      <c r="AY319" s="249" t="s">
        <v>183</v>
      </c>
    </row>
    <row r="320" spans="2:65" s="1" customFormat="1" ht="16.5" customHeight="1">
      <c r="B320" s="43"/>
      <c r="C320" s="265" t="s">
        <v>437</v>
      </c>
      <c r="D320" s="265" t="s">
        <v>418</v>
      </c>
      <c r="E320" s="266" t="s">
        <v>438</v>
      </c>
      <c r="F320" s="267" t="s">
        <v>439</v>
      </c>
      <c r="G320" s="268" t="s">
        <v>274</v>
      </c>
      <c r="H320" s="269">
        <v>0.755</v>
      </c>
      <c r="I320" s="270"/>
      <c r="J320" s="271">
        <f>ROUND(I320*H320,2)</f>
        <v>0</v>
      </c>
      <c r="K320" s="267" t="s">
        <v>189</v>
      </c>
      <c r="L320" s="272"/>
      <c r="M320" s="273" t="s">
        <v>34</v>
      </c>
      <c r="N320" s="274" t="s">
        <v>49</v>
      </c>
      <c r="O320" s="44"/>
      <c r="P320" s="213">
        <f>O320*H320</f>
        <v>0</v>
      </c>
      <c r="Q320" s="213">
        <v>1</v>
      </c>
      <c r="R320" s="213">
        <f>Q320*H320</f>
        <v>0.755</v>
      </c>
      <c r="S320" s="213">
        <v>0</v>
      </c>
      <c r="T320" s="214">
        <f>S320*H320</f>
        <v>0</v>
      </c>
      <c r="AR320" s="25" t="s">
        <v>234</v>
      </c>
      <c r="AT320" s="25" t="s">
        <v>418</v>
      </c>
      <c r="AU320" s="25" t="s">
        <v>89</v>
      </c>
      <c r="AY320" s="25" t="s">
        <v>183</v>
      </c>
      <c r="BE320" s="215">
        <f>IF(N320="základní",J320,0)</f>
        <v>0</v>
      </c>
      <c r="BF320" s="215">
        <f>IF(N320="snížená",J320,0)</f>
        <v>0</v>
      </c>
      <c r="BG320" s="215">
        <f>IF(N320="zákl. přenesená",J320,0)</f>
        <v>0</v>
      </c>
      <c r="BH320" s="215">
        <f>IF(N320="sníž. přenesená",J320,0)</f>
        <v>0</v>
      </c>
      <c r="BI320" s="215">
        <f>IF(N320="nulová",J320,0)</f>
        <v>0</v>
      </c>
      <c r="BJ320" s="25" t="s">
        <v>85</v>
      </c>
      <c r="BK320" s="215">
        <f>ROUND(I320*H320,2)</f>
        <v>0</v>
      </c>
      <c r="BL320" s="25" t="s">
        <v>190</v>
      </c>
      <c r="BM320" s="25" t="s">
        <v>440</v>
      </c>
    </row>
    <row r="321" spans="2:51" s="13" customFormat="1" ht="13.5">
      <c r="B321" s="228"/>
      <c r="C321" s="229"/>
      <c r="D321" s="252" t="s">
        <v>192</v>
      </c>
      <c r="E321" s="229"/>
      <c r="F321" s="275" t="s">
        <v>441</v>
      </c>
      <c r="G321" s="229"/>
      <c r="H321" s="276">
        <v>0.755</v>
      </c>
      <c r="I321" s="233"/>
      <c r="J321" s="229"/>
      <c r="K321" s="229"/>
      <c r="L321" s="234"/>
      <c r="M321" s="235"/>
      <c r="N321" s="236"/>
      <c r="O321" s="236"/>
      <c r="P321" s="236"/>
      <c r="Q321" s="236"/>
      <c r="R321" s="236"/>
      <c r="S321" s="236"/>
      <c r="T321" s="237"/>
      <c r="AT321" s="238" t="s">
        <v>192</v>
      </c>
      <c r="AU321" s="238" t="s">
        <v>89</v>
      </c>
      <c r="AV321" s="13" t="s">
        <v>89</v>
      </c>
      <c r="AW321" s="13" t="s">
        <v>6</v>
      </c>
      <c r="AX321" s="13" t="s">
        <v>85</v>
      </c>
      <c r="AY321" s="238" t="s">
        <v>183</v>
      </c>
    </row>
    <row r="322" spans="2:65" s="1" customFormat="1" ht="16.5" customHeight="1">
      <c r="B322" s="43"/>
      <c r="C322" s="265" t="s">
        <v>442</v>
      </c>
      <c r="D322" s="265" t="s">
        <v>418</v>
      </c>
      <c r="E322" s="266" t="s">
        <v>443</v>
      </c>
      <c r="F322" s="267" t="s">
        <v>444</v>
      </c>
      <c r="G322" s="268" t="s">
        <v>274</v>
      </c>
      <c r="H322" s="269">
        <v>0.556</v>
      </c>
      <c r="I322" s="270"/>
      <c r="J322" s="271">
        <f>ROUND(I322*H322,2)</f>
        <v>0</v>
      </c>
      <c r="K322" s="267" t="s">
        <v>189</v>
      </c>
      <c r="L322" s="272"/>
      <c r="M322" s="273" t="s">
        <v>34</v>
      </c>
      <c r="N322" s="274" t="s">
        <v>49</v>
      </c>
      <c r="O322" s="44"/>
      <c r="P322" s="213">
        <f>O322*H322</f>
        <v>0</v>
      </c>
      <c r="Q322" s="213">
        <v>1</v>
      </c>
      <c r="R322" s="213">
        <f>Q322*H322</f>
        <v>0.556</v>
      </c>
      <c r="S322" s="213">
        <v>0</v>
      </c>
      <c r="T322" s="214">
        <f>S322*H322</f>
        <v>0</v>
      </c>
      <c r="AR322" s="25" t="s">
        <v>234</v>
      </c>
      <c r="AT322" s="25" t="s">
        <v>418</v>
      </c>
      <c r="AU322" s="25" t="s">
        <v>89</v>
      </c>
      <c r="AY322" s="25" t="s">
        <v>183</v>
      </c>
      <c r="BE322" s="215">
        <f>IF(N322="základní",J322,0)</f>
        <v>0</v>
      </c>
      <c r="BF322" s="215">
        <f>IF(N322="snížená",J322,0)</f>
        <v>0</v>
      </c>
      <c r="BG322" s="215">
        <f>IF(N322="zákl. přenesená",J322,0)</f>
        <v>0</v>
      </c>
      <c r="BH322" s="215">
        <f>IF(N322="sníž. přenesená",J322,0)</f>
        <v>0</v>
      </c>
      <c r="BI322" s="215">
        <f>IF(N322="nulová",J322,0)</f>
        <v>0</v>
      </c>
      <c r="BJ322" s="25" t="s">
        <v>85</v>
      </c>
      <c r="BK322" s="215">
        <f>ROUND(I322*H322,2)</f>
        <v>0</v>
      </c>
      <c r="BL322" s="25" t="s">
        <v>190</v>
      </c>
      <c r="BM322" s="25" t="s">
        <v>445</v>
      </c>
    </row>
    <row r="323" spans="2:51" s="13" customFormat="1" ht="13.5">
      <c r="B323" s="228"/>
      <c r="C323" s="229"/>
      <c r="D323" s="252" t="s">
        <v>192</v>
      </c>
      <c r="E323" s="229"/>
      <c r="F323" s="275" t="s">
        <v>446</v>
      </c>
      <c r="G323" s="229"/>
      <c r="H323" s="276">
        <v>0.556</v>
      </c>
      <c r="I323" s="233"/>
      <c r="J323" s="229"/>
      <c r="K323" s="229"/>
      <c r="L323" s="234"/>
      <c r="M323" s="235"/>
      <c r="N323" s="236"/>
      <c r="O323" s="236"/>
      <c r="P323" s="236"/>
      <c r="Q323" s="236"/>
      <c r="R323" s="236"/>
      <c r="S323" s="236"/>
      <c r="T323" s="237"/>
      <c r="AT323" s="238" t="s">
        <v>192</v>
      </c>
      <c r="AU323" s="238" t="s">
        <v>89</v>
      </c>
      <c r="AV323" s="13" t="s">
        <v>89</v>
      </c>
      <c r="AW323" s="13" t="s">
        <v>6</v>
      </c>
      <c r="AX323" s="13" t="s">
        <v>85</v>
      </c>
      <c r="AY323" s="238" t="s">
        <v>183</v>
      </c>
    </row>
    <row r="324" spans="2:65" s="1" customFormat="1" ht="16.5" customHeight="1">
      <c r="B324" s="43"/>
      <c r="C324" s="265" t="s">
        <v>447</v>
      </c>
      <c r="D324" s="265" t="s">
        <v>418</v>
      </c>
      <c r="E324" s="266" t="s">
        <v>448</v>
      </c>
      <c r="F324" s="267" t="s">
        <v>449</v>
      </c>
      <c r="G324" s="268" t="s">
        <v>274</v>
      </c>
      <c r="H324" s="269">
        <v>0.337</v>
      </c>
      <c r="I324" s="270"/>
      <c r="J324" s="271">
        <f>ROUND(I324*H324,2)</f>
        <v>0</v>
      </c>
      <c r="K324" s="267" t="s">
        <v>189</v>
      </c>
      <c r="L324" s="272"/>
      <c r="M324" s="273" t="s">
        <v>34</v>
      </c>
      <c r="N324" s="274" t="s">
        <v>49</v>
      </c>
      <c r="O324" s="44"/>
      <c r="P324" s="213">
        <f>O324*H324</f>
        <v>0</v>
      </c>
      <c r="Q324" s="213">
        <v>1</v>
      </c>
      <c r="R324" s="213">
        <f>Q324*H324</f>
        <v>0.337</v>
      </c>
      <c r="S324" s="213">
        <v>0</v>
      </c>
      <c r="T324" s="214">
        <f>S324*H324</f>
        <v>0</v>
      </c>
      <c r="AR324" s="25" t="s">
        <v>234</v>
      </c>
      <c r="AT324" s="25" t="s">
        <v>418</v>
      </c>
      <c r="AU324" s="25" t="s">
        <v>89</v>
      </c>
      <c r="AY324" s="25" t="s">
        <v>183</v>
      </c>
      <c r="BE324" s="215">
        <f>IF(N324="základní",J324,0)</f>
        <v>0</v>
      </c>
      <c r="BF324" s="215">
        <f>IF(N324="snížená",J324,0)</f>
        <v>0</v>
      </c>
      <c r="BG324" s="215">
        <f>IF(N324="zákl. přenesená",J324,0)</f>
        <v>0</v>
      </c>
      <c r="BH324" s="215">
        <f>IF(N324="sníž. přenesená",J324,0)</f>
        <v>0</v>
      </c>
      <c r="BI324" s="215">
        <f>IF(N324="nulová",J324,0)</f>
        <v>0</v>
      </c>
      <c r="BJ324" s="25" t="s">
        <v>85</v>
      </c>
      <c r="BK324" s="215">
        <f>ROUND(I324*H324,2)</f>
        <v>0</v>
      </c>
      <c r="BL324" s="25" t="s">
        <v>190</v>
      </c>
      <c r="BM324" s="25" t="s">
        <v>450</v>
      </c>
    </row>
    <row r="325" spans="2:51" s="13" customFormat="1" ht="13.5">
      <c r="B325" s="228"/>
      <c r="C325" s="229"/>
      <c r="D325" s="252" t="s">
        <v>192</v>
      </c>
      <c r="E325" s="229"/>
      <c r="F325" s="275" t="s">
        <v>451</v>
      </c>
      <c r="G325" s="229"/>
      <c r="H325" s="276">
        <v>0.337</v>
      </c>
      <c r="I325" s="233"/>
      <c r="J325" s="229"/>
      <c r="K325" s="229"/>
      <c r="L325" s="234"/>
      <c r="M325" s="235"/>
      <c r="N325" s="236"/>
      <c r="O325" s="236"/>
      <c r="P325" s="236"/>
      <c r="Q325" s="236"/>
      <c r="R325" s="236"/>
      <c r="S325" s="236"/>
      <c r="T325" s="237"/>
      <c r="AT325" s="238" t="s">
        <v>192</v>
      </c>
      <c r="AU325" s="238" t="s">
        <v>89</v>
      </c>
      <c r="AV325" s="13" t="s">
        <v>89</v>
      </c>
      <c r="AW325" s="13" t="s">
        <v>6</v>
      </c>
      <c r="AX325" s="13" t="s">
        <v>85</v>
      </c>
      <c r="AY325" s="238" t="s">
        <v>183</v>
      </c>
    </row>
    <row r="326" spans="2:65" s="1" customFormat="1" ht="16.5" customHeight="1">
      <c r="B326" s="43"/>
      <c r="C326" s="265" t="s">
        <v>452</v>
      </c>
      <c r="D326" s="265" t="s">
        <v>418</v>
      </c>
      <c r="E326" s="266" t="s">
        <v>453</v>
      </c>
      <c r="F326" s="267" t="s">
        <v>454</v>
      </c>
      <c r="G326" s="268" t="s">
        <v>274</v>
      </c>
      <c r="H326" s="269">
        <v>0.124</v>
      </c>
      <c r="I326" s="270"/>
      <c r="J326" s="271">
        <f>ROUND(I326*H326,2)</f>
        <v>0</v>
      </c>
      <c r="K326" s="267" t="s">
        <v>189</v>
      </c>
      <c r="L326" s="272"/>
      <c r="M326" s="273" t="s">
        <v>34</v>
      </c>
      <c r="N326" s="274" t="s">
        <v>49</v>
      </c>
      <c r="O326" s="44"/>
      <c r="P326" s="213">
        <f>O326*H326</f>
        <v>0</v>
      </c>
      <c r="Q326" s="213">
        <v>1</v>
      </c>
      <c r="R326" s="213">
        <f>Q326*H326</f>
        <v>0.124</v>
      </c>
      <c r="S326" s="213">
        <v>0</v>
      </c>
      <c r="T326" s="214">
        <f>S326*H326</f>
        <v>0</v>
      </c>
      <c r="AR326" s="25" t="s">
        <v>234</v>
      </c>
      <c r="AT326" s="25" t="s">
        <v>418</v>
      </c>
      <c r="AU326" s="25" t="s">
        <v>89</v>
      </c>
      <c r="AY326" s="25" t="s">
        <v>183</v>
      </c>
      <c r="BE326" s="215">
        <f>IF(N326="základní",J326,0)</f>
        <v>0</v>
      </c>
      <c r="BF326" s="215">
        <f>IF(N326="snížená",J326,0)</f>
        <v>0</v>
      </c>
      <c r="BG326" s="215">
        <f>IF(N326="zákl. přenesená",J326,0)</f>
        <v>0</v>
      </c>
      <c r="BH326" s="215">
        <f>IF(N326="sníž. přenesená",J326,0)</f>
        <v>0</v>
      </c>
      <c r="BI326" s="215">
        <f>IF(N326="nulová",J326,0)</f>
        <v>0</v>
      </c>
      <c r="BJ326" s="25" t="s">
        <v>85</v>
      </c>
      <c r="BK326" s="215">
        <f>ROUND(I326*H326,2)</f>
        <v>0</v>
      </c>
      <c r="BL326" s="25" t="s">
        <v>190</v>
      </c>
      <c r="BM326" s="25" t="s">
        <v>455</v>
      </c>
    </row>
    <row r="327" spans="2:51" s="13" customFormat="1" ht="13.5">
      <c r="B327" s="228"/>
      <c r="C327" s="229"/>
      <c r="D327" s="252" t="s">
        <v>192</v>
      </c>
      <c r="E327" s="229"/>
      <c r="F327" s="275" t="s">
        <v>456</v>
      </c>
      <c r="G327" s="229"/>
      <c r="H327" s="276">
        <v>0.124</v>
      </c>
      <c r="I327" s="233"/>
      <c r="J327" s="229"/>
      <c r="K327" s="229"/>
      <c r="L327" s="234"/>
      <c r="M327" s="235"/>
      <c r="N327" s="236"/>
      <c r="O327" s="236"/>
      <c r="P327" s="236"/>
      <c r="Q327" s="236"/>
      <c r="R327" s="236"/>
      <c r="S327" s="236"/>
      <c r="T327" s="237"/>
      <c r="AT327" s="238" t="s">
        <v>192</v>
      </c>
      <c r="AU327" s="238" t="s">
        <v>89</v>
      </c>
      <c r="AV327" s="13" t="s">
        <v>89</v>
      </c>
      <c r="AW327" s="13" t="s">
        <v>6</v>
      </c>
      <c r="AX327" s="13" t="s">
        <v>85</v>
      </c>
      <c r="AY327" s="238" t="s">
        <v>183</v>
      </c>
    </row>
    <row r="328" spans="2:65" s="1" customFormat="1" ht="16.5" customHeight="1">
      <c r="B328" s="43"/>
      <c r="C328" s="265" t="s">
        <v>457</v>
      </c>
      <c r="D328" s="265" t="s">
        <v>418</v>
      </c>
      <c r="E328" s="266" t="s">
        <v>458</v>
      </c>
      <c r="F328" s="267" t="s">
        <v>459</v>
      </c>
      <c r="G328" s="268" t="s">
        <v>274</v>
      </c>
      <c r="H328" s="269">
        <v>0.528</v>
      </c>
      <c r="I328" s="270"/>
      <c r="J328" s="271">
        <f>ROUND(I328*H328,2)</f>
        <v>0</v>
      </c>
      <c r="K328" s="267" t="s">
        <v>189</v>
      </c>
      <c r="L328" s="272"/>
      <c r="M328" s="273" t="s">
        <v>34</v>
      </c>
      <c r="N328" s="274" t="s">
        <v>49</v>
      </c>
      <c r="O328" s="44"/>
      <c r="P328" s="213">
        <f>O328*H328</f>
        <v>0</v>
      </c>
      <c r="Q328" s="213">
        <v>1</v>
      </c>
      <c r="R328" s="213">
        <f>Q328*H328</f>
        <v>0.528</v>
      </c>
      <c r="S328" s="213">
        <v>0</v>
      </c>
      <c r="T328" s="214">
        <f>S328*H328</f>
        <v>0</v>
      </c>
      <c r="AR328" s="25" t="s">
        <v>234</v>
      </c>
      <c r="AT328" s="25" t="s">
        <v>418</v>
      </c>
      <c r="AU328" s="25" t="s">
        <v>89</v>
      </c>
      <c r="AY328" s="25" t="s">
        <v>183</v>
      </c>
      <c r="BE328" s="215">
        <f>IF(N328="základní",J328,0)</f>
        <v>0</v>
      </c>
      <c r="BF328" s="215">
        <f>IF(N328="snížená",J328,0)</f>
        <v>0</v>
      </c>
      <c r="BG328" s="215">
        <f>IF(N328="zákl. přenesená",J328,0)</f>
        <v>0</v>
      </c>
      <c r="BH328" s="215">
        <f>IF(N328="sníž. přenesená",J328,0)</f>
        <v>0</v>
      </c>
      <c r="BI328" s="215">
        <f>IF(N328="nulová",J328,0)</f>
        <v>0</v>
      </c>
      <c r="BJ328" s="25" t="s">
        <v>85</v>
      </c>
      <c r="BK328" s="215">
        <f>ROUND(I328*H328,2)</f>
        <v>0</v>
      </c>
      <c r="BL328" s="25" t="s">
        <v>190</v>
      </c>
      <c r="BM328" s="25" t="s">
        <v>460</v>
      </c>
    </row>
    <row r="329" spans="2:51" s="13" customFormat="1" ht="13.5">
      <c r="B329" s="228"/>
      <c r="C329" s="229"/>
      <c r="D329" s="252" t="s">
        <v>192</v>
      </c>
      <c r="E329" s="229"/>
      <c r="F329" s="275" t="s">
        <v>461</v>
      </c>
      <c r="G329" s="229"/>
      <c r="H329" s="276">
        <v>0.528</v>
      </c>
      <c r="I329" s="233"/>
      <c r="J329" s="229"/>
      <c r="K329" s="229"/>
      <c r="L329" s="234"/>
      <c r="M329" s="235"/>
      <c r="N329" s="236"/>
      <c r="O329" s="236"/>
      <c r="P329" s="236"/>
      <c r="Q329" s="236"/>
      <c r="R329" s="236"/>
      <c r="S329" s="236"/>
      <c r="T329" s="237"/>
      <c r="AT329" s="238" t="s">
        <v>192</v>
      </c>
      <c r="AU329" s="238" t="s">
        <v>89</v>
      </c>
      <c r="AV329" s="13" t="s">
        <v>89</v>
      </c>
      <c r="AW329" s="13" t="s">
        <v>6</v>
      </c>
      <c r="AX329" s="13" t="s">
        <v>85</v>
      </c>
      <c r="AY329" s="238" t="s">
        <v>183</v>
      </c>
    </row>
    <row r="330" spans="2:65" s="1" customFormat="1" ht="25.5" customHeight="1">
      <c r="B330" s="43"/>
      <c r="C330" s="204" t="s">
        <v>462</v>
      </c>
      <c r="D330" s="204" t="s">
        <v>185</v>
      </c>
      <c r="E330" s="205" t="s">
        <v>463</v>
      </c>
      <c r="F330" s="206" t="s">
        <v>464</v>
      </c>
      <c r="G330" s="207" t="s">
        <v>465</v>
      </c>
      <c r="H330" s="208">
        <v>36.75</v>
      </c>
      <c r="I330" s="209"/>
      <c r="J330" s="210">
        <f>ROUND(I330*H330,2)</f>
        <v>0</v>
      </c>
      <c r="K330" s="206" t="s">
        <v>189</v>
      </c>
      <c r="L330" s="63"/>
      <c r="M330" s="211" t="s">
        <v>34</v>
      </c>
      <c r="N330" s="212" t="s">
        <v>49</v>
      </c>
      <c r="O330" s="44"/>
      <c r="P330" s="213">
        <f>O330*H330</f>
        <v>0</v>
      </c>
      <c r="Q330" s="213">
        <v>0.00026</v>
      </c>
      <c r="R330" s="213">
        <f>Q330*H330</f>
        <v>0.009555</v>
      </c>
      <c r="S330" s="213">
        <v>0</v>
      </c>
      <c r="T330" s="214">
        <f>S330*H330</f>
        <v>0</v>
      </c>
      <c r="AR330" s="25" t="s">
        <v>190</v>
      </c>
      <c r="AT330" s="25" t="s">
        <v>185</v>
      </c>
      <c r="AU330" s="25" t="s">
        <v>89</v>
      </c>
      <c r="AY330" s="25" t="s">
        <v>183</v>
      </c>
      <c r="BE330" s="215">
        <f>IF(N330="základní",J330,0)</f>
        <v>0</v>
      </c>
      <c r="BF330" s="215">
        <f>IF(N330="snížená",J330,0)</f>
        <v>0</v>
      </c>
      <c r="BG330" s="215">
        <f>IF(N330="zákl. přenesená",J330,0)</f>
        <v>0</v>
      </c>
      <c r="BH330" s="215">
        <f>IF(N330="sníž. přenesená",J330,0)</f>
        <v>0</v>
      </c>
      <c r="BI330" s="215">
        <f>IF(N330="nulová",J330,0)</f>
        <v>0</v>
      </c>
      <c r="BJ330" s="25" t="s">
        <v>85</v>
      </c>
      <c r="BK330" s="215">
        <f>ROUND(I330*H330,2)</f>
        <v>0</v>
      </c>
      <c r="BL330" s="25" t="s">
        <v>190</v>
      </c>
      <c r="BM330" s="25" t="s">
        <v>466</v>
      </c>
    </row>
    <row r="331" spans="2:51" s="13" customFormat="1" ht="13.5">
      <c r="B331" s="228"/>
      <c r="C331" s="229"/>
      <c r="D331" s="218" t="s">
        <v>192</v>
      </c>
      <c r="E331" s="230" t="s">
        <v>34</v>
      </c>
      <c r="F331" s="231" t="s">
        <v>467</v>
      </c>
      <c r="G331" s="229"/>
      <c r="H331" s="232">
        <v>36.75</v>
      </c>
      <c r="I331" s="233"/>
      <c r="J331" s="229"/>
      <c r="K331" s="229"/>
      <c r="L331" s="234"/>
      <c r="M331" s="235"/>
      <c r="N331" s="236"/>
      <c r="O331" s="236"/>
      <c r="P331" s="236"/>
      <c r="Q331" s="236"/>
      <c r="R331" s="236"/>
      <c r="S331" s="236"/>
      <c r="T331" s="237"/>
      <c r="AT331" s="238" t="s">
        <v>192</v>
      </c>
      <c r="AU331" s="238" t="s">
        <v>89</v>
      </c>
      <c r="AV331" s="13" t="s">
        <v>89</v>
      </c>
      <c r="AW331" s="13" t="s">
        <v>41</v>
      </c>
      <c r="AX331" s="13" t="s">
        <v>78</v>
      </c>
      <c r="AY331" s="238" t="s">
        <v>183</v>
      </c>
    </row>
    <row r="332" spans="2:51" s="14" customFormat="1" ht="13.5">
      <c r="B332" s="239"/>
      <c r="C332" s="240"/>
      <c r="D332" s="252" t="s">
        <v>192</v>
      </c>
      <c r="E332" s="262" t="s">
        <v>34</v>
      </c>
      <c r="F332" s="263" t="s">
        <v>195</v>
      </c>
      <c r="G332" s="240"/>
      <c r="H332" s="264">
        <v>36.75</v>
      </c>
      <c r="I332" s="244"/>
      <c r="J332" s="240"/>
      <c r="K332" s="240"/>
      <c r="L332" s="245"/>
      <c r="M332" s="246"/>
      <c r="N332" s="247"/>
      <c r="O332" s="247"/>
      <c r="P332" s="247"/>
      <c r="Q332" s="247"/>
      <c r="R332" s="247"/>
      <c r="S332" s="247"/>
      <c r="T332" s="248"/>
      <c r="AT332" s="249" t="s">
        <v>192</v>
      </c>
      <c r="AU332" s="249" t="s">
        <v>89</v>
      </c>
      <c r="AV332" s="14" t="s">
        <v>196</v>
      </c>
      <c r="AW332" s="14" t="s">
        <v>41</v>
      </c>
      <c r="AX332" s="14" t="s">
        <v>85</v>
      </c>
      <c r="AY332" s="249" t="s">
        <v>183</v>
      </c>
    </row>
    <row r="333" spans="2:65" s="1" customFormat="1" ht="25.5" customHeight="1">
      <c r="B333" s="43"/>
      <c r="C333" s="204" t="s">
        <v>468</v>
      </c>
      <c r="D333" s="204" t="s">
        <v>185</v>
      </c>
      <c r="E333" s="205" t="s">
        <v>469</v>
      </c>
      <c r="F333" s="206" t="s">
        <v>470</v>
      </c>
      <c r="G333" s="207" t="s">
        <v>465</v>
      </c>
      <c r="H333" s="208">
        <v>8</v>
      </c>
      <c r="I333" s="209"/>
      <c r="J333" s="210">
        <f>ROUND(I333*H333,2)</f>
        <v>0</v>
      </c>
      <c r="K333" s="206" t="s">
        <v>189</v>
      </c>
      <c r="L333" s="63"/>
      <c r="M333" s="211" t="s">
        <v>34</v>
      </c>
      <c r="N333" s="212" t="s">
        <v>49</v>
      </c>
      <c r="O333" s="44"/>
      <c r="P333" s="213">
        <f>O333*H333</f>
        <v>0</v>
      </c>
      <c r="Q333" s="213">
        <v>0.00034</v>
      </c>
      <c r="R333" s="213">
        <f>Q333*H333</f>
        <v>0.00272</v>
      </c>
      <c r="S333" s="213">
        <v>0</v>
      </c>
      <c r="T333" s="214">
        <f>S333*H333</f>
        <v>0</v>
      </c>
      <c r="AR333" s="25" t="s">
        <v>190</v>
      </c>
      <c r="AT333" s="25" t="s">
        <v>185</v>
      </c>
      <c r="AU333" s="25" t="s">
        <v>89</v>
      </c>
      <c r="AY333" s="25" t="s">
        <v>183</v>
      </c>
      <c r="BE333" s="215">
        <f>IF(N333="základní",J333,0)</f>
        <v>0</v>
      </c>
      <c r="BF333" s="215">
        <f>IF(N333="snížená",J333,0)</f>
        <v>0</v>
      </c>
      <c r="BG333" s="215">
        <f>IF(N333="zákl. přenesená",J333,0)</f>
        <v>0</v>
      </c>
      <c r="BH333" s="215">
        <f>IF(N333="sníž. přenesená",J333,0)</f>
        <v>0</v>
      </c>
      <c r="BI333" s="215">
        <f>IF(N333="nulová",J333,0)</f>
        <v>0</v>
      </c>
      <c r="BJ333" s="25" t="s">
        <v>85</v>
      </c>
      <c r="BK333" s="215">
        <f>ROUND(I333*H333,2)</f>
        <v>0</v>
      </c>
      <c r="BL333" s="25" t="s">
        <v>190</v>
      </c>
      <c r="BM333" s="25" t="s">
        <v>471</v>
      </c>
    </row>
    <row r="334" spans="2:51" s="13" customFormat="1" ht="13.5">
      <c r="B334" s="228"/>
      <c r="C334" s="229"/>
      <c r="D334" s="218" t="s">
        <v>192</v>
      </c>
      <c r="E334" s="230" t="s">
        <v>34</v>
      </c>
      <c r="F334" s="231" t="s">
        <v>472</v>
      </c>
      <c r="G334" s="229"/>
      <c r="H334" s="232">
        <v>8</v>
      </c>
      <c r="I334" s="233"/>
      <c r="J334" s="229"/>
      <c r="K334" s="229"/>
      <c r="L334" s="234"/>
      <c r="M334" s="235"/>
      <c r="N334" s="236"/>
      <c r="O334" s="236"/>
      <c r="P334" s="236"/>
      <c r="Q334" s="236"/>
      <c r="R334" s="236"/>
      <c r="S334" s="236"/>
      <c r="T334" s="237"/>
      <c r="AT334" s="238" t="s">
        <v>192</v>
      </c>
      <c r="AU334" s="238" t="s">
        <v>89</v>
      </c>
      <c r="AV334" s="13" t="s">
        <v>89</v>
      </c>
      <c r="AW334" s="13" t="s">
        <v>41</v>
      </c>
      <c r="AX334" s="13" t="s">
        <v>78</v>
      </c>
      <c r="AY334" s="238" t="s">
        <v>183</v>
      </c>
    </row>
    <row r="335" spans="2:51" s="14" customFormat="1" ht="13.5">
      <c r="B335" s="239"/>
      <c r="C335" s="240"/>
      <c r="D335" s="252" t="s">
        <v>192</v>
      </c>
      <c r="E335" s="262" t="s">
        <v>34</v>
      </c>
      <c r="F335" s="263" t="s">
        <v>195</v>
      </c>
      <c r="G335" s="240"/>
      <c r="H335" s="264">
        <v>8</v>
      </c>
      <c r="I335" s="244"/>
      <c r="J335" s="240"/>
      <c r="K335" s="240"/>
      <c r="L335" s="245"/>
      <c r="M335" s="246"/>
      <c r="N335" s="247"/>
      <c r="O335" s="247"/>
      <c r="P335" s="247"/>
      <c r="Q335" s="247"/>
      <c r="R335" s="247"/>
      <c r="S335" s="247"/>
      <c r="T335" s="248"/>
      <c r="AT335" s="249" t="s">
        <v>192</v>
      </c>
      <c r="AU335" s="249" t="s">
        <v>89</v>
      </c>
      <c r="AV335" s="14" t="s">
        <v>196</v>
      </c>
      <c r="AW335" s="14" t="s">
        <v>41</v>
      </c>
      <c r="AX335" s="14" t="s">
        <v>85</v>
      </c>
      <c r="AY335" s="249" t="s">
        <v>183</v>
      </c>
    </row>
    <row r="336" spans="2:65" s="1" customFormat="1" ht="25.5" customHeight="1">
      <c r="B336" s="43"/>
      <c r="C336" s="204" t="s">
        <v>473</v>
      </c>
      <c r="D336" s="204" t="s">
        <v>185</v>
      </c>
      <c r="E336" s="205" t="s">
        <v>474</v>
      </c>
      <c r="F336" s="206" t="s">
        <v>475</v>
      </c>
      <c r="G336" s="207" t="s">
        <v>291</v>
      </c>
      <c r="H336" s="208">
        <v>5.609</v>
      </c>
      <c r="I336" s="209"/>
      <c r="J336" s="210">
        <f>ROUND(I336*H336,2)</f>
        <v>0</v>
      </c>
      <c r="K336" s="206" t="s">
        <v>189</v>
      </c>
      <c r="L336" s="63"/>
      <c r="M336" s="211" t="s">
        <v>34</v>
      </c>
      <c r="N336" s="212" t="s">
        <v>49</v>
      </c>
      <c r="O336" s="44"/>
      <c r="P336" s="213">
        <f>O336*H336</f>
        <v>0</v>
      </c>
      <c r="Q336" s="213">
        <v>0.00142</v>
      </c>
      <c r="R336" s="213">
        <f>Q336*H336</f>
        <v>0.00796478</v>
      </c>
      <c r="S336" s="213">
        <v>0</v>
      </c>
      <c r="T336" s="214">
        <f>S336*H336</f>
        <v>0</v>
      </c>
      <c r="AR336" s="25" t="s">
        <v>190</v>
      </c>
      <c r="AT336" s="25" t="s">
        <v>185</v>
      </c>
      <c r="AU336" s="25" t="s">
        <v>89</v>
      </c>
      <c r="AY336" s="25" t="s">
        <v>183</v>
      </c>
      <c r="BE336" s="215">
        <f>IF(N336="základní",J336,0)</f>
        <v>0</v>
      </c>
      <c r="BF336" s="215">
        <f>IF(N336="snížená",J336,0)</f>
        <v>0</v>
      </c>
      <c r="BG336" s="215">
        <f>IF(N336="zákl. přenesená",J336,0)</f>
        <v>0</v>
      </c>
      <c r="BH336" s="215">
        <f>IF(N336="sníž. přenesená",J336,0)</f>
        <v>0</v>
      </c>
      <c r="BI336" s="215">
        <f>IF(N336="nulová",J336,0)</f>
        <v>0</v>
      </c>
      <c r="BJ336" s="25" t="s">
        <v>85</v>
      </c>
      <c r="BK336" s="215">
        <f>ROUND(I336*H336,2)</f>
        <v>0</v>
      </c>
      <c r="BL336" s="25" t="s">
        <v>190</v>
      </c>
      <c r="BM336" s="25" t="s">
        <v>476</v>
      </c>
    </row>
    <row r="337" spans="2:51" s="12" customFormat="1" ht="13.5">
      <c r="B337" s="216"/>
      <c r="C337" s="217"/>
      <c r="D337" s="218" t="s">
        <v>192</v>
      </c>
      <c r="E337" s="219" t="s">
        <v>34</v>
      </c>
      <c r="F337" s="220" t="s">
        <v>477</v>
      </c>
      <c r="G337" s="217"/>
      <c r="H337" s="221" t="s">
        <v>34</v>
      </c>
      <c r="I337" s="222"/>
      <c r="J337" s="217"/>
      <c r="K337" s="217"/>
      <c r="L337" s="223"/>
      <c r="M337" s="224"/>
      <c r="N337" s="225"/>
      <c r="O337" s="225"/>
      <c r="P337" s="225"/>
      <c r="Q337" s="225"/>
      <c r="R337" s="225"/>
      <c r="S337" s="225"/>
      <c r="T337" s="226"/>
      <c r="AT337" s="227" t="s">
        <v>192</v>
      </c>
      <c r="AU337" s="227" t="s">
        <v>89</v>
      </c>
      <c r="AV337" s="12" t="s">
        <v>85</v>
      </c>
      <c r="AW337" s="12" t="s">
        <v>41</v>
      </c>
      <c r="AX337" s="12" t="s">
        <v>78</v>
      </c>
      <c r="AY337" s="227" t="s">
        <v>183</v>
      </c>
    </row>
    <row r="338" spans="2:51" s="13" customFormat="1" ht="13.5">
      <c r="B338" s="228"/>
      <c r="C338" s="229"/>
      <c r="D338" s="218" t="s">
        <v>192</v>
      </c>
      <c r="E338" s="230" t="s">
        <v>34</v>
      </c>
      <c r="F338" s="231" t="s">
        <v>478</v>
      </c>
      <c r="G338" s="229"/>
      <c r="H338" s="232">
        <v>5.609</v>
      </c>
      <c r="I338" s="233"/>
      <c r="J338" s="229"/>
      <c r="K338" s="229"/>
      <c r="L338" s="234"/>
      <c r="M338" s="235"/>
      <c r="N338" s="236"/>
      <c r="O338" s="236"/>
      <c r="P338" s="236"/>
      <c r="Q338" s="236"/>
      <c r="R338" s="236"/>
      <c r="S338" s="236"/>
      <c r="T338" s="237"/>
      <c r="AT338" s="238" t="s">
        <v>192</v>
      </c>
      <c r="AU338" s="238" t="s">
        <v>89</v>
      </c>
      <c r="AV338" s="13" t="s">
        <v>89</v>
      </c>
      <c r="AW338" s="13" t="s">
        <v>41</v>
      </c>
      <c r="AX338" s="13" t="s">
        <v>78</v>
      </c>
      <c r="AY338" s="238" t="s">
        <v>183</v>
      </c>
    </row>
    <row r="339" spans="2:51" s="14" customFormat="1" ht="13.5">
      <c r="B339" s="239"/>
      <c r="C339" s="240"/>
      <c r="D339" s="252" t="s">
        <v>192</v>
      </c>
      <c r="E339" s="262" t="s">
        <v>34</v>
      </c>
      <c r="F339" s="263" t="s">
        <v>195</v>
      </c>
      <c r="G339" s="240"/>
      <c r="H339" s="264">
        <v>5.609</v>
      </c>
      <c r="I339" s="244"/>
      <c r="J339" s="240"/>
      <c r="K339" s="240"/>
      <c r="L339" s="245"/>
      <c r="M339" s="246"/>
      <c r="N339" s="247"/>
      <c r="O339" s="247"/>
      <c r="P339" s="247"/>
      <c r="Q339" s="247"/>
      <c r="R339" s="247"/>
      <c r="S339" s="247"/>
      <c r="T339" s="248"/>
      <c r="AT339" s="249" t="s">
        <v>192</v>
      </c>
      <c r="AU339" s="249" t="s">
        <v>89</v>
      </c>
      <c r="AV339" s="14" t="s">
        <v>196</v>
      </c>
      <c r="AW339" s="14" t="s">
        <v>41</v>
      </c>
      <c r="AX339" s="14" t="s">
        <v>85</v>
      </c>
      <c r="AY339" s="249" t="s">
        <v>183</v>
      </c>
    </row>
    <row r="340" spans="2:65" s="1" customFormat="1" ht="25.5" customHeight="1">
      <c r="B340" s="43"/>
      <c r="C340" s="204" t="s">
        <v>479</v>
      </c>
      <c r="D340" s="204" t="s">
        <v>185</v>
      </c>
      <c r="E340" s="205" t="s">
        <v>480</v>
      </c>
      <c r="F340" s="206" t="s">
        <v>481</v>
      </c>
      <c r="G340" s="207" t="s">
        <v>465</v>
      </c>
      <c r="H340" s="208">
        <v>85.95</v>
      </c>
      <c r="I340" s="209"/>
      <c r="J340" s="210">
        <f>ROUND(I340*H340,2)</f>
        <v>0</v>
      </c>
      <c r="K340" s="206" t="s">
        <v>189</v>
      </c>
      <c r="L340" s="63"/>
      <c r="M340" s="211" t="s">
        <v>34</v>
      </c>
      <c r="N340" s="212" t="s">
        <v>49</v>
      </c>
      <c r="O340" s="44"/>
      <c r="P340" s="213">
        <f>O340*H340</f>
        <v>0</v>
      </c>
      <c r="Q340" s="213">
        <v>0.00048</v>
      </c>
      <c r="R340" s="213">
        <f>Q340*H340</f>
        <v>0.041256</v>
      </c>
      <c r="S340" s="213">
        <v>0</v>
      </c>
      <c r="T340" s="214">
        <f>S340*H340</f>
        <v>0</v>
      </c>
      <c r="AR340" s="25" t="s">
        <v>190</v>
      </c>
      <c r="AT340" s="25" t="s">
        <v>185</v>
      </c>
      <c r="AU340" s="25" t="s">
        <v>89</v>
      </c>
      <c r="AY340" s="25" t="s">
        <v>183</v>
      </c>
      <c r="BE340" s="215">
        <f>IF(N340="základní",J340,0)</f>
        <v>0</v>
      </c>
      <c r="BF340" s="215">
        <f>IF(N340="snížená",J340,0)</f>
        <v>0</v>
      </c>
      <c r="BG340" s="215">
        <f>IF(N340="zákl. přenesená",J340,0)</f>
        <v>0</v>
      </c>
      <c r="BH340" s="215">
        <f>IF(N340="sníž. přenesená",J340,0)</f>
        <v>0</v>
      </c>
      <c r="BI340" s="215">
        <f>IF(N340="nulová",J340,0)</f>
        <v>0</v>
      </c>
      <c r="BJ340" s="25" t="s">
        <v>85</v>
      </c>
      <c r="BK340" s="215">
        <f>ROUND(I340*H340,2)</f>
        <v>0</v>
      </c>
      <c r="BL340" s="25" t="s">
        <v>190</v>
      </c>
      <c r="BM340" s="25" t="s">
        <v>482</v>
      </c>
    </row>
    <row r="341" spans="2:51" s="13" customFormat="1" ht="13.5">
      <c r="B341" s="228"/>
      <c r="C341" s="229"/>
      <c r="D341" s="218" t="s">
        <v>192</v>
      </c>
      <c r="E341" s="230" t="s">
        <v>34</v>
      </c>
      <c r="F341" s="231" t="s">
        <v>483</v>
      </c>
      <c r="G341" s="229"/>
      <c r="H341" s="232">
        <v>60.05</v>
      </c>
      <c r="I341" s="233"/>
      <c r="J341" s="229"/>
      <c r="K341" s="229"/>
      <c r="L341" s="234"/>
      <c r="M341" s="235"/>
      <c r="N341" s="236"/>
      <c r="O341" s="236"/>
      <c r="P341" s="236"/>
      <c r="Q341" s="236"/>
      <c r="R341" s="236"/>
      <c r="S341" s="236"/>
      <c r="T341" s="237"/>
      <c r="AT341" s="238" t="s">
        <v>192</v>
      </c>
      <c r="AU341" s="238" t="s">
        <v>89</v>
      </c>
      <c r="AV341" s="13" t="s">
        <v>89</v>
      </c>
      <c r="AW341" s="13" t="s">
        <v>41</v>
      </c>
      <c r="AX341" s="13" t="s">
        <v>78</v>
      </c>
      <c r="AY341" s="238" t="s">
        <v>183</v>
      </c>
    </row>
    <row r="342" spans="2:51" s="13" customFormat="1" ht="13.5">
      <c r="B342" s="228"/>
      <c r="C342" s="229"/>
      <c r="D342" s="218" t="s">
        <v>192</v>
      </c>
      <c r="E342" s="230" t="s">
        <v>34</v>
      </c>
      <c r="F342" s="231" t="s">
        <v>484</v>
      </c>
      <c r="G342" s="229"/>
      <c r="H342" s="232">
        <v>25.9</v>
      </c>
      <c r="I342" s="233"/>
      <c r="J342" s="229"/>
      <c r="K342" s="229"/>
      <c r="L342" s="234"/>
      <c r="M342" s="235"/>
      <c r="N342" s="236"/>
      <c r="O342" s="236"/>
      <c r="P342" s="236"/>
      <c r="Q342" s="236"/>
      <c r="R342" s="236"/>
      <c r="S342" s="236"/>
      <c r="T342" s="237"/>
      <c r="AT342" s="238" t="s">
        <v>192</v>
      </c>
      <c r="AU342" s="238" t="s">
        <v>89</v>
      </c>
      <c r="AV342" s="13" t="s">
        <v>89</v>
      </c>
      <c r="AW342" s="13" t="s">
        <v>41</v>
      </c>
      <c r="AX342" s="13" t="s">
        <v>78</v>
      </c>
      <c r="AY342" s="238" t="s">
        <v>183</v>
      </c>
    </row>
    <row r="343" spans="2:51" s="14" customFormat="1" ht="13.5">
      <c r="B343" s="239"/>
      <c r="C343" s="240"/>
      <c r="D343" s="252" t="s">
        <v>192</v>
      </c>
      <c r="E343" s="262" t="s">
        <v>34</v>
      </c>
      <c r="F343" s="263" t="s">
        <v>195</v>
      </c>
      <c r="G343" s="240"/>
      <c r="H343" s="264">
        <v>85.95</v>
      </c>
      <c r="I343" s="244"/>
      <c r="J343" s="240"/>
      <c r="K343" s="240"/>
      <c r="L343" s="245"/>
      <c r="M343" s="246"/>
      <c r="N343" s="247"/>
      <c r="O343" s="247"/>
      <c r="P343" s="247"/>
      <c r="Q343" s="247"/>
      <c r="R343" s="247"/>
      <c r="S343" s="247"/>
      <c r="T343" s="248"/>
      <c r="AT343" s="249" t="s">
        <v>192</v>
      </c>
      <c r="AU343" s="249" t="s">
        <v>89</v>
      </c>
      <c r="AV343" s="14" t="s">
        <v>196</v>
      </c>
      <c r="AW343" s="14" t="s">
        <v>41</v>
      </c>
      <c r="AX343" s="14" t="s">
        <v>85</v>
      </c>
      <c r="AY343" s="249" t="s">
        <v>183</v>
      </c>
    </row>
    <row r="344" spans="2:65" s="1" customFormat="1" ht="38.25" customHeight="1">
      <c r="B344" s="43"/>
      <c r="C344" s="204" t="s">
        <v>485</v>
      </c>
      <c r="D344" s="204" t="s">
        <v>185</v>
      </c>
      <c r="E344" s="205" t="s">
        <v>486</v>
      </c>
      <c r="F344" s="206" t="s">
        <v>487</v>
      </c>
      <c r="G344" s="207" t="s">
        <v>291</v>
      </c>
      <c r="H344" s="208">
        <v>19.488</v>
      </c>
      <c r="I344" s="209"/>
      <c r="J344" s="210">
        <f>ROUND(I344*H344,2)</f>
        <v>0</v>
      </c>
      <c r="K344" s="206" t="s">
        <v>189</v>
      </c>
      <c r="L344" s="63"/>
      <c r="M344" s="211" t="s">
        <v>34</v>
      </c>
      <c r="N344" s="212" t="s">
        <v>49</v>
      </c>
      <c r="O344" s="44"/>
      <c r="P344" s="213">
        <f>O344*H344</f>
        <v>0</v>
      </c>
      <c r="Q344" s="213">
        <v>0.06637</v>
      </c>
      <c r="R344" s="213">
        <f>Q344*H344</f>
        <v>1.2934185599999999</v>
      </c>
      <c r="S344" s="213">
        <v>0</v>
      </c>
      <c r="T344" s="214">
        <f>S344*H344</f>
        <v>0</v>
      </c>
      <c r="AR344" s="25" t="s">
        <v>190</v>
      </c>
      <c r="AT344" s="25" t="s">
        <v>185</v>
      </c>
      <c r="AU344" s="25" t="s">
        <v>89</v>
      </c>
      <c r="AY344" s="25" t="s">
        <v>183</v>
      </c>
      <c r="BE344" s="215">
        <f>IF(N344="základní",J344,0)</f>
        <v>0</v>
      </c>
      <c r="BF344" s="215">
        <f>IF(N344="snížená",J344,0)</f>
        <v>0</v>
      </c>
      <c r="BG344" s="215">
        <f>IF(N344="zákl. přenesená",J344,0)</f>
        <v>0</v>
      </c>
      <c r="BH344" s="215">
        <f>IF(N344="sníž. přenesená",J344,0)</f>
        <v>0</v>
      </c>
      <c r="BI344" s="215">
        <f>IF(N344="nulová",J344,0)</f>
        <v>0</v>
      </c>
      <c r="BJ344" s="25" t="s">
        <v>85</v>
      </c>
      <c r="BK344" s="215">
        <f>ROUND(I344*H344,2)</f>
        <v>0</v>
      </c>
      <c r="BL344" s="25" t="s">
        <v>190</v>
      </c>
      <c r="BM344" s="25" t="s">
        <v>488</v>
      </c>
    </row>
    <row r="345" spans="2:51" s="12" customFormat="1" ht="13.5">
      <c r="B345" s="216"/>
      <c r="C345" s="217"/>
      <c r="D345" s="218" t="s">
        <v>192</v>
      </c>
      <c r="E345" s="219" t="s">
        <v>34</v>
      </c>
      <c r="F345" s="220" t="s">
        <v>367</v>
      </c>
      <c r="G345" s="217"/>
      <c r="H345" s="221" t="s">
        <v>34</v>
      </c>
      <c r="I345" s="222"/>
      <c r="J345" s="217"/>
      <c r="K345" s="217"/>
      <c r="L345" s="223"/>
      <c r="M345" s="224"/>
      <c r="N345" s="225"/>
      <c r="O345" s="225"/>
      <c r="P345" s="225"/>
      <c r="Q345" s="225"/>
      <c r="R345" s="225"/>
      <c r="S345" s="225"/>
      <c r="T345" s="226"/>
      <c r="AT345" s="227" t="s">
        <v>192</v>
      </c>
      <c r="AU345" s="227" t="s">
        <v>89</v>
      </c>
      <c r="AV345" s="12" t="s">
        <v>85</v>
      </c>
      <c r="AW345" s="12" t="s">
        <v>41</v>
      </c>
      <c r="AX345" s="12" t="s">
        <v>78</v>
      </c>
      <c r="AY345" s="227" t="s">
        <v>183</v>
      </c>
    </row>
    <row r="346" spans="2:51" s="13" customFormat="1" ht="13.5">
      <c r="B346" s="228"/>
      <c r="C346" s="229"/>
      <c r="D346" s="218" t="s">
        <v>192</v>
      </c>
      <c r="E346" s="230" t="s">
        <v>34</v>
      </c>
      <c r="F346" s="231" t="s">
        <v>489</v>
      </c>
      <c r="G346" s="229"/>
      <c r="H346" s="232">
        <v>19.488</v>
      </c>
      <c r="I346" s="233"/>
      <c r="J346" s="229"/>
      <c r="K346" s="229"/>
      <c r="L346" s="234"/>
      <c r="M346" s="235"/>
      <c r="N346" s="236"/>
      <c r="O346" s="236"/>
      <c r="P346" s="236"/>
      <c r="Q346" s="236"/>
      <c r="R346" s="236"/>
      <c r="S346" s="236"/>
      <c r="T346" s="237"/>
      <c r="AT346" s="238" t="s">
        <v>192</v>
      </c>
      <c r="AU346" s="238" t="s">
        <v>89</v>
      </c>
      <c r="AV346" s="13" t="s">
        <v>89</v>
      </c>
      <c r="AW346" s="13" t="s">
        <v>41</v>
      </c>
      <c r="AX346" s="13" t="s">
        <v>78</v>
      </c>
      <c r="AY346" s="238" t="s">
        <v>183</v>
      </c>
    </row>
    <row r="347" spans="2:51" s="14" customFormat="1" ht="13.5">
      <c r="B347" s="239"/>
      <c r="C347" s="240"/>
      <c r="D347" s="252" t="s">
        <v>192</v>
      </c>
      <c r="E347" s="262" t="s">
        <v>34</v>
      </c>
      <c r="F347" s="263" t="s">
        <v>195</v>
      </c>
      <c r="G347" s="240"/>
      <c r="H347" s="264">
        <v>19.488</v>
      </c>
      <c r="I347" s="244"/>
      <c r="J347" s="240"/>
      <c r="K347" s="240"/>
      <c r="L347" s="245"/>
      <c r="M347" s="246"/>
      <c r="N347" s="247"/>
      <c r="O347" s="247"/>
      <c r="P347" s="247"/>
      <c r="Q347" s="247"/>
      <c r="R347" s="247"/>
      <c r="S347" s="247"/>
      <c r="T347" s="248"/>
      <c r="AT347" s="249" t="s">
        <v>192</v>
      </c>
      <c r="AU347" s="249" t="s">
        <v>89</v>
      </c>
      <c r="AV347" s="14" t="s">
        <v>196</v>
      </c>
      <c r="AW347" s="14" t="s">
        <v>41</v>
      </c>
      <c r="AX347" s="14" t="s">
        <v>85</v>
      </c>
      <c r="AY347" s="249" t="s">
        <v>183</v>
      </c>
    </row>
    <row r="348" spans="2:65" s="1" customFormat="1" ht="38.25" customHeight="1">
      <c r="B348" s="43"/>
      <c r="C348" s="204" t="s">
        <v>490</v>
      </c>
      <c r="D348" s="204" t="s">
        <v>185</v>
      </c>
      <c r="E348" s="205" t="s">
        <v>491</v>
      </c>
      <c r="F348" s="206" t="s">
        <v>492</v>
      </c>
      <c r="G348" s="207" t="s">
        <v>291</v>
      </c>
      <c r="H348" s="208">
        <v>623.604</v>
      </c>
      <c r="I348" s="209"/>
      <c r="J348" s="210">
        <f>ROUND(I348*H348,2)</f>
        <v>0</v>
      </c>
      <c r="K348" s="206" t="s">
        <v>189</v>
      </c>
      <c r="L348" s="63"/>
      <c r="M348" s="211" t="s">
        <v>34</v>
      </c>
      <c r="N348" s="212" t="s">
        <v>49</v>
      </c>
      <c r="O348" s="44"/>
      <c r="P348" s="213">
        <f>O348*H348</f>
        <v>0</v>
      </c>
      <c r="Q348" s="213">
        <v>0.09466</v>
      </c>
      <c r="R348" s="213">
        <f>Q348*H348</f>
        <v>59.03035464</v>
      </c>
      <c r="S348" s="213">
        <v>0</v>
      </c>
      <c r="T348" s="214">
        <f>S348*H348</f>
        <v>0</v>
      </c>
      <c r="AR348" s="25" t="s">
        <v>190</v>
      </c>
      <c r="AT348" s="25" t="s">
        <v>185</v>
      </c>
      <c r="AU348" s="25" t="s">
        <v>89</v>
      </c>
      <c r="AY348" s="25" t="s">
        <v>183</v>
      </c>
      <c r="BE348" s="215">
        <f>IF(N348="základní",J348,0)</f>
        <v>0</v>
      </c>
      <c r="BF348" s="215">
        <f>IF(N348="snížená",J348,0)</f>
        <v>0</v>
      </c>
      <c r="BG348" s="215">
        <f>IF(N348="zákl. přenesená",J348,0)</f>
        <v>0</v>
      </c>
      <c r="BH348" s="215">
        <f>IF(N348="sníž. přenesená",J348,0)</f>
        <v>0</v>
      </c>
      <c r="BI348" s="215">
        <f>IF(N348="nulová",J348,0)</f>
        <v>0</v>
      </c>
      <c r="BJ348" s="25" t="s">
        <v>85</v>
      </c>
      <c r="BK348" s="215">
        <f>ROUND(I348*H348,2)</f>
        <v>0</v>
      </c>
      <c r="BL348" s="25" t="s">
        <v>190</v>
      </c>
      <c r="BM348" s="25" t="s">
        <v>493</v>
      </c>
    </row>
    <row r="349" spans="2:51" s="12" customFormat="1" ht="13.5">
      <c r="B349" s="216"/>
      <c r="C349" s="217"/>
      <c r="D349" s="218" t="s">
        <v>192</v>
      </c>
      <c r="E349" s="219" t="s">
        <v>34</v>
      </c>
      <c r="F349" s="220" t="s">
        <v>353</v>
      </c>
      <c r="G349" s="217"/>
      <c r="H349" s="221" t="s">
        <v>34</v>
      </c>
      <c r="I349" s="222"/>
      <c r="J349" s="217"/>
      <c r="K349" s="217"/>
      <c r="L349" s="223"/>
      <c r="M349" s="224"/>
      <c r="N349" s="225"/>
      <c r="O349" s="225"/>
      <c r="P349" s="225"/>
      <c r="Q349" s="225"/>
      <c r="R349" s="225"/>
      <c r="S349" s="225"/>
      <c r="T349" s="226"/>
      <c r="AT349" s="227" t="s">
        <v>192</v>
      </c>
      <c r="AU349" s="227" t="s">
        <v>89</v>
      </c>
      <c r="AV349" s="12" t="s">
        <v>85</v>
      </c>
      <c r="AW349" s="12" t="s">
        <v>41</v>
      </c>
      <c r="AX349" s="12" t="s">
        <v>78</v>
      </c>
      <c r="AY349" s="227" t="s">
        <v>183</v>
      </c>
    </row>
    <row r="350" spans="2:51" s="13" customFormat="1" ht="13.5">
      <c r="B350" s="228"/>
      <c r="C350" s="229"/>
      <c r="D350" s="218" t="s">
        <v>192</v>
      </c>
      <c r="E350" s="230" t="s">
        <v>34</v>
      </c>
      <c r="F350" s="231" t="s">
        <v>494</v>
      </c>
      <c r="G350" s="229"/>
      <c r="H350" s="232">
        <v>157.463</v>
      </c>
      <c r="I350" s="233"/>
      <c r="J350" s="229"/>
      <c r="K350" s="229"/>
      <c r="L350" s="234"/>
      <c r="M350" s="235"/>
      <c r="N350" s="236"/>
      <c r="O350" s="236"/>
      <c r="P350" s="236"/>
      <c r="Q350" s="236"/>
      <c r="R350" s="236"/>
      <c r="S350" s="236"/>
      <c r="T350" s="237"/>
      <c r="AT350" s="238" t="s">
        <v>192</v>
      </c>
      <c r="AU350" s="238" t="s">
        <v>89</v>
      </c>
      <c r="AV350" s="13" t="s">
        <v>89</v>
      </c>
      <c r="AW350" s="13" t="s">
        <v>41</v>
      </c>
      <c r="AX350" s="13" t="s">
        <v>78</v>
      </c>
      <c r="AY350" s="238" t="s">
        <v>183</v>
      </c>
    </row>
    <row r="351" spans="2:51" s="13" customFormat="1" ht="13.5">
      <c r="B351" s="228"/>
      <c r="C351" s="229"/>
      <c r="D351" s="218" t="s">
        <v>192</v>
      </c>
      <c r="E351" s="230" t="s">
        <v>34</v>
      </c>
      <c r="F351" s="231" t="s">
        <v>495</v>
      </c>
      <c r="G351" s="229"/>
      <c r="H351" s="232">
        <v>1.295</v>
      </c>
      <c r="I351" s="233"/>
      <c r="J351" s="229"/>
      <c r="K351" s="229"/>
      <c r="L351" s="234"/>
      <c r="M351" s="235"/>
      <c r="N351" s="236"/>
      <c r="O351" s="236"/>
      <c r="P351" s="236"/>
      <c r="Q351" s="236"/>
      <c r="R351" s="236"/>
      <c r="S351" s="236"/>
      <c r="T351" s="237"/>
      <c r="AT351" s="238" t="s">
        <v>192</v>
      </c>
      <c r="AU351" s="238" t="s">
        <v>89</v>
      </c>
      <c r="AV351" s="13" t="s">
        <v>89</v>
      </c>
      <c r="AW351" s="13" t="s">
        <v>41</v>
      </c>
      <c r="AX351" s="13" t="s">
        <v>78</v>
      </c>
      <c r="AY351" s="238" t="s">
        <v>183</v>
      </c>
    </row>
    <row r="352" spans="2:51" s="13" customFormat="1" ht="13.5">
      <c r="B352" s="228"/>
      <c r="C352" s="229"/>
      <c r="D352" s="218" t="s">
        <v>192</v>
      </c>
      <c r="E352" s="230" t="s">
        <v>34</v>
      </c>
      <c r="F352" s="231" t="s">
        <v>496</v>
      </c>
      <c r="G352" s="229"/>
      <c r="H352" s="232">
        <v>-8.088</v>
      </c>
      <c r="I352" s="233"/>
      <c r="J352" s="229"/>
      <c r="K352" s="229"/>
      <c r="L352" s="234"/>
      <c r="M352" s="235"/>
      <c r="N352" s="236"/>
      <c r="O352" s="236"/>
      <c r="P352" s="236"/>
      <c r="Q352" s="236"/>
      <c r="R352" s="236"/>
      <c r="S352" s="236"/>
      <c r="T352" s="237"/>
      <c r="AT352" s="238" t="s">
        <v>192</v>
      </c>
      <c r="AU352" s="238" t="s">
        <v>89</v>
      </c>
      <c r="AV352" s="13" t="s">
        <v>89</v>
      </c>
      <c r="AW352" s="13" t="s">
        <v>41</v>
      </c>
      <c r="AX352" s="13" t="s">
        <v>78</v>
      </c>
      <c r="AY352" s="238" t="s">
        <v>183</v>
      </c>
    </row>
    <row r="353" spans="2:51" s="12" customFormat="1" ht="13.5">
      <c r="B353" s="216"/>
      <c r="C353" s="217"/>
      <c r="D353" s="218" t="s">
        <v>192</v>
      </c>
      <c r="E353" s="219" t="s">
        <v>34</v>
      </c>
      <c r="F353" s="220" t="s">
        <v>497</v>
      </c>
      <c r="G353" s="217"/>
      <c r="H353" s="221" t="s">
        <v>34</v>
      </c>
      <c r="I353" s="222"/>
      <c r="J353" s="217"/>
      <c r="K353" s="217"/>
      <c r="L353" s="223"/>
      <c r="M353" s="224"/>
      <c r="N353" s="225"/>
      <c r="O353" s="225"/>
      <c r="P353" s="225"/>
      <c r="Q353" s="225"/>
      <c r="R353" s="225"/>
      <c r="S353" s="225"/>
      <c r="T353" s="226"/>
      <c r="AT353" s="227" t="s">
        <v>192</v>
      </c>
      <c r="AU353" s="227" t="s">
        <v>89</v>
      </c>
      <c r="AV353" s="12" t="s">
        <v>85</v>
      </c>
      <c r="AW353" s="12" t="s">
        <v>41</v>
      </c>
      <c r="AX353" s="12" t="s">
        <v>78</v>
      </c>
      <c r="AY353" s="227" t="s">
        <v>183</v>
      </c>
    </row>
    <row r="354" spans="2:51" s="13" customFormat="1" ht="13.5">
      <c r="B354" s="228"/>
      <c r="C354" s="229"/>
      <c r="D354" s="218" t="s">
        <v>192</v>
      </c>
      <c r="E354" s="230" t="s">
        <v>34</v>
      </c>
      <c r="F354" s="231" t="s">
        <v>498</v>
      </c>
      <c r="G354" s="229"/>
      <c r="H354" s="232">
        <v>4.896</v>
      </c>
      <c r="I354" s="233"/>
      <c r="J354" s="229"/>
      <c r="K354" s="229"/>
      <c r="L354" s="234"/>
      <c r="M354" s="235"/>
      <c r="N354" s="236"/>
      <c r="O354" s="236"/>
      <c r="P354" s="236"/>
      <c r="Q354" s="236"/>
      <c r="R354" s="236"/>
      <c r="S354" s="236"/>
      <c r="T354" s="237"/>
      <c r="AT354" s="238" t="s">
        <v>192</v>
      </c>
      <c r="AU354" s="238" t="s">
        <v>89</v>
      </c>
      <c r="AV354" s="13" t="s">
        <v>89</v>
      </c>
      <c r="AW354" s="13" t="s">
        <v>41</v>
      </c>
      <c r="AX354" s="13" t="s">
        <v>78</v>
      </c>
      <c r="AY354" s="238" t="s">
        <v>183</v>
      </c>
    </row>
    <row r="355" spans="2:51" s="14" customFormat="1" ht="13.5">
      <c r="B355" s="239"/>
      <c r="C355" s="240"/>
      <c r="D355" s="218" t="s">
        <v>192</v>
      </c>
      <c r="E355" s="241" t="s">
        <v>34</v>
      </c>
      <c r="F355" s="242" t="s">
        <v>195</v>
      </c>
      <c r="G355" s="240"/>
      <c r="H355" s="243">
        <v>155.566</v>
      </c>
      <c r="I355" s="244"/>
      <c r="J355" s="240"/>
      <c r="K355" s="240"/>
      <c r="L355" s="245"/>
      <c r="M355" s="246"/>
      <c r="N355" s="247"/>
      <c r="O355" s="247"/>
      <c r="P355" s="247"/>
      <c r="Q355" s="247"/>
      <c r="R355" s="247"/>
      <c r="S355" s="247"/>
      <c r="T355" s="248"/>
      <c r="AT355" s="249" t="s">
        <v>192</v>
      </c>
      <c r="AU355" s="249" t="s">
        <v>89</v>
      </c>
      <c r="AV355" s="14" t="s">
        <v>196</v>
      </c>
      <c r="AW355" s="14" t="s">
        <v>41</v>
      </c>
      <c r="AX355" s="14" t="s">
        <v>78</v>
      </c>
      <c r="AY355" s="249" t="s">
        <v>183</v>
      </c>
    </row>
    <row r="356" spans="2:51" s="12" customFormat="1" ht="13.5">
      <c r="B356" s="216"/>
      <c r="C356" s="217"/>
      <c r="D356" s="218" t="s">
        <v>192</v>
      </c>
      <c r="E356" s="219" t="s">
        <v>34</v>
      </c>
      <c r="F356" s="220" t="s">
        <v>367</v>
      </c>
      <c r="G356" s="217"/>
      <c r="H356" s="221" t="s">
        <v>34</v>
      </c>
      <c r="I356" s="222"/>
      <c r="J356" s="217"/>
      <c r="K356" s="217"/>
      <c r="L356" s="223"/>
      <c r="M356" s="224"/>
      <c r="N356" s="225"/>
      <c r="O356" s="225"/>
      <c r="P356" s="225"/>
      <c r="Q356" s="225"/>
      <c r="R356" s="225"/>
      <c r="S356" s="225"/>
      <c r="T356" s="226"/>
      <c r="AT356" s="227" t="s">
        <v>192</v>
      </c>
      <c r="AU356" s="227" t="s">
        <v>89</v>
      </c>
      <c r="AV356" s="12" t="s">
        <v>85</v>
      </c>
      <c r="AW356" s="12" t="s">
        <v>41</v>
      </c>
      <c r="AX356" s="12" t="s">
        <v>78</v>
      </c>
      <c r="AY356" s="227" t="s">
        <v>183</v>
      </c>
    </row>
    <row r="357" spans="2:51" s="13" customFormat="1" ht="13.5">
      <c r="B357" s="228"/>
      <c r="C357" s="229"/>
      <c r="D357" s="218" t="s">
        <v>192</v>
      </c>
      <c r="E357" s="230" t="s">
        <v>34</v>
      </c>
      <c r="F357" s="231" t="s">
        <v>499</v>
      </c>
      <c r="G357" s="229"/>
      <c r="H357" s="232">
        <v>340.706</v>
      </c>
      <c r="I357" s="233"/>
      <c r="J357" s="229"/>
      <c r="K357" s="229"/>
      <c r="L357" s="234"/>
      <c r="M357" s="235"/>
      <c r="N357" s="236"/>
      <c r="O357" s="236"/>
      <c r="P357" s="236"/>
      <c r="Q357" s="236"/>
      <c r="R357" s="236"/>
      <c r="S357" s="236"/>
      <c r="T357" s="237"/>
      <c r="AT357" s="238" t="s">
        <v>192</v>
      </c>
      <c r="AU357" s="238" t="s">
        <v>89</v>
      </c>
      <c r="AV357" s="13" t="s">
        <v>89</v>
      </c>
      <c r="AW357" s="13" t="s">
        <v>41</v>
      </c>
      <c r="AX357" s="13" t="s">
        <v>78</v>
      </c>
      <c r="AY357" s="238" t="s">
        <v>183</v>
      </c>
    </row>
    <row r="358" spans="2:51" s="13" customFormat="1" ht="13.5">
      <c r="B358" s="228"/>
      <c r="C358" s="229"/>
      <c r="D358" s="218" t="s">
        <v>192</v>
      </c>
      <c r="E358" s="230" t="s">
        <v>34</v>
      </c>
      <c r="F358" s="231" t="s">
        <v>500</v>
      </c>
      <c r="G358" s="229"/>
      <c r="H358" s="232">
        <v>65.337</v>
      </c>
      <c r="I358" s="233"/>
      <c r="J358" s="229"/>
      <c r="K358" s="229"/>
      <c r="L358" s="234"/>
      <c r="M358" s="235"/>
      <c r="N358" s="236"/>
      <c r="O358" s="236"/>
      <c r="P358" s="236"/>
      <c r="Q358" s="236"/>
      <c r="R358" s="236"/>
      <c r="S358" s="236"/>
      <c r="T358" s="237"/>
      <c r="AT358" s="238" t="s">
        <v>192</v>
      </c>
      <c r="AU358" s="238" t="s">
        <v>89</v>
      </c>
      <c r="AV358" s="13" t="s">
        <v>89</v>
      </c>
      <c r="AW358" s="13" t="s">
        <v>41</v>
      </c>
      <c r="AX358" s="13" t="s">
        <v>78</v>
      </c>
      <c r="AY358" s="238" t="s">
        <v>183</v>
      </c>
    </row>
    <row r="359" spans="2:51" s="13" customFormat="1" ht="13.5">
      <c r="B359" s="228"/>
      <c r="C359" s="229"/>
      <c r="D359" s="218" t="s">
        <v>192</v>
      </c>
      <c r="E359" s="230" t="s">
        <v>34</v>
      </c>
      <c r="F359" s="231" t="s">
        <v>501</v>
      </c>
      <c r="G359" s="229"/>
      <c r="H359" s="232">
        <v>15.188</v>
      </c>
      <c r="I359" s="233"/>
      <c r="J359" s="229"/>
      <c r="K359" s="229"/>
      <c r="L359" s="234"/>
      <c r="M359" s="235"/>
      <c r="N359" s="236"/>
      <c r="O359" s="236"/>
      <c r="P359" s="236"/>
      <c r="Q359" s="236"/>
      <c r="R359" s="236"/>
      <c r="S359" s="236"/>
      <c r="T359" s="237"/>
      <c r="AT359" s="238" t="s">
        <v>192</v>
      </c>
      <c r="AU359" s="238" t="s">
        <v>89</v>
      </c>
      <c r="AV359" s="13" t="s">
        <v>89</v>
      </c>
      <c r="AW359" s="13" t="s">
        <v>41</v>
      </c>
      <c r="AX359" s="13" t="s">
        <v>78</v>
      </c>
      <c r="AY359" s="238" t="s">
        <v>183</v>
      </c>
    </row>
    <row r="360" spans="2:51" s="13" customFormat="1" ht="13.5">
      <c r="B360" s="228"/>
      <c r="C360" s="229"/>
      <c r="D360" s="218" t="s">
        <v>192</v>
      </c>
      <c r="E360" s="230" t="s">
        <v>34</v>
      </c>
      <c r="F360" s="231" t="s">
        <v>502</v>
      </c>
      <c r="G360" s="229"/>
      <c r="H360" s="232">
        <v>-43.253</v>
      </c>
      <c r="I360" s="233"/>
      <c r="J360" s="229"/>
      <c r="K360" s="229"/>
      <c r="L360" s="234"/>
      <c r="M360" s="235"/>
      <c r="N360" s="236"/>
      <c r="O360" s="236"/>
      <c r="P360" s="236"/>
      <c r="Q360" s="236"/>
      <c r="R360" s="236"/>
      <c r="S360" s="236"/>
      <c r="T360" s="237"/>
      <c r="AT360" s="238" t="s">
        <v>192</v>
      </c>
      <c r="AU360" s="238" t="s">
        <v>89</v>
      </c>
      <c r="AV360" s="13" t="s">
        <v>89</v>
      </c>
      <c r="AW360" s="13" t="s">
        <v>41</v>
      </c>
      <c r="AX360" s="13" t="s">
        <v>78</v>
      </c>
      <c r="AY360" s="238" t="s">
        <v>183</v>
      </c>
    </row>
    <row r="361" spans="2:51" s="14" customFormat="1" ht="13.5">
      <c r="B361" s="239"/>
      <c r="C361" s="240"/>
      <c r="D361" s="218" t="s">
        <v>192</v>
      </c>
      <c r="E361" s="241" t="s">
        <v>34</v>
      </c>
      <c r="F361" s="242" t="s">
        <v>195</v>
      </c>
      <c r="G361" s="240"/>
      <c r="H361" s="243">
        <v>377.978</v>
      </c>
      <c r="I361" s="244"/>
      <c r="J361" s="240"/>
      <c r="K361" s="240"/>
      <c r="L361" s="245"/>
      <c r="M361" s="246"/>
      <c r="N361" s="247"/>
      <c r="O361" s="247"/>
      <c r="P361" s="247"/>
      <c r="Q361" s="247"/>
      <c r="R361" s="247"/>
      <c r="S361" s="247"/>
      <c r="T361" s="248"/>
      <c r="AT361" s="249" t="s">
        <v>192</v>
      </c>
      <c r="AU361" s="249" t="s">
        <v>89</v>
      </c>
      <c r="AV361" s="14" t="s">
        <v>196</v>
      </c>
      <c r="AW361" s="14" t="s">
        <v>41</v>
      </c>
      <c r="AX361" s="14" t="s">
        <v>78</v>
      </c>
      <c r="AY361" s="249" t="s">
        <v>183</v>
      </c>
    </row>
    <row r="362" spans="2:51" s="12" customFormat="1" ht="13.5">
      <c r="B362" s="216"/>
      <c r="C362" s="217"/>
      <c r="D362" s="218" t="s">
        <v>192</v>
      </c>
      <c r="E362" s="219" t="s">
        <v>34</v>
      </c>
      <c r="F362" s="220" t="s">
        <v>357</v>
      </c>
      <c r="G362" s="217"/>
      <c r="H362" s="221" t="s">
        <v>34</v>
      </c>
      <c r="I362" s="222"/>
      <c r="J362" s="217"/>
      <c r="K362" s="217"/>
      <c r="L362" s="223"/>
      <c r="M362" s="224"/>
      <c r="N362" s="225"/>
      <c r="O362" s="225"/>
      <c r="P362" s="225"/>
      <c r="Q362" s="225"/>
      <c r="R362" s="225"/>
      <c r="S362" s="225"/>
      <c r="T362" s="226"/>
      <c r="AT362" s="227" t="s">
        <v>192</v>
      </c>
      <c r="AU362" s="227" t="s">
        <v>89</v>
      </c>
      <c r="AV362" s="12" t="s">
        <v>85</v>
      </c>
      <c r="AW362" s="12" t="s">
        <v>41</v>
      </c>
      <c r="AX362" s="12" t="s">
        <v>78</v>
      </c>
      <c r="AY362" s="227" t="s">
        <v>183</v>
      </c>
    </row>
    <row r="363" spans="2:51" s="13" customFormat="1" ht="13.5">
      <c r="B363" s="228"/>
      <c r="C363" s="229"/>
      <c r="D363" s="218" t="s">
        <v>192</v>
      </c>
      <c r="E363" s="230" t="s">
        <v>34</v>
      </c>
      <c r="F363" s="231" t="s">
        <v>503</v>
      </c>
      <c r="G363" s="229"/>
      <c r="H363" s="232">
        <v>90.06</v>
      </c>
      <c r="I363" s="233"/>
      <c r="J363" s="229"/>
      <c r="K363" s="229"/>
      <c r="L363" s="234"/>
      <c r="M363" s="235"/>
      <c r="N363" s="236"/>
      <c r="O363" s="236"/>
      <c r="P363" s="236"/>
      <c r="Q363" s="236"/>
      <c r="R363" s="236"/>
      <c r="S363" s="236"/>
      <c r="T363" s="237"/>
      <c r="AT363" s="238" t="s">
        <v>192</v>
      </c>
      <c r="AU363" s="238" t="s">
        <v>89</v>
      </c>
      <c r="AV363" s="13" t="s">
        <v>89</v>
      </c>
      <c r="AW363" s="13" t="s">
        <v>41</v>
      </c>
      <c r="AX363" s="13" t="s">
        <v>78</v>
      </c>
      <c r="AY363" s="238" t="s">
        <v>183</v>
      </c>
    </row>
    <row r="364" spans="2:51" s="15" customFormat="1" ht="13.5">
      <c r="B364" s="250"/>
      <c r="C364" s="251"/>
      <c r="D364" s="252" t="s">
        <v>192</v>
      </c>
      <c r="E364" s="253" t="s">
        <v>34</v>
      </c>
      <c r="F364" s="254" t="s">
        <v>201</v>
      </c>
      <c r="G364" s="251"/>
      <c r="H364" s="255">
        <v>623.604</v>
      </c>
      <c r="I364" s="256"/>
      <c r="J364" s="251"/>
      <c r="K364" s="251"/>
      <c r="L364" s="257"/>
      <c r="M364" s="258"/>
      <c r="N364" s="259"/>
      <c r="O364" s="259"/>
      <c r="P364" s="259"/>
      <c r="Q364" s="259"/>
      <c r="R364" s="259"/>
      <c r="S364" s="259"/>
      <c r="T364" s="260"/>
      <c r="AT364" s="261" t="s">
        <v>192</v>
      </c>
      <c r="AU364" s="261" t="s">
        <v>89</v>
      </c>
      <c r="AV364" s="15" t="s">
        <v>190</v>
      </c>
      <c r="AW364" s="15" t="s">
        <v>41</v>
      </c>
      <c r="AX364" s="15" t="s">
        <v>85</v>
      </c>
      <c r="AY364" s="261" t="s">
        <v>183</v>
      </c>
    </row>
    <row r="365" spans="2:65" s="1" customFormat="1" ht="16.5" customHeight="1">
      <c r="B365" s="43"/>
      <c r="C365" s="204" t="s">
        <v>504</v>
      </c>
      <c r="D365" s="204" t="s">
        <v>185</v>
      </c>
      <c r="E365" s="205" t="s">
        <v>505</v>
      </c>
      <c r="F365" s="206" t="s">
        <v>506</v>
      </c>
      <c r="G365" s="207" t="s">
        <v>465</v>
      </c>
      <c r="H365" s="208">
        <v>131.25</v>
      </c>
      <c r="I365" s="209"/>
      <c r="J365" s="210">
        <f>ROUND(I365*H365,2)</f>
        <v>0</v>
      </c>
      <c r="K365" s="206" t="s">
        <v>189</v>
      </c>
      <c r="L365" s="63"/>
      <c r="M365" s="211" t="s">
        <v>34</v>
      </c>
      <c r="N365" s="212" t="s">
        <v>49</v>
      </c>
      <c r="O365" s="44"/>
      <c r="P365" s="213">
        <f>O365*H365</f>
        <v>0</v>
      </c>
      <c r="Q365" s="213">
        <v>0.00014</v>
      </c>
      <c r="R365" s="213">
        <f>Q365*H365</f>
        <v>0.018375</v>
      </c>
      <c r="S365" s="213">
        <v>0</v>
      </c>
      <c r="T365" s="214">
        <f>S365*H365</f>
        <v>0</v>
      </c>
      <c r="AR365" s="25" t="s">
        <v>190</v>
      </c>
      <c r="AT365" s="25" t="s">
        <v>185</v>
      </c>
      <c r="AU365" s="25" t="s">
        <v>89</v>
      </c>
      <c r="AY365" s="25" t="s">
        <v>183</v>
      </c>
      <c r="BE365" s="215">
        <f>IF(N365="základní",J365,0)</f>
        <v>0</v>
      </c>
      <c r="BF365" s="215">
        <f>IF(N365="snížená",J365,0)</f>
        <v>0</v>
      </c>
      <c r="BG365" s="215">
        <f>IF(N365="zákl. přenesená",J365,0)</f>
        <v>0</v>
      </c>
      <c r="BH365" s="215">
        <f>IF(N365="sníž. přenesená",J365,0)</f>
        <v>0</v>
      </c>
      <c r="BI365" s="215">
        <f>IF(N365="nulová",J365,0)</f>
        <v>0</v>
      </c>
      <c r="BJ365" s="25" t="s">
        <v>85</v>
      </c>
      <c r="BK365" s="215">
        <f>ROUND(I365*H365,2)</f>
        <v>0</v>
      </c>
      <c r="BL365" s="25" t="s">
        <v>190</v>
      </c>
      <c r="BM365" s="25" t="s">
        <v>507</v>
      </c>
    </row>
    <row r="366" spans="2:51" s="13" customFormat="1" ht="13.5">
      <c r="B366" s="228"/>
      <c r="C366" s="229"/>
      <c r="D366" s="218" t="s">
        <v>192</v>
      </c>
      <c r="E366" s="230" t="s">
        <v>34</v>
      </c>
      <c r="F366" s="231" t="s">
        <v>508</v>
      </c>
      <c r="G366" s="229"/>
      <c r="H366" s="232">
        <v>131.25</v>
      </c>
      <c r="I366" s="233"/>
      <c r="J366" s="229"/>
      <c r="K366" s="229"/>
      <c r="L366" s="234"/>
      <c r="M366" s="235"/>
      <c r="N366" s="236"/>
      <c r="O366" s="236"/>
      <c r="P366" s="236"/>
      <c r="Q366" s="236"/>
      <c r="R366" s="236"/>
      <c r="S366" s="236"/>
      <c r="T366" s="237"/>
      <c r="AT366" s="238" t="s">
        <v>192</v>
      </c>
      <c r="AU366" s="238" t="s">
        <v>89</v>
      </c>
      <c r="AV366" s="13" t="s">
        <v>89</v>
      </c>
      <c r="AW366" s="13" t="s">
        <v>41</v>
      </c>
      <c r="AX366" s="13" t="s">
        <v>78</v>
      </c>
      <c r="AY366" s="238" t="s">
        <v>183</v>
      </c>
    </row>
    <row r="367" spans="2:51" s="14" customFormat="1" ht="13.5">
      <c r="B367" s="239"/>
      <c r="C367" s="240"/>
      <c r="D367" s="252" t="s">
        <v>192</v>
      </c>
      <c r="E367" s="262" t="s">
        <v>34</v>
      </c>
      <c r="F367" s="263" t="s">
        <v>195</v>
      </c>
      <c r="G367" s="240"/>
      <c r="H367" s="264">
        <v>131.25</v>
      </c>
      <c r="I367" s="244"/>
      <c r="J367" s="240"/>
      <c r="K367" s="240"/>
      <c r="L367" s="245"/>
      <c r="M367" s="246"/>
      <c r="N367" s="247"/>
      <c r="O367" s="247"/>
      <c r="P367" s="247"/>
      <c r="Q367" s="247"/>
      <c r="R367" s="247"/>
      <c r="S367" s="247"/>
      <c r="T367" s="248"/>
      <c r="AT367" s="249" t="s">
        <v>192</v>
      </c>
      <c r="AU367" s="249" t="s">
        <v>89</v>
      </c>
      <c r="AV367" s="14" t="s">
        <v>196</v>
      </c>
      <c r="AW367" s="14" t="s">
        <v>41</v>
      </c>
      <c r="AX367" s="14" t="s">
        <v>85</v>
      </c>
      <c r="AY367" s="249" t="s">
        <v>183</v>
      </c>
    </row>
    <row r="368" spans="2:65" s="1" customFormat="1" ht="25.5" customHeight="1">
      <c r="B368" s="43"/>
      <c r="C368" s="204" t="s">
        <v>509</v>
      </c>
      <c r="D368" s="204" t="s">
        <v>185</v>
      </c>
      <c r="E368" s="205" t="s">
        <v>510</v>
      </c>
      <c r="F368" s="206" t="s">
        <v>511</v>
      </c>
      <c r="G368" s="207" t="s">
        <v>291</v>
      </c>
      <c r="H368" s="208">
        <v>5.781</v>
      </c>
      <c r="I368" s="209"/>
      <c r="J368" s="210">
        <f>ROUND(I368*H368,2)</f>
        <v>0</v>
      </c>
      <c r="K368" s="206" t="s">
        <v>189</v>
      </c>
      <c r="L368" s="63"/>
      <c r="M368" s="211" t="s">
        <v>34</v>
      </c>
      <c r="N368" s="212" t="s">
        <v>49</v>
      </c>
      <c r="O368" s="44"/>
      <c r="P368" s="213">
        <f>O368*H368</f>
        <v>0</v>
      </c>
      <c r="Q368" s="213">
        <v>0.17818</v>
      </c>
      <c r="R368" s="213">
        <f>Q368*H368</f>
        <v>1.03005858</v>
      </c>
      <c r="S368" s="213">
        <v>0</v>
      </c>
      <c r="T368" s="214">
        <f>S368*H368</f>
        <v>0</v>
      </c>
      <c r="AR368" s="25" t="s">
        <v>190</v>
      </c>
      <c r="AT368" s="25" t="s">
        <v>185</v>
      </c>
      <c r="AU368" s="25" t="s">
        <v>89</v>
      </c>
      <c r="AY368" s="25" t="s">
        <v>183</v>
      </c>
      <c r="BE368" s="215">
        <f>IF(N368="základní",J368,0)</f>
        <v>0</v>
      </c>
      <c r="BF368" s="215">
        <f>IF(N368="snížená",J368,0)</f>
        <v>0</v>
      </c>
      <c r="BG368" s="215">
        <f>IF(N368="zákl. přenesená",J368,0)</f>
        <v>0</v>
      </c>
      <c r="BH368" s="215">
        <f>IF(N368="sníž. přenesená",J368,0)</f>
        <v>0</v>
      </c>
      <c r="BI368" s="215">
        <f>IF(N368="nulová",J368,0)</f>
        <v>0</v>
      </c>
      <c r="BJ368" s="25" t="s">
        <v>85</v>
      </c>
      <c r="BK368" s="215">
        <f>ROUND(I368*H368,2)</f>
        <v>0</v>
      </c>
      <c r="BL368" s="25" t="s">
        <v>190</v>
      </c>
      <c r="BM368" s="25" t="s">
        <v>512</v>
      </c>
    </row>
    <row r="369" spans="2:51" s="13" customFormat="1" ht="13.5">
      <c r="B369" s="228"/>
      <c r="C369" s="229"/>
      <c r="D369" s="218" t="s">
        <v>192</v>
      </c>
      <c r="E369" s="230" t="s">
        <v>34</v>
      </c>
      <c r="F369" s="231" t="s">
        <v>513</v>
      </c>
      <c r="G369" s="229"/>
      <c r="H369" s="232">
        <v>2.47</v>
      </c>
      <c r="I369" s="233"/>
      <c r="J369" s="229"/>
      <c r="K369" s="229"/>
      <c r="L369" s="234"/>
      <c r="M369" s="235"/>
      <c r="N369" s="236"/>
      <c r="O369" s="236"/>
      <c r="P369" s="236"/>
      <c r="Q369" s="236"/>
      <c r="R369" s="236"/>
      <c r="S369" s="236"/>
      <c r="T369" s="237"/>
      <c r="AT369" s="238" t="s">
        <v>192</v>
      </c>
      <c r="AU369" s="238" t="s">
        <v>89</v>
      </c>
      <c r="AV369" s="13" t="s">
        <v>89</v>
      </c>
      <c r="AW369" s="13" t="s">
        <v>41</v>
      </c>
      <c r="AX369" s="13" t="s">
        <v>78</v>
      </c>
      <c r="AY369" s="238" t="s">
        <v>183</v>
      </c>
    </row>
    <row r="370" spans="2:51" s="13" customFormat="1" ht="13.5">
      <c r="B370" s="228"/>
      <c r="C370" s="229"/>
      <c r="D370" s="218" t="s">
        <v>192</v>
      </c>
      <c r="E370" s="230" t="s">
        <v>34</v>
      </c>
      <c r="F370" s="231" t="s">
        <v>514</v>
      </c>
      <c r="G370" s="229"/>
      <c r="H370" s="232">
        <v>3.311</v>
      </c>
      <c r="I370" s="233"/>
      <c r="J370" s="229"/>
      <c r="K370" s="229"/>
      <c r="L370" s="234"/>
      <c r="M370" s="235"/>
      <c r="N370" s="236"/>
      <c r="O370" s="236"/>
      <c r="P370" s="236"/>
      <c r="Q370" s="236"/>
      <c r="R370" s="236"/>
      <c r="S370" s="236"/>
      <c r="T370" s="237"/>
      <c r="AT370" s="238" t="s">
        <v>192</v>
      </c>
      <c r="AU370" s="238" t="s">
        <v>89</v>
      </c>
      <c r="AV370" s="13" t="s">
        <v>89</v>
      </c>
      <c r="AW370" s="13" t="s">
        <v>41</v>
      </c>
      <c r="AX370" s="13" t="s">
        <v>78</v>
      </c>
      <c r="AY370" s="238" t="s">
        <v>183</v>
      </c>
    </row>
    <row r="371" spans="2:51" s="14" customFormat="1" ht="13.5">
      <c r="B371" s="239"/>
      <c r="C371" s="240"/>
      <c r="D371" s="218" t="s">
        <v>192</v>
      </c>
      <c r="E371" s="241" t="s">
        <v>34</v>
      </c>
      <c r="F371" s="242" t="s">
        <v>195</v>
      </c>
      <c r="G371" s="240"/>
      <c r="H371" s="243">
        <v>5.781</v>
      </c>
      <c r="I371" s="244"/>
      <c r="J371" s="240"/>
      <c r="K371" s="240"/>
      <c r="L371" s="245"/>
      <c r="M371" s="246"/>
      <c r="N371" s="247"/>
      <c r="O371" s="247"/>
      <c r="P371" s="247"/>
      <c r="Q371" s="247"/>
      <c r="R371" s="247"/>
      <c r="S371" s="247"/>
      <c r="T371" s="248"/>
      <c r="AT371" s="249" t="s">
        <v>192</v>
      </c>
      <c r="AU371" s="249" t="s">
        <v>89</v>
      </c>
      <c r="AV371" s="14" t="s">
        <v>196</v>
      </c>
      <c r="AW371" s="14" t="s">
        <v>41</v>
      </c>
      <c r="AX371" s="14" t="s">
        <v>85</v>
      </c>
      <c r="AY371" s="249" t="s">
        <v>183</v>
      </c>
    </row>
    <row r="372" spans="2:63" s="11" customFormat="1" ht="29.85" customHeight="1">
      <c r="B372" s="187"/>
      <c r="C372" s="188"/>
      <c r="D372" s="201" t="s">
        <v>77</v>
      </c>
      <c r="E372" s="202" t="s">
        <v>190</v>
      </c>
      <c r="F372" s="202" t="s">
        <v>515</v>
      </c>
      <c r="G372" s="188"/>
      <c r="H372" s="188"/>
      <c r="I372" s="191"/>
      <c r="J372" s="203">
        <f>BK372</f>
        <v>0</v>
      </c>
      <c r="K372" s="188"/>
      <c r="L372" s="193"/>
      <c r="M372" s="194"/>
      <c r="N372" s="195"/>
      <c r="O372" s="195"/>
      <c r="P372" s="196">
        <f>P373+SUM(P374:P457)</f>
        <v>0</v>
      </c>
      <c r="Q372" s="195"/>
      <c r="R372" s="196">
        <f>R373+SUM(R374:R457)</f>
        <v>150.87970585</v>
      </c>
      <c r="S372" s="195"/>
      <c r="T372" s="197">
        <f>T373+SUM(T374:T457)</f>
        <v>0</v>
      </c>
      <c r="AR372" s="198" t="s">
        <v>85</v>
      </c>
      <c r="AT372" s="199" t="s">
        <v>77</v>
      </c>
      <c r="AU372" s="199" t="s">
        <v>85</v>
      </c>
      <c r="AY372" s="198" t="s">
        <v>183</v>
      </c>
      <c r="BK372" s="200">
        <f>BK373+SUM(BK374:BK457)</f>
        <v>0</v>
      </c>
    </row>
    <row r="373" spans="2:65" s="1" customFormat="1" ht="76.5" customHeight="1">
      <c r="B373" s="43"/>
      <c r="C373" s="204" t="s">
        <v>516</v>
      </c>
      <c r="D373" s="204" t="s">
        <v>185</v>
      </c>
      <c r="E373" s="205" t="s">
        <v>517</v>
      </c>
      <c r="F373" s="206" t="s">
        <v>518</v>
      </c>
      <c r="G373" s="207" t="s">
        <v>519</v>
      </c>
      <c r="H373" s="208">
        <v>1</v>
      </c>
      <c r="I373" s="209"/>
      <c r="J373" s="210">
        <f>ROUND(I373*H373,2)</f>
        <v>0</v>
      </c>
      <c r="K373" s="206" t="s">
        <v>34</v>
      </c>
      <c r="L373" s="63"/>
      <c r="M373" s="211" t="s">
        <v>34</v>
      </c>
      <c r="N373" s="212" t="s">
        <v>49</v>
      </c>
      <c r="O373" s="44"/>
      <c r="P373" s="213">
        <f>O373*H373</f>
        <v>0</v>
      </c>
      <c r="Q373" s="213">
        <v>93</v>
      </c>
      <c r="R373" s="213">
        <f>Q373*H373</f>
        <v>93</v>
      </c>
      <c r="S373" s="213">
        <v>0</v>
      </c>
      <c r="T373" s="214">
        <f>S373*H373</f>
        <v>0</v>
      </c>
      <c r="AR373" s="25" t="s">
        <v>190</v>
      </c>
      <c r="AT373" s="25" t="s">
        <v>185</v>
      </c>
      <c r="AU373" s="25" t="s">
        <v>89</v>
      </c>
      <c r="AY373" s="25" t="s">
        <v>183</v>
      </c>
      <c r="BE373" s="215">
        <f>IF(N373="základní",J373,0)</f>
        <v>0</v>
      </c>
      <c r="BF373" s="215">
        <f>IF(N373="snížená",J373,0)</f>
        <v>0</v>
      </c>
      <c r="BG373" s="215">
        <f>IF(N373="zákl. přenesená",J373,0)</f>
        <v>0</v>
      </c>
      <c r="BH373" s="215">
        <f>IF(N373="sníž. přenesená",J373,0)</f>
        <v>0</v>
      </c>
      <c r="BI373" s="215">
        <f>IF(N373="nulová",J373,0)</f>
        <v>0</v>
      </c>
      <c r="BJ373" s="25" t="s">
        <v>85</v>
      </c>
      <c r="BK373" s="215">
        <f>ROUND(I373*H373,2)</f>
        <v>0</v>
      </c>
      <c r="BL373" s="25" t="s">
        <v>190</v>
      </c>
      <c r="BM373" s="25" t="s">
        <v>520</v>
      </c>
    </row>
    <row r="374" spans="2:51" s="12" customFormat="1" ht="13.5">
      <c r="B374" s="216"/>
      <c r="C374" s="217"/>
      <c r="D374" s="218" t="s">
        <v>192</v>
      </c>
      <c r="E374" s="219" t="s">
        <v>34</v>
      </c>
      <c r="F374" s="220" t="s">
        <v>521</v>
      </c>
      <c r="G374" s="217"/>
      <c r="H374" s="221" t="s">
        <v>34</v>
      </c>
      <c r="I374" s="222"/>
      <c r="J374" s="217"/>
      <c r="K374" s="217"/>
      <c r="L374" s="223"/>
      <c r="M374" s="224"/>
      <c r="N374" s="225"/>
      <c r="O374" s="225"/>
      <c r="P374" s="225"/>
      <c r="Q374" s="225"/>
      <c r="R374" s="225"/>
      <c r="S374" s="225"/>
      <c r="T374" s="226"/>
      <c r="AT374" s="227" t="s">
        <v>192</v>
      </c>
      <c r="AU374" s="227" t="s">
        <v>89</v>
      </c>
      <c r="AV374" s="12" t="s">
        <v>85</v>
      </c>
      <c r="AW374" s="12" t="s">
        <v>41</v>
      </c>
      <c r="AX374" s="12" t="s">
        <v>78</v>
      </c>
      <c r="AY374" s="227" t="s">
        <v>183</v>
      </c>
    </row>
    <row r="375" spans="2:51" s="12" customFormat="1" ht="13.5">
      <c r="B375" s="216"/>
      <c r="C375" s="217"/>
      <c r="D375" s="218" t="s">
        <v>192</v>
      </c>
      <c r="E375" s="219" t="s">
        <v>34</v>
      </c>
      <c r="F375" s="220" t="s">
        <v>522</v>
      </c>
      <c r="G375" s="217"/>
      <c r="H375" s="221" t="s">
        <v>34</v>
      </c>
      <c r="I375" s="222"/>
      <c r="J375" s="217"/>
      <c r="K375" s="217"/>
      <c r="L375" s="223"/>
      <c r="M375" s="224"/>
      <c r="N375" s="225"/>
      <c r="O375" s="225"/>
      <c r="P375" s="225"/>
      <c r="Q375" s="225"/>
      <c r="R375" s="225"/>
      <c r="S375" s="225"/>
      <c r="T375" s="226"/>
      <c r="AT375" s="227" t="s">
        <v>192</v>
      </c>
      <c r="AU375" s="227" t="s">
        <v>89</v>
      </c>
      <c r="AV375" s="12" t="s">
        <v>85</v>
      </c>
      <c r="AW375" s="12" t="s">
        <v>41</v>
      </c>
      <c r="AX375" s="12" t="s">
        <v>78</v>
      </c>
      <c r="AY375" s="227" t="s">
        <v>183</v>
      </c>
    </row>
    <row r="376" spans="2:51" s="12" customFormat="1" ht="13.5">
      <c r="B376" s="216"/>
      <c r="C376" s="217"/>
      <c r="D376" s="218" t="s">
        <v>192</v>
      </c>
      <c r="E376" s="219" t="s">
        <v>34</v>
      </c>
      <c r="F376" s="220" t="s">
        <v>523</v>
      </c>
      <c r="G376" s="217"/>
      <c r="H376" s="221" t="s">
        <v>34</v>
      </c>
      <c r="I376" s="222"/>
      <c r="J376" s="217"/>
      <c r="K376" s="217"/>
      <c r="L376" s="223"/>
      <c r="M376" s="224"/>
      <c r="N376" s="225"/>
      <c r="O376" s="225"/>
      <c r="P376" s="225"/>
      <c r="Q376" s="225"/>
      <c r="R376" s="225"/>
      <c r="S376" s="225"/>
      <c r="T376" s="226"/>
      <c r="AT376" s="227" t="s">
        <v>192</v>
      </c>
      <c r="AU376" s="227" t="s">
        <v>89</v>
      </c>
      <c r="AV376" s="12" t="s">
        <v>85</v>
      </c>
      <c r="AW376" s="12" t="s">
        <v>41</v>
      </c>
      <c r="AX376" s="12" t="s">
        <v>78</v>
      </c>
      <c r="AY376" s="227" t="s">
        <v>183</v>
      </c>
    </row>
    <row r="377" spans="2:51" s="12" customFormat="1" ht="13.5">
      <c r="B377" s="216"/>
      <c r="C377" s="217"/>
      <c r="D377" s="218" t="s">
        <v>192</v>
      </c>
      <c r="E377" s="219" t="s">
        <v>34</v>
      </c>
      <c r="F377" s="220" t="s">
        <v>524</v>
      </c>
      <c r="G377" s="217"/>
      <c r="H377" s="221" t="s">
        <v>34</v>
      </c>
      <c r="I377" s="222"/>
      <c r="J377" s="217"/>
      <c r="K377" s="217"/>
      <c r="L377" s="223"/>
      <c r="M377" s="224"/>
      <c r="N377" s="225"/>
      <c r="O377" s="225"/>
      <c r="P377" s="225"/>
      <c r="Q377" s="225"/>
      <c r="R377" s="225"/>
      <c r="S377" s="225"/>
      <c r="T377" s="226"/>
      <c r="AT377" s="227" t="s">
        <v>192</v>
      </c>
      <c r="AU377" s="227" t="s">
        <v>89</v>
      </c>
      <c r="AV377" s="12" t="s">
        <v>85</v>
      </c>
      <c r="AW377" s="12" t="s">
        <v>41</v>
      </c>
      <c r="AX377" s="12" t="s">
        <v>78</v>
      </c>
      <c r="AY377" s="227" t="s">
        <v>183</v>
      </c>
    </row>
    <row r="378" spans="2:51" s="12" customFormat="1" ht="13.5">
      <c r="B378" s="216"/>
      <c r="C378" s="217"/>
      <c r="D378" s="218" t="s">
        <v>192</v>
      </c>
      <c r="E378" s="219" t="s">
        <v>34</v>
      </c>
      <c r="F378" s="220" t="s">
        <v>525</v>
      </c>
      <c r="G378" s="217"/>
      <c r="H378" s="221" t="s">
        <v>34</v>
      </c>
      <c r="I378" s="222"/>
      <c r="J378" s="217"/>
      <c r="K378" s="217"/>
      <c r="L378" s="223"/>
      <c r="M378" s="224"/>
      <c r="N378" s="225"/>
      <c r="O378" s="225"/>
      <c r="P378" s="225"/>
      <c r="Q378" s="225"/>
      <c r="R378" s="225"/>
      <c r="S378" s="225"/>
      <c r="T378" s="226"/>
      <c r="AT378" s="227" t="s">
        <v>192</v>
      </c>
      <c r="AU378" s="227" t="s">
        <v>89</v>
      </c>
      <c r="AV378" s="12" t="s">
        <v>85</v>
      </c>
      <c r="AW378" s="12" t="s">
        <v>41</v>
      </c>
      <c r="AX378" s="12" t="s">
        <v>78</v>
      </c>
      <c r="AY378" s="227" t="s">
        <v>183</v>
      </c>
    </row>
    <row r="379" spans="2:51" s="12" customFormat="1" ht="13.5">
      <c r="B379" s="216"/>
      <c r="C379" s="217"/>
      <c r="D379" s="218" t="s">
        <v>192</v>
      </c>
      <c r="E379" s="219" t="s">
        <v>34</v>
      </c>
      <c r="F379" s="220" t="s">
        <v>526</v>
      </c>
      <c r="G379" s="217"/>
      <c r="H379" s="221" t="s">
        <v>34</v>
      </c>
      <c r="I379" s="222"/>
      <c r="J379" s="217"/>
      <c r="K379" s="217"/>
      <c r="L379" s="223"/>
      <c r="M379" s="224"/>
      <c r="N379" s="225"/>
      <c r="O379" s="225"/>
      <c r="P379" s="225"/>
      <c r="Q379" s="225"/>
      <c r="R379" s="225"/>
      <c r="S379" s="225"/>
      <c r="T379" s="226"/>
      <c r="AT379" s="227" t="s">
        <v>192</v>
      </c>
      <c r="AU379" s="227" t="s">
        <v>89</v>
      </c>
      <c r="AV379" s="12" t="s">
        <v>85</v>
      </c>
      <c r="AW379" s="12" t="s">
        <v>41</v>
      </c>
      <c r="AX379" s="12" t="s">
        <v>78</v>
      </c>
      <c r="AY379" s="227" t="s">
        <v>183</v>
      </c>
    </row>
    <row r="380" spans="2:51" s="12" customFormat="1" ht="13.5">
      <c r="B380" s="216"/>
      <c r="C380" s="217"/>
      <c r="D380" s="218" t="s">
        <v>192</v>
      </c>
      <c r="E380" s="219" t="s">
        <v>34</v>
      </c>
      <c r="F380" s="220" t="s">
        <v>527</v>
      </c>
      <c r="G380" s="217"/>
      <c r="H380" s="221" t="s">
        <v>34</v>
      </c>
      <c r="I380" s="222"/>
      <c r="J380" s="217"/>
      <c r="K380" s="217"/>
      <c r="L380" s="223"/>
      <c r="M380" s="224"/>
      <c r="N380" s="225"/>
      <c r="O380" s="225"/>
      <c r="P380" s="225"/>
      <c r="Q380" s="225"/>
      <c r="R380" s="225"/>
      <c r="S380" s="225"/>
      <c r="T380" s="226"/>
      <c r="AT380" s="227" t="s">
        <v>192</v>
      </c>
      <c r="AU380" s="227" t="s">
        <v>89</v>
      </c>
      <c r="AV380" s="12" t="s">
        <v>85</v>
      </c>
      <c r="AW380" s="12" t="s">
        <v>41</v>
      </c>
      <c r="AX380" s="12" t="s">
        <v>78</v>
      </c>
      <c r="AY380" s="227" t="s">
        <v>183</v>
      </c>
    </row>
    <row r="381" spans="2:51" s="12" customFormat="1" ht="13.5">
      <c r="B381" s="216"/>
      <c r="C381" s="217"/>
      <c r="D381" s="218" t="s">
        <v>192</v>
      </c>
      <c r="E381" s="219" t="s">
        <v>34</v>
      </c>
      <c r="F381" s="220" t="s">
        <v>528</v>
      </c>
      <c r="G381" s="217"/>
      <c r="H381" s="221" t="s">
        <v>34</v>
      </c>
      <c r="I381" s="222"/>
      <c r="J381" s="217"/>
      <c r="K381" s="217"/>
      <c r="L381" s="223"/>
      <c r="M381" s="224"/>
      <c r="N381" s="225"/>
      <c r="O381" s="225"/>
      <c r="P381" s="225"/>
      <c r="Q381" s="225"/>
      <c r="R381" s="225"/>
      <c r="S381" s="225"/>
      <c r="T381" s="226"/>
      <c r="AT381" s="227" t="s">
        <v>192</v>
      </c>
      <c r="AU381" s="227" t="s">
        <v>89</v>
      </c>
      <c r="AV381" s="12" t="s">
        <v>85</v>
      </c>
      <c r="AW381" s="12" t="s">
        <v>41</v>
      </c>
      <c r="AX381" s="12" t="s">
        <v>78</v>
      </c>
      <c r="AY381" s="227" t="s">
        <v>183</v>
      </c>
    </row>
    <row r="382" spans="2:51" s="12" customFormat="1" ht="13.5">
      <c r="B382" s="216"/>
      <c r="C382" s="217"/>
      <c r="D382" s="218" t="s">
        <v>192</v>
      </c>
      <c r="E382" s="219" t="s">
        <v>34</v>
      </c>
      <c r="F382" s="220" t="s">
        <v>529</v>
      </c>
      <c r="G382" s="217"/>
      <c r="H382" s="221" t="s">
        <v>34</v>
      </c>
      <c r="I382" s="222"/>
      <c r="J382" s="217"/>
      <c r="K382" s="217"/>
      <c r="L382" s="223"/>
      <c r="M382" s="224"/>
      <c r="N382" s="225"/>
      <c r="O382" s="225"/>
      <c r="P382" s="225"/>
      <c r="Q382" s="225"/>
      <c r="R382" s="225"/>
      <c r="S382" s="225"/>
      <c r="T382" s="226"/>
      <c r="AT382" s="227" t="s">
        <v>192</v>
      </c>
      <c r="AU382" s="227" t="s">
        <v>89</v>
      </c>
      <c r="AV382" s="12" t="s">
        <v>85</v>
      </c>
      <c r="AW382" s="12" t="s">
        <v>41</v>
      </c>
      <c r="AX382" s="12" t="s">
        <v>78</v>
      </c>
      <c r="AY382" s="227" t="s">
        <v>183</v>
      </c>
    </row>
    <row r="383" spans="2:51" s="12" customFormat="1" ht="13.5">
      <c r="B383" s="216"/>
      <c r="C383" s="217"/>
      <c r="D383" s="218" t="s">
        <v>192</v>
      </c>
      <c r="E383" s="219" t="s">
        <v>34</v>
      </c>
      <c r="F383" s="220" t="s">
        <v>530</v>
      </c>
      <c r="G383" s="217"/>
      <c r="H383" s="221" t="s">
        <v>34</v>
      </c>
      <c r="I383" s="222"/>
      <c r="J383" s="217"/>
      <c r="K383" s="217"/>
      <c r="L383" s="223"/>
      <c r="M383" s="224"/>
      <c r="N383" s="225"/>
      <c r="O383" s="225"/>
      <c r="P383" s="225"/>
      <c r="Q383" s="225"/>
      <c r="R383" s="225"/>
      <c r="S383" s="225"/>
      <c r="T383" s="226"/>
      <c r="AT383" s="227" t="s">
        <v>192</v>
      </c>
      <c r="AU383" s="227" t="s">
        <v>89</v>
      </c>
      <c r="AV383" s="12" t="s">
        <v>85</v>
      </c>
      <c r="AW383" s="12" t="s">
        <v>41</v>
      </c>
      <c r="AX383" s="12" t="s">
        <v>78</v>
      </c>
      <c r="AY383" s="227" t="s">
        <v>183</v>
      </c>
    </row>
    <row r="384" spans="2:51" s="12" customFormat="1" ht="13.5">
      <c r="B384" s="216"/>
      <c r="C384" s="217"/>
      <c r="D384" s="218" t="s">
        <v>192</v>
      </c>
      <c r="E384" s="219" t="s">
        <v>34</v>
      </c>
      <c r="F384" s="220" t="s">
        <v>531</v>
      </c>
      <c r="G384" s="217"/>
      <c r="H384" s="221" t="s">
        <v>34</v>
      </c>
      <c r="I384" s="222"/>
      <c r="J384" s="217"/>
      <c r="K384" s="217"/>
      <c r="L384" s="223"/>
      <c r="M384" s="224"/>
      <c r="N384" s="225"/>
      <c r="O384" s="225"/>
      <c r="P384" s="225"/>
      <c r="Q384" s="225"/>
      <c r="R384" s="225"/>
      <c r="S384" s="225"/>
      <c r="T384" s="226"/>
      <c r="AT384" s="227" t="s">
        <v>192</v>
      </c>
      <c r="AU384" s="227" t="s">
        <v>89</v>
      </c>
      <c r="AV384" s="12" t="s">
        <v>85</v>
      </c>
      <c r="AW384" s="12" t="s">
        <v>41</v>
      </c>
      <c r="AX384" s="12" t="s">
        <v>78</v>
      </c>
      <c r="AY384" s="227" t="s">
        <v>183</v>
      </c>
    </row>
    <row r="385" spans="2:51" s="12" customFormat="1" ht="13.5">
      <c r="B385" s="216"/>
      <c r="C385" s="217"/>
      <c r="D385" s="218" t="s">
        <v>192</v>
      </c>
      <c r="E385" s="219" t="s">
        <v>34</v>
      </c>
      <c r="F385" s="220" t="s">
        <v>532</v>
      </c>
      <c r="G385" s="217"/>
      <c r="H385" s="221" t="s">
        <v>34</v>
      </c>
      <c r="I385" s="222"/>
      <c r="J385" s="217"/>
      <c r="K385" s="217"/>
      <c r="L385" s="223"/>
      <c r="M385" s="224"/>
      <c r="N385" s="225"/>
      <c r="O385" s="225"/>
      <c r="P385" s="225"/>
      <c r="Q385" s="225"/>
      <c r="R385" s="225"/>
      <c r="S385" s="225"/>
      <c r="T385" s="226"/>
      <c r="AT385" s="227" t="s">
        <v>192</v>
      </c>
      <c r="AU385" s="227" t="s">
        <v>89</v>
      </c>
      <c r="AV385" s="12" t="s">
        <v>85</v>
      </c>
      <c r="AW385" s="12" t="s">
        <v>41</v>
      </c>
      <c r="AX385" s="12" t="s">
        <v>78</v>
      </c>
      <c r="AY385" s="227" t="s">
        <v>183</v>
      </c>
    </row>
    <row r="386" spans="2:51" s="13" customFormat="1" ht="13.5">
      <c r="B386" s="228"/>
      <c r="C386" s="229"/>
      <c r="D386" s="218" t="s">
        <v>192</v>
      </c>
      <c r="E386" s="230" t="s">
        <v>34</v>
      </c>
      <c r="F386" s="231" t="s">
        <v>85</v>
      </c>
      <c r="G386" s="229"/>
      <c r="H386" s="232">
        <v>1</v>
      </c>
      <c r="I386" s="233"/>
      <c r="J386" s="229"/>
      <c r="K386" s="229"/>
      <c r="L386" s="234"/>
      <c r="M386" s="235"/>
      <c r="N386" s="236"/>
      <c r="O386" s="236"/>
      <c r="P386" s="236"/>
      <c r="Q386" s="236"/>
      <c r="R386" s="236"/>
      <c r="S386" s="236"/>
      <c r="T386" s="237"/>
      <c r="AT386" s="238" t="s">
        <v>192</v>
      </c>
      <c r="AU386" s="238" t="s">
        <v>89</v>
      </c>
      <c r="AV386" s="13" t="s">
        <v>89</v>
      </c>
      <c r="AW386" s="13" t="s">
        <v>41</v>
      </c>
      <c r="AX386" s="13" t="s">
        <v>78</v>
      </c>
      <c r="AY386" s="238" t="s">
        <v>183</v>
      </c>
    </row>
    <row r="387" spans="2:51" s="14" customFormat="1" ht="13.5">
      <c r="B387" s="239"/>
      <c r="C387" s="240"/>
      <c r="D387" s="252" t="s">
        <v>192</v>
      </c>
      <c r="E387" s="262" t="s">
        <v>34</v>
      </c>
      <c r="F387" s="263" t="s">
        <v>195</v>
      </c>
      <c r="G387" s="240"/>
      <c r="H387" s="264">
        <v>1</v>
      </c>
      <c r="I387" s="244"/>
      <c r="J387" s="240"/>
      <c r="K387" s="240"/>
      <c r="L387" s="245"/>
      <c r="M387" s="246"/>
      <c r="N387" s="247"/>
      <c r="O387" s="247"/>
      <c r="P387" s="247"/>
      <c r="Q387" s="247"/>
      <c r="R387" s="247"/>
      <c r="S387" s="247"/>
      <c r="T387" s="248"/>
      <c r="AT387" s="249" t="s">
        <v>192</v>
      </c>
      <c r="AU387" s="249" t="s">
        <v>89</v>
      </c>
      <c r="AV387" s="14" t="s">
        <v>196</v>
      </c>
      <c r="AW387" s="14" t="s">
        <v>41</v>
      </c>
      <c r="AX387" s="14" t="s">
        <v>85</v>
      </c>
      <c r="AY387" s="249" t="s">
        <v>183</v>
      </c>
    </row>
    <row r="388" spans="2:65" s="1" customFormat="1" ht="38.25" customHeight="1">
      <c r="B388" s="43"/>
      <c r="C388" s="204" t="s">
        <v>533</v>
      </c>
      <c r="D388" s="204" t="s">
        <v>185</v>
      </c>
      <c r="E388" s="205" t="s">
        <v>534</v>
      </c>
      <c r="F388" s="206" t="s">
        <v>535</v>
      </c>
      <c r="G388" s="207" t="s">
        <v>344</v>
      </c>
      <c r="H388" s="208">
        <v>16</v>
      </c>
      <c r="I388" s="209"/>
      <c r="J388" s="210">
        <f>ROUND(I388*H388,2)</f>
        <v>0</v>
      </c>
      <c r="K388" s="206" t="s">
        <v>189</v>
      </c>
      <c r="L388" s="63"/>
      <c r="M388" s="211" t="s">
        <v>34</v>
      </c>
      <c r="N388" s="212" t="s">
        <v>49</v>
      </c>
      <c r="O388" s="44"/>
      <c r="P388" s="213">
        <f>O388*H388</f>
        <v>0</v>
      </c>
      <c r="Q388" s="213">
        <v>0.00459</v>
      </c>
      <c r="R388" s="213">
        <f>Q388*H388</f>
        <v>0.07344</v>
      </c>
      <c r="S388" s="213">
        <v>0</v>
      </c>
      <c r="T388" s="214">
        <f>S388*H388</f>
        <v>0</v>
      </c>
      <c r="AR388" s="25" t="s">
        <v>190</v>
      </c>
      <c r="AT388" s="25" t="s">
        <v>185</v>
      </c>
      <c r="AU388" s="25" t="s">
        <v>89</v>
      </c>
      <c r="AY388" s="25" t="s">
        <v>183</v>
      </c>
      <c r="BE388" s="215">
        <f>IF(N388="základní",J388,0)</f>
        <v>0</v>
      </c>
      <c r="BF388" s="215">
        <f>IF(N388="snížená",J388,0)</f>
        <v>0</v>
      </c>
      <c r="BG388" s="215">
        <f>IF(N388="zákl. přenesená",J388,0)</f>
        <v>0</v>
      </c>
      <c r="BH388" s="215">
        <f>IF(N388="sníž. přenesená",J388,0)</f>
        <v>0</v>
      </c>
      <c r="BI388" s="215">
        <f>IF(N388="nulová",J388,0)</f>
        <v>0</v>
      </c>
      <c r="BJ388" s="25" t="s">
        <v>85</v>
      </c>
      <c r="BK388" s="215">
        <f>ROUND(I388*H388,2)</f>
        <v>0</v>
      </c>
      <c r="BL388" s="25" t="s">
        <v>190</v>
      </c>
      <c r="BM388" s="25" t="s">
        <v>536</v>
      </c>
    </row>
    <row r="389" spans="2:51" s="13" customFormat="1" ht="13.5">
      <c r="B389" s="228"/>
      <c r="C389" s="229"/>
      <c r="D389" s="218" t="s">
        <v>192</v>
      </c>
      <c r="E389" s="230" t="s">
        <v>34</v>
      </c>
      <c r="F389" s="231" t="s">
        <v>282</v>
      </c>
      <c r="G389" s="229"/>
      <c r="H389" s="232">
        <v>16</v>
      </c>
      <c r="I389" s="233"/>
      <c r="J389" s="229"/>
      <c r="K389" s="229"/>
      <c r="L389" s="234"/>
      <c r="M389" s="235"/>
      <c r="N389" s="236"/>
      <c r="O389" s="236"/>
      <c r="P389" s="236"/>
      <c r="Q389" s="236"/>
      <c r="R389" s="236"/>
      <c r="S389" s="236"/>
      <c r="T389" s="237"/>
      <c r="AT389" s="238" t="s">
        <v>192</v>
      </c>
      <c r="AU389" s="238" t="s">
        <v>89</v>
      </c>
      <c r="AV389" s="13" t="s">
        <v>89</v>
      </c>
      <c r="AW389" s="13" t="s">
        <v>41</v>
      </c>
      <c r="AX389" s="13" t="s">
        <v>78</v>
      </c>
      <c r="AY389" s="238" t="s">
        <v>183</v>
      </c>
    </row>
    <row r="390" spans="2:51" s="14" customFormat="1" ht="13.5">
      <c r="B390" s="239"/>
      <c r="C390" s="240"/>
      <c r="D390" s="252" t="s">
        <v>192</v>
      </c>
      <c r="E390" s="262" t="s">
        <v>34</v>
      </c>
      <c r="F390" s="263" t="s">
        <v>195</v>
      </c>
      <c r="G390" s="240"/>
      <c r="H390" s="264">
        <v>16</v>
      </c>
      <c r="I390" s="244"/>
      <c r="J390" s="240"/>
      <c r="K390" s="240"/>
      <c r="L390" s="245"/>
      <c r="M390" s="246"/>
      <c r="N390" s="247"/>
      <c r="O390" s="247"/>
      <c r="P390" s="247"/>
      <c r="Q390" s="247"/>
      <c r="R390" s="247"/>
      <c r="S390" s="247"/>
      <c r="T390" s="248"/>
      <c r="AT390" s="249" t="s">
        <v>192</v>
      </c>
      <c r="AU390" s="249" t="s">
        <v>89</v>
      </c>
      <c r="AV390" s="14" t="s">
        <v>196</v>
      </c>
      <c r="AW390" s="14" t="s">
        <v>41</v>
      </c>
      <c r="AX390" s="14" t="s">
        <v>85</v>
      </c>
      <c r="AY390" s="249" t="s">
        <v>183</v>
      </c>
    </row>
    <row r="391" spans="2:65" s="1" customFormat="1" ht="16.5" customHeight="1">
      <c r="B391" s="43"/>
      <c r="C391" s="265" t="s">
        <v>537</v>
      </c>
      <c r="D391" s="265" t="s">
        <v>418</v>
      </c>
      <c r="E391" s="266" t="s">
        <v>538</v>
      </c>
      <c r="F391" s="267" t="s">
        <v>539</v>
      </c>
      <c r="G391" s="268" t="s">
        <v>344</v>
      </c>
      <c r="H391" s="269">
        <v>16.16</v>
      </c>
      <c r="I391" s="270"/>
      <c r="J391" s="271">
        <f>ROUND(I391*H391,2)</f>
        <v>0</v>
      </c>
      <c r="K391" s="267" t="s">
        <v>189</v>
      </c>
      <c r="L391" s="272"/>
      <c r="M391" s="273" t="s">
        <v>34</v>
      </c>
      <c r="N391" s="274" t="s">
        <v>49</v>
      </c>
      <c r="O391" s="44"/>
      <c r="P391" s="213">
        <f>O391*H391</f>
        <v>0</v>
      </c>
      <c r="Q391" s="213">
        <v>0.091</v>
      </c>
      <c r="R391" s="213">
        <f>Q391*H391</f>
        <v>1.4705599999999999</v>
      </c>
      <c r="S391" s="213">
        <v>0</v>
      </c>
      <c r="T391" s="214">
        <f>S391*H391</f>
        <v>0</v>
      </c>
      <c r="AR391" s="25" t="s">
        <v>234</v>
      </c>
      <c r="AT391" s="25" t="s">
        <v>418</v>
      </c>
      <c r="AU391" s="25" t="s">
        <v>89</v>
      </c>
      <c r="AY391" s="25" t="s">
        <v>183</v>
      </c>
      <c r="BE391" s="215">
        <f>IF(N391="základní",J391,0)</f>
        <v>0</v>
      </c>
      <c r="BF391" s="215">
        <f>IF(N391="snížená",J391,0)</f>
        <v>0</v>
      </c>
      <c r="BG391" s="215">
        <f>IF(N391="zákl. přenesená",J391,0)</f>
        <v>0</v>
      </c>
      <c r="BH391" s="215">
        <f>IF(N391="sníž. přenesená",J391,0)</f>
        <v>0</v>
      </c>
      <c r="BI391" s="215">
        <f>IF(N391="nulová",J391,0)</f>
        <v>0</v>
      </c>
      <c r="BJ391" s="25" t="s">
        <v>85</v>
      </c>
      <c r="BK391" s="215">
        <f>ROUND(I391*H391,2)</f>
        <v>0</v>
      </c>
      <c r="BL391" s="25" t="s">
        <v>190</v>
      </c>
      <c r="BM391" s="25" t="s">
        <v>540</v>
      </c>
    </row>
    <row r="392" spans="2:51" s="13" customFormat="1" ht="13.5">
      <c r="B392" s="228"/>
      <c r="C392" s="229"/>
      <c r="D392" s="252" t="s">
        <v>192</v>
      </c>
      <c r="E392" s="229"/>
      <c r="F392" s="275" t="s">
        <v>541</v>
      </c>
      <c r="G392" s="229"/>
      <c r="H392" s="276">
        <v>16.16</v>
      </c>
      <c r="I392" s="233"/>
      <c r="J392" s="229"/>
      <c r="K392" s="229"/>
      <c r="L392" s="234"/>
      <c r="M392" s="235"/>
      <c r="N392" s="236"/>
      <c r="O392" s="236"/>
      <c r="P392" s="236"/>
      <c r="Q392" s="236"/>
      <c r="R392" s="236"/>
      <c r="S392" s="236"/>
      <c r="T392" s="237"/>
      <c r="AT392" s="238" t="s">
        <v>192</v>
      </c>
      <c r="AU392" s="238" t="s">
        <v>89</v>
      </c>
      <c r="AV392" s="13" t="s">
        <v>89</v>
      </c>
      <c r="AW392" s="13" t="s">
        <v>6</v>
      </c>
      <c r="AX392" s="13" t="s">
        <v>85</v>
      </c>
      <c r="AY392" s="238" t="s">
        <v>183</v>
      </c>
    </row>
    <row r="393" spans="2:65" s="1" customFormat="1" ht="38.25" customHeight="1">
      <c r="B393" s="43"/>
      <c r="C393" s="204" t="s">
        <v>542</v>
      </c>
      <c r="D393" s="204" t="s">
        <v>185</v>
      </c>
      <c r="E393" s="205" t="s">
        <v>543</v>
      </c>
      <c r="F393" s="206" t="s">
        <v>544</v>
      </c>
      <c r="G393" s="207" t="s">
        <v>344</v>
      </c>
      <c r="H393" s="208">
        <v>6</v>
      </c>
      <c r="I393" s="209"/>
      <c r="J393" s="210">
        <f>ROUND(I393*H393,2)</f>
        <v>0</v>
      </c>
      <c r="K393" s="206" t="s">
        <v>189</v>
      </c>
      <c r="L393" s="63"/>
      <c r="M393" s="211" t="s">
        <v>34</v>
      </c>
      <c r="N393" s="212" t="s">
        <v>49</v>
      </c>
      <c r="O393" s="44"/>
      <c r="P393" s="213">
        <f>O393*H393</f>
        <v>0</v>
      </c>
      <c r="Q393" s="213">
        <v>0.00459</v>
      </c>
      <c r="R393" s="213">
        <f>Q393*H393</f>
        <v>0.027540000000000002</v>
      </c>
      <c r="S393" s="213">
        <v>0</v>
      </c>
      <c r="T393" s="214">
        <f>S393*H393</f>
        <v>0</v>
      </c>
      <c r="AR393" s="25" t="s">
        <v>190</v>
      </c>
      <c r="AT393" s="25" t="s">
        <v>185</v>
      </c>
      <c r="AU393" s="25" t="s">
        <v>89</v>
      </c>
      <c r="AY393" s="25" t="s">
        <v>183</v>
      </c>
      <c r="BE393" s="215">
        <f>IF(N393="základní",J393,0)</f>
        <v>0</v>
      </c>
      <c r="BF393" s="215">
        <f>IF(N393="snížená",J393,0)</f>
        <v>0</v>
      </c>
      <c r="BG393" s="215">
        <f>IF(N393="zákl. přenesená",J393,0)</f>
        <v>0</v>
      </c>
      <c r="BH393" s="215">
        <f>IF(N393="sníž. přenesená",J393,0)</f>
        <v>0</v>
      </c>
      <c r="BI393" s="215">
        <f>IF(N393="nulová",J393,0)</f>
        <v>0</v>
      </c>
      <c r="BJ393" s="25" t="s">
        <v>85</v>
      </c>
      <c r="BK393" s="215">
        <f>ROUND(I393*H393,2)</f>
        <v>0</v>
      </c>
      <c r="BL393" s="25" t="s">
        <v>190</v>
      </c>
      <c r="BM393" s="25" t="s">
        <v>545</v>
      </c>
    </row>
    <row r="394" spans="2:51" s="13" customFormat="1" ht="13.5">
      <c r="B394" s="228"/>
      <c r="C394" s="229"/>
      <c r="D394" s="218" t="s">
        <v>192</v>
      </c>
      <c r="E394" s="230" t="s">
        <v>34</v>
      </c>
      <c r="F394" s="231" t="s">
        <v>222</v>
      </c>
      <c r="G394" s="229"/>
      <c r="H394" s="232">
        <v>6</v>
      </c>
      <c r="I394" s="233"/>
      <c r="J394" s="229"/>
      <c r="K394" s="229"/>
      <c r="L394" s="234"/>
      <c r="M394" s="235"/>
      <c r="N394" s="236"/>
      <c r="O394" s="236"/>
      <c r="P394" s="236"/>
      <c r="Q394" s="236"/>
      <c r="R394" s="236"/>
      <c r="S394" s="236"/>
      <c r="T394" s="237"/>
      <c r="AT394" s="238" t="s">
        <v>192</v>
      </c>
      <c r="AU394" s="238" t="s">
        <v>89</v>
      </c>
      <c r="AV394" s="13" t="s">
        <v>89</v>
      </c>
      <c r="AW394" s="13" t="s">
        <v>41</v>
      </c>
      <c r="AX394" s="13" t="s">
        <v>78</v>
      </c>
      <c r="AY394" s="238" t="s">
        <v>183</v>
      </c>
    </row>
    <row r="395" spans="2:51" s="14" customFormat="1" ht="13.5">
      <c r="B395" s="239"/>
      <c r="C395" s="240"/>
      <c r="D395" s="252" t="s">
        <v>192</v>
      </c>
      <c r="E395" s="262" t="s">
        <v>34</v>
      </c>
      <c r="F395" s="263" t="s">
        <v>195</v>
      </c>
      <c r="G395" s="240"/>
      <c r="H395" s="264">
        <v>6</v>
      </c>
      <c r="I395" s="244"/>
      <c r="J395" s="240"/>
      <c r="K395" s="240"/>
      <c r="L395" s="245"/>
      <c r="M395" s="246"/>
      <c r="N395" s="247"/>
      <c r="O395" s="247"/>
      <c r="P395" s="247"/>
      <c r="Q395" s="247"/>
      <c r="R395" s="247"/>
      <c r="S395" s="247"/>
      <c r="T395" s="248"/>
      <c r="AT395" s="249" t="s">
        <v>192</v>
      </c>
      <c r="AU395" s="249" t="s">
        <v>89</v>
      </c>
      <c r="AV395" s="14" t="s">
        <v>196</v>
      </c>
      <c r="AW395" s="14" t="s">
        <v>41</v>
      </c>
      <c r="AX395" s="14" t="s">
        <v>85</v>
      </c>
      <c r="AY395" s="249" t="s">
        <v>183</v>
      </c>
    </row>
    <row r="396" spans="2:65" s="1" customFormat="1" ht="16.5" customHeight="1">
      <c r="B396" s="43"/>
      <c r="C396" s="265" t="s">
        <v>546</v>
      </c>
      <c r="D396" s="265" t="s">
        <v>418</v>
      </c>
      <c r="E396" s="266" t="s">
        <v>547</v>
      </c>
      <c r="F396" s="267" t="s">
        <v>548</v>
      </c>
      <c r="G396" s="268" t="s">
        <v>344</v>
      </c>
      <c r="H396" s="269">
        <v>6.06</v>
      </c>
      <c r="I396" s="270"/>
      <c r="J396" s="271">
        <f>ROUND(I396*H396,2)</f>
        <v>0</v>
      </c>
      <c r="K396" s="267" t="s">
        <v>189</v>
      </c>
      <c r="L396" s="272"/>
      <c r="M396" s="273" t="s">
        <v>34</v>
      </c>
      <c r="N396" s="274" t="s">
        <v>49</v>
      </c>
      <c r="O396" s="44"/>
      <c r="P396" s="213">
        <f>O396*H396</f>
        <v>0</v>
      </c>
      <c r="Q396" s="213">
        <v>0.157</v>
      </c>
      <c r="R396" s="213">
        <f>Q396*H396</f>
        <v>0.9514199999999999</v>
      </c>
      <c r="S396" s="213">
        <v>0</v>
      </c>
      <c r="T396" s="214">
        <f>S396*H396</f>
        <v>0</v>
      </c>
      <c r="AR396" s="25" t="s">
        <v>234</v>
      </c>
      <c r="AT396" s="25" t="s">
        <v>418</v>
      </c>
      <c r="AU396" s="25" t="s">
        <v>89</v>
      </c>
      <c r="AY396" s="25" t="s">
        <v>183</v>
      </c>
      <c r="BE396" s="215">
        <f>IF(N396="základní",J396,0)</f>
        <v>0</v>
      </c>
      <c r="BF396" s="215">
        <f>IF(N396="snížená",J396,0)</f>
        <v>0</v>
      </c>
      <c r="BG396" s="215">
        <f>IF(N396="zákl. přenesená",J396,0)</f>
        <v>0</v>
      </c>
      <c r="BH396" s="215">
        <f>IF(N396="sníž. přenesená",J396,0)</f>
        <v>0</v>
      </c>
      <c r="BI396" s="215">
        <f>IF(N396="nulová",J396,0)</f>
        <v>0</v>
      </c>
      <c r="BJ396" s="25" t="s">
        <v>85</v>
      </c>
      <c r="BK396" s="215">
        <f>ROUND(I396*H396,2)</f>
        <v>0</v>
      </c>
      <c r="BL396" s="25" t="s">
        <v>190</v>
      </c>
      <c r="BM396" s="25" t="s">
        <v>549</v>
      </c>
    </row>
    <row r="397" spans="2:51" s="13" customFormat="1" ht="13.5">
      <c r="B397" s="228"/>
      <c r="C397" s="229"/>
      <c r="D397" s="252" t="s">
        <v>192</v>
      </c>
      <c r="E397" s="229"/>
      <c r="F397" s="275" t="s">
        <v>550</v>
      </c>
      <c r="G397" s="229"/>
      <c r="H397" s="276">
        <v>6.06</v>
      </c>
      <c r="I397" s="233"/>
      <c r="J397" s="229"/>
      <c r="K397" s="229"/>
      <c r="L397" s="234"/>
      <c r="M397" s="235"/>
      <c r="N397" s="236"/>
      <c r="O397" s="236"/>
      <c r="P397" s="236"/>
      <c r="Q397" s="236"/>
      <c r="R397" s="236"/>
      <c r="S397" s="236"/>
      <c r="T397" s="237"/>
      <c r="AT397" s="238" t="s">
        <v>192</v>
      </c>
      <c r="AU397" s="238" t="s">
        <v>89</v>
      </c>
      <c r="AV397" s="13" t="s">
        <v>89</v>
      </c>
      <c r="AW397" s="13" t="s">
        <v>6</v>
      </c>
      <c r="AX397" s="13" t="s">
        <v>85</v>
      </c>
      <c r="AY397" s="238" t="s">
        <v>183</v>
      </c>
    </row>
    <row r="398" spans="2:65" s="1" customFormat="1" ht="25.5" customHeight="1">
      <c r="B398" s="43"/>
      <c r="C398" s="204" t="s">
        <v>551</v>
      </c>
      <c r="D398" s="204" t="s">
        <v>185</v>
      </c>
      <c r="E398" s="205" t="s">
        <v>552</v>
      </c>
      <c r="F398" s="206" t="s">
        <v>553</v>
      </c>
      <c r="G398" s="207" t="s">
        <v>274</v>
      </c>
      <c r="H398" s="208">
        <v>0.056</v>
      </c>
      <c r="I398" s="209"/>
      <c r="J398" s="210">
        <f>ROUND(I398*H398,2)</f>
        <v>0</v>
      </c>
      <c r="K398" s="206" t="s">
        <v>189</v>
      </c>
      <c r="L398" s="63"/>
      <c r="M398" s="211" t="s">
        <v>34</v>
      </c>
      <c r="N398" s="212" t="s">
        <v>49</v>
      </c>
      <c r="O398" s="44"/>
      <c r="P398" s="213">
        <f>O398*H398</f>
        <v>0</v>
      </c>
      <c r="Q398" s="213">
        <v>1.03802</v>
      </c>
      <c r="R398" s="213">
        <f>Q398*H398</f>
        <v>0.05812912</v>
      </c>
      <c r="S398" s="213">
        <v>0</v>
      </c>
      <c r="T398" s="214">
        <f>S398*H398</f>
        <v>0</v>
      </c>
      <c r="AR398" s="25" t="s">
        <v>190</v>
      </c>
      <c r="AT398" s="25" t="s">
        <v>185</v>
      </c>
      <c r="AU398" s="25" t="s">
        <v>89</v>
      </c>
      <c r="AY398" s="25" t="s">
        <v>183</v>
      </c>
      <c r="BE398" s="215">
        <f>IF(N398="základní",J398,0)</f>
        <v>0</v>
      </c>
      <c r="BF398" s="215">
        <f>IF(N398="snížená",J398,0)</f>
        <v>0</v>
      </c>
      <c r="BG398" s="215">
        <f>IF(N398="zákl. přenesená",J398,0)</f>
        <v>0</v>
      </c>
      <c r="BH398" s="215">
        <f>IF(N398="sníž. přenesená",J398,0)</f>
        <v>0</v>
      </c>
      <c r="BI398" s="215">
        <f>IF(N398="nulová",J398,0)</f>
        <v>0</v>
      </c>
      <c r="BJ398" s="25" t="s">
        <v>85</v>
      </c>
      <c r="BK398" s="215">
        <f>ROUND(I398*H398,2)</f>
        <v>0</v>
      </c>
      <c r="BL398" s="25" t="s">
        <v>190</v>
      </c>
      <c r="BM398" s="25" t="s">
        <v>554</v>
      </c>
    </row>
    <row r="399" spans="2:51" s="13" customFormat="1" ht="13.5">
      <c r="B399" s="228"/>
      <c r="C399" s="229"/>
      <c r="D399" s="218" t="s">
        <v>192</v>
      </c>
      <c r="E399" s="230" t="s">
        <v>34</v>
      </c>
      <c r="F399" s="231" t="s">
        <v>555</v>
      </c>
      <c r="G399" s="229"/>
      <c r="H399" s="232">
        <v>0.011</v>
      </c>
      <c r="I399" s="233"/>
      <c r="J399" s="229"/>
      <c r="K399" s="229"/>
      <c r="L399" s="234"/>
      <c r="M399" s="235"/>
      <c r="N399" s="236"/>
      <c r="O399" s="236"/>
      <c r="P399" s="236"/>
      <c r="Q399" s="236"/>
      <c r="R399" s="236"/>
      <c r="S399" s="236"/>
      <c r="T399" s="237"/>
      <c r="AT399" s="238" t="s">
        <v>192</v>
      </c>
      <c r="AU399" s="238" t="s">
        <v>89</v>
      </c>
      <c r="AV399" s="13" t="s">
        <v>89</v>
      </c>
      <c r="AW399" s="13" t="s">
        <v>41</v>
      </c>
      <c r="AX399" s="13" t="s">
        <v>78</v>
      </c>
      <c r="AY399" s="238" t="s">
        <v>183</v>
      </c>
    </row>
    <row r="400" spans="2:51" s="14" customFormat="1" ht="13.5">
      <c r="B400" s="239"/>
      <c r="C400" s="240"/>
      <c r="D400" s="218" t="s">
        <v>192</v>
      </c>
      <c r="E400" s="241" t="s">
        <v>34</v>
      </c>
      <c r="F400" s="242" t="s">
        <v>195</v>
      </c>
      <c r="G400" s="240"/>
      <c r="H400" s="243">
        <v>0.011</v>
      </c>
      <c r="I400" s="244"/>
      <c r="J400" s="240"/>
      <c r="K400" s="240"/>
      <c r="L400" s="245"/>
      <c r="M400" s="246"/>
      <c r="N400" s="247"/>
      <c r="O400" s="247"/>
      <c r="P400" s="247"/>
      <c r="Q400" s="247"/>
      <c r="R400" s="247"/>
      <c r="S400" s="247"/>
      <c r="T400" s="248"/>
      <c r="AT400" s="249" t="s">
        <v>192</v>
      </c>
      <c r="AU400" s="249" t="s">
        <v>89</v>
      </c>
      <c r="AV400" s="14" t="s">
        <v>196</v>
      </c>
      <c r="AW400" s="14" t="s">
        <v>41</v>
      </c>
      <c r="AX400" s="14" t="s">
        <v>78</v>
      </c>
      <c r="AY400" s="249" t="s">
        <v>183</v>
      </c>
    </row>
    <row r="401" spans="2:51" s="13" customFormat="1" ht="13.5">
      <c r="B401" s="228"/>
      <c r="C401" s="229"/>
      <c r="D401" s="218" t="s">
        <v>192</v>
      </c>
      <c r="E401" s="230" t="s">
        <v>34</v>
      </c>
      <c r="F401" s="231" t="s">
        <v>556</v>
      </c>
      <c r="G401" s="229"/>
      <c r="H401" s="232">
        <v>0.04</v>
      </c>
      <c r="I401" s="233"/>
      <c r="J401" s="229"/>
      <c r="K401" s="229"/>
      <c r="L401" s="234"/>
      <c r="M401" s="235"/>
      <c r="N401" s="236"/>
      <c r="O401" s="236"/>
      <c r="P401" s="236"/>
      <c r="Q401" s="236"/>
      <c r="R401" s="236"/>
      <c r="S401" s="236"/>
      <c r="T401" s="237"/>
      <c r="AT401" s="238" t="s">
        <v>192</v>
      </c>
      <c r="AU401" s="238" t="s">
        <v>89</v>
      </c>
      <c r="AV401" s="13" t="s">
        <v>89</v>
      </c>
      <c r="AW401" s="13" t="s">
        <v>41</v>
      </c>
      <c r="AX401" s="13" t="s">
        <v>78</v>
      </c>
      <c r="AY401" s="238" t="s">
        <v>183</v>
      </c>
    </row>
    <row r="402" spans="2:51" s="13" customFormat="1" ht="13.5">
      <c r="B402" s="228"/>
      <c r="C402" s="229"/>
      <c r="D402" s="218" t="s">
        <v>192</v>
      </c>
      <c r="E402" s="230" t="s">
        <v>34</v>
      </c>
      <c r="F402" s="231" t="s">
        <v>557</v>
      </c>
      <c r="G402" s="229"/>
      <c r="H402" s="232">
        <v>0.005</v>
      </c>
      <c r="I402" s="233"/>
      <c r="J402" s="229"/>
      <c r="K402" s="229"/>
      <c r="L402" s="234"/>
      <c r="M402" s="235"/>
      <c r="N402" s="236"/>
      <c r="O402" s="236"/>
      <c r="P402" s="236"/>
      <c r="Q402" s="236"/>
      <c r="R402" s="236"/>
      <c r="S402" s="236"/>
      <c r="T402" s="237"/>
      <c r="AT402" s="238" t="s">
        <v>192</v>
      </c>
      <c r="AU402" s="238" t="s">
        <v>89</v>
      </c>
      <c r="AV402" s="13" t="s">
        <v>89</v>
      </c>
      <c r="AW402" s="13" t="s">
        <v>41</v>
      </c>
      <c r="AX402" s="13" t="s">
        <v>78</v>
      </c>
      <c r="AY402" s="238" t="s">
        <v>183</v>
      </c>
    </row>
    <row r="403" spans="2:51" s="14" customFormat="1" ht="13.5">
      <c r="B403" s="239"/>
      <c r="C403" s="240"/>
      <c r="D403" s="218" t="s">
        <v>192</v>
      </c>
      <c r="E403" s="241" t="s">
        <v>34</v>
      </c>
      <c r="F403" s="242" t="s">
        <v>195</v>
      </c>
      <c r="G403" s="240"/>
      <c r="H403" s="243">
        <v>0.045</v>
      </c>
      <c r="I403" s="244"/>
      <c r="J403" s="240"/>
      <c r="K403" s="240"/>
      <c r="L403" s="245"/>
      <c r="M403" s="246"/>
      <c r="N403" s="247"/>
      <c r="O403" s="247"/>
      <c r="P403" s="247"/>
      <c r="Q403" s="247"/>
      <c r="R403" s="247"/>
      <c r="S403" s="247"/>
      <c r="T403" s="248"/>
      <c r="AT403" s="249" t="s">
        <v>192</v>
      </c>
      <c r="AU403" s="249" t="s">
        <v>89</v>
      </c>
      <c r="AV403" s="14" t="s">
        <v>196</v>
      </c>
      <c r="AW403" s="14" t="s">
        <v>41</v>
      </c>
      <c r="AX403" s="14" t="s">
        <v>78</v>
      </c>
      <c r="AY403" s="249" t="s">
        <v>183</v>
      </c>
    </row>
    <row r="404" spans="2:51" s="15" customFormat="1" ht="13.5">
      <c r="B404" s="250"/>
      <c r="C404" s="251"/>
      <c r="D404" s="252" t="s">
        <v>192</v>
      </c>
      <c r="E404" s="253" t="s">
        <v>34</v>
      </c>
      <c r="F404" s="254" t="s">
        <v>201</v>
      </c>
      <c r="G404" s="251"/>
      <c r="H404" s="255">
        <v>0.056</v>
      </c>
      <c r="I404" s="256"/>
      <c r="J404" s="251"/>
      <c r="K404" s="251"/>
      <c r="L404" s="257"/>
      <c r="M404" s="258"/>
      <c r="N404" s="259"/>
      <c r="O404" s="259"/>
      <c r="P404" s="259"/>
      <c r="Q404" s="259"/>
      <c r="R404" s="259"/>
      <c r="S404" s="259"/>
      <c r="T404" s="260"/>
      <c r="AT404" s="261" t="s">
        <v>192</v>
      </c>
      <c r="AU404" s="261" t="s">
        <v>89</v>
      </c>
      <c r="AV404" s="15" t="s">
        <v>190</v>
      </c>
      <c r="AW404" s="15" t="s">
        <v>41</v>
      </c>
      <c r="AX404" s="15" t="s">
        <v>85</v>
      </c>
      <c r="AY404" s="261" t="s">
        <v>183</v>
      </c>
    </row>
    <row r="405" spans="2:65" s="1" customFormat="1" ht="16.5" customHeight="1">
      <c r="B405" s="43"/>
      <c r="C405" s="204" t="s">
        <v>558</v>
      </c>
      <c r="D405" s="204" t="s">
        <v>185</v>
      </c>
      <c r="E405" s="205" t="s">
        <v>559</v>
      </c>
      <c r="F405" s="206" t="s">
        <v>560</v>
      </c>
      <c r="G405" s="207" t="s">
        <v>188</v>
      </c>
      <c r="H405" s="208">
        <v>1.547</v>
      </c>
      <c r="I405" s="209"/>
      <c r="J405" s="210">
        <f>ROUND(I405*H405,2)</f>
        <v>0</v>
      </c>
      <c r="K405" s="206" t="s">
        <v>189</v>
      </c>
      <c r="L405" s="63"/>
      <c r="M405" s="211" t="s">
        <v>34</v>
      </c>
      <c r="N405" s="212" t="s">
        <v>49</v>
      </c>
      <c r="O405" s="44"/>
      <c r="P405" s="213">
        <f>O405*H405</f>
        <v>0</v>
      </c>
      <c r="Q405" s="213">
        <v>2.5961</v>
      </c>
      <c r="R405" s="213">
        <f>Q405*H405</f>
        <v>4.016166699999999</v>
      </c>
      <c r="S405" s="213">
        <v>0</v>
      </c>
      <c r="T405" s="214">
        <f>S405*H405</f>
        <v>0</v>
      </c>
      <c r="AR405" s="25" t="s">
        <v>190</v>
      </c>
      <c r="AT405" s="25" t="s">
        <v>185</v>
      </c>
      <c r="AU405" s="25" t="s">
        <v>89</v>
      </c>
      <c r="AY405" s="25" t="s">
        <v>183</v>
      </c>
      <c r="BE405" s="215">
        <f>IF(N405="základní",J405,0)</f>
        <v>0</v>
      </c>
      <c r="BF405" s="215">
        <f>IF(N405="snížená",J405,0)</f>
        <v>0</v>
      </c>
      <c r="BG405" s="215">
        <f>IF(N405="zákl. přenesená",J405,0)</f>
        <v>0</v>
      </c>
      <c r="BH405" s="215">
        <f>IF(N405="sníž. přenesená",J405,0)</f>
        <v>0</v>
      </c>
      <c r="BI405" s="215">
        <f>IF(N405="nulová",J405,0)</f>
        <v>0</v>
      </c>
      <c r="BJ405" s="25" t="s">
        <v>85</v>
      </c>
      <c r="BK405" s="215">
        <f>ROUND(I405*H405,2)</f>
        <v>0</v>
      </c>
      <c r="BL405" s="25" t="s">
        <v>190</v>
      </c>
      <c r="BM405" s="25" t="s">
        <v>561</v>
      </c>
    </row>
    <row r="406" spans="2:51" s="13" customFormat="1" ht="13.5">
      <c r="B406" s="228"/>
      <c r="C406" s="229"/>
      <c r="D406" s="218" t="s">
        <v>192</v>
      </c>
      <c r="E406" s="230" t="s">
        <v>34</v>
      </c>
      <c r="F406" s="231" t="s">
        <v>562</v>
      </c>
      <c r="G406" s="229"/>
      <c r="H406" s="232">
        <v>1.308</v>
      </c>
      <c r="I406" s="233"/>
      <c r="J406" s="229"/>
      <c r="K406" s="229"/>
      <c r="L406" s="234"/>
      <c r="M406" s="235"/>
      <c r="N406" s="236"/>
      <c r="O406" s="236"/>
      <c r="P406" s="236"/>
      <c r="Q406" s="236"/>
      <c r="R406" s="236"/>
      <c r="S406" s="236"/>
      <c r="T406" s="237"/>
      <c r="AT406" s="238" t="s">
        <v>192</v>
      </c>
      <c r="AU406" s="238" t="s">
        <v>89</v>
      </c>
      <c r="AV406" s="13" t="s">
        <v>89</v>
      </c>
      <c r="AW406" s="13" t="s">
        <v>41</v>
      </c>
      <c r="AX406" s="13" t="s">
        <v>78</v>
      </c>
      <c r="AY406" s="238" t="s">
        <v>183</v>
      </c>
    </row>
    <row r="407" spans="2:51" s="13" customFormat="1" ht="13.5">
      <c r="B407" s="228"/>
      <c r="C407" s="229"/>
      <c r="D407" s="218" t="s">
        <v>192</v>
      </c>
      <c r="E407" s="230" t="s">
        <v>34</v>
      </c>
      <c r="F407" s="231" t="s">
        <v>563</v>
      </c>
      <c r="G407" s="229"/>
      <c r="H407" s="232">
        <v>0.239</v>
      </c>
      <c r="I407" s="233"/>
      <c r="J407" s="229"/>
      <c r="K407" s="229"/>
      <c r="L407" s="234"/>
      <c r="M407" s="235"/>
      <c r="N407" s="236"/>
      <c r="O407" s="236"/>
      <c r="P407" s="236"/>
      <c r="Q407" s="236"/>
      <c r="R407" s="236"/>
      <c r="S407" s="236"/>
      <c r="T407" s="237"/>
      <c r="AT407" s="238" t="s">
        <v>192</v>
      </c>
      <c r="AU407" s="238" t="s">
        <v>89</v>
      </c>
      <c r="AV407" s="13" t="s">
        <v>89</v>
      </c>
      <c r="AW407" s="13" t="s">
        <v>41</v>
      </c>
      <c r="AX407" s="13" t="s">
        <v>78</v>
      </c>
      <c r="AY407" s="238" t="s">
        <v>183</v>
      </c>
    </row>
    <row r="408" spans="2:51" s="14" customFormat="1" ht="13.5">
      <c r="B408" s="239"/>
      <c r="C408" s="240"/>
      <c r="D408" s="252" t="s">
        <v>192</v>
      </c>
      <c r="E408" s="262" t="s">
        <v>34</v>
      </c>
      <c r="F408" s="263" t="s">
        <v>195</v>
      </c>
      <c r="G408" s="240"/>
      <c r="H408" s="264">
        <v>1.547</v>
      </c>
      <c r="I408" s="244"/>
      <c r="J408" s="240"/>
      <c r="K408" s="240"/>
      <c r="L408" s="245"/>
      <c r="M408" s="246"/>
      <c r="N408" s="247"/>
      <c r="O408" s="247"/>
      <c r="P408" s="247"/>
      <c r="Q408" s="247"/>
      <c r="R408" s="247"/>
      <c r="S408" s="247"/>
      <c r="T408" s="248"/>
      <c r="AT408" s="249" t="s">
        <v>192</v>
      </c>
      <c r="AU408" s="249" t="s">
        <v>89</v>
      </c>
      <c r="AV408" s="14" t="s">
        <v>196</v>
      </c>
      <c r="AW408" s="14" t="s">
        <v>41</v>
      </c>
      <c r="AX408" s="14" t="s">
        <v>85</v>
      </c>
      <c r="AY408" s="249" t="s">
        <v>183</v>
      </c>
    </row>
    <row r="409" spans="2:65" s="1" customFormat="1" ht="63.75" customHeight="1">
      <c r="B409" s="43"/>
      <c r="C409" s="204" t="s">
        <v>564</v>
      </c>
      <c r="D409" s="204" t="s">
        <v>185</v>
      </c>
      <c r="E409" s="205" t="s">
        <v>565</v>
      </c>
      <c r="F409" s="206" t="s">
        <v>566</v>
      </c>
      <c r="G409" s="207" t="s">
        <v>274</v>
      </c>
      <c r="H409" s="208">
        <v>0.256</v>
      </c>
      <c r="I409" s="209"/>
      <c r="J409" s="210">
        <f>ROUND(I409*H409,2)</f>
        <v>0</v>
      </c>
      <c r="K409" s="206" t="s">
        <v>189</v>
      </c>
      <c r="L409" s="63"/>
      <c r="M409" s="211" t="s">
        <v>34</v>
      </c>
      <c r="N409" s="212" t="s">
        <v>49</v>
      </c>
      <c r="O409" s="44"/>
      <c r="P409" s="213">
        <f>O409*H409</f>
        <v>0</v>
      </c>
      <c r="Q409" s="213">
        <v>1.05306</v>
      </c>
      <c r="R409" s="213">
        <f>Q409*H409</f>
        <v>0.26958336000000005</v>
      </c>
      <c r="S409" s="213">
        <v>0</v>
      </c>
      <c r="T409" s="214">
        <f>S409*H409</f>
        <v>0</v>
      </c>
      <c r="AR409" s="25" t="s">
        <v>190</v>
      </c>
      <c r="AT409" s="25" t="s">
        <v>185</v>
      </c>
      <c r="AU409" s="25" t="s">
        <v>89</v>
      </c>
      <c r="AY409" s="25" t="s">
        <v>183</v>
      </c>
      <c r="BE409" s="215">
        <f>IF(N409="základní",J409,0)</f>
        <v>0</v>
      </c>
      <c r="BF409" s="215">
        <f>IF(N409="snížená",J409,0)</f>
        <v>0</v>
      </c>
      <c r="BG409" s="215">
        <f>IF(N409="zákl. přenesená",J409,0)</f>
        <v>0</v>
      </c>
      <c r="BH409" s="215">
        <f>IF(N409="sníž. přenesená",J409,0)</f>
        <v>0</v>
      </c>
      <c r="BI409" s="215">
        <f>IF(N409="nulová",J409,0)</f>
        <v>0</v>
      </c>
      <c r="BJ409" s="25" t="s">
        <v>85</v>
      </c>
      <c r="BK409" s="215">
        <f>ROUND(I409*H409,2)</f>
        <v>0</v>
      </c>
      <c r="BL409" s="25" t="s">
        <v>190</v>
      </c>
      <c r="BM409" s="25" t="s">
        <v>567</v>
      </c>
    </row>
    <row r="410" spans="2:51" s="13" customFormat="1" ht="13.5">
      <c r="B410" s="228"/>
      <c r="C410" s="229"/>
      <c r="D410" s="218" t="s">
        <v>192</v>
      </c>
      <c r="E410" s="230" t="s">
        <v>34</v>
      </c>
      <c r="F410" s="231" t="s">
        <v>568</v>
      </c>
      <c r="G410" s="229"/>
      <c r="H410" s="232">
        <v>0.099</v>
      </c>
      <c r="I410" s="233"/>
      <c r="J410" s="229"/>
      <c r="K410" s="229"/>
      <c r="L410" s="234"/>
      <c r="M410" s="235"/>
      <c r="N410" s="236"/>
      <c r="O410" s="236"/>
      <c r="P410" s="236"/>
      <c r="Q410" s="236"/>
      <c r="R410" s="236"/>
      <c r="S410" s="236"/>
      <c r="T410" s="237"/>
      <c r="AT410" s="238" t="s">
        <v>192</v>
      </c>
      <c r="AU410" s="238" t="s">
        <v>89</v>
      </c>
      <c r="AV410" s="13" t="s">
        <v>89</v>
      </c>
      <c r="AW410" s="13" t="s">
        <v>41</v>
      </c>
      <c r="AX410" s="13" t="s">
        <v>78</v>
      </c>
      <c r="AY410" s="238" t="s">
        <v>183</v>
      </c>
    </row>
    <row r="411" spans="2:51" s="13" customFormat="1" ht="13.5">
      <c r="B411" s="228"/>
      <c r="C411" s="229"/>
      <c r="D411" s="218" t="s">
        <v>192</v>
      </c>
      <c r="E411" s="230" t="s">
        <v>34</v>
      </c>
      <c r="F411" s="231" t="s">
        <v>569</v>
      </c>
      <c r="G411" s="229"/>
      <c r="H411" s="232">
        <v>0.157</v>
      </c>
      <c r="I411" s="233"/>
      <c r="J411" s="229"/>
      <c r="K411" s="229"/>
      <c r="L411" s="234"/>
      <c r="M411" s="235"/>
      <c r="N411" s="236"/>
      <c r="O411" s="236"/>
      <c r="P411" s="236"/>
      <c r="Q411" s="236"/>
      <c r="R411" s="236"/>
      <c r="S411" s="236"/>
      <c r="T411" s="237"/>
      <c r="AT411" s="238" t="s">
        <v>192</v>
      </c>
      <c r="AU411" s="238" t="s">
        <v>89</v>
      </c>
      <c r="AV411" s="13" t="s">
        <v>89</v>
      </c>
      <c r="AW411" s="13" t="s">
        <v>41</v>
      </c>
      <c r="AX411" s="13" t="s">
        <v>78</v>
      </c>
      <c r="AY411" s="238" t="s">
        <v>183</v>
      </c>
    </row>
    <row r="412" spans="2:51" s="14" customFormat="1" ht="13.5">
      <c r="B412" s="239"/>
      <c r="C412" s="240"/>
      <c r="D412" s="252" t="s">
        <v>192</v>
      </c>
      <c r="E412" s="262" t="s">
        <v>34</v>
      </c>
      <c r="F412" s="263" t="s">
        <v>195</v>
      </c>
      <c r="G412" s="240"/>
      <c r="H412" s="264">
        <v>0.256</v>
      </c>
      <c r="I412" s="244"/>
      <c r="J412" s="240"/>
      <c r="K412" s="240"/>
      <c r="L412" s="245"/>
      <c r="M412" s="246"/>
      <c r="N412" s="247"/>
      <c r="O412" s="247"/>
      <c r="P412" s="247"/>
      <c r="Q412" s="247"/>
      <c r="R412" s="247"/>
      <c r="S412" s="247"/>
      <c r="T412" s="248"/>
      <c r="AT412" s="249" t="s">
        <v>192</v>
      </c>
      <c r="AU412" s="249" t="s">
        <v>89</v>
      </c>
      <c r="AV412" s="14" t="s">
        <v>196</v>
      </c>
      <c r="AW412" s="14" t="s">
        <v>41</v>
      </c>
      <c r="AX412" s="14" t="s">
        <v>85</v>
      </c>
      <c r="AY412" s="249" t="s">
        <v>183</v>
      </c>
    </row>
    <row r="413" spans="2:65" s="1" customFormat="1" ht="38.25" customHeight="1">
      <c r="B413" s="43"/>
      <c r="C413" s="204" t="s">
        <v>570</v>
      </c>
      <c r="D413" s="204" t="s">
        <v>185</v>
      </c>
      <c r="E413" s="205" t="s">
        <v>571</v>
      </c>
      <c r="F413" s="206" t="s">
        <v>572</v>
      </c>
      <c r="G413" s="207" t="s">
        <v>465</v>
      </c>
      <c r="H413" s="208">
        <v>26.8</v>
      </c>
      <c r="I413" s="209"/>
      <c r="J413" s="210">
        <f>ROUND(I413*H413,2)</f>
        <v>0</v>
      </c>
      <c r="K413" s="206" t="s">
        <v>189</v>
      </c>
      <c r="L413" s="63"/>
      <c r="M413" s="211" t="s">
        <v>34</v>
      </c>
      <c r="N413" s="212" t="s">
        <v>49</v>
      </c>
      <c r="O413" s="44"/>
      <c r="P413" s="213">
        <f>O413*H413</f>
        <v>0</v>
      </c>
      <c r="Q413" s="213">
        <v>0.01974</v>
      </c>
      <c r="R413" s="213">
        <f>Q413*H413</f>
        <v>0.5290320000000001</v>
      </c>
      <c r="S413" s="213">
        <v>0</v>
      </c>
      <c r="T413" s="214">
        <f>S413*H413</f>
        <v>0</v>
      </c>
      <c r="AR413" s="25" t="s">
        <v>190</v>
      </c>
      <c r="AT413" s="25" t="s">
        <v>185</v>
      </c>
      <c r="AU413" s="25" t="s">
        <v>89</v>
      </c>
      <c r="AY413" s="25" t="s">
        <v>183</v>
      </c>
      <c r="BE413" s="215">
        <f>IF(N413="základní",J413,0)</f>
        <v>0</v>
      </c>
      <c r="BF413" s="215">
        <f>IF(N413="snížená",J413,0)</f>
        <v>0</v>
      </c>
      <c r="BG413" s="215">
        <f>IF(N413="zákl. přenesená",J413,0)</f>
        <v>0</v>
      </c>
      <c r="BH413" s="215">
        <f>IF(N413="sníž. přenesená",J413,0)</f>
        <v>0</v>
      </c>
      <c r="BI413" s="215">
        <f>IF(N413="nulová",J413,0)</f>
        <v>0</v>
      </c>
      <c r="BJ413" s="25" t="s">
        <v>85</v>
      </c>
      <c r="BK413" s="215">
        <f>ROUND(I413*H413,2)</f>
        <v>0</v>
      </c>
      <c r="BL413" s="25" t="s">
        <v>190</v>
      </c>
      <c r="BM413" s="25" t="s">
        <v>573</v>
      </c>
    </row>
    <row r="414" spans="2:51" s="13" customFormat="1" ht="13.5">
      <c r="B414" s="228"/>
      <c r="C414" s="229"/>
      <c r="D414" s="218" t="s">
        <v>192</v>
      </c>
      <c r="E414" s="230" t="s">
        <v>34</v>
      </c>
      <c r="F414" s="231" t="s">
        <v>574</v>
      </c>
      <c r="G414" s="229"/>
      <c r="H414" s="232">
        <v>12.3</v>
      </c>
      <c r="I414" s="233"/>
      <c r="J414" s="229"/>
      <c r="K414" s="229"/>
      <c r="L414" s="234"/>
      <c r="M414" s="235"/>
      <c r="N414" s="236"/>
      <c r="O414" s="236"/>
      <c r="P414" s="236"/>
      <c r="Q414" s="236"/>
      <c r="R414" s="236"/>
      <c r="S414" s="236"/>
      <c r="T414" s="237"/>
      <c r="AT414" s="238" t="s">
        <v>192</v>
      </c>
      <c r="AU414" s="238" t="s">
        <v>89</v>
      </c>
      <c r="AV414" s="13" t="s">
        <v>89</v>
      </c>
      <c r="AW414" s="13" t="s">
        <v>41</v>
      </c>
      <c r="AX414" s="13" t="s">
        <v>78</v>
      </c>
      <c r="AY414" s="238" t="s">
        <v>183</v>
      </c>
    </row>
    <row r="415" spans="2:51" s="13" customFormat="1" ht="13.5">
      <c r="B415" s="228"/>
      <c r="C415" s="229"/>
      <c r="D415" s="218" t="s">
        <v>192</v>
      </c>
      <c r="E415" s="230" t="s">
        <v>34</v>
      </c>
      <c r="F415" s="231" t="s">
        <v>575</v>
      </c>
      <c r="G415" s="229"/>
      <c r="H415" s="232">
        <v>9.8</v>
      </c>
      <c r="I415" s="233"/>
      <c r="J415" s="229"/>
      <c r="K415" s="229"/>
      <c r="L415" s="234"/>
      <c r="M415" s="235"/>
      <c r="N415" s="236"/>
      <c r="O415" s="236"/>
      <c r="P415" s="236"/>
      <c r="Q415" s="236"/>
      <c r="R415" s="236"/>
      <c r="S415" s="236"/>
      <c r="T415" s="237"/>
      <c r="AT415" s="238" t="s">
        <v>192</v>
      </c>
      <c r="AU415" s="238" t="s">
        <v>89</v>
      </c>
      <c r="AV415" s="13" t="s">
        <v>89</v>
      </c>
      <c r="AW415" s="13" t="s">
        <v>41</v>
      </c>
      <c r="AX415" s="13" t="s">
        <v>78</v>
      </c>
      <c r="AY415" s="238" t="s">
        <v>183</v>
      </c>
    </row>
    <row r="416" spans="2:51" s="13" customFormat="1" ht="13.5">
      <c r="B416" s="228"/>
      <c r="C416" s="229"/>
      <c r="D416" s="218" t="s">
        <v>192</v>
      </c>
      <c r="E416" s="230" t="s">
        <v>34</v>
      </c>
      <c r="F416" s="231" t="s">
        <v>576</v>
      </c>
      <c r="G416" s="229"/>
      <c r="H416" s="232">
        <v>4.7</v>
      </c>
      <c r="I416" s="233"/>
      <c r="J416" s="229"/>
      <c r="K416" s="229"/>
      <c r="L416" s="234"/>
      <c r="M416" s="235"/>
      <c r="N416" s="236"/>
      <c r="O416" s="236"/>
      <c r="P416" s="236"/>
      <c r="Q416" s="236"/>
      <c r="R416" s="236"/>
      <c r="S416" s="236"/>
      <c r="T416" s="237"/>
      <c r="AT416" s="238" t="s">
        <v>192</v>
      </c>
      <c r="AU416" s="238" t="s">
        <v>89</v>
      </c>
      <c r="AV416" s="13" t="s">
        <v>89</v>
      </c>
      <c r="AW416" s="13" t="s">
        <v>41</v>
      </c>
      <c r="AX416" s="13" t="s">
        <v>78</v>
      </c>
      <c r="AY416" s="238" t="s">
        <v>183</v>
      </c>
    </row>
    <row r="417" spans="2:51" s="14" customFormat="1" ht="13.5">
      <c r="B417" s="239"/>
      <c r="C417" s="240"/>
      <c r="D417" s="252" t="s">
        <v>192</v>
      </c>
      <c r="E417" s="262" t="s">
        <v>34</v>
      </c>
      <c r="F417" s="263" t="s">
        <v>195</v>
      </c>
      <c r="G417" s="240"/>
      <c r="H417" s="264">
        <v>26.8</v>
      </c>
      <c r="I417" s="244"/>
      <c r="J417" s="240"/>
      <c r="K417" s="240"/>
      <c r="L417" s="245"/>
      <c r="M417" s="246"/>
      <c r="N417" s="247"/>
      <c r="O417" s="247"/>
      <c r="P417" s="247"/>
      <c r="Q417" s="247"/>
      <c r="R417" s="247"/>
      <c r="S417" s="247"/>
      <c r="T417" s="248"/>
      <c r="AT417" s="249" t="s">
        <v>192</v>
      </c>
      <c r="AU417" s="249" t="s">
        <v>89</v>
      </c>
      <c r="AV417" s="14" t="s">
        <v>196</v>
      </c>
      <c r="AW417" s="14" t="s">
        <v>41</v>
      </c>
      <c r="AX417" s="14" t="s">
        <v>85</v>
      </c>
      <c r="AY417" s="249" t="s">
        <v>183</v>
      </c>
    </row>
    <row r="418" spans="2:65" s="1" customFormat="1" ht="16.5" customHeight="1">
      <c r="B418" s="43"/>
      <c r="C418" s="204" t="s">
        <v>577</v>
      </c>
      <c r="D418" s="204" t="s">
        <v>185</v>
      </c>
      <c r="E418" s="205" t="s">
        <v>578</v>
      </c>
      <c r="F418" s="206" t="s">
        <v>579</v>
      </c>
      <c r="G418" s="207" t="s">
        <v>188</v>
      </c>
      <c r="H418" s="208">
        <v>17.071</v>
      </c>
      <c r="I418" s="209"/>
      <c r="J418" s="210">
        <f>ROUND(I418*H418,2)</f>
        <v>0</v>
      </c>
      <c r="K418" s="206" t="s">
        <v>189</v>
      </c>
      <c r="L418" s="63"/>
      <c r="M418" s="211" t="s">
        <v>34</v>
      </c>
      <c r="N418" s="212" t="s">
        <v>49</v>
      </c>
      <c r="O418" s="44"/>
      <c r="P418" s="213">
        <f>O418*H418</f>
        <v>0</v>
      </c>
      <c r="Q418" s="213">
        <v>2.4534</v>
      </c>
      <c r="R418" s="213">
        <f>Q418*H418</f>
        <v>41.8819914</v>
      </c>
      <c r="S418" s="213">
        <v>0</v>
      </c>
      <c r="T418" s="214">
        <f>S418*H418</f>
        <v>0</v>
      </c>
      <c r="AR418" s="25" t="s">
        <v>190</v>
      </c>
      <c r="AT418" s="25" t="s">
        <v>185</v>
      </c>
      <c r="AU418" s="25" t="s">
        <v>89</v>
      </c>
      <c r="AY418" s="25" t="s">
        <v>183</v>
      </c>
      <c r="BE418" s="215">
        <f>IF(N418="základní",J418,0)</f>
        <v>0</v>
      </c>
      <c r="BF418" s="215">
        <f>IF(N418="snížená",J418,0)</f>
        <v>0</v>
      </c>
      <c r="BG418" s="215">
        <f>IF(N418="zákl. přenesená",J418,0)</f>
        <v>0</v>
      </c>
      <c r="BH418" s="215">
        <f>IF(N418="sníž. přenesená",J418,0)</f>
        <v>0</v>
      </c>
      <c r="BI418" s="215">
        <f>IF(N418="nulová",J418,0)</f>
        <v>0</v>
      </c>
      <c r="BJ418" s="25" t="s">
        <v>85</v>
      </c>
      <c r="BK418" s="215">
        <f>ROUND(I418*H418,2)</f>
        <v>0</v>
      </c>
      <c r="BL418" s="25" t="s">
        <v>190</v>
      </c>
      <c r="BM418" s="25" t="s">
        <v>580</v>
      </c>
    </row>
    <row r="419" spans="2:51" s="13" customFormat="1" ht="13.5">
      <c r="B419" s="228"/>
      <c r="C419" s="229"/>
      <c r="D419" s="218" t="s">
        <v>192</v>
      </c>
      <c r="E419" s="230" t="s">
        <v>34</v>
      </c>
      <c r="F419" s="231" t="s">
        <v>581</v>
      </c>
      <c r="G419" s="229"/>
      <c r="H419" s="232">
        <v>5.882</v>
      </c>
      <c r="I419" s="233"/>
      <c r="J419" s="229"/>
      <c r="K419" s="229"/>
      <c r="L419" s="234"/>
      <c r="M419" s="235"/>
      <c r="N419" s="236"/>
      <c r="O419" s="236"/>
      <c r="P419" s="236"/>
      <c r="Q419" s="236"/>
      <c r="R419" s="236"/>
      <c r="S419" s="236"/>
      <c r="T419" s="237"/>
      <c r="AT419" s="238" t="s">
        <v>192</v>
      </c>
      <c r="AU419" s="238" t="s">
        <v>89</v>
      </c>
      <c r="AV419" s="13" t="s">
        <v>89</v>
      </c>
      <c r="AW419" s="13" t="s">
        <v>41</v>
      </c>
      <c r="AX419" s="13" t="s">
        <v>78</v>
      </c>
      <c r="AY419" s="238" t="s">
        <v>183</v>
      </c>
    </row>
    <row r="420" spans="2:51" s="13" customFormat="1" ht="13.5">
      <c r="B420" s="228"/>
      <c r="C420" s="229"/>
      <c r="D420" s="218" t="s">
        <v>192</v>
      </c>
      <c r="E420" s="230" t="s">
        <v>34</v>
      </c>
      <c r="F420" s="231" t="s">
        <v>582</v>
      </c>
      <c r="G420" s="229"/>
      <c r="H420" s="232">
        <v>0.466</v>
      </c>
      <c r="I420" s="233"/>
      <c r="J420" s="229"/>
      <c r="K420" s="229"/>
      <c r="L420" s="234"/>
      <c r="M420" s="235"/>
      <c r="N420" s="236"/>
      <c r="O420" s="236"/>
      <c r="P420" s="236"/>
      <c r="Q420" s="236"/>
      <c r="R420" s="236"/>
      <c r="S420" s="236"/>
      <c r="T420" s="237"/>
      <c r="AT420" s="238" t="s">
        <v>192</v>
      </c>
      <c r="AU420" s="238" t="s">
        <v>89</v>
      </c>
      <c r="AV420" s="13" t="s">
        <v>89</v>
      </c>
      <c r="AW420" s="13" t="s">
        <v>41</v>
      </c>
      <c r="AX420" s="13" t="s">
        <v>78</v>
      </c>
      <c r="AY420" s="238" t="s">
        <v>183</v>
      </c>
    </row>
    <row r="421" spans="2:51" s="13" customFormat="1" ht="13.5">
      <c r="B421" s="228"/>
      <c r="C421" s="229"/>
      <c r="D421" s="218" t="s">
        <v>192</v>
      </c>
      <c r="E421" s="230" t="s">
        <v>34</v>
      </c>
      <c r="F421" s="231" t="s">
        <v>583</v>
      </c>
      <c r="G421" s="229"/>
      <c r="H421" s="232">
        <v>0.763</v>
      </c>
      <c r="I421" s="233"/>
      <c r="J421" s="229"/>
      <c r="K421" s="229"/>
      <c r="L421" s="234"/>
      <c r="M421" s="235"/>
      <c r="N421" s="236"/>
      <c r="O421" s="236"/>
      <c r="P421" s="236"/>
      <c r="Q421" s="236"/>
      <c r="R421" s="236"/>
      <c r="S421" s="236"/>
      <c r="T421" s="237"/>
      <c r="AT421" s="238" t="s">
        <v>192</v>
      </c>
      <c r="AU421" s="238" t="s">
        <v>89</v>
      </c>
      <c r="AV421" s="13" t="s">
        <v>89</v>
      </c>
      <c r="AW421" s="13" t="s">
        <v>41</v>
      </c>
      <c r="AX421" s="13" t="s">
        <v>78</v>
      </c>
      <c r="AY421" s="238" t="s">
        <v>183</v>
      </c>
    </row>
    <row r="422" spans="2:51" s="13" customFormat="1" ht="13.5">
      <c r="B422" s="228"/>
      <c r="C422" s="229"/>
      <c r="D422" s="218" t="s">
        <v>192</v>
      </c>
      <c r="E422" s="230" t="s">
        <v>34</v>
      </c>
      <c r="F422" s="231" t="s">
        <v>584</v>
      </c>
      <c r="G422" s="229"/>
      <c r="H422" s="232">
        <v>0.155</v>
      </c>
      <c r="I422" s="233"/>
      <c r="J422" s="229"/>
      <c r="K422" s="229"/>
      <c r="L422" s="234"/>
      <c r="M422" s="235"/>
      <c r="N422" s="236"/>
      <c r="O422" s="236"/>
      <c r="P422" s="236"/>
      <c r="Q422" s="236"/>
      <c r="R422" s="236"/>
      <c r="S422" s="236"/>
      <c r="T422" s="237"/>
      <c r="AT422" s="238" t="s">
        <v>192</v>
      </c>
      <c r="AU422" s="238" t="s">
        <v>89</v>
      </c>
      <c r="AV422" s="13" t="s">
        <v>89</v>
      </c>
      <c r="AW422" s="13" t="s">
        <v>41</v>
      </c>
      <c r="AX422" s="13" t="s">
        <v>78</v>
      </c>
      <c r="AY422" s="238" t="s">
        <v>183</v>
      </c>
    </row>
    <row r="423" spans="2:51" s="13" customFormat="1" ht="13.5">
      <c r="B423" s="228"/>
      <c r="C423" s="229"/>
      <c r="D423" s="218" t="s">
        <v>192</v>
      </c>
      <c r="E423" s="230" t="s">
        <v>34</v>
      </c>
      <c r="F423" s="231" t="s">
        <v>585</v>
      </c>
      <c r="G423" s="229"/>
      <c r="H423" s="232">
        <v>3.84</v>
      </c>
      <c r="I423" s="233"/>
      <c r="J423" s="229"/>
      <c r="K423" s="229"/>
      <c r="L423" s="234"/>
      <c r="M423" s="235"/>
      <c r="N423" s="236"/>
      <c r="O423" s="236"/>
      <c r="P423" s="236"/>
      <c r="Q423" s="236"/>
      <c r="R423" s="236"/>
      <c r="S423" s="236"/>
      <c r="T423" s="237"/>
      <c r="AT423" s="238" t="s">
        <v>192</v>
      </c>
      <c r="AU423" s="238" t="s">
        <v>89</v>
      </c>
      <c r="AV423" s="13" t="s">
        <v>89</v>
      </c>
      <c r="AW423" s="13" t="s">
        <v>41</v>
      </c>
      <c r="AX423" s="13" t="s">
        <v>78</v>
      </c>
      <c r="AY423" s="238" t="s">
        <v>183</v>
      </c>
    </row>
    <row r="424" spans="2:51" s="13" customFormat="1" ht="13.5">
      <c r="B424" s="228"/>
      <c r="C424" s="229"/>
      <c r="D424" s="218" t="s">
        <v>192</v>
      </c>
      <c r="E424" s="230" t="s">
        <v>34</v>
      </c>
      <c r="F424" s="231" t="s">
        <v>586</v>
      </c>
      <c r="G424" s="229"/>
      <c r="H424" s="232">
        <v>1.459</v>
      </c>
      <c r="I424" s="233"/>
      <c r="J424" s="229"/>
      <c r="K424" s="229"/>
      <c r="L424" s="234"/>
      <c r="M424" s="235"/>
      <c r="N424" s="236"/>
      <c r="O424" s="236"/>
      <c r="P424" s="236"/>
      <c r="Q424" s="236"/>
      <c r="R424" s="236"/>
      <c r="S424" s="236"/>
      <c r="T424" s="237"/>
      <c r="AT424" s="238" t="s">
        <v>192</v>
      </c>
      <c r="AU424" s="238" t="s">
        <v>89</v>
      </c>
      <c r="AV424" s="13" t="s">
        <v>89</v>
      </c>
      <c r="AW424" s="13" t="s">
        <v>41</v>
      </c>
      <c r="AX424" s="13" t="s">
        <v>78</v>
      </c>
      <c r="AY424" s="238" t="s">
        <v>183</v>
      </c>
    </row>
    <row r="425" spans="2:51" s="13" customFormat="1" ht="13.5">
      <c r="B425" s="228"/>
      <c r="C425" s="229"/>
      <c r="D425" s="218" t="s">
        <v>192</v>
      </c>
      <c r="E425" s="230" t="s">
        <v>34</v>
      </c>
      <c r="F425" s="231" t="s">
        <v>587</v>
      </c>
      <c r="G425" s="229"/>
      <c r="H425" s="232">
        <v>1.427</v>
      </c>
      <c r="I425" s="233"/>
      <c r="J425" s="229"/>
      <c r="K425" s="229"/>
      <c r="L425" s="234"/>
      <c r="M425" s="235"/>
      <c r="N425" s="236"/>
      <c r="O425" s="236"/>
      <c r="P425" s="236"/>
      <c r="Q425" s="236"/>
      <c r="R425" s="236"/>
      <c r="S425" s="236"/>
      <c r="T425" s="237"/>
      <c r="AT425" s="238" t="s">
        <v>192</v>
      </c>
      <c r="AU425" s="238" t="s">
        <v>89</v>
      </c>
      <c r="AV425" s="13" t="s">
        <v>89</v>
      </c>
      <c r="AW425" s="13" t="s">
        <v>41</v>
      </c>
      <c r="AX425" s="13" t="s">
        <v>78</v>
      </c>
      <c r="AY425" s="238" t="s">
        <v>183</v>
      </c>
    </row>
    <row r="426" spans="2:51" s="13" customFormat="1" ht="13.5">
      <c r="B426" s="228"/>
      <c r="C426" s="229"/>
      <c r="D426" s="218" t="s">
        <v>192</v>
      </c>
      <c r="E426" s="230" t="s">
        <v>34</v>
      </c>
      <c r="F426" s="231" t="s">
        <v>588</v>
      </c>
      <c r="G426" s="229"/>
      <c r="H426" s="232">
        <v>1.003</v>
      </c>
      <c r="I426" s="233"/>
      <c r="J426" s="229"/>
      <c r="K426" s="229"/>
      <c r="L426" s="234"/>
      <c r="M426" s="235"/>
      <c r="N426" s="236"/>
      <c r="O426" s="236"/>
      <c r="P426" s="236"/>
      <c r="Q426" s="236"/>
      <c r="R426" s="236"/>
      <c r="S426" s="236"/>
      <c r="T426" s="237"/>
      <c r="AT426" s="238" t="s">
        <v>192</v>
      </c>
      <c r="AU426" s="238" t="s">
        <v>89</v>
      </c>
      <c r="AV426" s="13" t="s">
        <v>89</v>
      </c>
      <c r="AW426" s="13" t="s">
        <v>41</v>
      </c>
      <c r="AX426" s="13" t="s">
        <v>78</v>
      </c>
      <c r="AY426" s="238" t="s">
        <v>183</v>
      </c>
    </row>
    <row r="427" spans="2:51" s="13" customFormat="1" ht="13.5">
      <c r="B427" s="228"/>
      <c r="C427" s="229"/>
      <c r="D427" s="218" t="s">
        <v>192</v>
      </c>
      <c r="E427" s="230" t="s">
        <v>34</v>
      </c>
      <c r="F427" s="231" t="s">
        <v>589</v>
      </c>
      <c r="G427" s="229"/>
      <c r="H427" s="232">
        <v>0.354</v>
      </c>
      <c r="I427" s="233"/>
      <c r="J427" s="229"/>
      <c r="K427" s="229"/>
      <c r="L427" s="234"/>
      <c r="M427" s="235"/>
      <c r="N427" s="236"/>
      <c r="O427" s="236"/>
      <c r="P427" s="236"/>
      <c r="Q427" s="236"/>
      <c r="R427" s="236"/>
      <c r="S427" s="236"/>
      <c r="T427" s="237"/>
      <c r="AT427" s="238" t="s">
        <v>192</v>
      </c>
      <c r="AU427" s="238" t="s">
        <v>89</v>
      </c>
      <c r="AV427" s="13" t="s">
        <v>89</v>
      </c>
      <c r="AW427" s="13" t="s">
        <v>41</v>
      </c>
      <c r="AX427" s="13" t="s">
        <v>78</v>
      </c>
      <c r="AY427" s="238" t="s">
        <v>183</v>
      </c>
    </row>
    <row r="428" spans="2:51" s="13" customFormat="1" ht="13.5">
      <c r="B428" s="228"/>
      <c r="C428" s="229"/>
      <c r="D428" s="218" t="s">
        <v>192</v>
      </c>
      <c r="E428" s="230" t="s">
        <v>34</v>
      </c>
      <c r="F428" s="231" t="s">
        <v>590</v>
      </c>
      <c r="G428" s="229"/>
      <c r="H428" s="232">
        <v>1.017</v>
      </c>
      <c r="I428" s="233"/>
      <c r="J428" s="229"/>
      <c r="K428" s="229"/>
      <c r="L428" s="234"/>
      <c r="M428" s="235"/>
      <c r="N428" s="236"/>
      <c r="O428" s="236"/>
      <c r="P428" s="236"/>
      <c r="Q428" s="236"/>
      <c r="R428" s="236"/>
      <c r="S428" s="236"/>
      <c r="T428" s="237"/>
      <c r="AT428" s="238" t="s">
        <v>192</v>
      </c>
      <c r="AU428" s="238" t="s">
        <v>89</v>
      </c>
      <c r="AV428" s="13" t="s">
        <v>89</v>
      </c>
      <c r="AW428" s="13" t="s">
        <v>41</v>
      </c>
      <c r="AX428" s="13" t="s">
        <v>78</v>
      </c>
      <c r="AY428" s="238" t="s">
        <v>183</v>
      </c>
    </row>
    <row r="429" spans="2:51" s="13" customFormat="1" ht="13.5">
      <c r="B429" s="228"/>
      <c r="C429" s="229"/>
      <c r="D429" s="218" t="s">
        <v>192</v>
      </c>
      <c r="E429" s="230" t="s">
        <v>34</v>
      </c>
      <c r="F429" s="231" t="s">
        <v>591</v>
      </c>
      <c r="G429" s="229"/>
      <c r="H429" s="232">
        <v>0.705</v>
      </c>
      <c r="I429" s="233"/>
      <c r="J429" s="229"/>
      <c r="K429" s="229"/>
      <c r="L429" s="234"/>
      <c r="M429" s="235"/>
      <c r="N429" s="236"/>
      <c r="O429" s="236"/>
      <c r="P429" s="236"/>
      <c r="Q429" s="236"/>
      <c r="R429" s="236"/>
      <c r="S429" s="236"/>
      <c r="T429" s="237"/>
      <c r="AT429" s="238" t="s">
        <v>192</v>
      </c>
      <c r="AU429" s="238" t="s">
        <v>89</v>
      </c>
      <c r="AV429" s="13" t="s">
        <v>89</v>
      </c>
      <c r="AW429" s="13" t="s">
        <v>41</v>
      </c>
      <c r="AX429" s="13" t="s">
        <v>78</v>
      </c>
      <c r="AY429" s="238" t="s">
        <v>183</v>
      </c>
    </row>
    <row r="430" spans="2:51" s="14" customFormat="1" ht="13.5">
      <c r="B430" s="239"/>
      <c r="C430" s="240"/>
      <c r="D430" s="252" t="s">
        <v>192</v>
      </c>
      <c r="E430" s="262" t="s">
        <v>34</v>
      </c>
      <c r="F430" s="263" t="s">
        <v>195</v>
      </c>
      <c r="G430" s="240"/>
      <c r="H430" s="264">
        <v>17.071</v>
      </c>
      <c r="I430" s="244"/>
      <c r="J430" s="240"/>
      <c r="K430" s="240"/>
      <c r="L430" s="245"/>
      <c r="M430" s="246"/>
      <c r="N430" s="247"/>
      <c r="O430" s="247"/>
      <c r="P430" s="247"/>
      <c r="Q430" s="247"/>
      <c r="R430" s="247"/>
      <c r="S430" s="247"/>
      <c r="T430" s="248"/>
      <c r="AT430" s="249" t="s">
        <v>192</v>
      </c>
      <c r="AU430" s="249" t="s">
        <v>89</v>
      </c>
      <c r="AV430" s="14" t="s">
        <v>196</v>
      </c>
      <c r="AW430" s="14" t="s">
        <v>41</v>
      </c>
      <c r="AX430" s="14" t="s">
        <v>85</v>
      </c>
      <c r="AY430" s="249" t="s">
        <v>183</v>
      </c>
    </row>
    <row r="431" spans="2:65" s="1" customFormat="1" ht="16.5" customHeight="1">
      <c r="B431" s="43"/>
      <c r="C431" s="204" t="s">
        <v>592</v>
      </c>
      <c r="D431" s="204" t="s">
        <v>185</v>
      </c>
      <c r="E431" s="205" t="s">
        <v>593</v>
      </c>
      <c r="F431" s="206" t="s">
        <v>594</v>
      </c>
      <c r="G431" s="207" t="s">
        <v>291</v>
      </c>
      <c r="H431" s="208">
        <v>74.849</v>
      </c>
      <c r="I431" s="209"/>
      <c r="J431" s="210">
        <f>ROUND(I431*H431,2)</f>
        <v>0</v>
      </c>
      <c r="K431" s="206" t="s">
        <v>189</v>
      </c>
      <c r="L431" s="63"/>
      <c r="M431" s="211" t="s">
        <v>34</v>
      </c>
      <c r="N431" s="212" t="s">
        <v>49</v>
      </c>
      <c r="O431" s="44"/>
      <c r="P431" s="213">
        <f>O431*H431</f>
        <v>0</v>
      </c>
      <c r="Q431" s="213">
        <v>0.00519</v>
      </c>
      <c r="R431" s="213">
        <f>Q431*H431</f>
        <v>0.38846631000000004</v>
      </c>
      <c r="S431" s="213">
        <v>0</v>
      </c>
      <c r="T431" s="214">
        <f>S431*H431</f>
        <v>0</v>
      </c>
      <c r="AR431" s="25" t="s">
        <v>190</v>
      </c>
      <c r="AT431" s="25" t="s">
        <v>185</v>
      </c>
      <c r="AU431" s="25" t="s">
        <v>89</v>
      </c>
      <c r="AY431" s="25" t="s">
        <v>183</v>
      </c>
      <c r="BE431" s="215">
        <f>IF(N431="základní",J431,0)</f>
        <v>0</v>
      </c>
      <c r="BF431" s="215">
        <f>IF(N431="snížená",J431,0)</f>
        <v>0</v>
      </c>
      <c r="BG431" s="215">
        <f>IF(N431="zákl. přenesená",J431,0)</f>
        <v>0</v>
      </c>
      <c r="BH431" s="215">
        <f>IF(N431="sníž. přenesená",J431,0)</f>
        <v>0</v>
      </c>
      <c r="BI431" s="215">
        <f>IF(N431="nulová",J431,0)</f>
        <v>0</v>
      </c>
      <c r="BJ431" s="25" t="s">
        <v>85</v>
      </c>
      <c r="BK431" s="215">
        <f>ROUND(I431*H431,2)</f>
        <v>0</v>
      </c>
      <c r="BL431" s="25" t="s">
        <v>190</v>
      </c>
      <c r="BM431" s="25" t="s">
        <v>595</v>
      </c>
    </row>
    <row r="432" spans="2:51" s="13" customFormat="1" ht="13.5">
      <c r="B432" s="228"/>
      <c r="C432" s="229"/>
      <c r="D432" s="218" t="s">
        <v>192</v>
      </c>
      <c r="E432" s="230" t="s">
        <v>34</v>
      </c>
      <c r="F432" s="231" t="s">
        <v>596</v>
      </c>
      <c r="G432" s="229"/>
      <c r="H432" s="232">
        <v>30.96</v>
      </c>
      <c r="I432" s="233"/>
      <c r="J432" s="229"/>
      <c r="K432" s="229"/>
      <c r="L432" s="234"/>
      <c r="M432" s="235"/>
      <c r="N432" s="236"/>
      <c r="O432" s="236"/>
      <c r="P432" s="236"/>
      <c r="Q432" s="236"/>
      <c r="R432" s="236"/>
      <c r="S432" s="236"/>
      <c r="T432" s="237"/>
      <c r="AT432" s="238" t="s">
        <v>192</v>
      </c>
      <c r="AU432" s="238" t="s">
        <v>89</v>
      </c>
      <c r="AV432" s="13" t="s">
        <v>89</v>
      </c>
      <c r="AW432" s="13" t="s">
        <v>41</v>
      </c>
      <c r="AX432" s="13" t="s">
        <v>78</v>
      </c>
      <c r="AY432" s="238" t="s">
        <v>183</v>
      </c>
    </row>
    <row r="433" spans="2:51" s="13" customFormat="1" ht="13.5">
      <c r="B433" s="228"/>
      <c r="C433" s="229"/>
      <c r="D433" s="218" t="s">
        <v>192</v>
      </c>
      <c r="E433" s="230" t="s">
        <v>34</v>
      </c>
      <c r="F433" s="231" t="s">
        <v>597</v>
      </c>
      <c r="G433" s="229"/>
      <c r="H433" s="232">
        <v>0.49</v>
      </c>
      <c r="I433" s="233"/>
      <c r="J433" s="229"/>
      <c r="K433" s="229"/>
      <c r="L433" s="234"/>
      <c r="M433" s="235"/>
      <c r="N433" s="236"/>
      <c r="O433" s="236"/>
      <c r="P433" s="236"/>
      <c r="Q433" s="236"/>
      <c r="R433" s="236"/>
      <c r="S433" s="236"/>
      <c r="T433" s="237"/>
      <c r="AT433" s="238" t="s">
        <v>192</v>
      </c>
      <c r="AU433" s="238" t="s">
        <v>89</v>
      </c>
      <c r="AV433" s="13" t="s">
        <v>89</v>
      </c>
      <c r="AW433" s="13" t="s">
        <v>41</v>
      </c>
      <c r="AX433" s="13" t="s">
        <v>78</v>
      </c>
      <c r="AY433" s="238" t="s">
        <v>183</v>
      </c>
    </row>
    <row r="434" spans="2:51" s="13" customFormat="1" ht="13.5">
      <c r="B434" s="228"/>
      <c r="C434" s="229"/>
      <c r="D434" s="218" t="s">
        <v>192</v>
      </c>
      <c r="E434" s="230" t="s">
        <v>34</v>
      </c>
      <c r="F434" s="231" t="s">
        <v>598</v>
      </c>
      <c r="G434" s="229"/>
      <c r="H434" s="232">
        <v>1.03</v>
      </c>
      <c r="I434" s="233"/>
      <c r="J434" s="229"/>
      <c r="K434" s="229"/>
      <c r="L434" s="234"/>
      <c r="M434" s="235"/>
      <c r="N434" s="236"/>
      <c r="O434" s="236"/>
      <c r="P434" s="236"/>
      <c r="Q434" s="236"/>
      <c r="R434" s="236"/>
      <c r="S434" s="236"/>
      <c r="T434" s="237"/>
      <c r="AT434" s="238" t="s">
        <v>192</v>
      </c>
      <c r="AU434" s="238" t="s">
        <v>89</v>
      </c>
      <c r="AV434" s="13" t="s">
        <v>89</v>
      </c>
      <c r="AW434" s="13" t="s">
        <v>41</v>
      </c>
      <c r="AX434" s="13" t="s">
        <v>78</v>
      </c>
      <c r="AY434" s="238" t="s">
        <v>183</v>
      </c>
    </row>
    <row r="435" spans="2:51" s="13" customFormat="1" ht="13.5">
      <c r="B435" s="228"/>
      <c r="C435" s="229"/>
      <c r="D435" s="218" t="s">
        <v>192</v>
      </c>
      <c r="E435" s="230" t="s">
        <v>34</v>
      </c>
      <c r="F435" s="231" t="s">
        <v>599</v>
      </c>
      <c r="G435" s="229"/>
      <c r="H435" s="232">
        <v>18.228</v>
      </c>
      <c r="I435" s="233"/>
      <c r="J435" s="229"/>
      <c r="K435" s="229"/>
      <c r="L435" s="234"/>
      <c r="M435" s="235"/>
      <c r="N435" s="236"/>
      <c r="O435" s="236"/>
      <c r="P435" s="236"/>
      <c r="Q435" s="236"/>
      <c r="R435" s="236"/>
      <c r="S435" s="236"/>
      <c r="T435" s="237"/>
      <c r="AT435" s="238" t="s">
        <v>192</v>
      </c>
      <c r="AU435" s="238" t="s">
        <v>89</v>
      </c>
      <c r="AV435" s="13" t="s">
        <v>89</v>
      </c>
      <c r="AW435" s="13" t="s">
        <v>41</v>
      </c>
      <c r="AX435" s="13" t="s">
        <v>78</v>
      </c>
      <c r="AY435" s="238" t="s">
        <v>183</v>
      </c>
    </row>
    <row r="436" spans="2:51" s="13" customFormat="1" ht="13.5">
      <c r="B436" s="228"/>
      <c r="C436" s="229"/>
      <c r="D436" s="218" t="s">
        <v>192</v>
      </c>
      <c r="E436" s="230" t="s">
        <v>34</v>
      </c>
      <c r="F436" s="231" t="s">
        <v>600</v>
      </c>
      <c r="G436" s="229"/>
      <c r="H436" s="232">
        <v>3.84</v>
      </c>
      <c r="I436" s="233"/>
      <c r="J436" s="229"/>
      <c r="K436" s="229"/>
      <c r="L436" s="234"/>
      <c r="M436" s="235"/>
      <c r="N436" s="236"/>
      <c r="O436" s="236"/>
      <c r="P436" s="236"/>
      <c r="Q436" s="236"/>
      <c r="R436" s="236"/>
      <c r="S436" s="236"/>
      <c r="T436" s="237"/>
      <c r="AT436" s="238" t="s">
        <v>192</v>
      </c>
      <c r="AU436" s="238" t="s">
        <v>89</v>
      </c>
      <c r="AV436" s="13" t="s">
        <v>89</v>
      </c>
      <c r="AW436" s="13" t="s">
        <v>41</v>
      </c>
      <c r="AX436" s="13" t="s">
        <v>78</v>
      </c>
      <c r="AY436" s="238" t="s">
        <v>183</v>
      </c>
    </row>
    <row r="437" spans="2:51" s="13" customFormat="1" ht="13.5">
      <c r="B437" s="228"/>
      <c r="C437" s="229"/>
      <c r="D437" s="218" t="s">
        <v>192</v>
      </c>
      <c r="E437" s="230" t="s">
        <v>34</v>
      </c>
      <c r="F437" s="231" t="s">
        <v>601</v>
      </c>
      <c r="G437" s="229"/>
      <c r="H437" s="232">
        <v>6.778</v>
      </c>
      <c r="I437" s="233"/>
      <c r="J437" s="229"/>
      <c r="K437" s="229"/>
      <c r="L437" s="234"/>
      <c r="M437" s="235"/>
      <c r="N437" s="236"/>
      <c r="O437" s="236"/>
      <c r="P437" s="236"/>
      <c r="Q437" s="236"/>
      <c r="R437" s="236"/>
      <c r="S437" s="236"/>
      <c r="T437" s="237"/>
      <c r="AT437" s="238" t="s">
        <v>192</v>
      </c>
      <c r="AU437" s="238" t="s">
        <v>89</v>
      </c>
      <c r="AV437" s="13" t="s">
        <v>89</v>
      </c>
      <c r="AW437" s="13" t="s">
        <v>41</v>
      </c>
      <c r="AX437" s="13" t="s">
        <v>78</v>
      </c>
      <c r="AY437" s="238" t="s">
        <v>183</v>
      </c>
    </row>
    <row r="438" spans="2:51" s="13" customFormat="1" ht="13.5">
      <c r="B438" s="228"/>
      <c r="C438" s="229"/>
      <c r="D438" s="218" t="s">
        <v>192</v>
      </c>
      <c r="E438" s="230" t="s">
        <v>34</v>
      </c>
      <c r="F438" s="231" t="s">
        <v>602</v>
      </c>
      <c r="G438" s="229"/>
      <c r="H438" s="232">
        <v>2.64</v>
      </c>
      <c r="I438" s="233"/>
      <c r="J438" s="229"/>
      <c r="K438" s="229"/>
      <c r="L438" s="234"/>
      <c r="M438" s="235"/>
      <c r="N438" s="236"/>
      <c r="O438" s="236"/>
      <c r="P438" s="236"/>
      <c r="Q438" s="236"/>
      <c r="R438" s="236"/>
      <c r="S438" s="236"/>
      <c r="T438" s="237"/>
      <c r="AT438" s="238" t="s">
        <v>192</v>
      </c>
      <c r="AU438" s="238" t="s">
        <v>89</v>
      </c>
      <c r="AV438" s="13" t="s">
        <v>89</v>
      </c>
      <c r="AW438" s="13" t="s">
        <v>41</v>
      </c>
      <c r="AX438" s="13" t="s">
        <v>78</v>
      </c>
      <c r="AY438" s="238" t="s">
        <v>183</v>
      </c>
    </row>
    <row r="439" spans="2:51" s="13" customFormat="1" ht="13.5">
      <c r="B439" s="228"/>
      <c r="C439" s="229"/>
      <c r="D439" s="218" t="s">
        <v>192</v>
      </c>
      <c r="E439" s="230" t="s">
        <v>34</v>
      </c>
      <c r="F439" s="231" t="s">
        <v>603</v>
      </c>
      <c r="G439" s="229"/>
      <c r="H439" s="232">
        <v>1.18</v>
      </c>
      <c r="I439" s="233"/>
      <c r="J439" s="229"/>
      <c r="K439" s="229"/>
      <c r="L439" s="234"/>
      <c r="M439" s="235"/>
      <c r="N439" s="236"/>
      <c r="O439" s="236"/>
      <c r="P439" s="236"/>
      <c r="Q439" s="236"/>
      <c r="R439" s="236"/>
      <c r="S439" s="236"/>
      <c r="T439" s="237"/>
      <c r="AT439" s="238" t="s">
        <v>192</v>
      </c>
      <c r="AU439" s="238" t="s">
        <v>89</v>
      </c>
      <c r="AV439" s="13" t="s">
        <v>89</v>
      </c>
      <c r="AW439" s="13" t="s">
        <v>41</v>
      </c>
      <c r="AX439" s="13" t="s">
        <v>78</v>
      </c>
      <c r="AY439" s="238" t="s">
        <v>183</v>
      </c>
    </row>
    <row r="440" spans="2:51" s="13" customFormat="1" ht="13.5">
      <c r="B440" s="228"/>
      <c r="C440" s="229"/>
      <c r="D440" s="218" t="s">
        <v>192</v>
      </c>
      <c r="E440" s="230" t="s">
        <v>34</v>
      </c>
      <c r="F440" s="231" t="s">
        <v>604</v>
      </c>
      <c r="G440" s="229"/>
      <c r="H440" s="232">
        <v>6.778</v>
      </c>
      <c r="I440" s="233"/>
      <c r="J440" s="229"/>
      <c r="K440" s="229"/>
      <c r="L440" s="234"/>
      <c r="M440" s="235"/>
      <c r="N440" s="236"/>
      <c r="O440" s="236"/>
      <c r="P440" s="236"/>
      <c r="Q440" s="236"/>
      <c r="R440" s="236"/>
      <c r="S440" s="236"/>
      <c r="T440" s="237"/>
      <c r="AT440" s="238" t="s">
        <v>192</v>
      </c>
      <c r="AU440" s="238" t="s">
        <v>89</v>
      </c>
      <c r="AV440" s="13" t="s">
        <v>89</v>
      </c>
      <c r="AW440" s="13" t="s">
        <v>41</v>
      </c>
      <c r="AX440" s="13" t="s">
        <v>78</v>
      </c>
      <c r="AY440" s="238" t="s">
        <v>183</v>
      </c>
    </row>
    <row r="441" spans="2:51" s="13" customFormat="1" ht="13.5">
      <c r="B441" s="228"/>
      <c r="C441" s="229"/>
      <c r="D441" s="218" t="s">
        <v>192</v>
      </c>
      <c r="E441" s="230" t="s">
        <v>34</v>
      </c>
      <c r="F441" s="231" t="s">
        <v>605</v>
      </c>
      <c r="G441" s="229"/>
      <c r="H441" s="232">
        <v>2.925</v>
      </c>
      <c r="I441" s="233"/>
      <c r="J441" s="229"/>
      <c r="K441" s="229"/>
      <c r="L441" s="234"/>
      <c r="M441" s="235"/>
      <c r="N441" s="236"/>
      <c r="O441" s="236"/>
      <c r="P441" s="236"/>
      <c r="Q441" s="236"/>
      <c r="R441" s="236"/>
      <c r="S441" s="236"/>
      <c r="T441" s="237"/>
      <c r="AT441" s="238" t="s">
        <v>192</v>
      </c>
      <c r="AU441" s="238" t="s">
        <v>89</v>
      </c>
      <c r="AV441" s="13" t="s">
        <v>89</v>
      </c>
      <c r="AW441" s="13" t="s">
        <v>41</v>
      </c>
      <c r="AX441" s="13" t="s">
        <v>78</v>
      </c>
      <c r="AY441" s="238" t="s">
        <v>183</v>
      </c>
    </row>
    <row r="442" spans="2:51" s="14" customFormat="1" ht="13.5">
      <c r="B442" s="239"/>
      <c r="C442" s="240"/>
      <c r="D442" s="252" t="s">
        <v>192</v>
      </c>
      <c r="E442" s="262" t="s">
        <v>34</v>
      </c>
      <c r="F442" s="263" t="s">
        <v>195</v>
      </c>
      <c r="G442" s="240"/>
      <c r="H442" s="264">
        <v>74.849</v>
      </c>
      <c r="I442" s="244"/>
      <c r="J442" s="240"/>
      <c r="K442" s="240"/>
      <c r="L442" s="245"/>
      <c r="M442" s="246"/>
      <c r="N442" s="247"/>
      <c r="O442" s="247"/>
      <c r="P442" s="247"/>
      <c r="Q442" s="247"/>
      <c r="R442" s="247"/>
      <c r="S442" s="247"/>
      <c r="T442" s="248"/>
      <c r="AT442" s="249" t="s">
        <v>192</v>
      </c>
      <c r="AU442" s="249" t="s">
        <v>89</v>
      </c>
      <c r="AV442" s="14" t="s">
        <v>196</v>
      </c>
      <c r="AW442" s="14" t="s">
        <v>41</v>
      </c>
      <c r="AX442" s="14" t="s">
        <v>85</v>
      </c>
      <c r="AY442" s="249" t="s">
        <v>183</v>
      </c>
    </row>
    <row r="443" spans="2:65" s="1" customFormat="1" ht="16.5" customHeight="1">
      <c r="B443" s="43"/>
      <c r="C443" s="204" t="s">
        <v>606</v>
      </c>
      <c r="D443" s="204" t="s">
        <v>185</v>
      </c>
      <c r="E443" s="205" t="s">
        <v>607</v>
      </c>
      <c r="F443" s="206" t="s">
        <v>608</v>
      </c>
      <c r="G443" s="207" t="s">
        <v>291</v>
      </c>
      <c r="H443" s="208">
        <v>74.849</v>
      </c>
      <c r="I443" s="209"/>
      <c r="J443" s="210">
        <f>ROUND(I443*H443,2)</f>
        <v>0</v>
      </c>
      <c r="K443" s="206" t="s">
        <v>189</v>
      </c>
      <c r="L443" s="63"/>
      <c r="M443" s="211" t="s">
        <v>34</v>
      </c>
      <c r="N443" s="212" t="s">
        <v>49</v>
      </c>
      <c r="O443" s="44"/>
      <c r="P443" s="213">
        <f>O443*H443</f>
        <v>0</v>
      </c>
      <c r="Q443" s="213">
        <v>0</v>
      </c>
      <c r="R443" s="213">
        <f>Q443*H443</f>
        <v>0</v>
      </c>
      <c r="S443" s="213">
        <v>0</v>
      </c>
      <c r="T443" s="214">
        <f>S443*H443</f>
        <v>0</v>
      </c>
      <c r="AR443" s="25" t="s">
        <v>190</v>
      </c>
      <c r="AT443" s="25" t="s">
        <v>185</v>
      </c>
      <c r="AU443" s="25" t="s">
        <v>89</v>
      </c>
      <c r="AY443" s="25" t="s">
        <v>183</v>
      </c>
      <c r="BE443" s="215">
        <f>IF(N443="základní",J443,0)</f>
        <v>0</v>
      </c>
      <c r="BF443" s="215">
        <f>IF(N443="snížená",J443,0)</f>
        <v>0</v>
      </c>
      <c r="BG443" s="215">
        <f>IF(N443="zákl. přenesená",J443,0)</f>
        <v>0</v>
      </c>
      <c r="BH443" s="215">
        <f>IF(N443="sníž. přenesená",J443,0)</f>
        <v>0</v>
      </c>
      <c r="BI443" s="215">
        <f>IF(N443="nulová",J443,0)</f>
        <v>0</v>
      </c>
      <c r="BJ443" s="25" t="s">
        <v>85</v>
      </c>
      <c r="BK443" s="215">
        <f>ROUND(I443*H443,2)</f>
        <v>0</v>
      </c>
      <c r="BL443" s="25" t="s">
        <v>190</v>
      </c>
      <c r="BM443" s="25" t="s">
        <v>609</v>
      </c>
    </row>
    <row r="444" spans="2:51" s="13" customFormat="1" ht="13.5">
      <c r="B444" s="228"/>
      <c r="C444" s="229"/>
      <c r="D444" s="218" t="s">
        <v>192</v>
      </c>
      <c r="E444" s="230" t="s">
        <v>34</v>
      </c>
      <c r="F444" s="231" t="s">
        <v>610</v>
      </c>
      <c r="G444" s="229"/>
      <c r="H444" s="232">
        <v>74.849</v>
      </c>
      <c r="I444" s="233"/>
      <c r="J444" s="229"/>
      <c r="K444" s="229"/>
      <c r="L444" s="234"/>
      <c r="M444" s="235"/>
      <c r="N444" s="236"/>
      <c r="O444" s="236"/>
      <c r="P444" s="236"/>
      <c r="Q444" s="236"/>
      <c r="R444" s="236"/>
      <c r="S444" s="236"/>
      <c r="T444" s="237"/>
      <c r="AT444" s="238" t="s">
        <v>192</v>
      </c>
      <c r="AU444" s="238" t="s">
        <v>89</v>
      </c>
      <c r="AV444" s="13" t="s">
        <v>89</v>
      </c>
      <c r="AW444" s="13" t="s">
        <v>41</v>
      </c>
      <c r="AX444" s="13" t="s">
        <v>78</v>
      </c>
      <c r="AY444" s="238" t="s">
        <v>183</v>
      </c>
    </row>
    <row r="445" spans="2:51" s="14" customFormat="1" ht="13.5">
      <c r="B445" s="239"/>
      <c r="C445" s="240"/>
      <c r="D445" s="252" t="s">
        <v>192</v>
      </c>
      <c r="E445" s="262" t="s">
        <v>34</v>
      </c>
      <c r="F445" s="263" t="s">
        <v>195</v>
      </c>
      <c r="G445" s="240"/>
      <c r="H445" s="264">
        <v>74.849</v>
      </c>
      <c r="I445" s="244"/>
      <c r="J445" s="240"/>
      <c r="K445" s="240"/>
      <c r="L445" s="245"/>
      <c r="M445" s="246"/>
      <c r="N445" s="247"/>
      <c r="O445" s="247"/>
      <c r="P445" s="247"/>
      <c r="Q445" s="247"/>
      <c r="R445" s="247"/>
      <c r="S445" s="247"/>
      <c r="T445" s="248"/>
      <c r="AT445" s="249" t="s">
        <v>192</v>
      </c>
      <c r="AU445" s="249" t="s">
        <v>89</v>
      </c>
      <c r="AV445" s="14" t="s">
        <v>196</v>
      </c>
      <c r="AW445" s="14" t="s">
        <v>41</v>
      </c>
      <c r="AX445" s="14" t="s">
        <v>85</v>
      </c>
      <c r="AY445" s="249" t="s">
        <v>183</v>
      </c>
    </row>
    <row r="446" spans="2:65" s="1" customFormat="1" ht="25.5" customHeight="1">
      <c r="B446" s="43"/>
      <c r="C446" s="204" t="s">
        <v>611</v>
      </c>
      <c r="D446" s="204" t="s">
        <v>185</v>
      </c>
      <c r="E446" s="205" t="s">
        <v>612</v>
      </c>
      <c r="F446" s="206" t="s">
        <v>613</v>
      </c>
      <c r="G446" s="207" t="s">
        <v>274</v>
      </c>
      <c r="H446" s="208">
        <v>0.845</v>
      </c>
      <c r="I446" s="209"/>
      <c r="J446" s="210">
        <f>ROUND(I446*H446,2)</f>
        <v>0</v>
      </c>
      <c r="K446" s="206" t="s">
        <v>189</v>
      </c>
      <c r="L446" s="63"/>
      <c r="M446" s="211" t="s">
        <v>34</v>
      </c>
      <c r="N446" s="212" t="s">
        <v>49</v>
      </c>
      <c r="O446" s="44"/>
      <c r="P446" s="213">
        <f>O446*H446</f>
        <v>0</v>
      </c>
      <c r="Q446" s="213">
        <v>1.05256</v>
      </c>
      <c r="R446" s="213">
        <f>Q446*H446</f>
        <v>0.8894131999999999</v>
      </c>
      <c r="S446" s="213">
        <v>0</v>
      </c>
      <c r="T446" s="214">
        <f>S446*H446</f>
        <v>0</v>
      </c>
      <c r="AR446" s="25" t="s">
        <v>190</v>
      </c>
      <c r="AT446" s="25" t="s">
        <v>185</v>
      </c>
      <c r="AU446" s="25" t="s">
        <v>89</v>
      </c>
      <c r="AY446" s="25" t="s">
        <v>183</v>
      </c>
      <c r="BE446" s="215">
        <f>IF(N446="základní",J446,0)</f>
        <v>0</v>
      </c>
      <c r="BF446" s="215">
        <f>IF(N446="snížená",J446,0)</f>
        <v>0</v>
      </c>
      <c r="BG446" s="215">
        <f>IF(N446="zákl. přenesená",J446,0)</f>
        <v>0</v>
      </c>
      <c r="BH446" s="215">
        <f>IF(N446="sníž. přenesená",J446,0)</f>
        <v>0</v>
      </c>
      <c r="BI446" s="215">
        <f>IF(N446="nulová",J446,0)</f>
        <v>0</v>
      </c>
      <c r="BJ446" s="25" t="s">
        <v>85</v>
      </c>
      <c r="BK446" s="215">
        <f>ROUND(I446*H446,2)</f>
        <v>0</v>
      </c>
      <c r="BL446" s="25" t="s">
        <v>190</v>
      </c>
      <c r="BM446" s="25" t="s">
        <v>614</v>
      </c>
    </row>
    <row r="447" spans="2:51" s="13" customFormat="1" ht="13.5">
      <c r="B447" s="228"/>
      <c r="C447" s="229"/>
      <c r="D447" s="218" t="s">
        <v>192</v>
      </c>
      <c r="E447" s="230" t="s">
        <v>34</v>
      </c>
      <c r="F447" s="231" t="s">
        <v>615</v>
      </c>
      <c r="G447" s="229"/>
      <c r="H447" s="232">
        <v>0.168</v>
      </c>
      <c r="I447" s="233"/>
      <c r="J447" s="229"/>
      <c r="K447" s="229"/>
      <c r="L447" s="234"/>
      <c r="M447" s="235"/>
      <c r="N447" s="236"/>
      <c r="O447" s="236"/>
      <c r="P447" s="236"/>
      <c r="Q447" s="236"/>
      <c r="R447" s="236"/>
      <c r="S447" s="236"/>
      <c r="T447" s="237"/>
      <c r="AT447" s="238" t="s">
        <v>192</v>
      </c>
      <c r="AU447" s="238" t="s">
        <v>89</v>
      </c>
      <c r="AV447" s="13" t="s">
        <v>89</v>
      </c>
      <c r="AW447" s="13" t="s">
        <v>41</v>
      </c>
      <c r="AX447" s="13" t="s">
        <v>78</v>
      </c>
      <c r="AY447" s="238" t="s">
        <v>183</v>
      </c>
    </row>
    <row r="448" spans="2:51" s="13" customFormat="1" ht="13.5">
      <c r="B448" s="228"/>
      <c r="C448" s="229"/>
      <c r="D448" s="218" t="s">
        <v>192</v>
      </c>
      <c r="E448" s="230" t="s">
        <v>34</v>
      </c>
      <c r="F448" s="231" t="s">
        <v>616</v>
      </c>
      <c r="G448" s="229"/>
      <c r="H448" s="232">
        <v>0.051</v>
      </c>
      <c r="I448" s="233"/>
      <c r="J448" s="229"/>
      <c r="K448" s="229"/>
      <c r="L448" s="234"/>
      <c r="M448" s="235"/>
      <c r="N448" s="236"/>
      <c r="O448" s="236"/>
      <c r="P448" s="236"/>
      <c r="Q448" s="236"/>
      <c r="R448" s="236"/>
      <c r="S448" s="236"/>
      <c r="T448" s="237"/>
      <c r="AT448" s="238" t="s">
        <v>192</v>
      </c>
      <c r="AU448" s="238" t="s">
        <v>89</v>
      </c>
      <c r="AV448" s="13" t="s">
        <v>89</v>
      </c>
      <c r="AW448" s="13" t="s">
        <v>41</v>
      </c>
      <c r="AX448" s="13" t="s">
        <v>78</v>
      </c>
      <c r="AY448" s="238" t="s">
        <v>183</v>
      </c>
    </row>
    <row r="449" spans="2:51" s="13" customFormat="1" ht="13.5">
      <c r="B449" s="228"/>
      <c r="C449" s="229"/>
      <c r="D449" s="218" t="s">
        <v>192</v>
      </c>
      <c r="E449" s="230" t="s">
        <v>34</v>
      </c>
      <c r="F449" s="231" t="s">
        <v>617</v>
      </c>
      <c r="G449" s="229"/>
      <c r="H449" s="232">
        <v>0.626</v>
      </c>
      <c r="I449" s="233"/>
      <c r="J449" s="229"/>
      <c r="K449" s="229"/>
      <c r="L449" s="234"/>
      <c r="M449" s="235"/>
      <c r="N449" s="236"/>
      <c r="O449" s="236"/>
      <c r="P449" s="236"/>
      <c r="Q449" s="236"/>
      <c r="R449" s="236"/>
      <c r="S449" s="236"/>
      <c r="T449" s="237"/>
      <c r="AT449" s="238" t="s">
        <v>192</v>
      </c>
      <c r="AU449" s="238" t="s">
        <v>89</v>
      </c>
      <c r="AV449" s="13" t="s">
        <v>89</v>
      </c>
      <c r="AW449" s="13" t="s">
        <v>41</v>
      </c>
      <c r="AX449" s="13" t="s">
        <v>78</v>
      </c>
      <c r="AY449" s="238" t="s">
        <v>183</v>
      </c>
    </row>
    <row r="450" spans="2:51" s="14" customFormat="1" ht="13.5">
      <c r="B450" s="239"/>
      <c r="C450" s="240"/>
      <c r="D450" s="252" t="s">
        <v>192</v>
      </c>
      <c r="E450" s="262" t="s">
        <v>34</v>
      </c>
      <c r="F450" s="263" t="s">
        <v>195</v>
      </c>
      <c r="G450" s="240"/>
      <c r="H450" s="264">
        <v>0.845</v>
      </c>
      <c r="I450" s="244"/>
      <c r="J450" s="240"/>
      <c r="K450" s="240"/>
      <c r="L450" s="245"/>
      <c r="M450" s="246"/>
      <c r="N450" s="247"/>
      <c r="O450" s="247"/>
      <c r="P450" s="247"/>
      <c r="Q450" s="247"/>
      <c r="R450" s="247"/>
      <c r="S450" s="247"/>
      <c r="T450" s="248"/>
      <c r="AT450" s="249" t="s">
        <v>192</v>
      </c>
      <c r="AU450" s="249" t="s">
        <v>89</v>
      </c>
      <c r="AV450" s="14" t="s">
        <v>196</v>
      </c>
      <c r="AW450" s="14" t="s">
        <v>41</v>
      </c>
      <c r="AX450" s="14" t="s">
        <v>85</v>
      </c>
      <c r="AY450" s="249" t="s">
        <v>183</v>
      </c>
    </row>
    <row r="451" spans="2:65" s="1" customFormat="1" ht="51" customHeight="1">
      <c r="B451" s="43"/>
      <c r="C451" s="204" t="s">
        <v>618</v>
      </c>
      <c r="D451" s="204" t="s">
        <v>185</v>
      </c>
      <c r="E451" s="205" t="s">
        <v>619</v>
      </c>
      <c r="F451" s="206" t="s">
        <v>620</v>
      </c>
      <c r="G451" s="207" t="s">
        <v>291</v>
      </c>
      <c r="H451" s="208">
        <v>0.563</v>
      </c>
      <c r="I451" s="209"/>
      <c r="J451" s="210">
        <f>ROUND(I451*H451,2)</f>
        <v>0</v>
      </c>
      <c r="K451" s="206" t="s">
        <v>189</v>
      </c>
      <c r="L451" s="63"/>
      <c r="M451" s="211" t="s">
        <v>34</v>
      </c>
      <c r="N451" s="212" t="s">
        <v>49</v>
      </c>
      <c r="O451" s="44"/>
      <c r="P451" s="213">
        <f>O451*H451</f>
        <v>0</v>
      </c>
      <c r="Q451" s="213">
        <v>0.00077</v>
      </c>
      <c r="R451" s="213">
        <f>Q451*H451</f>
        <v>0.00043350999999999996</v>
      </c>
      <c r="S451" s="213">
        <v>0</v>
      </c>
      <c r="T451" s="214">
        <f>S451*H451</f>
        <v>0</v>
      </c>
      <c r="AR451" s="25" t="s">
        <v>190</v>
      </c>
      <c r="AT451" s="25" t="s">
        <v>185</v>
      </c>
      <c r="AU451" s="25" t="s">
        <v>89</v>
      </c>
      <c r="AY451" s="25" t="s">
        <v>183</v>
      </c>
      <c r="BE451" s="215">
        <f>IF(N451="základní",J451,0)</f>
        <v>0</v>
      </c>
      <c r="BF451" s="215">
        <f>IF(N451="snížená",J451,0)</f>
        <v>0</v>
      </c>
      <c r="BG451" s="215">
        <f>IF(N451="zákl. přenesená",J451,0)</f>
        <v>0</v>
      </c>
      <c r="BH451" s="215">
        <f>IF(N451="sníž. přenesená",J451,0)</f>
        <v>0</v>
      </c>
      <c r="BI451" s="215">
        <f>IF(N451="nulová",J451,0)</f>
        <v>0</v>
      </c>
      <c r="BJ451" s="25" t="s">
        <v>85</v>
      </c>
      <c r="BK451" s="215">
        <f>ROUND(I451*H451,2)</f>
        <v>0</v>
      </c>
      <c r="BL451" s="25" t="s">
        <v>190</v>
      </c>
      <c r="BM451" s="25" t="s">
        <v>621</v>
      </c>
    </row>
    <row r="452" spans="2:51" s="13" customFormat="1" ht="13.5">
      <c r="B452" s="228"/>
      <c r="C452" s="229"/>
      <c r="D452" s="218" t="s">
        <v>192</v>
      </c>
      <c r="E452" s="230" t="s">
        <v>34</v>
      </c>
      <c r="F452" s="231" t="s">
        <v>622</v>
      </c>
      <c r="G452" s="229"/>
      <c r="H452" s="232">
        <v>0.563</v>
      </c>
      <c r="I452" s="233"/>
      <c r="J452" s="229"/>
      <c r="K452" s="229"/>
      <c r="L452" s="234"/>
      <c r="M452" s="235"/>
      <c r="N452" s="236"/>
      <c r="O452" s="236"/>
      <c r="P452" s="236"/>
      <c r="Q452" s="236"/>
      <c r="R452" s="236"/>
      <c r="S452" s="236"/>
      <c r="T452" s="237"/>
      <c r="AT452" s="238" t="s">
        <v>192</v>
      </c>
      <c r="AU452" s="238" t="s">
        <v>89</v>
      </c>
      <c r="AV452" s="13" t="s">
        <v>89</v>
      </c>
      <c r="AW452" s="13" t="s">
        <v>41</v>
      </c>
      <c r="AX452" s="13" t="s">
        <v>78</v>
      </c>
      <c r="AY452" s="238" t="s">
        <v>183</v>
      </c>
    </row>
    <row r="453" spans="2:51" s="14" customFormat="1" ht="13.5">
      <c r="B453" s="239"/>
      <c r="C453" s="240"/>
      <c r="D453" s="252" t="s">
        <v>192</v>
      </c>
      <c r="E453" s="262" t="s">
        <v>34</v>
      </c>
      <c r="F453" s="263" t="s">
        <v>195</v>
      </c>
      <c r="G453" s="240"/>
      <c r="H453" s="264">
        <v>0.563</v>
      </c>
      <c r="I453" s="244"/>
      <c r="J453" s="240"/>
      <c r="K453" s="240"/>
      <c r="L453" s="245"/>
      <c r="M453" s="246"/>
      <c r="N453" s="247"/>
      <c r="O453" s="247"/>
      <c r="P453" s="247"/>
      <c r="Q453" s="247"/>
      <c r="R453" s="247"/>
      <c r="S453" s="247"/>
      <c r="T453" s="248"/>
      <c r="AT453" s="249" t="s">
        <v>192</v>
      </c>
      <c r="AU453" s="249" t="s">
        <v>89</v>
      </c>
      <c r="AV453" s="14" t="s">
        <v>196</v>
      </c>
      <c r="AW453" s="14" t="s">
        <v>41</v>
      </c>
      <c r="AX453" s="14" t="s">
        <v>85</v>
      </c>
      <c r="AY453" s="249" t="s">
        <v>183</v>
      </c>
    </row>
    <row r="454" spans="2:65" s="1" customFormat="1" ht="51" customHeight="1">
      <c r="B454" s="43"/>
      <c r="C454" s="204" t="s">
        <v>623</v>
      </c>
      <c r="D454" s="204" t="s">
        <v>185</v>
      </c>
      <c r="E454" s="205" t="s">
        <v>624</v>
      </c>
      <c r="F454" s="206" t="s">
        <v>625</v>
      </c>
      <c r="G454" s="207" t="s">
        <v>291</v>
      </c>
      <c r="H454" s="208">
        <v>0.563</v>
      </c>
      <c r="I454" s="209"/>
      <c r="J454" s="210">
        <f>ROUND(I454*H454,2)</f>
        <v>0</v>
      </c>
      <c r="K454" s="206" t="s">
        <v>189</v>
      </c>
      <c r="L454" s="63"/>
      <c r="M454" s="211" t="s">
        <v>34</v>
      </c>
      <c r="N454" s="212" t="s">
        <v>49</v>
      </c>
      <c r="O454" s="44"/>
      <c r="P454" s="213">
        <f>O454*H454</f>
        <v>0</v>
      </c>
      <c r="Q454" s="213">
        <v>0</v>
      </c>
      <c r="R454" s="213">
        <f>Q454*H454</f>
        <v>0</v>
      </c>
      <c r="S454" s="213">
        <v>0</v>
      </c>
      <c r="T454" s="214">
        <f>S454*H454</f>
        <v>0</v>
      </c>
      <c r="AR454" s="25" t="s">
        <v>190</v>
      </c>
      <c r="AT454" s="25" t="s">
        <v>185</v>
      </c>
      <c r="AU454" s="25" t="s">
        <v>89</v>
      </c>
      <c r="AY454" s="25" t="s">
        <v>183</v>
      </c>
      <c r="BE454" s="215">
        <f>IF(N454="základní",J454,0)</f>
        <v>0</v>
      </c>
      <c r="BF454" s="215">
        <f>IF(N454="snížená",J454,0)</f>
        <v>0</v>
      </c>
      <c r="BG454" s="215">
        <f>IF(N454="zákl. přenesená",J454,0)</f>
        <v>0</v>
      </c>
      <c r="BH454" s="215">
        <f>IF(N454="sníž. přenesená",J454,0)</f>
        <v>0</v>
      </c>
      <c r="BI454" s="215">
        <f>IF(N454="nulová",J454,0)</f>
        <v>0</v>
      </c>
      <c r="BJ454" s="25" t="s">
        <v>85</v>
      </c>
      <c r="BK454" s="215">
        <f>ROUND(I454*H454,2)</f>
        <v>0</v>
      </c>
      <c r="BL454" s="25" t="s">
        <v>190</v>
      </c>
      <c r="BM454" s="25" t="s">
        <v>626</v>
      </c>
    </row>
    <row r="455" spans="2:51" s="13" customFormat="1" ht="13.5">
      <c r="B455" s="228"/>
      <c r="C455" s="229"/>
      <c r="D455" s="218" t="s">
        <v>192</v>
      </c>
      <c r="E455" s="230" t="s">
        <v>34</v>
      </c>
      <c r="F455" s="231" t="s">
        <v>627</v>
      </c>
      <c r="G455" s="229"/>
      <c r="H455" s="232">
        <v>0.563</v>
      </c>
      <c r="I455" s="233"/>
      <c r="J455" s="229"/>
      <c r="K455" s="229"/>
      <c r="L455" s="234"/>
      <c r="M455" s="235"/>
      <c r="N455" s="236"/>
      <c r="O455" s="236"/>
      <c r="P455" s="236"/>
      <c r="Q455" s="236"/>
      <c r="R455" s="236"/>
      <c r="S455" s="236"/>
      <c r="T455" s="237"/>
      <c r="AT455" s="238" t="s">
        <v>192</v>
      </c>
      <c r="AU455" s="238" t="s">
        <v>89</v>
      </c>
      <c r="AV455" s="13" t="s">
        <v>89</v>
      </c>
      <c r="AW455" s="13" t="s">
        <v>41</v>
      </c>
      <c r="AX455" s="13" t="s">
        <v>78</v>
      </c>
      <c r="AY455" s="238" t="s">
        <v>183</v>
      </c>
    </row>
    <row r="456" spans="2:51" s="14" customFormat="1" ht="13.5">
      <c r="B456" s="239"/>
      <c r="C456" s="240"/>
      <c r="D456" s="218" t="s">
        <v>192</v>
      </c>
      <c r="E456" s="241" t="s">
        <v>34</v>
      </c>
      <c r="F456" s="242" t="s">
        <v>195</v>
      </c>
      <c r="G456" s="240"/>
      <c r="H456" s="243">
        <v>0.563</v>
      </c>
      <c r="I456" s="244"/>
      <c r="J456" s="240"/>
      <c r="K456" s="240"/>
      <c r="L456" s="245"/>
      <c r="M456" s="246"/>
      <c r="N456" s="247"/>
      <c r="O456" s="247"/>
      <c r="P456" s="247"/>
      <c r="Q456" s="247"/>
      <c r="R456" s="247"/>
      <c r="S456" s="247"/>
      <c r="T456" s="248"/>
      <c r="AT456" s="249" t="s">
        <v>192</v>
      </c>
      <c r="AU456" s="249" t="s">
        <v>89</v>
      </c>
      <c r="AV456" s="14" t="s">
        <v>196</v>
      </c>
      <c r="AW456" s="14" t="s">
        <v>41</v>
      </c>
      <c r="AX456" s="14" t="s">
        <v>85</v>
      </c>
      <c r="AY456" s="249" t="s">
        <v>183</v>
      </c>
    </row>
    <row r="457" spans="2:63" s="11" customFormat="1" ht="22.35" customHeight="1">
      <c r="B457" s="187"/>
      <c r="C457" s="188"/>
      <c r="D457" s="201" t="s">
        <v>77</v>
      </c>
      <c r="E457" s="202" t="s">
        <v>447</v>
      </c>
      <c r="F457" s="202" t="s">
        <v>628</v>
      </c>
      <c r="G457" s="188"/>
      <c r="H457" s="188"/>
      <c r="I457" s="191"/>
      <c r="J457" s="203">
        <f>BK457</f>
        <v>0</v>
      </c>
      <c r="K457" s="188"/>
      <c r="L457" s="193"/>
      <c r="M457" s="194"/>
      <c r="N457" s="195"/>
      <c r="O457" s="195"/>
      <c r="P457" s="196">
        <f>SUM(P458:P480)</f>
        <v>0</v>
      </c>
      <c r="Q457" s="195"/>
      <c r="R457" s="196">
        <f>SUM(R458:R480)</f>
        <v>7.323530249999999</v>
      </c>
      <c r="S457" s="195"/>
      <c r="T457" s="197">
        <f>SUM(T458:T480)</f>
        <v>0</v>
      </c>
      <c r="AR457" s="198" t="s">
        <v>85</v>
      </c>
      <c r="AT457" s="199" t="s">
        <v>77</v>
      </c>
      <c r="AU457" s="199" t="s">
        <v>89</v>
      </c>
      <c r="AY457" s="198" t="s">
        <v>183</v>
      </c>
      <c r="BK457" s="200">
        <f>SUM(BK458:BK480)</f>
        <v>0</v>
      </c>
    </row>
    <row r="458" spans="2:65" s="1" customFormat="1" ht="25.5" customHeight="1">
      <c r="B458" s="43"/>
      <c r="C458" s="204" t="s">
        <v>629</v>
      </c>
      <c r="D458" s="204" t="s">
        <v>185</v>
      </c>
      <c r="E458" s="205" t="s">
        <v>630</v>
      </c>
      <c r="F458" s="206" t="s">
        <v>631</v>
      </c>
      <c r="G458" s="207" t="s">
        <v>188</v>
      </c>
      <c r="H458" s="208">
        <v>1.629</v>
      </c>
      <c r="I458" s="209"/>
      <c r="J458" s="210">
        <f>ROUND(I458*H458,2)</f>
        <v>0</v>
      </c>
      <c r="K458" s="206" t="s">
        <v>189</v>
      </c>
      <c r="L458" s="63"/>
      <c r="M458" s="211" t="s">
        <v>34</v>
      </c>
      <c r="N458" s="212" t="s">
        <v>49</v>
      </c>
      <c r="O458" s="44"/>
      <c r="P458" s="213">
        <f>O458*H458</f>
        <v>0</v>
      </c>
      <c r="Q458" s="213">
        <v>2.45337</v>
      </c>
      <c r="R458" s="213">
        <f>Q458*H458</f>
        <v>3.9965397300000003</v>
      </c>
      <c r="S458" s="213">
        <v>0</v>
      </c>
      <c r="T458" s="214">
        <f>S458*H458</f>
        <v>0</v>
      </c>
      <c r="AR458" s="25" t="s">
        <v>190</v>
      </c>
      <c r="AT458" s="25" t="s">
        <v>185</v>
      </c>
      <c r="AU458" s="25" t="s">
        <v>196</v>
      </c>
      <c r="AY458" s="25" t="s">
        <v>183</v>
      </c>
      <c r="BE458" s="215">
        <f>IF(N458="základní",J458,0)</f>
        <v>0</v>
      </c>
      <c r="BF458" s="215">
        <f>IF(N458="snížená",J458,0)</f>
        <v>0</v>
      </c>
      <c r="BG458" s="215">
        <f>IF(N458="zákl. přenesená",J458,0)</f>
        <v>0</v>
      </c>
      <c r="BH458" s="215">
        <f>IF(N458="sníž. přenesená",J458,0)</f>
        <v>0</v>
      </c>
      <c r="BI458" s="215">
        <f>IF(N458="nulová",J458,0)</f>
        <v>0</v>
      </c>
      <c r="BJ458" s="25" t="s">
        <v>85</v>
      </c>
      <c r="BK458" s="215">
        <f>ROUND(I458*H458,2)</f>
        <v>0</v>
      </c>
      <c r="BL458" s="25" t="s">
        <v>190</v>
      </c>
      <c r="BM458" s="25" t="s">
        <v>632</v>
      </c>
    </row>
    <row r="459" spans="2:51" s="13" customFormat="1" ht="13.5">
      <c r="B459" s="228"/>
      <c r="C459" s="229"/>
      <c r="D459" s="218" t="s">
        <v>192</v>
      </c>
      <c r="E459" s="230" t="s">
        <v>34</v>
      </c>
      <c r="F459" s="231" t="s">
        <v>633</v>
      </c>
      <c r="G459" s="229"/>
      <c r="H459" s="232">
        <v>1.629</v>
      </c>
      <c r="I459" s="233"/>
      <c r="J459" s="229"/>
      <c r="K459" s="229"/>
      <c r="L459" s="234"/>
      <c r="M459" s="235"/>
      <c r="N459" s="236"/>
      <c r="O459" s="236"/>
      <c r="P459" s="236"/>
      <c r="Q459" s="236"/>
      <c r="R459" s="236"/>
      <c r="S459" s="236"/>
      <c r="T459" s="237"/>
      <c r="AT459" s="238" t="s">
        <v>192</v>
      </c>
      <c r="AU459" s="238" t="s">
        <v>196</v>
      </c>
      <c r="AV459" s="13" t="s">
        <v>89</v>
      </c>
      <c r="AW459" s="13" t="s">
        <v>41</v>
      </c>
      <c r="AX459" s="13" t="s">
        <v>78</v>
      </c>
      <c r="AY459" s="238" t="s">
        <v>183</v>
      </c>
    </row>
    <row r="460" spans="2:51" s="14" customFormat="1" ht="13.5">
      <c r="B460" s="239"/>
      <c r="C460" s="240"/>
      <c r="D460" s="252" t="s">
        <v>192</v>
      </c>
      <c r="E460" s="262" t="s">
        <v>34</v>
      </c>
      <c r="F460" s="263" t="s">
        <v>195</v>
      </c>
      <c r="G460" s="240"/>
      <c r="H460" s="264">
        <v>1.629</v>
      </c>
      <c r="I460" s="244"/>
      <c r="J460" s="240"/>
      <c r="K460" s="240"/>
      <c r="L460" s="245"/>
      <c r="M460" s="246"/>
      <c r="N460" s="247"/>
      <c r="O460" s="247"/>
      <c r="P460" s="247"/>
      <c r="Q460" s="247"/>
      <c r="R460" s="247"/>
      <c r="S460" s="247"/>
      <c r="T460" s="248"/>
      <c r="AT460" s="249" t="s">
        <v>192</v>
      </c>
      <c r="AU460" s="249" t="s">
        <v>196</v>
      </c>
      <c r="AV460" s="14" t="s">
        <v>196</v>
      </c>
      <c r="AW460" s="14" t="s">
        <v>41</v>
      </c>
      <c r="AX460" s="14" t="s">
        <v>85</v>
      </c>
      <c r="AY460" s="249" t="s">
        <v>183</v>
      </c>
    </row>
    <row r="461" spans="2:65" s="1" customFormat="1" ht="25.5" customHeight="1">
      <c r="B461" s="43"/>
      <c r="C461" s="204" t="s">
        <v>634</v>
      </c>
      <c r="D461" s="204" t="s">
        <v>185</v>
      </c>
      <c r="E461" s="205" t="s">
        <v>635</v>
      </c>
      <c r="F461" s="206" t="s">
        <v>636</v>
      </c>
      <c r="G461" s="207" t="s">
        <v>274</v>
      </c>
      <c r="H461" s="208">
        <v>0.124</v>
      </c>
      <c r="I461" s="209"/>
      <c r="J461" s="210">
        <f>ROUND(I461*H461,2)</f>
        <v>0</v>
      </c>
      <c r="K461" s="206" t="s">
        <v>189</v>
      </c>
      <c r="L461" s="63"/>
      <c r="M461" s="211" t="s">
        <v>34</v>
      </c>
      <c r="N461" s="212" t="s">
        <v>49</v>
      </c>
      <c r="O461" s="44"/>
      <c r="P461" s="213">
        <f>O461*H461</f>
        <v>0</v>
      </c>
      <c r="Q461" s="213">
        <v>1.05306</v>
      </c>
      <c r="R461" s="213">
        <f>Q461*H461</f>
        <v>0.13057944000000002</v>
      </c>
      <c r="S461" s="213">
        <v>0</v>
      </c>
      <c r="T461" s="214">
        <f>S461*H461</f>
        <v>0</v>
      </c>
      <c r="AR461" s="25" t="s">
        <v>190</v>
      </c>
      <c r="AT461" s="25" t="s">
        <v>185</v>
      </c>
      <c r="AU461" s="25" t="s">
        <v>196</v>
      </c>
      <c r="AY461" s="25" t="s">
        <v>183</v>
      </c>
      <c r="BE461" s="215">
        <f>IF(N461="základní",J461,0)</f>
        <v>0</v>
      </c>
      <c r="BF461" s="215">
        <f>IF(N461="snížená",J461,0)</f>
        <v>0</v>
      </c>
      <c r="BG461" s="215">
        <f>IF(N461="zákl. přenesená",J461,0)</f>
        <v>0</v>
      </c>
      <c r="BH461" s="215">
        <f>IF(N461="sníž. přenesená",J461,0)</f>
        <v>0</v>
      </c>
      <c r="BI461" s="215">
        <f>IF(N461="nulová",J461,0)</f>
        <v>0</v>
      </c>
      <c r="BJ461" s="25" t="s">
        <v>85</v>
      </c>
      <c r="BK461" s="215">
        <f>ROUND(I461*H461,2)</f>
        <v>0</v>
      </c>
      <c r="BL461" s="25" t="s">
        <v>190</v>
      </c>
      <c r="BM461" s="25" t="s">
        <v>637</v>
      </c>
    </row>
    <row r="462" spans="2:51" s="13" customFormat="1" ht="13.5">
      <c r="B462" s="228"/>
      <c r="C462" s="229"/>
      <c r="D462" s="218" t="s">
        <v>192</v>
      </c>
      <c r="E462" s="230" t="s">
        <v>34</v>
      </c>
      <c r="F462" s="231" t="s">
        <v>638</v>
      </c>
      <c r="G462" s="229"/>
      <c r="H462" s="232">
        <v>0.124</v>
      </c>
      <c r="I462" s="233"/>
      <c r="J462" s="229"/>
      <c r="K462" s="229"/>
      <c r="L462" s="234"/>
      <c r="M462" s="235"/>
      <c r="N462" s="236"/>
      <c r="O462" s="236"/>
      <c r="P462" s="236"/>
      <c r="Q462" s="236"/>
      <c r="R462" s="236"/>
      <c r="S462" s="236"/>
      <c r="T462" s="237"/>
      <c r="AT462" s="238" t="s">
        <v>192</v>
      </c>
      <c r="AU462" s="238" t="s">
        <v>196</v>
      </c>
      <c r="AV462" s="13" t="s">
        <v>89</v>
      </c>
      <c r="AW462" s="13" t="s">
        <v>41</v>
      </c>
      <c r="AX462" s="13" t="s">
        <v>78</v>
      </c>
      <c r="AY462" s="238" t="s">
        <v>183</v>
      </c>
    </row>
    <row r="463" spans="2:51" s="14" customFormat="1" ht="13.5">
      <c r="B463" s="239"/>
      <c r="C463" s="240"/>
      <c r="D463" s="252" t="s">
        <v>192</v>
      </c>
      <c r="E463" s="262" t="s">
        <v>34</v>
      </c>
      <c r="F463" s="263" t="s">
        <v>195</v>
      </c>
      <c r="G463" s="240"/>
      <c r="H463" s="264">
        <v>0.124</v>
      </c>
      <c r="I463" s="244"/>
      <c r="J463" s="240"/>
      <c r="K463" s="240"/>
      <c r="L463" s="245"/>
      <c r="M463" s="246"/>
      <c r="N463" s="247"/>
      <c r="O463" s="247"/>
      <c r="P463" s="247"/>
      <c r="Q463" s="247"/>
      <c r="R463" s="247"/>
      <c r="S463" s="247"/>
      <c r="T463" s="248"/>
      <c r="AT463" s="249" t="s">
        <v>192</v>
      </c>
      <c r="AU463" s="249" t="s">
        <v>196</v>
      </c>
      <c r="AV463" s="14" t="s">
        <v>196</v>
      </c>
      <c r="AW463" s="14" t="s">
        <v>41</v>
      </c>
      <c r="AX463" s="14" t="s">
        <v>85</v>
      </c>
      <c r="AY463" s="249" t="s">
        <v>183</v>
      </c>
    </row>
    <row r="464" spans="2:65" s="1" customFormat="1" ht="25.5" customHeight="1">
      <c r="B464" s="43"/>
      <c r="C464" s="204" t="s">
        <v>639</v>
      </c>
      <c r="D464" s="204" t="s">
        <v>185</v>
      </c>
      <c r="E464" s="205" t="s">
        <v>640</v>
      </c>
      <c r="F464" s="206" t="s">
        <v>641</v>
      </c>
      <c r="G464" s="207" t="s">
        <v>465</v>
      </c>
      <c r="H464" s="208">
        <v>31.2</v>
      </c>
      <c r="I464" s="209"/>
      <c r="J464" s="210">
        <f>ROUND(I464*H464,2)</f>
        <v>0</v>
      </c>
      <c r="K464" s="206" t="s">
        <v>189</v>
      </c>
      <c r="L464" s="63"/>
      <c r="M464" s="211" t="s">
        <v>34</v>
      </c>
      <c r="N464" s="212" t="s">
        <v>49</v>
      </c>
      <c r="O464" s="44"/>
      <c r="P464" s="213">
        <f>O464*H464</f>
        <v>0</v>
      </c>
      <c r="Q464" s="213">
        <v>0.1016</v>
      </c>
      <c r="R464" s="213">
        <f>Q464*H464</f>
        <v>3.16992</v>
      </c>
      <c r="S464" s="213">
        <v>0</v>
      </c>
      <c r="T464" s="214">
        <f>S464*H464</f>
        <v>0</v>
      </c>
      <c r="AR464" s="25" t="s">
        <v>190</v>
      </c>
      <c r="AT464" s="25" t="s">
        <v>185</v>
      </c>
      <c r="AU464" s="25" t="s">
        <v>196</v>
      </c>
      <c r="AY464" s="25" t="s">
        <v>183</v>
      </c>
      <c r="BE464" s="215">
        <f>IF(N464="základní",J464,0)</f>
        <v>0</v>
      </c>
      <c r="BF464" s="215">
        <f>IF(N464="snížená",J464,0)</f>
        <v>0</v>
      </c>
      <c r="BG464" s="215">
        <f>IF(N464="zákl. přenesená",J464,0)</f>
        <v>0</v>
      </c>
      <c r="BH464" s="215">
        <f>IF(N464="sníž. přenesená",J464,0)</f>
        <v>0</v>
      </c>
      <c r="BI464" s="215">
        <f>IF(N464="nulová",J464,0)</f>
        <v>0</v>
      </c>
      <c r="BJ464" s="25" t="s">
        <v>85</v>
      </c>
      <c r="BK464" s="215">
        <f>ROUND(I464*H464,2)</f>
        <v>0</v>
      </c>
      <c r="BL464" s="25" t="s">
        <v>190</v>
      </c>
      <c r="BM464" s="25" t="s">
        <v>642</v>
      </c>
    </row>
    <row r="465" spans="2:51" s="13" customFormat="1" ht="13.5">
      <c r="B465" s="228"/>
      <c r="C465" s="229"/>
      <c r="D465" s="218" t="s">
        <v>192</v>
      </c>
      <c r="E465" s="230" t="s">
        <v>34</v>
      </c>
      <c r="F465" s="231" t="s">
        <v>643</v>
      </c>
      <c r="G465" s="229"/>
      <c r="H465" s="232">
        <v>31.2</v>
      </c>
      <c r="I465" s="233"/>
      <c r="J465" s="229"/>
      <c r="K465" s="229"/>
      <c r="L465" s="234"/>
      <c r="M465" s="235"/>
      <c r="N465" s="236"/>
      <c r="O465" s="236"/>
      <c r="P465" s="236"/>
      <c r="Q465" s="236"/>
      <c r="R465" s="236"/>
      <c r="S465" s="236"/>
      <c r="T465" s="237"/>
      <c r="AT465" s="238" t="s">
        <v>192</v>
      </c>
      <c r="AU465" s="238" t="s">
        <v>196</v>
      </c>
      <c r="AV465" s="13" t="s">
        <v>89</v>
      </c>
      <c r="AW465" s="13" t="s">
        <v>41</v>
      </c>
      <c r="AX465" s="13" t="s">
        <v>78</v>
      </c>
      <c r="AY465" s="238" t="s">
        <v>183</v>
      </c>
    </row>
    <row r="466" spans="2:51" s="14" customFormat="1" ht="13.5">
      <c r="B466" s="239"/>
      <c r="C466" s="240"/>
      <c r="D466" s="252" t="s">
        <v>192</v>
      </c>
      <c r="E466" s="262" t="s">
        <v>34</v>
      </c>
      <c r="F466" s="263" t="s">
        <v>195</v>
      </c>
      <c r="G466" s="240"/>
      <c r="H466" s="264">
        <v>31.2</v>
      </c>
      <c r="I466" s="244"/>
      <c r="J466" s="240"/>
      <c r="K466" s="240"/>
      <c r="L466" s="245"/>
      <c r="M466" s="246"/>
      <c r="N466" s="247"/>
      <c r="O466" s="247"/>
      <c r="P466" s="247"/>
      <c r="Q466" s="247"/>
      <c r="R466" s="247"/>
      <c r="S466" s="247"/>
      <c r="T466" s="248"/>
      <c r="AT466" s="249" t="s">
        <v>192</v>
      </c>
      <c r="AU466" s="249" t="s">
        <v>196</v>
      </c>
      <c r="AV466" s="14" t="s">
        <v>196</v>
      </c>
      <c r="AW466" s="14" t="s">
        <v>41</v>
      </c>
      <c r="AX466" s="14" t="s">
        <v>85</v>
      </c>
      <c r="AY466" s="249" t="s">
        <v>183</v>
      </c>
    </row>
    <row r="467" spans="2:65" s="1" customFormat="1" ht="25.5" customHeight="1">
      <c r="B467" s="43"/>
      <c r="C467" s="204" t="s">
        <v>644</v>
      </c>
      <c r="D467" s="204" t="s">
        <v>185</v>
      </c>
      <c r="E467" s="205" t="s">
        <v>645</v>
      </c>
      <c r="F467" s="206" t="s">
        <v>646</v>
      </c>
      <c r="G467" s="207" t="s">
        <v>291</v>
      </c>
      <c r="H467" s="208">
        <v>4.026</v>
      </c>
      <c r="I467" s="209"/>
      <c r="J467" s="210">
        <f>ROUND(I467*H467,2)</f>
        <v>0</v>
      </c>
      <c r="K467" s="206" t="s">
        <v>189</v>
      </c>
      <c r="L467" s="63"/>
      <c r="M467" s="211" t="s">
        <v>34</v>
      </c>
      <c r="N467" s="212" t="s">
        <v>49</v>
      </c>
      <c r="O467" s="44"/>
      <c r="P467" s="213">
        <f>O467*H467</f>
        <v>0</v>
      </c>
      <c r="Q467" s="213">
        <v>0.00658</v>
      </c>
      <c r="R467" s="213">
        <f>Q467*H467</f>
        <v>0.026491079999999997</v>
      </c>
      <c r="S467" s="213">
        <v>0</v>
      </c>
      <c r="T467" s="214">
        <f>S467*H467</f>
        <v>0</v>
      </c>
      <c r="AR467" s="25" t="s">
        <v>190</v>
      </c>
      <c r="AT467" s="25" t="s">
        <v>185</v>
      </c>
      <c r="AU467" s="25" t="s">
        <v>196</v>
      </c>
      <c r="AY467" s="25" t="s">
        <v>183</v>
      </c>
      <c r="BE467" s="215">
        <f>IF(N467="základní",J467,0)</f>
        <v>0</v>
      </c>
      <c r="BF467" s="215">
        <f>IF(N467="snížená",J467,0)</f>
        <v>0</v>
      </c>
      <c r="BG467" s="215">
        <f>IF(N467="zákl. přenesená",J467,0)</f>
        <v>0</v>
      </c>
      <c r="BH467" s="215">
        <f>IF(N467="sníž. přenesená",J467,0)</f>
        <v>0</v>
      </c>
      <c r="BI467" s="215">
        <f>IF(N467="nulová",J467,0)</f>
        <v>0</v>
      </c>
      <c r="BJ467" s="25" t="s">
        <v>85</v>
      </c>
      <c r="BK467" s="215">
        <f>ROUND(I467*H467,2)</f>
        <v>0</v>
      </c>
      <c r="BL467" s="25" t="s">
        <v>190</v>
      </c>
      <c r="BM467" s="25" t="s">
        <v>647</v>
      </c>
    </row>
    <row r="468" spans="2:51" s="13" customFormat="1" ht="13.5">
      <c r="B468" s="228"/>
      <c r="C468" s="229"/>
      <c r="D468" s="218" t="s">
        <v>192</v>
      </c>
      <c r="E468" s="230" t="s">
        <v>34</v>
      </c>
      <c r="F468" s="231" t="s">
        <v>648</v>
      </c>
      <c r="G468" s="229"/>
      <c r="H468" s="232">
        <v>4.026</v>
      </c>
      <c r="I468" s="233"/>
      <c r="J468" s="229"/>
      <c r="K468" s="229"/>
      <c r="L468" s="234"/>
      <c r="M468" s="235"/>
      <c r="N468" s="236"/>
      <c r="O468" s="236"/>
      <c r="P468" s="236"/>
      <c r="Q468" s="236"/>
      <c r="R468" s="236"/>
      <c r="S468" s="236"/>
      <c r="T468" s="237"/>
      <c r="AT468" s="238" t="s">
        <v>192</v>
      </c>
      <c r="AU468" s="238" t="s">
        <v>196</v>
      </c>
      <c r="AV468" s="13" t="s">
        <v>89</v>
      </c>
      <c r="AW468" s="13" t="s">
        <v>41</v>
      </c>
      <c r="AX468" s="13" t="s">
        <v>78</v>
      </c>
      <c r="AY468" s="238" t="s">
        <v>183</v>
      </c>
    </row>
    <row r="469" spans="2:51" s="14" customFormat="1" ht="13.5">
      <c r="B469" s="239"/>
      <c r="C469" s="240"/>
      <c r="D469" s="252" t="s">
        <v>192</v>
      </c>
      <c r="E469" s="262" t="s">
        <v>34</v>
      </c>
      <c r="F469" s="263" t="s">
        <v>195</v>
      </c>
      <c r="G469" s="240"/>
      <c r="H469" s="264">
        <v>4.026</v>
      </c>
      <c r="I469" s="244"/>
      <c r="J469" s="240"/>
      <c r="K469" s="240"/>
      <c r="L469" s="245"/>
      <c r="M469" s="246"/>
      <c r="N469" s="247"/>
      <c r="O469" s="247"/>
      <c r="P469" s="247"/>
      <c r="Q469" s="247"/>
      <c r="R469" s="247"/>
      <c r="S469" s="247"/>
      <c r="T469" s="248"/>
      <c r="AT469" s="249" t="s">
        <v>192</v>
      </c>
      <c r="AU469" s="249" t="s">
        <v>196</v>
      </c>
      <c r="AV469" s="14" t="s">
        <v>196</v>
      </c>
      <c r="AW469" s="14" t="s">
        <v>41</v>
      </c>
      <c r="AX469" s="14" t="s">
        <v>85</v>
      </c>
      <c r="AY469" s="249" t="s">
        <v>183</v>
      </c>
    </row>
    <row r="470" spans="2:65" s="1" customFormat="1" ht="25.5" customHeight="1">
      <c r="B470" s="43"/>
      <c r="C470" s="204" t="s">
        <v>649</v>
      </c>
      <c r="D470" s="204" t="s">
        <v>185</v>
      </c>
      <c r="E470" s="205" t="s">
        <v>650</v>
      </c>
      <c r="F470" s="206" t="s">
        <v>651</v>
      </c>
      <c r="G470" s="207" t="s">
        <v>291</v>
      </c>
      <c r="H470" s="208">
        <v>4.026</v>
      </c>
      <c r="I470" s="209"/>
      <c r="J470" s="210">
        <f>ROUND(I470*H470,2)</f>
        <v>0</v>
      </c>
      <c r="K470" s="206" t="s">
        <v>189</v>
      </c>
      <c r="L470" s="63"/>
      <c r="M470" s="211" t="s">
        <v>34</v>
      </c>
      <c r="N470" s="212" t="s">
        <v>49</v>
      </c>
      <c r="O470" s="44"/>
      <c r="P470" s="213">
        <f>O470*H470</f>
        <v>0</v>
      </c>
      <c r="Q470" s="213">
        <v>0</v>
      </c>
      <c r="R470" s="213">
        <f>Q470*H470</f>
        <v>0</v>
      </c>
      <c r="S470" s="213">
        <v>0</v>
      </c>
      <c r="T470" s="214">
        <f>S470*H470</f>
        <v>0</v>
      </c>
      <c r="AR470" s="25" t="s">
        <v>190</v>
      </c>
      <c r="AT470" s="25" t="s">
        <v>185</v>
      </c>
      <c r="AU470" s="25" t="s">
        <v>196</v>
      </c>
      <c r="AY470" s="25" t="s">
        <v>183</v>
      </c>
      <c r="BE470" s="215">
        <f>IF(N470="základní",J470,0)</f>
        <v>0</v>
      </c>
      <c r="BF470" s="215">
        <f>IF(N470="snížená",J470,0)</f>
        <v>0</v>
      </c>
      <c r="BG470" s="215">
        <f>IF(N470="zákl. přenesená",J470,0)</f>
        <v>0</v>
      </c>
      <c r="BH470" s="215">
        <f>IF(N470="sníž. přenesená",J470,0)</f>
        <v>0</v>
      </c>
      <c r="BI470" s="215">
        <f>IF(N470="nulová",J470,0)</f>
        <v>0</v>
      </c>
      <c r="BJ470" s="25" t="s">
        <v>85</v>
      </c>
      <c r="BK470" s="215">
        <f>ROUND(I470*H470,2)</f>
        <v>0</v>
      </c>
      <c r="BL470" s="25" t="s">
        <v>190</v>
      </c>
      <c r="BM470" s="25" t="s">
        <v>652</v>
      </c>
    </row>
    <row r="471" spans="2:51" s="13" customFormat="1" ht="13.5">
      <c r="B471" s="228"/>
      <c r="C471" s="229"/>
      <c r="D471" s="218" t="s">
        <v>192</v>
      </c>
      <c r="E471" s="230" t="s">
        <v>34</v>
      </c>
      <c r="F471" s="231" t="s">
        <v>653</v>
      </c>
      <c r="G471" s="229"/>
      <c r="H471" s="232">
        <v>4.026</v>
      </c>
      <c r="I471" s="233"/>
      <c r="J471" s="229"/>
      <c r="K471" s="229"/>
      <c r="L471" s="234"/>
      <c r="M471" s="235"/>
      <c r="N471" s="236"/>
      <c r="O471" s="236"/>
      <c r="P471" s="236"/>
      <c r="Q471" s="236"/>
      <c r="R471" s="236"/>
      <c r="S471" s="236"/>
      <c r="T471" s="237"/>
      <c r="AT471" s="238" t="s">
        <v>192</v>
      </c>
      <c r="AU471" s="238" t="s">
        <v>196</v>
      </c>
      <c r="AV471" s="13" t="s">
        <v>89</v>
      </c>
      <c r="AW471" s="13" t="s">
        <v>41</v>
      </c>
      <c r="AX471" s="13" t="s">
        <v>78</v>
      </c>
      <c r="AY471" s="238" t="s">
        <v>183</v>
      </c>
    </row>
    <row r="472" spans="2:51" s="14" customFormat="1" ht="13.5">
      <c r="B472" s="239"/>
      <c r="C472" s="240"/>
      <c r="D472" s="252" t="s">
        <v>192</v>
      </c>
      <c r="E472" s="262" t="s">
        <v>34</v>
      </c>
      <c r="F472" s="263" t="s">
        <v>195</v>
      </c>
      <c r="G472" s="240"/>
      <c r="H472" s="264">
        <v>4.026</v>
      </c>
      <c r="I472" s="244"/>
      <c r="J472" s="240"/>
      <c r="K472" s="240"/>
      <c r="L472" s="245"/>
      <c r="M472" s="246"/>
      <c r="N472" s="247"/>
      <c r="O472" s="247"/>
      <c r="P472" s="247"/>
      <c r="Q472" s="247"/>
      <c r="R472" s="247"/>
      <c r="S472" s="247"/>
      <c r="T472" s="248"/>
      <c r="AT472" s="249" t="s">
        <v>192</v>
      </c>
      <c r="AU472" s="249" t="s">
        <v>196</v>
      </c>
      <c r="AV472" s="14" t="s">
        <v>196</v>
      </c>
      <c r="AW472" s="14" t="s">
        <v>41</v>
      </c>
      <c r="AX472" s="14" t="s">
        <v>85</v>
      </c>
      <c r="AY472" s="249" t="s">
        <v>183</v>
      </c>
    </row>
    <row r="473" spans="2:65" s="1" customFormat="1" ht="25.5" customHeight="1">
      <c r="B473" s="43"/>
      <c r="C473" s="204" t="s">
        <v>654</v>
      </c>
      <c r="D473" s="204" t="s">
        <v>185</v>
      </c>
      <c r="E473" s="205" t="s">
        <v>655</v>
      </c>
      <c r="F473" s="206" t="s">
        <v>656</v>
      </c>
      <c r="G473" s="207" t="s">
        <v>274</v>
      </c>
      <c r="H473" s="208">
        <v>0.642</v>
      </c>
      <c r="I473" s="209"/>
      <c r="J473" s="210">
        <f>ROUND(I473*H473,2)</f>
        <v>0</v>
      </c>
      <c r="K473" s="206" t="s">
        <v>189</v>
      </c>
      <c r="L473" s="63"/>
      <c r="M473" s="211" t="s">
        <v>34</v>
      </c>
      <c r="N473" s="212" t="s">
        <v>49</v>
      </c>
      <c r="O473" s="44"/>
      <c r="P473" s="213">
        <f>O473*H473</f>
        <v>0</v>
      </c>
      <c r="Q473" s="213">
        <v>0</v>
      </c>
      <c r="R473" s="213">
        <f>Q473*H473</f>
        <v>0</v>
      </c>
      <c r="S473" s="213">
        <v>0</v>
      </c>
      <c r="T473" s="214">
        <f>S473*H473</f>
        <v>0</v>
      </c>
      <c r="AR473" s="25" t="s">
        <v>190</v>
      </c>
      <c r="AT473" s="25" t="s">
        <v>185</v>
      </c>
      <c r="AU473" s="25" t="s">
        <v>196</v>
      </c>
      <c r="AY473" s="25" t="s">
        <v>183</v>
      </c>
      <c r="BE473" s="215">
        <f>IF(N473="základní",J473,0)</f>
        <v>0</v>
      </c>
      <c r="BF473" s="215">
        <f>IF(N473="snížená",J473,0)</f>
        <v>0</v>
      </c>
      <c r="BG473" s="215">
        <f>IF(N473="zákl. přenesená",J473,0)</f>
        <v>0</v>
      </c>
      <c r="BH473" s="215">
        <f>IF(N473="sníž. přenesená",J473,0)</f>
        <v>0</v>
      </c>
      <c r="BI473" s="215">
        <f>IF(N473="nulová",J473,0)</f>
        <v>0</v>
      </c>
      <c r="BJ473" s="25" t="s">
        <v>85</v>
      </c>
      <c r="BK473" s="215">
        <f>ROUND(I473*H473,2)</f>
        <v>0</v>
      </c>
      <c r="BL473" s="25" t="s">
        <v>190</v>
      </c>
      <c r="BM473" s="25" t="s">
        <v>657</v>
      </c>
    </row>
    <row r="474" spans="2:51" s="12" customFormat="1" ht="13.5">
      <c r="B474" s="216"/>
      <c r="C474" s="217"/>
      <c r="D474" s="218" t="s">
        <v>192</v>
      </c>
      <c r="E474" s="219" t="s">
        <v>34</v>
      </c>
      <c r="F474" s="220" t="s">
        <v>658</v>
      </c>
      <c r="G474" s="217"/>
      <c r="H474" s="221" t="s">
        <v>34</v>
      </c>
      <c r="I474" s="222"/>
      <c r="J474" s="217"/>
      <c r="K474" s="217"/>
      <c r="L474" s="223"/>
      <c r="M474" s="224"/>
      <c r="N474" s="225"/>
      <c r="O474" s="225"/>
      <c r="P474" s="225"/>
      <c r="Q474" s="225"/>
      <c r="R474" s="225"/>
      <c r="S474" s="225"/>
      <c r="T474" s="226"/>
      <c r="AT474" s="227" t="s">
        <v>192</v>
      </c>
      <c r="AU474" s="227" t="s">
        <v>196</v>
      </c>
      <c r="AV474" s="12" t="s">
        <v>85</v>
      </c>
      <c r="AW474" s="12" t="s">
        <v>41</v>
      </c>
      <c r="AX474" s="12" t="s">
        <v>78</v>
      </c>
      <c r="AY474" s="227" t="s">
        <v>183</v>
      </c>
    </row>
    <row r="475" spans="2:51" s="13" customFormat="1" ht="13.5">
      <c r="B475" s="228"/>
      <c r="C475" s="229"/>
      <c r="D475" s="218" t="s">
        <v>192</v>
      </c>
      <c r="E475" s="230" t="s">
        <v>34</v>
      </c>
      <c r="F475" s="231" t="s">
        <v>659</v>
      </c>
      <c r="G475" s="229"/>
      <c r="H475" s="232">
        <v>0.078</v>
      </c>
      <c r="I475" s="233"/>
      <c r="J475" s="229"/>
      <c r="K475" s="229"/>
      <c r="L475" s="234"/>
      <c r="M475" s="235"/>
      <c r="N475" s="236"/>
      <c r="O475" s="236"/>
      <c r="P475" s="236"/>
      <c r="Q475" s="236"/>
      <c r="R475" s="236"/>
      <c r="S475" s="236"/>
      <c r="T475" s="237"/>
      <c r="AT475" s="238" t="s">
        <v>192</v>
      </c>
      <c r="AU475" s="238" t="s">
        <v>196</v>
      </c>
      <c r="AV475" s="13" t="s">
        <v>89</v>
      </c>
      <c r="AW475" s="13" t="s">
        <v>41</v>
      </c>
      <c r="AX475" s="13" t="s">
        <v>78</v>
      </c>
      <c r="AY475" s="238" t="s">
        <v>183</v>
      </c>
    </row>
    <row r="476" spans="2:51" s="13" customFormat="1" ht="13.5">
      <c r="B476" s="228"/>
      <c r="C476" s="229"/>
      <c r="D476" s="218" t="s">
        <v>192</v>
      </c>
      <c r="E476" s="230" t="s">
        <v>34</v>
      </c>
      <c r="F476" s="231" t="s">
        <v>660</v>
      </c>
      <c r="G476" s="229"/>
      <c r="H476" s="232">
        <v>0.423</v>
      </c>
      <c r="I476" s="233"/>
      <c r="J476" s="229"/>
      <c r="K476" s="229"/>
      <c r="L476" s="234"/>
      <c r="M476" s="235"/>
      <c r="N476" s="236"/>
      <c r="O476" s="236"/>
      <c r="P476" s="236"/>
      <c r="Q476" s="236"/>
      <c r="R476" s="236"/>
      <c r="S476" s="236"/>
      <c r="T476" s="237"/>
      <c r="AT476" s="238" t="s">
        <v>192</v>
      </c>
      <c r="AU476" s="238" t="s">
        <v>196</v>
      </c>
      <c r="AV476" s="13" t="s">
        <v>89</v>
      </c>
      <c r="AW476" s="13" t="s">
        <v>41</v>
      </c>
      <c r="AX476" s="13" t="s">
        <v>78</v>
      </c>
      <c r="AY476" s="238" t="s">
        <v>183</v>
      </c>
    </row>
    <row r="477" spans="2:51" s="13" customFormat="1" ht="13.5">
      <c r="B477" s="228"/>
      <c r="C477" s="229"/>
      <c r="D477" s="218" t="s">
        <v>192</v>
      </c>
      <c r="E477" s="230" t="s">
        <v>34</v>
      </c>
      <c r="F477" s="231" t="s">
        <v>661</v>
      </c>
      <c r="G477" s="229"/>
      <c r="H477" s="232">
        <v>0.141</v>
      </c>
      <c r="I477" s="233"/>
      <c r="J477" s="229"/>
      <c r="K477" s="229"/>
      <c r="L477" s="234"/>
      <c r="M477" s="235"/>
      <c r="N477" s="236"/>
      <c r="O477" s="236"/>
      <c r="P477" s="236"/>
      <c r="Q477" s="236"/>
      <c r="R477" s="236"/>
      <c r="S477" s="236"/>
      <c r="T477" s="237"/>
      <c r="AT477" s="238" t="s">
        <v>192</v>
      </c>
      <c r="AU477" s="238" t="s">
        <v>196</v>
      </c>
      <c r="AV477" s="13" t="s">
        <v>89</v>
      </c>
      <c r="AW477" s="13" t="s">
        <v>41</v>
      </c>
      <c r="AX477" s="13" t="s">
        <v>78</v>
      </c>
      <c r="AY477" s="238" t="s">
        <v>183</v>
      </c>
    </row>
    <row r="478" spans="2:51" s="14" customFormat="1" ht="13.5">
      <c r="B478" s="239"/>
      <c r="C478" s="240"/>
      <c r="D478" s="252" t="s">
        <v>192</v>
      </c>
      <c r="E478" s="262" t="s">
        <v>34</v>
      </c>
      <c r="F478" s="263" t="s">
        <v>195</v>
      </c>
      <c r="G478" s="240"/>
      <c r="H478" s="264">
        <v>0.642</v>
      </c>
      <c r="I478" s="244"/>
      <c r="J478" s="240"/>
      <c r="K478" s="240"/>
      <c r="L478" s="245"/>
      <c r="M478" s="246"/>
      <c r="N478" s="247"/>
      <c r="O478" s="247"/>
      <c r="P478" s="247"/>
      <c r="Q478" s="247"/>
      <c r="R478" s="247"/>
      <c r="S478" s="247"/>
      <c r="T478" s="248"/>
      <c r="AT478" s="249" t="s">
        <v>192</v>
      </c>
      <c r="AU478" s="249" t="s">
        <v>196</v>
      </c>
      <c r="AV478" s="14" t="s">
        <v>196</v>
      </c>
      <c r="AW478" s="14" t="s">
        <v>41</v>
      </c>
      <c r="AX478" s="14" t="s">
        <v>85</v>
      </c>
      <c r="AY478" s="249" t="s">
        <v>183</v>
      </c>
    </row>
    <row r="479" spans="2:65" s="1" customFormat="1" ht="25.5" customHeight="1">
      <c r="B479" s="43"/>
      <c r="C479" s="265" t="s">
        <v>662</v>
      </c>
      <c r="D479" s="265" t="s">
        <v>418</v>
      </c>
      <c r="E479" s="266" t="s">
        <v>663</v>
      </c>
      <c r="F479" s="267" t="s">
        <v>664</v>
      </c>
      <c r="G479" s="268" t="s">
        <v>665</v>
      </c>
      <c r="H479" s="269">
        <v>706.673</v>
      </c>
      <c r="I479" s="270"/>
      <c r="J479" s="271">
        <f>ROUND(I479*H479,2)</f>
        <v>0</v>
      </c>
      <c r="K479" s="267" t="s">
        <v>34</v>
      </c>
      <c r="L479" s="272"/>
      <c r="M479" s="273" t="s">
        <v>34</v>
      </c>
      <c r="N479" s="274" t="s">
        <v>49</v>
      </c>
      <c r="O479" s="44"/>
      <c r="P479" s="213">
        <f>O479*H479</f>
        <v>0</v>
      </c>
      <c r="Q479" s="213">
        <v>0</v>
      </c>
      <c r="R479" s="213">
        <f>Q479*H479</f>
        <v>0</v>
      </c>
      <c r="S479" s="213">
        <v>0</v>
      </c>
      <c r="T479" s="214">
        <f>S479*H479</f>
        <v>0</v>
      </c>
      <c r="AR479" s="25" t="s">
        <v>234</v>
      </c>
      <c r="AT479" s="25" t="s">
        <v>418</v>
      </c>
      <c r="AU479" s="25" t="s">
        <v>196</v>
      </c>
      <c r="AY479" s="25" t="s">
        <v>183</v>
      </c>
      <c r="BE479" s="215">
        <f>IF(N479="základní",J479,0)</f>
        <v>0</v>
      </c>
      <c r="BF479" s="215">
        <f>IF(N479="snížená",J479,0)</f>
        <v>0</v>
      </c>
      <c r="BG479" s="215">
        <f>IF(N479="zákl. přenesená",J479,0)</f>
        <v>0</v>
      </c>
      <c r="BH479" s="215">
        <f>IF(N479="sníž. přenesená",J479,0)</f>
        <v>0</v>
      </c>
      <c r="BI479" s="215">
        <f>IF(N479="nulová",J479,0)</f>
        <v>0</v>
      </c>
      <c r="BJ479" s="25" t="s">
        <v>85</v>
      </c>
      <c r="BK479" s="215">
        <f>ROUND(I479*H479,2)</f>
        <v>0</v>
      </c>
      <c r="BL479" s="25" t="s">
        <v>190</v>
      </c>
      <c r="BM479" s="25" t="s">
        <v>666</v>
      </c>
    </row>
    <row r="480" spans="2:51" s="13" customFormat="1" ht="13.5">
      <c r="B480" s="228"/>
      <c r="C480" s="229"/>
      <c r="D480" s="218" t="s">
        <v>192</v>
      </c>
      <c r="E480" s="229"/>
      <c r="F480" s="231" t="s">
        <v>667</v>
      </c>
      <c r="G480" s="229"/>
      <c r="H480" s="232">
        <v>706.673</v>
      </c>
      <c r="I480" s="233"/>
      <c r="J480" s="229"/>
      <c r="K480" s="229"/>
      <c r="L480" s="234"/>
      <c r="M480" s="235"/>
      <c r="N480" s="236"/>
      <c r="O480" s="236"/>
      <c r="P480" s="236"/>
      <c r="Q480" s="236"/>
      <c r="R480" s="236"/>
      <c r="S480" s="236"/>
      <c r="T480" s="237"/>
      <c r="AT480" s="238" t="s">
        <v>192</v>
      </c>
      <c r="AU480" s="238" t="s">
        <v>196</v>
      </c>
      <c r="AV480" s="13" t="s">
        <v>89</v>
      </c>
      <c r="AW480" s="13" t="s">
        <v>6</v>
      </c>
      <c r="AX480" s="13" t="s">
        <v>85</v>
      </c>
      <c r="AY480" s="238" t="s">
        <v>183</v>
      </c>
    </row>
    <row r="481" spans="2:63" s="11" customFormat="1" ht="29.85" customHeight="1">
      <c r="B481" s="187"/>
      <c r="C481" s="188"/>
      <c r="D481" s="201" t="s">
        <v>77</v>
      </c>
      <c r="E481" s="202" t="s">
        <v>213</v>
      </c>
      <c r="F481" s="202" t="s">
        <v>668</v>
      </c>
      <c r="G481" s="188"/>
      <c r="H481" s="188"/>
      <c r="I481" s="191"/>
      <c r="J481" s="203">
        <f>BK481</f>
        <v>0</v>
      </c>
      <c r="K481" s="188"/>
      <c r="L481" s="193"/>
      <c r="M481" s="194"/>
      <c r="N481" s="195"/>
      <c r="O481" s="195"/>
      <c r="P481" s="196">
        <f>SUM(P482:P501)</f>
        <v>0</v>
      </c>
      <c r="Q481" s="195"/>
      <c r="R481" s="196">
        <f>SUM(R482:R501)</f>
        <v>30.0108156</v>
      </c>
      <c r="S481" s="195"/>
      <c r="T481" s="197">
        <f>SUM(T482:T501)</f>
        <v>0</v>
      </c>
      <c r="AR481" s="198" t="s">
        <v>85</v>
      </c>
      <c r="AT481" s="199" t="s">
        <v>77</v>
      </c>
      <c r="AU481" s="199" t="s">
        <v>85</v>
      </c>
      <c r="AY481" s="198" t="s">
        <v>183</v>
      </c>
      <c r="BK481" s="200">
        <f>SUM(BK482:BK501)</f>
        <v>0</v>
      </c>
    </row>
    <row r="482" spans="2:65" s="1" customFormat="1" ht="51" customHeight="1">
      <c r="B482" s="43"/>
      <c r="C482" s="204" t="s">
        <v>669</v>
      </c>
      <c r="D482" s="204" t="s">
        <v>185</v>
      </c>
      <c r="E482" s="205" t="s">
        <v>670</v>
      </c>
      <c r="F482" s="206" t="s">
        <v>671</v>
      </c>
      <c r="G482" s="207" t="s">
        <v>291</v>
      </c>
      <c r="H482" s="208">
        <v>35.58</v>
      </c>
      <c r="I482" s="209"/>
      <c r="J482" s="210">
        <f>ROUND(I482*H482,2)</f>
        <v>0</v>
      </c>
      <c r="K482" s="206" t="s">
        <v>189</v>
      </c>
      <c r="L482" s="63"/>
      <c r="M482" s="211" t="s">
        <v>34</v>
      </c>
      <c r="N482" s="212" t="s">
        <v>49</v>
      </c>
      <c r="O482" s="44"/>
      <c r="P482" s="213">
        <f>O482*H482</f>
        <v>0</v>
      </c>
      <c r="Q482" s="213">
        <v>0.101</v>
      </c>
      <c r="R482" s="213">
        <f>Q482*H482</f>
        <v>3.59358</v>
      </c>
      <c r="S482" s="213">
        <v>0</v>
      </c>
      <c r="T482" s="214">
        <f>S482*H482</f>
        <v>0</v>
      </c>
      <c r="AR482" s="25" t="s">
        <v>190</v>
      </c>
      <c r="AT482" s="25" t="s">
        <v>185</v>
      </c>
      <c r="AU482" s="25" t="s">
        <v>89</v>
      </c>
      <c r="AY482" s="25" t="s">
        <v>183</v>
      </c>
      <c r="BE482" s="215">
        <f>IF(N482="základní",J482,0)</f>
        <v>0</v>
      </c>
      <c r="BF482" s="215">
        <f>IF(N482="snížená",J482,0)</f>
        <v>0</v>
      </c>
      <c r="BG482" s="215">
        <f>IF(N482="zákl. přenesená",J482,0)</f>
        <v>0</v>
      </c>
      <c r="BH482" s="215">
        <f>IF(N482="sníž. přenesená",J482,0)</f>
        <v>0</v>
      </c>
      <c r="BI482" s="215">
        <f>IF(N482="nulová",J482,0)</f>
        <v>0</v>
      </c>
      <c r="BJ482" s="25" t="s">
        <v>85</v>
      </c>
      <c r="BK482" s="215">
        <f>ROUND(I482*H482,2)</f>
        <v>0</v>
      </c>
      <c r="BL482" s="25" t="s">
        <v>190</v>
      </c>
      <c r="BM482" s="25" t="s">
        <v>672</v>
      </c>
    </row>
    <row r="483" spans="2:51" s="12" customFormat="1" ht="13.5">
      <c r="B483" s="216"/>
      <c r="C483" s="217"/>
      <c r="D483" s="218" t="s">
        <v>192</v>
      </c>
      <c r="E483" s="219" t="s">
        <v>34</v>
      </c>
      <c r="F483" s="220" t="s">
        <v>673</v>
      </c>
      <c r="G483" s="217"/>
      <c r="H483" s="221" t="s">
        <v>34</v>
      </c>
      <c r="I483" s="222"/>
      <c r="J483" s="217"/>
      <c r="K483" s="217"/>
      <c r="L483" s="223"/>
      <c r="M483" s="224"/>
      <c r="N483" s="225"/>
      <c r="O483" s="225"/>
      <c r="P483" s="225"/>
      <c r="Q483" s="225"/>
      <c r="R483" s="225"/>
      <c r="S483" s="225"/>
      <c r="T483" s="226"/>
      <c r="AT483" s="227" t="s">
        <v>192</v>
      </c>
      <c r="AU483" s="227" t="s">
        <v>89</v>
      </c>
      <c r="AV483" s="12" t="s">
        <v>85</v>
      </c>
      <c r="AW483" s="12" t="s">
        <v>41</v>
      </c>
      <c r="AX483" s="12" t="s">
        <v>78</v>
      </c>
      <c r="AY483" s="227" t="s">
        <v>183</v>
      </c>
    </row>
    <row r="484" spans="2:51" s="13" customFormat="1" ht="13.5">
      <c r="B484" s="228"/>
      <c r="C484" s="229"/>
      <c r="D484" s="218" t="s">
        <v>192</v>
      </c>
      <c r="E484" s="230" t="s">
        <v>34</v>
      </c>
      <c r="F484" s="231" t="s">
        <v>674</v>
      </c>
      <c r="G484" s="229"/>
      <c r="H484" s="232">
        <v>35.58</v>
      </c>
      <c r="I484" s="233"/>
      <c r="J484" s="229"/>
      <c r="K484" s="229"/>
      <c r="L484" s="234"/>
      <c r="M484" s="235"/>
      <c r="N484" s="236"/>
      <c r="O484" s="236"/>
      <c r="P484" s="236"/>
      <c r="Q484" s="236"/>
      <c r="R484" s="236"/>
      <c r="S484" s="236"/>
      <c r="T484" s="237"/>
      <c r="AT484" s="238" t="s">
        <v>192</v>
      </c>
      <c r="AU484" s="238" t="s">
        <v>89</v>
      </c>
      <c r="AV484" s="13" t="s">
        <v>89</v>
      </c>
      <c r="AW484" s="13" t="s">
        <v>41</v>
      </c>
      <c r="AX484" s="13" t="s">
        <v>78</v>
      </c>
      <c r="AY484" s="238" t="s">
        <v>183</v>
      </c>
    </row>
    <row r="485" spans="2:51" s="14" customFormat="1" ht="13.5">
      <c r="B485" s="239"/>
      <c r="C485" s="240"/>
      <c r="D485" s="252" t="s">
        <v>192</v>
      </c>
      <c r="E485" s="262" t="s">
        <v>34</v>
      </c>
      <c r="F485" s="263" t="s">
        <v>195</v>
      </c>
      <c r="G485" s="240"/>
      <c r="H485" s="264">
        <v>35.58</v>
      </c>
      <c r="I485" s="244"/>
      <c r="J485" s="240"/>
      <c r="K485" s="240"/>
      <c r="L485" s="245"/>
      <c r="M485" s="246"/>
      <c r="N485" s="247"/>
      <c r="O485" s="247"/>
      <c r="P485" s="247"/>
      <c r="Q485" s="247"/>
      <c r="R485" s="247"/>
      <c r="S485" s="247"/>
      <c r="T485" s="248"/>
      <c r="AT485" s="249" t="s">
        <v>192</v>
      </c>
      <c r="AU485" s="249" t="s">
        <v>89</v>
      </c>
      <c r="AV485" s="14" t="s">
        <v>196</v>
      </c>
      <c r="AW485" s="14" t="s">
        <v>41</v>
      </c>
      <c r="AX485" s="14" t="s">
        <v>85</v>
      </c>
      <c r="AY485" s="249" t="s">
        <v>183</v>
      </c>
    </row>
    <row r="486" spans="2:65" s="1" customFormat="1" ht="16.5" customHeight="1">
      <c r="B486" s="43"/>
      <c r="C486" s="265" t="s">
        <v>675</v>
      </c>
      <c r="D486" s="265" t="s">
        <v>418</v>
      </c>
      <c r="E486" s="266" t="s">
        <v>676</v>
      </c>
      <c r="F486" s="267" t="s">
        <v>677</v>
      </c>
      <c r="G486" s="268" t="s">
        <v>291</v>
      </c>
      <c r="H486" s="269">
        <v>36.292</v>
      </c>
      <c r="I486" s="270"/>
      <c r="J486" s="271">
        <f>ROUND(I486*H486,2)</f>
        <v>0</v>
      </c>
      <c r="K486" s="267" t="s">
        <v>189</v>
      </c>
      <c r="L486" s="272"/>
      <c r="M486" s="273" t="s">
        <v>34</v>
      </c>
      <c r="N486" s="274" t="s">
        <v>49</v>
      </c>
      <c r="O486" s="44"/>
      <c r="P486" s="213">
        <f>O486*H486</f>
        <v>0</v>
      </c>
      <c r="Q486" s="213">
        <v>0.108</v>
      </c>
      <c r="R486" s="213">
        <f>Q486*H486</f>
        <v>3.919536</v>
      </c>
      <c r="S486" s="213">
        <v>0</v>
      </c>
      <c r="T486" s="214">
        <f>S486*H486</f>
        <v>0</v>
      </c>
      <c r="AR486" s="25" t="s">
        <v>234</v>
      </c>
      <c r="AT486" s="25" t="s">
        <v>418</v>
      </c>
      <c r="AU486" s="25" t="s">
        <v>89</v>
      </c>
      <c r="AY486" s="25" t="s">
        <v>183</v>
      </c>
      <c r="BE486" s="215">
        <f>IF(N486="základní",J486,0)</f>
        <v>0</v>
      </c>
      <c r="BF486" s="215">
        <f>IF(N486="snížená",J486,0)</f>
        <v>0</v>
      </c>
      <c r="BG486" s="215">
        <f>IF(N486="zákl. přenesená",J486,0)</f>
        <v>0</v>
      </c>
      <c r="BH486" s="215">
        <f>IF(N486="sníž. přenesená",J486,0)</f>
        <v>0</v>
      </c>
      <c r="BI486" s="215">
        <f>IF(N486="nulová",J486,0)</f>
        <v>0</v>
      </c>
      <c r="BJ486" s="25" t="s">
        <v>85</v>
      </c>
      <c r="BK486" s="215">
        <f>ROUND(I486*H486,2)</f>
        <v>0</v>
      </c>
      <c r="BL486" s="25" t="s">
        <v>190</v>
      </c>
      <c r="BM486" s="25" t="s">
        <v>678</v>
      </c>
    </row>
    <row r="487" spans="2:51" s="13" customFormat="1" ht="13.5">
      <c r="B487" s="228"/>
      <c r="C487" s="229"/>
      <c r="D487" s="252" t="s">
        <v>192</v>
      </c>
      <c r="E487" s="229"/>
      <c r="F487" s="275" t="s">
        <v>679</v>
      </c>
      <c r="G487" s="229"/>
      <c r="H487" s="276">
        <v>36.292</v>
      </c>
      <c r="I487" s="233"/>
      <c r="J487" s="229"/>
      <c r="K487" s="229"/>
      <c r="L487" s="234"/>
      <c r="M487" s="235"/>
      <c r="N487" s="236"/>
      <c r="O487" s="236"/>
      <c r="P487" s="236"/>
      <c r="Q487" s="236"/>
      <c r="R487" s="236"/>
      <c r="S487" s="236"/>
      <c r="T487" s="237"/>
      <c r="AT487" s="238" t="s">
        <v>192</v>
      </c>
      <c r="AU487" s="238" t="s">
        <v>89</v>
      </c>
      <c r="AV487" s="13" t="s">
        <v>89</v>
      </c>
      <c r="AW487" s="13" t="s">
        <v>6</v>
      </c>
      <c r="AX487" s="13" t="s">
        <v>85</v>
      </c>
      <c r="AY487" s="238" t="s">
        <v>183</v>
      </c>
    </row>
    <row r="488" spans="2:65" s="1" customFormat="1" ht="25.5" customHeight="1">
      <c r="B488" s="43"/>
      <c r="C488" s="204" t="s">
        <v>680</v>
      </c>
      <c r="D488" s="204" t="s">
        <v>185</v>
      </c>
      <c r="E488" s="205" t="s">
        <v>681</v>
      </c>
      <c r="F488" s="206" t="s">
        <v>682</v>
      </c>
      <c r="G488" s="207" t="s">
        <v>291</v>
      </c>
      <c r="H488" s="208">
        <v>35.58</v>
      </c>
      <c r="I488" s="209"/>
      <c r="J488" s="210">
        <f>ROUND(I488*H488,2)</f>
        <v>0</v>
      </c>
      <c r="K488" s="206" t="s">
        <v>189</v>
      </c>
      <c r="L488" s="63"/>
      <c r="M488" s="211" t="s">
        <v>34</v>
      </c>
      <c r="N488" s="212" t="s">
        <v>49</v>
      </c>
      <c r="O488" s="44"/>
      <c r="P488" s="213">
        <f>O488*H488</f>
        <v>0</v>
      </c>
      <c r="Q488" s="213">
        <v>0.08003</v>
      </c>
      <c r="R488" s="213">
        <f>Q488*H488</f>
        <v>2.8474674</v>
      </c>
      <c r="S488" s="213">
        <v>0</v>
      </c>
      <c r="T488" s="214">
        <f>S488*H488</f>
        <v>0</v>
      </c>
      <c r="AR488" s="25" t="s">
        <v>190</v>
      </c>
      <c r="AT488" s="25" t="s">
        <v>185</v>
      </c>
      <c r="AU488" s="25" t="s">
        <v>89</v>
      </c>
      <c r="AY488" s="25" t="s">
        <v>183</v>
      </c>
      <c r="BE488" s="215">
        <f>IF(N488="základní",J488,0)</f>
        <v>0</v>
      </c>
      <c r="BF488" s="215">
        <f>IF(N488="snížená",J488,0)</f>
        <v>0</v>
      </c>
      <c r="BG488" s="215">
        <f>IF(N488="zákl. přenesená",J488,0)</f>
        <v>0</v>
      </c>
      <c r="BH488" s="215">
        <f>IF(N488="sníž. přenesená",J488,0)</f>
        <v>0</v>
      </c>
      <c r="BI488" s="215">
        <f>IF(N488="nulová",J488,0)</f>
        <v>0</v>
      </c>
      <c r="BJ488" s="25" t="s">
        <v>85</v>
      </c>
      <c r="BK488" s="215">
        <f>ROUND(I488*H488,2)</f>
        <v>0</v>
      </c>
      <c r="BL488" s="25" t="s">
        <v>190</v>
      </c>
      <c r="BM488" s="25" t="s">
        <v>683</v>
      </c>
    </row>
    <row r="489" spans="2:51" s="12" customFormat="1" ht="13.5">
      <c r="B489" s="216"/>
      <c r="C489" s="217"/>
      <c r="D489" s="218" t="s">
        <v>192</v>
      </c>
      <c r="E489" s="219" t="s">
        <v>34</v>
      </c>
      <c r="F489" s="220" t="s">
        <v>684</v>
      </c>
      <c r="G489" s="217"/>
      <c r="H489" s="221" t="s">
        <v>34</v>
      </c>
      <c r="I489" s="222"/>
      <c r="J489" s="217"/>
      <c r="K489" s="217"/>
      <c r="L489" s="223"/>
      <c r="M489" s="224"/>
      <c r="N489" s="225"/>
      <c r="O489" s="225"/>
      <c r="P489" s="225"/>
      <c r="Q489" s="225"/>
      <c r="R489" s="225"/>
      <c r="S489" s="225"/>
      <c r="T489" s="226"/>
      <c r="AT489" s="227" t="s">
        <v>192</v>
      </c>
      <c r="AU489" s="227" t="s">
        <v>89</v>
      </c>
      <c r="AV489" s="12" t="s">
        <v>85</v>
      </c>
      <c r="AW489" s="12" t="s">
        <v>41</v>
      </c>
      <c r="AX489" s="12" t="s">
        <v>78</v>
      </c>
      <c r="AY489" s="227" t="s">
        <v>183</v>
      </c>
    </row>
    <row r="490" spans="2:51" s="13" customFormat="1" ht="13.5">
      <c r="B490" s="228"/>
      <c r="C490" s="229"/>
      <c r="D490" s="218" t="s">
        <v>192</v>
      </c>
      <c r="E490" s="230" t="s">
        <v>34</v>
      </c>
      <c r="F490" s="231" t="s">
        <v>685</v>
      </c>
      <c r="G490" s="229"/>
      <c r="H490" s="232">
        <v>35.58</v>
      </c>
      <c r="I490" s="233"/>
      <c r="J490" s="229"/>
      <c r="K490" s="229"/>
      <c r="L490" s="234"/>
      <c r="M490" s="235"/>
      <c r="N490" s="236"/>
      <c r="O490" s="236"/>
      <c r="P490" s="236"/>
      <c r="Q490" s="236"/>
      <c r="R490" s="236"/>
      <c r="S490" s="236"/>
      <c r="T490" s="237"/>
      <c r="AT490" s="238" t="s">
        <v>192</v>
      </c>
      <c r="AU490" s="238" t="s">
        <v>89</v>
      </c>
      <c r="AV490" s="13" t="s">
        <v>89</v>
      </c>
      <c r="AW490" s="13" t="s">
        <v>41</v>
      </c>
      <c r="AX490" s="13" t="s">
        <v>78</v>
      </c>
      <c r="AY490" s="238" t="s">
        <v>183</v>
      </c>
    </row>
    <row r="491" spans="2:51" s="14" customFormat="1" ht="13.5">
      <c r="B491" s="239"/>
      <c r="C491" s="240"/>
      <c r="D491" s="252" t="s">
        <v>192</v>
      </c>
      <c r="E491" s="262" t="s">
        <v>34</v>
      </c>
      <c r="F491" s="263" t="s">
        <v>195</v>
      </c>
      <c r="G491" s="240"/>
      <c r="H491" s="264">
        <v>35.58</v>
      </c>
      <c r="I491" s="244"/>
      <c r="J491" s="240"/>
      <c r="K491" s="240"/>
      <c r="L491" s="245"/>
      <c r="M491" s="246"/>
      <c r="N491" s="247"/>
      <c r="O491" s="247"/>
      <c r="P491" s="247"/>
      <c r="Q491" s="247"/>
      <c r="R491" s="247"/>
      <c r="S491" s="247"/>
      <c r="T491" s="248"/>
      <c r="AT491" s="249" t="s">
        <v>192</v>
      </c>
      <c r="AU491" s="249" t="s">
        <v>89</v>
      </c>
      <c r="AV491" s="14" t="s">
        <v>196</v>
      </c>
      <c r="AW491" s="14" t="s">
        <v>41</v>
      </c>
      <c r="AX491" s="14" t="s">
        <v>85</v>
      </c>
      <c r="AY491" s="249" t="s">
        <v>183</v>
      </c>
    </row>
    <row r="492" spans="2:65" s="1" customFormat="1" ht="25.5" customHeight="1">
      <c r="B492" s="43"/>
      <c r="C492" s="204" t="s">
        <v>686</v>
      </c>
      <c r="D492" s="204" t="s">
        <v>185</v>
      </c>
      <c r="E492" s="205" t="s">
        <v>687</v>
      </c>
      <c r="F492" s="206" t="s">
        <v>688</v>
      </c>
      <c r="G492" s="207" t="s">
        <v>291</v>
      </c>
      <c r="H492" s="208">
        <v>35.58</v>
      </c>
      <c r="I492" s="209"/>
      <c r="J492" s="210">
        <f>ROUND(I492*H492,2)</f>
        <v>0</v>
      </c>
      <c r="K492" s="206" t="s">
        <v>189</v>
      </c>
      <c r="L492" s="63"/>
      <c r="M492" s="211" t="s">
        <v>34</v>
      </c>
      <c r="N492" s="212" t="s">
        <v>49</v>
      </c>
      <c r="O492" s="44"/>
      <c r="P492" s="213">
        <f>O492*H492</f>
        <v>0</v>
      </c>
      <c r="Q492" s="213">
        <v>0.27994</v>
      </c>
      <c r="R492" s="213">
        <f>Q492*H492</f>
        <v>9.9602652</v>
      </c>
      <c r="S492" s="213">
        <v>0</v>
      </c>
      <c r="T492" s="214">
        <f>S492*H492</f>
        <v>0</v>
      </c>
      <c r="AR492" s="25" t="s">
        <v>190</v>
      </c>
      <c r="AT492" s="25" t="s">
        <v>185</v>
      </c>
      <c r="AU492" s="25" t="s">
        <v>89</v>
      </c>
      <c r="AY492" s="25" t="s">
        <v>183</v>
      </c>
      <c r="BE492" s="215">
        <f>IF(N492="základní",J492,0)</f>
        <v>0</v>
      </c>
      <c r="BF492" s="215">
        <f>IF(N492="snížená",J492,0)</f>
        <v>0</v>
      </c>
      <c r="BG492" s="215">
        <f>IF(N492="zákl. přenesená",J492,0)</f>
        <v>0</v>
      </c>
      <c r="BH492" s="215">
        <f>IF(N492="sníž. přenesená",J492,0)</f>
        <v>0</v>
      </c>
      <c r="BI492" s="215">
        <f>IF(N492="nulová",J492,0)</f>
        <v>0</v>
      </c>
      <c r="BJ492" s="25" t="s">
        <v>85</v>
      </c>
      <c r="BK492" s="215">
        <f>ROUND(I492*H492,2)</f>
        <v>0</v>
      </c>
      <c r="BL492" s="25" t="s">
        <v>190</v>
      </c>
      <c r="BM492" s="25" t="s">
        <v>689</v>
      </c>
    </row>
    <row r="493" spans="2:51" s="12" customFormat="1" ht="13.5">
      <c r="B493" s="216"/>
      <c r="C493" s="217"/>
      <c r="D493" s="218" t="s">
        <v>192</v>
      </c>
      <c r="E493" s="219" t="s">
        <v>34</v>
      </c>
      <c r="F493" s="220" t="s">
        <v>690</v>
      </c>
      <c r="G493" s="217"/>
      <c r="H493" s="221" t="s">
        <v>34</v>
      </c>
      <c r="I493" s="222"/>
      <c r="J493" s="217"/>
      <c r="K493" s="217"/>
      <c r="L493" s="223"/>
      <c r="M493" s="224"/>
      <c r="N493" s="225"/>
      <c r="O493" s="225"/>
      <c r="P493" s="225"/>
      <c r="Q493" s="225"/>
      <c r="R493" s="225"/>
      <c r="S493" s="225"/>
      <c r="T493" s="226"/>
      <c r="AT493" s="227" t="s">
        <v>192</v>
      </c>
      <c r="AU493" s="227" t="s">
        <v>89</v>
      </c>
      <c r="AV493" s="12" t="s">
        <v>85</v>
      </c>
      <c r="AW493" s="12" t="s">
        <v>41</v>
      </c>
      <c r="AX493" s="12" t="s">
        <v>78</v>
      </c>
      <c r="AY493" s="227" t="s">
        <v>183</v>
      </c>
    </row>
    <row r="494" spans="2:51" s="13" customFormat="1" ht="13.5">
      <c r="B494" s="228"/>
      <c r="C494" s="229"/>
      <c r="D494" s="218" t="s">
        <v>192</v>
      </c>
      <c r="E494" s="230" t="s">
        <v>34</v>
      </c>
      <c r="F494" s="231" t="s">
        <v>685</v>
      </c>
      <c r="G494" s="229"/>
      <c r="H494" s="232">
        <v>35.58</v>
      </c>
      <c r="I494" s="233"/>
      <c r="J494" s="229"/>
      <c r="K494" s="229"/>
      <c r="L494" s="234"/>
      <c r="M494" s="235"/>
      <c r="N494" s="236"/>
      <c r="O494" s="236"/>
      <c r="P494" s="236"/>
      <c r="Q494" s="236"/>
      <c r="R494" s="236"/>
      <c r="S494" s="236"/>
      <c r="T494" s="237"/>
      <c r="AT494" s="238" t="s">
        <v>192</v>
      </c>
      <c r="AU494" s="238" t="s">
        <v>89</v>
      </c>
      <c r="AV494" s="13" t="s">
        <v>89</v>
      </c>
      <c r="AW494" s="13" t="s">
        <v>41</v>
      </c>
      <c r="AX494" s="13" t="s">
        <v>78</v>
      </c>
      <c r="AY494" s="238" t="s">
        <v>183</v>
      </c>
    </row>
    <row r="495" spans="2:51" s="14" customFormat="1" ht="13.5">
      <c r="B495" s="239"/>
      <c r="C495" s="240"/>
      <c r="D495" s="252" t="s">
        <v>192</v>
      </c>
      <c r="E495" s="262" t="s">
        <v>34</v>
      </c>
      <c r="F495" s="263" t="s">
        <v>195</v>
      </c>
      <c r="G495" s="240"/>
      <c r="H495" s="264">
        <v>35.58</v>
      </c>
      <c r="I495" s="244"/>
      <c r="J495" s="240"/>
      <c r="K495" s="240"/>
      <c r="L495" s="245"/>
      <c r="M495" s="246"/>
      <c r="N495" s="247"/>
      <c r="O495" s="247"/>
      <c r="P495" s="247"/>
      <c r="Q495" s="247"/>
      <c r="R495" s="247"/>
      <c r="S495" s="247"/>
      <c r="T495" s="248"/>
      <c r="AT495" s="249" t="s">
        <v>192</v>
      </c>
      <c r="AU495" s="249" t="s">
        <v>89</v>
      </c>
      <c r="AV495" s="14" t="s">
        <v>196</v>
      </c>
      <c r="AW495" s="14" t="s">
        <v>41</v>
      </c>
      <c r="AX495" s="14" t="s">
        <v>85</v>
      </c>
      <c r="AY495" s="249" t="s">
        <v>183</v>
      </c>
    </row>
    <row r="496" spans="2:65" s="1" customFormat="1" ht="38.25" customHeight="1">
      <c r="B496" s="43"/>
      <c r="C496" s="204" t="s">
        <v>691</v>
      </c>
      <c r="D496" s="204" t="s">
        <v>185</v>
      </c>
      <c r="E496" s="205" t="s">
        <v>692</v>
      </c>
      <c r="F496" s="206" t="s">
        <v>693</v>
      </c>
      <c r="G496" s="207" t="s">
        <v>465</v>
      </c>
      <c r="H496" s="208">
        <v>73.66</v>
      </c>
      <c r="I496" s="209"/>
      <c r="J496" s="210">
        <f>ROUND(I496*H496,2)</f>
        <v>0</v>
      </c>
      <c r="K496" s="206" t="s">
        <v>189</v>
      </c>
      <c r="L496" s="63"/>
      <c r="M496" s="211" t="s">
        <v>34</v>
      </c>
      <c r="N496" s="212" t="s">
        <v>49</v>
      </c>
      <c r="O496" s="44"/>
      <c r="P496" s="213">
        <f>O496*H496</f>
        <v>0</v>
      </c>
      <c r="Q496" s="213">
        <v>0.10095</v>
      </c>
      <c r="R496" s="213">
        <f>Q496*H496</f>
        <v>7.435976999999999</v>
      </c>
      <c r="S496" s="213">
        <v>0</v>
      </c>
      <c r="T496" s="214">
        <f>S496*H496</f>
        <v>0</v>
      </c>
      <c r="AR496" s="25" t="s">
        <v>190</v>
      </c>
      <c r="AT496" s="25" t="s">
        <v>185</v>
      </c>
      <c r="AU496" s="25" t="s">
        <v>89</v>
      </c>
      <c r="AY496" s="25" t="s">
        <v>183</v>
      </c>
      <c r="BE496" s="215">
        <f>IF(N496="základní",J496,0)</f>
        <v>0</v>
      </c>
      <c r="BF496" s="215">
        <f>IF(N496="snížená",J496,0)</f>
        <v>0</v>
      </c>
      <c r="BG496" s="215">
        <f>IF(N496="zákl. přenesená",J496,0)</f>
        <v>0</v>
      </c>
      <c r="BH496" s="215">
        <f>IF(N496="sníž. přenesená",J496,0)</f>
        <v>0</v>
      </c>
      <c r="BI496" s="215">
        <f>IF(N496="nulová",J496,0)</f>
        <v>0</v>
      </c>
      <c r="BJ496" s="25" t="s">
        <v>85</v>
      </c>
      <c r="BK496" s="215">
        <f>ROUND(I496*H496,2)</f>
        <v>0</v>
      </c>
      <c r="BL496" s="25" t="s">
        <v>190</v>
      </c>
      <c r="BM496" s="25" t="s">
        <v>694</v>
      </c>
    </row>
    <row r="497" spans="2:51" s="12" customFormat="1" ht="13.5">
      <c r="B497" s="216"/>
      <c r="C497" s="217"/>
      <c r="D497" s="218" t="s">
        <v>192</v>
      </c>
      <c r="E497" s="219" t="s">
        <v>34</v>
      </c>
      <c r="F497" s="220" t="s">
        <v>673</v>
      </c>
      <c r="G497" s="217"/>
      <c r="H497" s="221" t="s">
        <v>34</v>
      </c>
      <c r="I497" s="222"/>
      <c r="J497" s="217"/>
      <c r="K497" s="217"/>
      <c r="L497" s="223"/>
      <c r="M497" s="224"/>
      <c r="N497" s="225"/>
      <c r="O497" s="225"/>
      <c r="P497" s="225"/>
      <c r="Q497" s="225"/>
      <c r="R497" s="225"/>
      <c r="S497" s="225"/>
      <c r="T497" s="226"/>
      <c r="AT497" s="227" t="s">
        <v>192</v>
      </c>
      <c r="AU497" s="227" t="s">
        <v>89</v>
      </c>
      <c r="AV497" s="12" t="s">
        <v>85</v>
      </c>
      <c r="AW497" s="12" t="s">
        <v>41</v>
      </c>
      <c r="AX497" s="12" t="s">
        <v>78</v>
      </c>
      <c r="AY497" s="227" t="s">
        <v>183</v>
      </c>
    </row>
    <row r="498" spans="2:51" s="13" customFormat="1" ht="13.5">
      <c r="B498" s="228"/>
      <c r="C498" s="229"/>
      <c r="D498" s="218" t="s">
        <v>192</v>
      </c>
      <c r="E498" s="230" t="s">
        <v>34</v>
      </c>
      <c r="F498" s="231" t="s">
        <v>695</v>
      </c>
      <c r="G498" s="229"/>
      <c r="H498" s="232">
        <v>73.66</v>
      </c>
      <c r="I498" s="233"/>
      <c r="J498" s="229"/>
      <c r="K498" s="229"/>
      <c r="L498" s="234"/>
      <c r="M498" s="235"/>
      <c r="N498" s="236"/>
      <c r="O498" s="236"/>
      <c r="P498" s="236"/>
      <c r="Q498" s="236"/>
      <c r="R498" s="236"/>
      <c r="S498" s="236"/>
      <c r="T498" s="237"/>
      <c r="AT498" s="238" t="s">
        <v>192</v>
      </c>
      <c r="AU498" s="238" t="s">
        <v>89</v>
      </c>
      <c r="AV498" s="13" t="s">
        <v>89</v>
      </c>
      <c r="AW498" s="13" t="s">
        <v>41</v>
      </c>
      <c r="AX498" s="13" t="s">
        <v>78</v>
      </c>
      <c r="AY498" s="238" t="s">
        <v>183</v>
      </c>
    </row>
    <row r="499" spans="2:51" s="14" customFormat="1" ht="13.5">
      <c r="B499" s="239"/>
      <c r="C499" s="240"/>
      <c r="D499" s="252" t="s">
        <v>192</v>
      </c>
      <c r="E499" s="262" t="s">
        <v>34</v>
      </c>
      <c r="F499" s="263" t="s">
        <v>195</v>
      </c>
      <c r="G499" s="240"/>
      <c r="H499" s="264">
        <v>73.66</v>
      </c>
      <c r="I499" s="244"/>
      <c r="J499" s="240"/>
      <c r="K499" s="240"/>
      <c r="L499" s="245"/>
      <c r="M499" s="246"/>
      <c r="N499" s="247"/>
      <c r="O499" s="247"/>
      <c r="P499" s="247"/>
      <c r="Q499" s="247"/>
      <c r="R499" s="247"/>
      <c r="S499" s="247"/>
      <c r="T499" s="248"/>
      <c r="AT499" s="249" t="s">
        <v>192</v>
      </c>
      <c r="AU499" s="249" t="s">
        <v>89</v>
      </c>
      <c r="AV499" s="14" t="s">
        <v>196</v>
      </c>
      <c r="AW499" s="14" t="s">
        <v>41</v>
      </c>
      <c r="AX499" s="14" t="s">
        <v>85</v>
      </c>
      <c r="AY499" s="249" t="s">
        <v>183</v>
      </c>
    </row>
    <row r="500" spans="2:65" s="1" customFormat="1" ht="16.5" customHeight="1">
      <c r="B500" s="43"/>
      <c r="C500" s="265" t="s">
        <v>696</v>
      </c>
      <c r="D500" s="265" t="s">
        <v>418</v>
      </c>
      <c r="E500" s="266" t="s">
        <v>697</v>
      </c>
      <c r="F500" s="267" t="s">
        <v>698</v>
      </c>
      <c r="G500" s="268" t="s">
        <v>344</v>
      </c>
      <c r="H500" s="269">
        <v>75.133</v>
      </c>
      <c r="I500" s="270"/>
      <c r="J500" s="271">
        <f>ROUND(I500*H500,2)</f>
        <v>0</v>
      </c>
      <c r="K500" s="267" t="s">
        <v>189</v>
      </c>
      <c r="L500" s="272"/>
      <c r="M500" s="273" t="s">
        <v>34</v>
      </c>
      <c r="N500" s="274" t="s">
        <v>49</v>
      </c>
      <c r="O500" s="44"/>
      <c r="P500" s="213">
        <f>O500*H500</f>
        <v>0</v>
      </c>
      <c r="Q500" s="213">
        <v>0.03</v>
      </c>
      <c r="R500" s="213">
        <f>Q500*H500</f>
        <v>2.25399</v>
      </c>
      <c r="S500" s="213">
        <v>0</v>
      </c>
      <c r="T500" s="214">
        <f>S500*H500</f>
        <v>0</v>
      </c>
      <c r="AR500" s="25" t="s">
        <v>234</v>
      </c>
      <c r="AT500" s="25" t="s">
        <v>418</v>
      </c>
      <c r="AU500" s="25" t="s">
        <v>89</v>
      </c>
      <c r="AY500" s="25" t="s">
        <v>183</v>
      </c>
      <c r="BE500" s="215">
        <f>IF(N500="základní",J500,0)</f>
        <v>0</v>
      </c>
      <c r="BF500" s="215">
        <f>IF(N500="snížená",J500,0)</f>
        <v>0</v>
      </c>
      <c r="BG500" s="215">
        <f>IF(N500="zákl. přenesená",J500,0)</f>
        <v>0</v>
      </c>
      <c r="BH500" s="215">
        <f>IF(N500="sníž. přenesená",J500,0)</f>
        <v>0</v>
      </c>
      <c r="BI500" s="215">
        <f>IF(N500="nulová",J500,0)</f>
        <v>0</v>
      </c>
      <c r="BJ500" s="25" t="s">
        <v>85</v>
      </c>
      <c r="BK500" s="215">
        <f>ROUND(I500*H500,2)</f>
        <v>0</v>
      </c>
      <c r="BL500" s="25" t="s">
        <v>190</v>
      </c>
      <c r="BM500" s="25" t="s">
        <v>699</v>
      </c>
    </row>
    <row r="501" spans="2:51" s="13" customFormat="1" ht="13.5">
      <c r="B501" s="228"/>
      <c r="C501" s="229"/>
      <c r="D501" s="218" t="s">
        <v>192</v>
      </c>
      <c r="E501" s="229"/>
      <c r="F501" s="231" t="s">
        <v>700</v>
      </c>
      <c r="G501" s="229"/>
      <c r="H501" s="232">
        <v>75.133</v>
      </c>
      <c r="I501" s="233"/>
      <c r="J501" s="229"/>
      <c r="K501" s="229"/>
      <c r="L501" s="234"/>
      <c r="M501" s="235"/>
      <c r="N501" s="236"/>
      <c r="O501" s="236"/>
      <c r="P501" s="236"/>
      <c r="Q501" s="236"/>
      <c r="R501" s="236"/>
      <c r="S501" s="236"/>
      <c r="T501" s="237"/>
      <c r="AT501" s="238" t="s">
        <v>192</v>
      </c>
      <c r="AU501" s="238" t="s">
        <v>89</v>
      </c>
      <c r="AV501" s="13" t="s">
        <v>89</v>
      </c>
      <c r="AW501" s="13" t="s">
        <v>6</v>
      </c>
      <c r="AX501" s="13" t="s">
        <v>85</v>
      </c>
      <c r="AY501" s="238" t="s">
        <v>183</v>
      </c>
    </row>
    <row r="502" spans="2:63" s="11" customFormat="1" ht="29.85" customHeight="1">
      <c r="B502" s="187"/>
      <c r="C502" s="188"/>
      <c r="D502" s="189" t="s">
        <v>77</v>
      </c>
      <c r="E502" s="277" t="s">
        <v>222</v>
      </c>
      <c r="F502" s="277" t="s">
        <v>701</v>
      </c>
      <c r="G502" s="188"/>
      <c r="H502" s="188"/>
      <c r="I502" s="191"/>
      <c r="J502" s="278">
        <f>BK502</f>
        <v>0</v>
      </c>
      <c r="K502" s="188"/>
      <c r="L502" s="193"/>
      <c r="M502" s="194"/>
      <c r="N502" s="195"/>
      <c r="O502" s="195"/>
      <c r="P502" s="196">
        <f>P503+P606+P746+P793</f>
        <v>0</v>
      </c>
      <c r="Q502" s="195"/>
      <c r="R502" s="196">
        <f>R503+R606+R746+R793</f>
        <v>288.15160255</v>
      </c>
      <c r="S502" s="195"/>
      <c r="T502" s="197">
        <f>T503+T606+T746+T793</f>
        <v>0</v>
      </c>
      <c r="AR502" s="198" t="s">
        <v>85</v>
      </c>
      <c r="AT502" s="199" t="s">
        <v>77</v>
      </c>
      <c r="AU502" s="199" t="s">
        <v>85</v>
      </c>
      <c r="AY502" s="198" t="s">
        <v>183</v>
      </c>
      <c r="BK502" s="200">
        <f>BK503+BK606+BK746+BK793</f>
        <v>0</v>
      </c>
    </row>
    <row r="503" spans="2:63" s="11" customFormat="1" ht="14.85" customHeight="1">
      <c r="B503" s="187"/>
      <c r="C503" s="188"/>
      <c r="D503" s="201" t="s">
        <v>77</v>
      </c>
      <c r="E503" s="202" t="s">
        <v>564</v>
      </c>
      <c r="F503" s="202" t="s">
        <v>702</v>
      </c>
      <c r="G503" s="188"/>
      <c r="H503" s="188"/>
      <c r="I503" s="191"/>
      <c r="J503" s="203">
        <f>BK503</f>
        <v>0</v>
      </c>
      <c r="K503" s="188"/>
      <c r="L503" s="193"/>
      <c r="M503" s="194"/>
      <c r="N503" s="195"/>
      <c r="O503" s="195"/>
      <c r="P503" s="196">
        <f>SUM(P504:P605)</f>
        <v>0</v>
      </c>
      <c r="Q503" s="195"/>
      <c r="R503" s="196">
        <f>SUM(R504:R605)</f>
        <v>50.33834423000001</v>
      </c>
      <c r="S503" s="195"/>
      <c r="T503" s="197">
        <f>SUM(T504:T605)</f>
        <v>0</v>
      </c>
      <c r="AR503" s="198" t="s">
        <v>85</v>
      </c>
      <c r="AT503" s="199" t="s">
        <v>77</v>
      </c>
      <c r="AU503" s="199" t="s">
        <v>89</v>
      </c>
      <c r="AY503" s="198" t="s">
        <v>183</v>
      </c>
      <c r="BK503" s="200">
        <f>SUM(BK504:BK605)</f>
        <v>0</v>
      </c>
    </row>
    <row r="504" spans="2:65" s="1" customFormat="1" ht="63.75" customHeight="1">
      <c r="B504" s="43"/>
      <c r="C504" s="204" t="s">
        <v>703</v>
      </c>
      <c r="D504" s="204" t="s">
        <v>185</v>
      </c>
      <c r="E504" s="205" t="s">
        <v>704</v>
      </c>
      <c r="F504" s="206" t="s">
        <v>705</v>
      </c>
      <c r="G504" s="207" t="s">
        <v>291</v>
      </c>
      <c r="H504" s="208">
        <v>20.893</v>
      </c>
      <c r="I504" s="209"/>
      <c r="J504" s="210">
        <f>ROUND(I504*H504,2)</f>
        <v>0</v>
      </c>
      <c r="K504" s="206" t="s">
        <v>189</v>
      </c>
      <c r="L504" s="63"/>
      <c r="M504" s="211" t="s">
        <v>34</v>
      </c>
      <c r="N504" s="212" t="s">
        <v>49</v>
      </c>
      <c r="O504" s="44"/>
      <c r="P504" s="213">
        <f>O504*H504</f>
        <v>0</v>
      </c>
      <c r="Q504" s="213">
        <v>0.00107</v>
      </c>
      <c r="R504" s="213">
        <f>Q504*H504</f>
        <v>0.022355510000000002</v>
      </c>
      <c r="S504" s="213">
        <v>0</v>
      </c>
      <c r="T504" s="214">
        <f>S504*H504</f>
        <v>0</v>
      </c>
      <c r="AR504" s="25" t="s">
        <v>190</v>
      </c>
      <c r="AT504" s="25" t="s">
        <v>185</v>
      </c>
      <c r="AU504" s="25" t="s">
        <v>196</v>
      </c>
      <c r="AY504" s="25" t="s">
        <v>183</v>
      </c>
      <c r="BE504" s="215">
        <f>IF(N504="základní",J504,0)</f>
        <v>0</v>
      </c>
      <c r="BF504" s="215">
        <f>IF(N504="snížená",J504,0)</f>
        <v>0</v>
      </c>
      <c r="BG504" s="215">
        <f>IF(N504="zákl. přenesená",J504,0)</f>
        <v>0</v>
      </c>
      <c r="BH504" s="215">
        <f>IF(N504="sníž. přenesená",J504,0)</f>
        <v>0</v>
      </c>
      <c r="BI504" s="215">
        <f>IF(N504="nulová",J504,0)</f>
        <v>0</v>
      </c>
      <c r="BJ504" s="25" t="s">
        <v>85</v>
      </c>
      <c r="BK504" s="215">
        <f>ROUND(I504*H504,2)</f>
        <v>0</v>
      </c>
      <c r="BL504" s="25" t="s">
        <v>190</v>
      </c>
      <c r="BM504" s="25" t="s">
        <v>706</v>
      </c>
    </row>
    <row r="505" spans="2:51" s="12" customFormat="1" ht="13.5">
      <c r="B505" s="216"/>
      <c r="C505" s="217"/>
      <c r="D505" s="218" t="s">
        <v>192</v>
      </c>
      <c r="E505" s="219" t="s">
        <v>34</v>
      </c>
      <c r="F505" s="220" t="s">
        <v>707</v>
      </c>
      <c r="G505" s="217"/>
      <c r="H505" s="221" t="s">
        <v>34</v>
      </c>
      <c r="I505" s="222"/>
      <c r="J505" s="217"/>
      <c r="K505" s="217"/>
      <c r="L505" s="223"/>
      <c r="M505" s="224"/>
      <c r="N505" s="225"/>
      <c r="O505" s="225"/>
      <c r="P505" s="225"/>
      <c r="Q505" s="225"/>
      <c r="R505" s="225"/>
      <c r="S505" s="225"/>
      <c r="T505" s="226"/>
      <c r="AT505" s="227" t="s">
        <v>192</v>
      </c>
      <c r="AU505" s="227" t="s">
        <v>196</v>
      </c>
      <c r="AV505" s="12" t="s">
        <v>85</v>
      </c>
      <c r="AW505" s="12" t="s">
        <v>41</v>
      </c>
      <c r="AX505" s="12" t="s">
        <v>78</v>
      </c>
      <c r="AY505" s="227" t="s">
        <v>183</v>
      </c>
    </row>
    <row r="506" spans="2:51" s="13" customFormat="1" ht="13.5">
      <c r="B506" s="228"/>
      <c r="C506" s="229"/>
      <c r="D506" s="218" t="s">
        <v>192</v>
      </c>
      <c r="E506" s="230" t="s">
        <v>34</v>
      </c>
      <c r="F506" s="231" t="s">
        <v>708</v>
      </c>
      <c r="G506" s="229"/>
      <c r="H506" s="232">
        <v>20.893</v>
      </c>
      <c r="I506" s="233"/>
      <c r="J506" s="229"/>
      <c r="K506" s="229"/>
      <c r="L506" s="234"/>
      <c r="M506" s="235"/>
      <c r="N506" s="236"/>
      <c r="O506" s="236"/>
      <c r="P506" s="236"/>
      <c r="Q506" s="236"/>
      <c r="R506" s="236"/>
      <c r="S506" s="236"/>
      <c r="T506" s="237"/>
      <c r="AT506" s="238" t="s">
        <v>192</v>
      </c>
      <c r="AU506" s="238" t="s">
        <v>196</v>
      </c>
      <c r="AV506" s="13" t="s">
        <v>89</v>
      </c>
      <c r="AW506" s="13" t="s">
        <v>41</v>
      </c>
      <c r="AX506" s="13" t="s">
        <v>78</v>
      </c>
      <c r="AY506" s="238" t="s">
        <v>183</v>
      </c>
    </row>
    <row r="507" spans="2:51" s="14" customFormat="1" ht="13.5">
      <c r="B507" s="239"/>
      <c r="C507" s="240"/>
      <c r="D507" s="252" t="s">
        <v>192</v>
      </c>
      <c r="E507" s="262" t="s">
        <v>34</v>
      </c>
      <c r="F507" s="263" t="s">
        <v>195</v>
      </c>
      <c r="G507" s="240"/>
      <c r="H507" s="264">
        <v>20.893</v>
      </c>
      <c r="I507" s="244"/>
      <c r="J507" s="240"/>
      <c r="K507" s="240"/>
      <c r="L507" s="245"/>
      <c r="M507" s="246"/>
      <c r="N507" s="247"/>
      <c r="O507" s="247"/>
      <c r="P507" s="247"/>
      <c r="Q507" s="247"/>
      <c r="R507" s="247"/>
      <c r="S507" s="247"/>
      <c r="T507" s="248"/>
      <c r="AT507" s="249" t="s">
        <v>192</v>
      </c>
      <c r="AU507" s="249" t="s">
        <v>196</v>
      </c>
      <c r="AV507" s="14" t="s">
        <v>196</v>
      </c>
      <c r="AW507" s="14" t="s">
        <v>41</v>
      </c>
      <c r="AX507" s="14" t="s">
        <v>85</v>
      </c>
      <c r="AY507" s="249" t="s">
        <v>183</v>
      </c>
    </row>
    <row r="508" spans="2:65" s="1" customFormat="1" ht="63.75" customHeight="1">
      <c r="B508" s="43"/>
      <c r="C508" s="204" t="s">
        <v>709</v>
      </c>
      <c r="D508" s="204" t="s">
        <v>185</v>
      </c>
      <c r="E508" s="205" t="s">
        <v>710</v>
      </c>
      <c r="F508" s="206" t="s">
        <v>711</v>
      </c>
      <c r="G508" s="207" t="s">
        <v>291</v>
      </c>
      <c r="H508" s="208">
        <v>13.11</v>
      </c>
      <c r="I508" s="209"/>
      <c r="J508" s="210">
        <f>ROUND(I508*H508,2)</f>
        <v>0</v>
      </c>
      <c r="K508" s="206" t="s">
        <v>189</v>
      </c>
      <c r="L508" s="63"/>
      <c r="M508" s="211" t="s">
        <v>34</v>
      </c>
      <c r="N508" s="212" t="s">
        <v>49</v>
      </c>
      <c r="O508" s="44"/>
      <c r="P508" s="213">
        <f>O508*H508</f>
        <v>0</v>
      </c>
      <c r="Q508" s="213">
        <v>0.00067</v>
      </c>
      <c r="R508" s="213">
        <f>Q508*H508</f>
        <v>0.0087837</v>
      </c>
      <c r="S508" s="213">
        <v>0</v>
      </c>
      <c r="T508" s="214">
        <f>S508*H508</f>
        <v>0</v>
      </c>
      <c r="AR508" s="25" t="s">
        <v>190</v>
      </c>
      <c r="AT508" s="25" t="s">
        <v>185</v>
      </c>
      <c r="AU508" s="25" t="s">
        <v>196</v>
      </c>
      <c r="AY508" s="25" t="s">
        <v>183</v>
      </c>
      <c r="BE508" s="215">
        <f>IF(N508="základní",J508,0)</f>
        <v>0</v>
      </c>
      <c r="BF508" s="215">
        <f>IF(N508="snížená",J508,0)</f>
        <v>0</v>
      </c>
      <c r="BG508" s="215">
        <f>IF(N508="zákl. přenesená",J508,0)</f>
        <v>0</v>
      </c>
      <c r="BH508" s="215">
        <f>IF(N508="sníž. přenesená",J508,0)</f>
        <v>0</v>
      </c>
      <c r="BI508" s="215">
        <f>IF(N508="nulová",J508,0)</f>
        <v>0</v>
      </c>
      <c r="BJ508" s="25" t="s">
        <v>85</v>
      </c>
      <c r="BK508" s="215">
        <f>ROUND(I508*H508,2)</f>
        <v>0</v>
      </c>
      <c r="BL508" s="25" t="s">
        <v>190</v>
      </c>
      <c r="BM508" s="25" t="s">
        <v>712</v>
      </c>
    </row>
    <row r="509" spans="2:51" s="12" customFormat="1" ht="13.5">
      <c r="B509" s="216"/>
      <c r="C509" s="217"/>
      <c r="D509" s="218" t="s">
        <v>192</v>
      </c>
      <c r="E509" s="219" t="s">
        <v>34</v>
      </c>
      <c r="F509" s="220" t="s">
        <v>713</v>
      </c>
      <c r="G509" s="217"/>
      <c r="H509" s="221" t="s">
        <v>34</v>
      </c>
      <c r="I509" s="222"/>
      <c r="J509" s="217"/>
      <c r="K509" s="217"/>
      <c r="L509" s="223"/>
      <c r="M509" s="224"/>
      <c r="N509" s="225"/>
      <c r="O509" s="225"/>
      <c r="P509" s="225"/>
      <c r="Q509" s="225"/>
      <c r="R509" s="225"/>
      <c r="S509" s="225"/>
      <c r="T509" s="226"/>
      <c r="AT509" s="227" t="s">
        <v>192</v>
      </c>
      <c r="AU509" s="227" t="s">
        <v>196</v>
      </c>
      <c r="AV509" s="12" t="s">
        <v>85</v>
      </c>
      <c r="AW509" s="12" t="s">
        <v>41</v>
      </c>
      <c r="AX509" s="12" t="s">
        <v>78</v>
      </c>
      <c r="AY509" s="227" t="s">
        <v>183</v>
      </c>
    </row>
    <row r="510" spans="2:51" s="13" customFormat="1" ht="13.5">
      <c r="B510" s="228"/>
      <c r="C510" s="229"/>
      <c r="D510" s="218" t="s">
        <v>192</v>
      </c>
      <c r="E510" s="230" t="s">
        <v>34</v>
      </c>
      <c r="F510" s="231" t="s">
        <v>714</v>
      </c>
      <c r="G510" s="229"/>
      <c r="H510" s="232">
        <v>13.11</v>
      </c>
      <c r="I510" s="233"/>
      <c r="J510" s="229"/>
      <c r="K510" s="229"/>
      <c r="L510" s="234"/>
      <c r="M510" s="235"/>
      <c r="N510" s="236"/>
      <c r="O510" s="236"/>
      <c r="P510" s="236"/>
      <c r="Q510" s="236"/>
      <c r="R510" s="236"/>
      <c r="S510" s="236"/>
      <c r="T510" s="237"/>
      <c r="AT510" s="238" t="s">
        <v>192</v>
      </c>
      <c r="AU510" s="238" t="s">
        <v>196</v>
      </c>
      <c r="AV510" s="13" t="s">
        <v>89</v>
      </c>
      <c r="AW510" s="13" t="s">
        <v>41</v>
      </c>
      <c r="AX510" s="13" t="s">
        <v>78</v>
      </c>
      <c r="AY510" s="238" t="s">
        <v>183</v>
      </c>
    </row>
    <row r="511" spans="2:51" s="14" customFormat="1" ht="13.5">
      <c r="B511" s="239"/>
      <c r="C511" s="240"/>
      <c r="D511" s="252" t="s">
        <v>192</v>
      </c>
      <c r="E511" s="262" t="s">
        <v>34</v>
      </c>
      <c r="F511" s="263" t="s">
        <v>195</v>
      </c>
      <c r="G511" s="240"/>
      <c r="H511" s="264">
        <v>13.11</v>
      </c>
      <c r="I511" s="244"/>
      <c r="J511" s="240"/>
      <c r="K511" s="240"/>
      <c r="L511" s="245"/>
      <c r="M511" s="246"/>
      <c r="N511" s="247"/>
      <c r="O511" s="247"/>
      <c r="P511" s="247"/>
      <c r="Q511" s="247"/>
      <c r="R511" s="247"/>
      <c r="S511" s="247"/>
      <c r="T511" s="248"/>
      <c r="AT511" s="249" t="s">
        <v>192</v>
      </c>
      <c r="AU511" s="249" t="s">
        <v>196</v>
      </c>
      <c r="AV511" s="14" t="s">
        <v>196</v>
      </c>
      <c r="AW511" s="14" t="s">
        <v>41</v>
      </c>
      <c r="AX511" s="14" t="s">
        <v>85</v>
      </c>
      <c r="AY511" s="249" t="s">
        <v>183</v>
      </c>
    </row>
    <row r="512" spans="2:65" s="1" customFormat="1" ht="25.5" customHeight="1">
      <c r="B512" s="43"/>
      <c r="C512" s="204" t="s">
        <v>715</v>
      </c>
      <c r="D512" s="204" t="s">
        <v>185</v>
      </c>
      <c r="E512" s="205" t="s">
        <v>716</v>
      </c>
      <c r="F512" s="206" t="s">
        <v>717</v>
      </c>
      <c r="G512" s="207" t="s">
        <v>291</v>
      </c>
      <c r="H512" s="208">
        <v>46.2</v>
      </c>
      <c r="I512" s="209"/>
      <c r="J512" s="210">
        <f>ROUND(I512*H512,2)</f>
        <v>0</v>
      </c>
      <c r="K512" s="206" t="s">
        <v>189</v>
      </c>
      <c r="L512" s="63"/>
      <c r="M512" s="211" t="s">
        <v>34</v>
      </c>
      <c r="N512" s="212" t="s">
        <v>49</v>
      </c>
      <c r="O512" s="44"/>
      <c r="P512" s="213">
        <f>O512*H512</f>
        <v>0</v>
      </c>
      <c r="Q512" s="213">
        <v>0.00109</v>
      </c>
      <c r="R512" s="213">
        <f>Q512*H512</f>
        <v>0.05035800000000001</v>
      </c>
      <c r="S512" s="213">
        <v>0</v>
      </c>
      <c r="T512" s="214">
        <f>S512*H512</f>
        <v>0</v>
      </c>
      <c r="AR512" s="25" t="s">
        <v>190</v>
      </c>
      <c r="AT512" s="25" t="s">
        <v>185</v>
      </c>
      <c r="AU512" s="25" t="s">
        <v>196</v>
      </c>
      <c r="AY512" s="25" t="s">
        <v>183</v>
      </c>
      <c r="BE512" s="215">
        <f>IF(N512="základní",J512,0)</f>
        <v>0</v>
      </c>
      <c r="BF512" s="215">
        <f>IF(N512="snížená",J512,0)</f>
        <v>0</v>
      </c>
      <c r="BG512" s="215">
        <f>IF(N512="zákl. přenesená",J512,0)</f>
        <v>0</v>
      </c>
      <c r="BH512" s="215">
        <f>IF(N512="sníž. přenesená",J512,0)</f>
        <v>0</v>
      </c>
      <c r="BI512" s="215">
        <f>IF(N512="nulová",J512,0)</f>
        <v>0</v>
      </c>
      <c r="BJ512" s="25" t="s">
        <v>85</v>
      </c>
      <c r="BK512" s="215">
        <f>ROUND(I512*H512,2)</f>
        <v>0</v>
      </c>
      <c r="BL512" s="25" t="s">
        <v>190</v>
      </c>
      <c r="BM512" s="25" t="s">
        <v>718</v>
      </c>
    </row>
    <row r="513" spans="2:51" s="12" customFormat="1" ht="13.5">
      <c r="B513" s="216"/>
      <c r="C513" s="217"/>
      <c r="D513" s="218" t="s">
        <v>192</v>
      </c>
      <c r="E513" s="219" t="s">
        <v>34</v>
      </c>
      <c r="F513" s="220" t="s">
        <v>719</v>
      </c>
      <c r="G513" s="217"/>
      <c r="H513" s="221" t="s">
        <v>34</v>
      </c>
      <c r="I513" s="222"/>
      <c r="J513" s="217"/>
      <c r="K513" s="217"/>
      <c r="L513" s="223"/>
      <c r="M513" s="224"/>
      <c r="N513" s="225"/>
      <c r="O513" s="225"/>
      <c r="P513" s="225"/>
      <c r="Q513" s="225"/>
      <c r="R513" s="225"/>
      <c r="S513" s="225"/>
      <c r="T513" s="226"/>
      <c r="AT513" s="227" t="s">
        <v>192</v>
      </c>
      <c r="AU513" s="227" t="s">
        <v>196</v>
      </c>
      <c r="AV513" s="12" t="s">
        <v>85</v>
      </c>
      <c r="AW513" s="12" t="s">
        <v>41</v>
      </c>
      <c r="AX513" s="12" t="s">
        <v>78</v>
      </c>
      <c r="AY513" s="227" t="s">
        <v>183</v>
      </c>
    </row>
    <row r="514" spans="2:51" s="13" customFormat="1" ht="13.5">
      <c r="B514" s="228"/>
      <c r="C514" s="229"/>
      <c r="D514" s="218" t="s">
        <v>192</v>
      </c>
      <c r="E514" s="230" t="s">
        <v>34</v>
      </c>
      <c r="F514" s="231" t="s">
        <v>720</v>
      </c>
      <c r="G514" s="229"/>
      <c r="H514" s="232">
        <v>34.003</v>
      </c>
      <c r="I514" s="233"/>
      <c r="J514" s="229"/>
      <c r="K514" s="229"/>
      <c r="L514" s="234"/>
      <c r="M514" s="235"/>
      <c r="N514" s="236"/>
      <c r="O514" s="236"/>
      <c r="P514" s="236"/>
      <c r="Q514" s="236"/>
      <c r="R514" s="236"/>
      <c r="S514" s="236"/>
      <c r="T514" s="237"/>
      <c r="AT514" s="238" t="s">
        <v>192</v>
      </c>
      <c r="AU514" s="238" t="s">
        <v>196</v>
      </c>
      <c r="AV514" s="13" t="s">
        <v>89</v>
      </c>
      <c r="AW514" s="13" t="s">
        <v>41</v>
      </c>
      <c r="AX514" s="13" t="s">
        <v>78</v>
      </c>
      <c r="AY514" s="238" t="s">
        <v>183</v>
      </c>
    </row>
    <row r="515" spans="2:51" s="12" customFormat="1" ht="13.5">
      <c r="B515" s="216"/>
      <c r="C515" s="217"/>
      <c r="D515" s="218" t="s">
        <v>192</v>
      </c>
      <c r="E515" s="219" t="s">
        <v>34</v>
      </c>
      <c r="F515" s="220" t="s">
        <v>721</v>
      </c>
      <c r="G515" s="217"/>
      <c r="H515" s="221" t="s">
        <v>34</v>
      </c>
      <c r="I515" s="222"/>
      <c r="J515" s="217"/>
      <c r="K515" s="217"/>
      <c r="L515" s="223"/>
      <c r="M515" s="224"/>
      <c r="N515" s="225"/>
      <c r="O515" s="225"/>
      <c r="P515" s="225"/>
      <c r="Q515" s="225"/>
      <c r="R515" s="225"/>
      <c r="S515" s="225"/>
      <c r="T515" s="226"/>
      <c r="AT515" s="227" t="s">
        <v>192</v>
      </c>
      <c r="AU515" s="227" t="s">
        <v>196</v>
      </c>
      <c r="AV515" s="12" t="s">
        <v>85</v>
      </c>
      <c r="AW515" s="12" t="s">
        <v>41</v>
      </c>
      <c r="AX515" s="12" t="s">
        <v>78</v>
      </c>
      <c r="AY515" s="227" t="s">
        <v>183</v>
      </c>
    </row>
    <row r="516" spans="2:51" s="13" customFormat="1" ht="13.5">
      <c r="B516" s="228"/>
      <c r="C516" s="229"/>
      <c r="D516" s="218" t="s">
        <v>192</v>
      </c>
      <c r="E516" s="230" t="s">
        <v>34</v>
      </c>
      <c r="F516" s="231" t="s">
        <v>722</v>
      </c>
      <c r="G516" s="229"/>
      <c r="H516" s="232">
        <v>9.009</v>
      </c>
      <c r="I516" s="233"/>
      <c r="J516" s="229"/>
      <c r="K516" s="229"/>
      <c r="L516" s="234"/>
      <c r="M516" s="235"/>
      <c r="N516" s="236"/>
      <c r="O516" s="236"/>
      <c r="P516" s="236"/>
      <c r="Q516" s="236"/>
      <c r="R516" s="236"/>
      <c r="S516" s="236"/>
      <c r="T516" s="237"/>
      <c r="AT516" s="238" t="s">
        <v>192</v>
      </c>
      <c r="AU516" s="238" t="s">
        <v>196</v>
      </c>
      <c r="AV516" s="13" t="s">
        <v>89</v>
      </c>
      <c r="AW516" s="13" t="s">
        <v>41</v>
      </c>
      <c r="AX516" s="13" t="s">
        <v>78</v>
      </c>
      <c r="AY516" s="238" t="s">
        <v>183</v>
      </c>
    </row>
    <row r="517" spans="2:51" s="12" customFormat="1" ht="13.5">
      <c r="B517" s="216"/>
      <c r="C517" s="217"/>
      <c r="D517" s="218" t="s">
        <v>192</v>
      </c>
      <c r="E517" s="219" t="s">
        <v>34</v>
      </c>
      <c r="F517" s="220" t="s">
        <v>723</v>
      </c>
      <c r="G517" s="217"/>
      <c r="H517" s="221" t="s">
        <v>34</v>
      </c>
      <c r="I517" s="222"/>
      <c r="J517" s="217"/>
      <c r="K517" s="217"/>
      <c r="L517" s="223"/>
      <c r="M517" s="224"/>
      <c r="N517" s="225"/>
      <c r="O517" s="225"/>
      <c r="P517" s="225"/>
      <c r="Q517" s="225"/>
      <c r="R517" s="225"/>
      <c r="S517" s="225"/>
      <c r="T517" s="226"/>
      <c r="AT517" s="227" t="s">
        <v>192</v>
      </c>
      <c r="AU517" s="227" t="s">
        <v>196</v>
      </c>
      <c r="AV517" s="12" t="s">
        <v>85</v>
      </c>
      <c r="AW517" s="12" t="s">
        <v>41</v>
      </c>
      <c r="AX517" s="12" t="s">
        <v>78</v>
      </c>
      <c r="AY517" s="227" t="s">
        <v>183</v>
      </c>
    </row>
    <row r="518" spans="2:51" s="13" customFormat="1" ht="13.5">
      <c r="B518" s="228"/>
      <c r="C518" s="229"/>
      <c r="D518" s="218" t="s">
        <v>192</v>
      </c>
      <c r="E518" s="230" t="s">
        <v>34</v>
      </c>
      <c r="F518" s="231" t="s">
        <v>724</v>
      </c>
      <c r="G518" s="229"/>
      <c r="H518" s="232">
        <v>3.188</v>
      </c>
      <c r="I518" s="233"/>
      <c r="J518" s="229"/>
      <c r="K518" s="229"/>
      <c r="L518" s="234"/>
      <c r="M518" s="235"/>
      <c r="N518" s="236"/>
      <c r="O518" s="236"/>
      <c r="P518" s="236"/>
      <c r="Q518" s="236"/>
      <c r="R518" s="236"/>
      <c r="S518" s="236"/>
      <c r="T518" s="237"/>
      <c r="AT518" s="238" t="s">
        <v>192</v>
      </c>
      <c r="AU518" s="238" t="s">
        <v>196</v>
      </c>
      <c r="AV518" s="13" t="s">
        <v>89</v>
      </c>
      <c r="AW518" s="13" t="s">
        <v>41</v>
      </c>
      <c r="AX518" s="13" t="s">
        <v>78</v>
      </c>
      <c r="AY518" s="238" t="s">
        <v>183</v>
      </c>
    </row>
    <row r="519" spans="2:51" s="14" customFormat="1" ht="13.5">
      <c r="B519" s="239"/>
      <c r="C519" s="240"/>
      <c r="D519" s="252" t="s">
        <v>192</v>
      </c>
      <c r="E519" s="262" t="s">
        <v>34</v>
      </c>
      <c r="F519" s="263" t="s">
        <v>195</v>
      </c>
      <c r="G519" s="240"/>
      <c r="H519" s="264">
        <v>46.2</v>
      </c>
      <c r="I519" s="244"/>
      <c r="J519" s="240"/>
      <c r="K519" s="240"/>
      <c r="L519" s="245"/>
      <c r="M519" s="246"/>
      <c r="N519" s="247"/>
      <c r="O519" s="247"/>
      <c r="P519" s="247"/>
      <c r="Q519" s="247"/>
      <c r="R519" s="247"/>
      <c r="S519" s="247"/>
      <c r="T519" s="248"/>
      <c r="AT519" s="249" t="s">
        <v>192</v>
      </c>
      <c r="AU519" s="249" t="s">
        <v>196</v>
      </c>
      <c r="AV519" s="14" t="s">
        <v>196</v>
      </c>
      <c r="AW519" s="14" t="s">
        <v>41</v>
      </c>
      <c r="AX519" s="14" t="s">
        <v>85</v>
      </c>
      <c r="AY519" s="249" t="s">
        <v>183</v>
      </c>
    </row>
    <row r="520" spans="2:65" s="1" customFormat="1" ht="38.25" customHeight="1">
      <c r="B520" s="43"/>
      <c r="C520" s="204" t="s">
        <v>725</v>
      </c>
      <c r="D520" s="204" t="s">
        <v>185</v>
      </c>
      <c r="E520" s="205" t="s">
        <v>726</v>
      </c>
      <c r="F520" s="206" t="s">
        <v>727</v>
      </c>
      <c r="G520" s="207" t="s">
        <v>291</v>
      </c>
      <c r="H520" s="208">
        <v>46.2</v>
      </c>
      <c r="I520" s="209"/>
      <c r="J520" s="210">
        <f>ROUND(I520*H520,2)</f>
        <v>0</v>
      </c>
      <c r="K520" s="206" t="s">
        <v>189</v>
      </c>
      <c r="L520" s="63"/>
      <c r="M520" s="211" t="s">
        <v>34</v>
      </c>
      <c r="N520" s="212" t="s">
        <v>49</v>
      </c>
      <c r="O520" s="44"/>
      <c r="P520" s="213">
        <f>O520*H520</f>
        <v>0</v>
      </c>
      <c r="Q520" s="213">
        <v>0.01838</v>
      </c>
      <c r="R520" s="213">
        <f>Q520*H520</f>
        <v>0.849156</v>
      </c>
      <c r="S520" s="213">
        <v>0</v>
      </c>
      <c r="T520" s="214">
        <f>S520*H520</f>
        <v>0</v>
      </c>
      <c r="AR520" s="25" t="s">
        <v>190</v>
      </c>
      <c r="AT520" s="25" t="s">
        <v>185</v>
      </c>
      <c r="AU520" s="25" t="s">
        <v>196</v>
      </c>
      <c r="AY520" s="25" t="s">
        <v>183</v>
      </c>
      <c r="BE520" s="215">
        <f>IF(N520="základní",J520,0)</f>
        <v>0</v>
      </c>
      <c r="BF520" s="215">
        <f>IF(N520="snížená",J520,0)</f>
        <v>0</v>
      </c>
      <c r="BG520" s="215">
        <f>IF(N520="zákl. přenesená",J520,0)</f>
        <v>0</v>
      </c>
      <c r="BH520" s="215">
        <f>IF(N520="sníž. přenesená",J520,0)</f>
        <v>0</v>
      </c>
      <c r="BI520" s="215">
        <f>IF(N520="nulová",J520,0)</f>
        <v>0</v>
      </c>
      <c r="BJ520" s="25" t="s">
        <v>85</v>
      </c>
      <c r="BK520" s="215">
        <f>ROUND(I520*H520,2)</f>
        <v>0</v>
      </c>
      <c r="BL520" s="25" t="s">
        <v>190</v>
      </c>
      <c r="BM520" s="25" t="s">
        <v>728</v>
      </c>
    </row>
    <row r="521" spans="2:51" s="12" customFormat="1" ht="13.5">
      <c r="B521" s="216"/>
      <c r="C521" s="217"/>
      <c r="D521" s="218" t="s">
        <v>192</v>
      </c>
      <c r="E521" s="219" t="s">
        <v>34</v>
      </c>
      <c r="F521" s="220" t="s">
        <v>719</v>
      </c>
      <c r="G521" s="217"/>
      <c r="H521" s="221" t="s">
        <v>34</v>
      </c>
      <c r="I521" s="222"/>
      <c r="J521" s="217"/>
      <c r="K521" s="217"/>
      <c r="L521" s="223"/>
      <c r="M521" s="224"/>
      <c r="N521" s="225"/>
      <c r="O521" s="225"/>
      <c r="P521" s="225"/>
      <c r="Q521" s="225"/>
      <c r="R521" s="225"/>
      <c r="S521" s="225"/>
      <c r="T521" s="226"/>
      <c r="AT521" s="227" t="s">
        <v>192</v>
      </c>
      <c r="AU521" s="227" t="s">
        <v>196</v>
      </c>
      <c r="AV521" s="12" t="s">
        <v>85</v>
      </c>
      <c r="AW521" s="12" t="s">
        <v>41</v>
      </c>
      <c r="AX521" s="12" t="s">
        <v>78</v>
      </c>
      <c r="AY521" s="227" t="s">
        <v>183</v>
      </c>
    </row>
    <row r="522" spans="2:51" s="13" customFormat="1" ht="13.5">
      <c r="B522" s="228"/>
      <c r="C522" s="229"/>
      <c r="D522" s="218" t="s">
        <v>192</v>
      </c>
      <c r="E522" s="230" t="s">
        <v>34</v>
      </c>
      <c r="F522" s="231" t="s">
        <v>720</v>
      </c>
      <c r="G522" s="229"/>
      <c r="H522" s="232">
        <v>34.003</v>
      </c>
      <c r="I522" s="233"/>
      <c r="J522" s="229"/>
      <c r="K522" s="229"/>
      <c r="L522" s="234"/>
      <c r="M522" s="235"/>
      <c r="N522" s="236"/>
      <c r="O522" s="236"/>
      <c r="P522" s="236"/>
      <c r="Q522" s="236"/>
      <c r="R522" s="236"/>
      <c r="S522" s="236"/>
      <c r="T522" s="237"/>
      <c r="AT522" s="238" t="s">
        <v>192</v>
      </c>
      <c r="AU522" s="238" t="s">
        <v>196</v>
      </c>
      <c r="AV522" s="13" t="s">
        <v>89</v>
      </c>
      <c r="AW522" s="13" t="s">
        <v>41</v>
      </c>
      <c r="AX522" s="13" t="s">
        <v>78</v>
      </c>
      <c r="AY522" s="238" t="s">
        <v>183</v>
      </c>
    </row>
    <row r="523" spans="2:51" s="12" customFormat="1" ht="13.5">
      <c r="B523" s="216"/>
      <c r="C523" s="217"/>
      <c r="D523" s="218" t="s">
        <v>192</v>
      </c>
      <c r="E523" s="219" t="s">
        <v>34</v>
      </c>
      <c r="F523" s="220" t="s">
        <v>721</v>
      </c>
      <c r="G523" s="217"/>
      <c r="H523" s="221" t="s">
        <v>34</v>
      </c>
      <c r="I523" s="222"/>
      <c r="J523" s="217"/>
      <c r="K523" s="217"/>
      <c r="L523" s="223"/>
      <c r="M523" s="224"/>
      <c r="N523" s="225"/>
      <c r="O523" s="225"/>
      <c r="P523" s="225"/>
      <c r="Q523" s="225"/>
      <c r="R523" s="225"/>
      <c r="S523" s="225"/>
      <c r="T523" s="226"/>
      <c r="AT523" s="227" t="s">
        <v>192</v>
      </c>
      <c r="AU523" s="227" t="s">
        <v>196</v>
      </c>
      <c r="AV523" s="12" t="s">
        <v>85</v>
      </c>
      <c r="AW523" s="12" t="s">
        <v>41</v>
      </c>
      <c r="AX523" s="12" t="s">
        <v>78</v>
      </c>
      <c r="AY523" s="227" t="s">
        <v>183</v>
      </c>
    </row>
    <row r="524" spans="2:51" s="13" customFormat="1" ht="13.5">
      <c r="B524" s="228"/>
      <c r="C524" s="229"/>
      <c r="D524" s="218" t="s">
        <v>192</v>
      </c>
      <c r="E524" s="230" t="s">
        <v>34</v>
      </c>
      <c r="F524" s="231" t="s">
        <v>722</v>
      </c>
      <c r="G524" s="229"/>
      <c r="H524" s="232">
        <v>9.009</v>
      </c>
      <c r="I524" s="233"/>
      <c r="J524" s="229"/>
      <c r="K524" s="229"/>
      <c r="L524" s="234"/>
      <c r="M524" s="235"/>
      <c r="N524" s="236"/>
      <c r="O524" s="236"/>
      <c r="P524" s="236"/>
      <c r="Q524" s="236"/>
      <c r="R524" s="236"/>
      <c r="S524" s="236"/>
      <c r="T524" s="237"/>
      <c r="AT524" s="238" t="s">
        <v>192</v>
      </c>
      <c r="AU524" s="238" t="s">
        <v>196</v>
      </c>
      <c r="AV524" s="13" t="s">
        <v>89</v>
      </c>
      <c r="AW524" s="13" t="s">
        <v>41</v>
      </c>
      <c r="AX524" s="13" t="s">
        <v>78</v>
      </c>
      <c r="AY524" s="238" t="s">
        <v>183</v>
      </c>
    </row>
    <row r="525" spans="2:51" s="12" customFormat="1" ht="13.5">
      <c r="B525" s="216"/>
      <c r="C525" s="217"/>
      <c r="D525" s="218" t="s">
        <v>192</v>
      </c>
      <c r="E525" s="219" t="s">
        <v>34</v>
      </c>
      <c r="F525" s="220" t="s">
        <v>723</v>
      </c>
      <c r="G525" s="217"/>
      <c r="H525" s="221" t="s">
        <v>34</v>
      </c>
      <c r="I525" s="222"/>
      <c r="J525" s="217"/>
      <c r="K525" s="217"/>
      <c r="L525" s="223"/>
      <c r="M525" s="224"/>
      <c r="N525" s="225"/>
      <c r="O525" s="225"/>
      <c r="P525" s="225"/>
      <c r="Q525" s="225"/>
      <c r="R525" s="225"/>
      <c r="S525" s="225"/>
      <c r="T525" s="226"/>
      <c r="AT525" s="227" t="s">
        <v>192</v>
      </c>
      <c r="AU525" s="227" t="s">
        <v>196</v>
      </c>
      <c r="AV525" s="12" t="s">
        <v>85</v>
      </c>
      <c r="AW525" s="12" t="s">
        <v>41</v>
      </c>
      <c r="AX525" s="12" t="s">
        <v>78</v>
      </c>
      <c r="AY525" s="227" t="s">
        <v>183</v>
      </c>
    </row>
    <row r="526" spans="2:51" s="13" customFormat="1" ht="13.5">
      <c r="B526" s="228"/>
      <c r="C526" s="229"/>
      <c r="D526" s="218" t="s">
        <v>192</v>
      </c>
      <c r="E526" s="230" t="s">
        <v>34</v>
      </c>
      <c r="F526" s="231" t="s">
        <v>724</v>
      </c>
      <c r="G526" s="229"/>
      <c r="H526" s="232">
        <v>3.188</v>
      </c>
      <c r="I526" s="233"/>
      <c r="J526" s="229"/>
      <c r="K526" s="229"/>
      <c r="L526" s="234"/>
      <c r="M526" s="235"/>
      <c r="N526" s="236"/>
      <c r="O526" s="236"/>
      <c r="P526" s="236"/>
      <c r="Q526" s="236"/>
      <c r="R526" s="236"/>
      <c r="S526" s="236"/>
      <c r="T526" s="237"/>
      <c r="AT526" s="238" t="s">
        <v>192</v>
      </c>
      <c r="AU526" s="238" t="s">
        <v>196</v>
      </c>
      <c r="AV526" s="13" t="s">
        <v>89</v>
      </c>
      <c r="AW526" s="13" t="s">
        <v>41</v>
      </c>
      <c r="AX526" s="13" t="s">
        <v>78</v>
      </c>
      <c r="AY526" s="238" t="s">
        <v>183</v>
      </c>
    </row>
    <row r="527" spans="2:51" s="14" customFormat="1" ht="13.5">
      <c r="B527" s="239"/>
      <c r="C527" s="240"/>
      <c r="D527" s="252" t="s">
        <v>192</v>
      </c>
      <c r="E527" s="262" t="s">
        <v>34</v>
      </c>
      <c r="F527" s="263" t="s">
        <v>195</v>
      </c>
      <c r="G527" s="240"/>
      <c r="H527" s="264">
        <v>46.2</v>
      </c>
      <c r="I527" s="244"/>
      <c r="J527" s="240"/>
      <c r="K527" s="240"/>
      <c r="L527" s="245"/>
      <c r="M527" s="246"/>
      <c r="N527" s="247"/>
      <c r="O527" s="247"/>
      <c r="P527" s="247"/>
      <c r="Q527" s="247"/>
      <c r="R527" s="247"/>
      <c r="S527" s="247"/>
      <c r="T527" s="248"/>
      <c r="AT527" s="249" t="s">
        <v>192</v>
      </c>
      <c r="AU527" s="249" t="s">
        <v>196</v>
      </c>
      <c r="AV527" s="14" t="s">
        <v>196</v>
      </c>
      <c r="AW527" s="14" t="s">
        <v>41</v>
      </c>
      <c r="AX527" s="14" t="s">
        <v>85</v>
      </c>
      <c r="AY527" s="249" t="s">
        <v>183</v>
      </c>
    </row>
    <row r="528" spans="2:65" s="1" customFormat="1" ht="25.5" customHeight="1">
      <c r="B528" s="43"/>
      <c r="C528" s="204" t="s">
        <v>729</v>
      </c>
      <c r="D528" s="204" t="s">
        <v>185</v>
      </c>
      <c r="E528" s="205" t="s">
        <v>730</v>
      </c>
      <c r="F528" s="206" t="s">
        <v>731</v>
      </c>
      <c r="G528" s="207" t="s">
        <v>291</v>
      </c>
      <c r="H528" s="208">
        <v>46.2</v>
      </c>
      <c r="I528" s="209"/>
      <c r="J528" s="210">
        <f>ROUND(I528*H528,2)</f>
        <v>0</v>
      </c>
      <c r="K528" s="206" t="s">
        <v>189</v>
      </c>
      <c r="L528" s="63"/>
      <c r="M528" s="211" t="s">
        <v>34</v>
      </c>
      <c r="N528" s="212" t="s">
        <v>49</v>
      </c>
      <c r="O528" s="44"/>
      <c r="P528" s="213">
        <f>O528*H528</f>
        <v>0</v>
      </c>
      <c r="Q528" s="213">
        <v>0.0079</v>
      </c>
      <c r="R528" s="213">
        <f>Q528*H528</f>
        <v>0.3649800000000001</v>
      </c>
      <c r="S528" s="213">
        <v>0</v>
      </c>
      <c r="T528" s="214">
        <f>S528*H528</f>
        <v>0</v>
      </c>
      <c r="AR528" s="25" t="s">
        <v>190</v>
      </c>
      <c r="AT528" s="25" t="s">
        <v>185</v>
      </c>
      <c r="AU528" s="25" t="s">
        <v>196</v>
      </c>
      <c r="AY528" s="25" t="s">
        <v>183</v>
      </c>
      <c r="BE528" s="215">
        <f>IF(N528="základní",J528,0)</f>
        <v>0</v>
      </c>
      <c r="BF528" s="215">
        <f>IF(N528="snížená",J528,0)</f>
        <v>0</v>
      </c>
      <c r="BG528" s="215">
        <f>IF(N528="zákl. přenesená",J528,0)</f>
        <v>0</v>
      </c>
      <c r="BH528" s="215">
        <f>IF(N528="sníž. přenesená",J528,0)</f>
        <v>0</v>
      </c>
      <c r="BI528" s="215">
        <f>IF(N528="nulová",J528,0)</f>
        <v>0</v>
      </c>
      <c r="BJ528" s="25" t="s">
        <v>85</v>
      </c>
      <c r="BK528" s="215">
        <f>ROUND(I528*H528,2)</f>
        <v>0</v>
      </c>
      <c r="BL528" s="25" t="s">
        <v>190</v>
      </c>
      <c r="BM528" s="25" t="s">
        <v>732</v>
      </c>
    </row>
    <row r="529" spans="2:51" s="13" customFormat="1" ht="13.5">
      <c r="B529" s="228"/>
      <c r="C529" s="229"/>
      <c r="D529" s="218" t="s">
        <v>192</v>
      </c>
      <c r="E529" s="230" t="s">
        <v>34</v>
      </c>
      <c r="F529" s="231" t="s">
        <v>733</v>
      </c>
      <c r="G529" s="229"/>
      <c r="H529" s="232">
        <v>46.2</v>
      </c>
      <c r="I529" s="233"/>
      <c r="J529" s="229"/>
      <c r="K529" s="229"/>
      <c r="L529" s="234"/>
      <c r="M529" s="235"/>
      <c r="N529" s="236"/>
      <c r="O529" s="236"/>
      <c r="P529" s="236"/>
      <c r="Q529" s="236"/>
      <c r="R529" s="236"/>
      <c r="S529" s="236"/>
      <c r="T529" s="237"/>
      <c r="AT529" s="238" t="s">
        <v>192</v>
      </c>
      <c r="AU529" s="238" t="s">
        <v>196</v>
      </c>
      <c r="AV529" s="13" t="s">
        <v>89</v>
      </c>
      <c r="AW529" s="13" t="s">
        <v>41</v>
      </c>
      <c r="AX529" s="13" t="s">
        <v>78</v>
      </c>
      <c r="AY529" s="238" t="s">
        <v>183</v>
      </c>
    </row>
    <row r="530" spans="2:51" s="14" customFormat="1" ht="13.5">
      <c r="B530" s="239"/>
      <c r="C530" s="240"/>
      <c r="D530" s="252" t="s">
        <v>192</v>
      </c>
      <c r="E530" s="262" t="s">
        <v>34</v>
      </c>
      <c r="F530" s="263" t="s">
        <v>195</v>
      </c>
      <c r="G530" s="240"/>
      <c r="H530" s="264">
        <v>46.2</v>
      </c>
      <c r="I530" s="244"/>
      <c r="J530" s="240"/>
      <c r="K530" s="240"/>
      <c r="L530" s="245"/>
      <c r="M530" s="246"/>
      <c r="N530" s="247"/>
      <c r="O530" s="247"/>
      <c r="P530" s="247"/>
      <c r="Q530" s="247"/>
      <c r="R530" s="247"/>
      <c r="S530" s="247"/>
      <c r="T530" s="248"/>
      <c r="AT530" s="249" t="s">
        <v>192</v>
      </c>
      <c r="AU530" s="249" t="s">
        <v>196</v>
      </c>
      <c r="AV530" s="14" t="s">
        <v>196</v>
      </c>
      <c r="AW530" s="14" t="s">
        <v>41</v>
      </c>
      <c r="AX530" s="14" t="s">
        <v>85</v>
      </c>
      <c r="AY530" s="249" t="s">
        <v>183</v>
      </c>
    </row>
    <row r="531" spans="2:65" s="1" customFormat="1" ht="38.25" customHeight="1">
      <c r="B531" s="43"/>
      <c r="C531" s="204" t="s">
        <v>734</v>
      </c>
      <c r="D531" s="204" t="s">
        <v>185</v>
      </c>
      <c r="E531" s="205" t="s">
        <v>735</v>
      </c>
      <c r="F531" s="206" t="s">
        <v>736</v>
      </c>
      <c r="G531" s="207" t="s">
        <v>291</v>
      </c>
      <c r="H531" s="208">
        <v>18.485</v>
      </c>
      <c r="I531" s="209"/>
      <c r="J531" s="210">
        <f>ROUND(I531*H531,2)</f>
        <v>0</v>
      </c>
      <c r="K531" s="206" t="s">
        <v>189</v>
      </c>
      <c r="L531" s="63"/>
      <c r="M531" s="211" t="s">
        <v>34</v>
      </c>
      <c r="N531" s="212" t="s">
        <v>49</v>
      </c>
      <c r="O531" s="44"/>
      <c r="P531" s="213">
        <f>O531*H531</f>
        <v>0</v>
      </c>
      <c r="Q531" s="213">
        <v>0.01838</v>
      </c>
      <c r="R531" s="213">
        <f>Q531*H531</f>
        <v>0.3397543</v>
      </c>
      <c r="S531" s="213">
        <v>0</v>
      </c>
      <c r="T531" s="214">
        <f>S531*H531</f>
        <v>0</v>
      </c>
      <c r="AR531" s="25" t="s">
        <v>190</v>
      </c>
      <c r="AT531" s="25" t="s">
        <v>185</v>
      </c>
      <c r="AU531" s="25" t="s">
        <v>196</v>
      </c>
      <c r="AY531" s="25" t="s">
        <v>183</v>
      </c>
      <c r="BE531" s="215">
        <f>IF(N531="základní",J531,0)</f>
        <v>0</v>
      </c>
      <c r="BF531" s="215">
        <f>IF(N531="snížená",J531,0)</f>
        <v>0</v>
      </c>
      <c r="BG531" s="215">
        <f>IF(N531="zákl. přenesená",J531,0)</f>
        <v>0</v>
      </c>
      <c r="BH531" s="215">
        <f>IF(N531="sníž. přenesená",J531,0)</f>
        <v>0</v>
      </c>
      <c r="BI531" s="215">
        <f>IF(N531="nulová",J531,0)</f>
        <v>0</v>
      </c>
      <c r="BJ531" s="25" t="s">
        <v>85</v>
      </c>
      <c r="BK531" s="215">
        <f>ROUND(I531*H531,2)</f>
        <v>0</v>
      </c>
      <c r="BL531" s="25" t="s">
        <v>190</v>
      </c>
      <c r="BM531" s="25" t="s">
        <v>737</v>
      </c>
    </row>
    <row r="532" spans="2:51" s="13" customFormat="1" ht="13.5">
      <c r="B532" s="228"/>
      <c r="C532" s="229"/>
      <c r="D532" s="218" t="s">
        <v>192</v>
      </c>
      <c r="E532" s="230" t="s">
        <v>34</v>
      </c>
      <c r="F532" s="231" t="s">
        <v>738</v>
      </c>
      <c r="G532" s="229"/>
      <c r="H532" s="232">
        <v>18.485</v>
      </c>
      <c r="I532" s="233"/>
      <c r="J532" s="229"/>
      <c r="K532" s="229"/>
      <c r="L532" s="234"/>
      <c r="M532" s="235"/>
      <c r="N532" s="236"/>
      <c r="O532" s="236"/>
      <c r="P532" s="236"/>
      <c r="Q532" s="236"/>
      <c r="R532" s="236"/>
      <c r="S532" s="236"/>
      <c r="T532" s="237"/>
      <c r="AT532" s="238" t="s">
        <v>192</v>
      </c>
      <c r="AU532" s="238" t="s">
        <v>196</v>
      </c>
      <c r="AV532" s="13" t="s">
        <v>89</v>
      </c>
      <c r="AW532" s="13" t="s">
        <v>41</v>
      </c>
      <c r="AX532" s="13" t="s">
        <v>78</v>
      </c>
      <c r="AY532" s="238" t="s">
        <v>183</v>
      </c>
    </row>
    <row r="533" spans="2:51" s="14" customFormat="1" ht="13.5">
      <c r="B533" s="239"/>
      <c r="C533" s="240"/>
      <c r="D533" s="252" t="s">
        <v>192</v>
      </c>
      <c r="E533" s="262" t="s">
        <v>34</v>
      </c>
      <c r="F533" s="263" t="s">
        <v>195</v>
      </c>
      <c r="G533" s="240"/>
      <c r="H533" s="264">
        <v>18.485</v>
      </c>
      <c r="I533" s="244"/>
      <c r="J533" s="240"/>
      <c r="K533" s="240"/>
      <c r="L533" s="245"/>
      <c r="M533" s="246"/>
      <c r="N533" s="247"/>
      <c r="O533" s="247"/>
      <c r="P533" s="247"/>
      <c r="Q533" s="247"/>
      <c r="R533" s="247"/>
      <c r="S533" s="247"/>
      <c r="T533" s="248"/>
      <c r="AT533" s="249" t="s">
        <v>192</v>
      </c>
      <c r="AU533" s="249" t="s">
        <v>196</v>
      </c>
      <c r="AV533" s="14" t="s">
        <v>196</v>
      </c>
      <c r="AW533" s="14" t="s">
        <v>41</v>
      </c>
      <c r="AX533" s="14" t="s">
        <v>85</v>
      </c>
      <c r="AY533" s="249" t="s">
        <v>183</v>
      </c>
    </row>
    <row r="534" spans="2:65" s="1" customFormat="1" ht="38.25" customHeight="1">
      <c r="B534" s="43"/>
      <c r="C534" s="204" t="s">
        <v>739</v>
      </c>
      <c r="D534" s="204" t="s">
        <v>185</v>
      </c>
      <c r="E534" s="205" t="s">
        <v>740</v>
      </c>
      <c r="F534" s="206" t="s">
        <v>741</v>
      </c>
      <c r="G534" s="207" t="s">
        <v>291</v>
      </c>
      <c r="H534" s="208">
        <v>18.485</v>
      </c>
      <c r="I534" s="209"/>
      <c r="J534" s="210">
        <f>ROUND(I534*H534,2)</f>
        <v>0</v>
      </c>
      <c r="K534" s="206" t="s">
        <v>189</v>
      </c>
      <c r="L534" s="63"/>
      <c r="M534" s="211" t="s">
        <v>34</v>
      </c>
      <c r="N534" s="212" t="s">
        <v>49</v>
      </c>
      <c r="O534" s="44"/>
      <c r="P534" s="213">
        <f>O534*H534</f>
        <v>0</v>
      </c>
      <c r="Q534" s="213">
        <v>0.0079</v>
      </c>
      <c r="R534" s="213">
        <f>Q534*H534</f>
        <v>0.1460315</v>
      </c>
      <c r="S534" s="213">
        <v>0</v>
      </c>
      <c r="T534" s="214">
        <f>S534*H534</f>
        <v>0</v>
      </c>
      <c r="AR534" s="25" t="s">
        <v>190</v>
      </c>
      <c r="AT534" s="25" t="s">
        <v>185</v>
      </c>
      <c r="AU534" s="25" t="s">
        <v>196</v>
      </c>
      <c r="AY534" s="25" t="s">
        <v>183</v>
      </c>
      <c r="BE534" s="215">
        <f>IF(N534="základní",J534,0)</f>
        <v>0</v>
      </c>
      <c r="BF534" s="215">
        <f>IF(N534="snížená",J534,0)</f>
        <v>0</v>
      </c>
      <c r="BG534" s="215">
        <f>IF(N534="zákl. přenesená",J534,0)</f>
        <v>0</v>
      </c>
      <c r="BH534" s="215">
        <f>IF(N534="sníž. přenesená",J534,0)</f>
        <v>0</v>
      </c>
      <c r="BI534" s="215">
        <f>IF(N534="nulová",J534,0)</f>
        <v>0</v>
      </c>
      <c r="BJ534" s="25" t="s">
        <v>85</v>
      </c>
      <c r="BK534" s="215">
        <f>ROUND(I534*H534,2)</f>
        <v>0</v>
      </c>
      <c r="BL534" s="25" t="s">
        <v>190</v>
      </c>
      <c r="BM534" s="25" t="s">
        <v>742</v>
      </c>
    </row>
    <row r="535" spans="2:51" s="13" customFormat="1" ht="13.5">
      <c r="B535" s="228"/>
      <c r="C535" s="229"/>
      <c r="D535" s="218" t="s">
        <v>192</v>
      </c>
      <c r="E535" s="230" t="s">
        <v>34</v>
      </c>
      <c r="F535" s="231" t="s">
        <v>743</v>
      </c>
      <c r="G535" s="229"/>
      <c r="H535" s="232">
        <v>18.485</v>
      </c>
      <c r="I535" s="233"/>
      <c r="J535" s="229"/>
      <c r="K535" s="229"/>
      <c r="L535" s="234"/>
      <c r="M535" s="235"/>
      <c r="N535" s="236"/>
      <c r="O535" s="236"/>
      <c r="P535" s="236"/>
      <c r="Q535" s="236"/>
      <c r="R535" s="236"/>
      <c r="S535" s="236"/>
      <c r="T535" s="237"/>
      <c r="AT535" s="238" t="s">
        <v>192</v>
      </c>
      <c r="AU535" s="238" t="s">
        <v>196</v>
      </c>
      <c r="AV535" s="13" t="s">
        <v>89</v>
      </c>
      <c r="AW535" s="13" t="s">
        <v>41</v>
      </c>
      <c r="AX535" s="13" t="s">
        <v>78</v>
      </c>
      <c r="AY535" s="238" t="s">
        <v>183</v>
      </c>
    </row>
    <row r="536" spans="2:51" s="14" customFormat="1" ht="13.5">
      <c r="B536" s="239"/>
      <c r="C536" s="240"/>
      <c r="D536" s="252" t="s">
        <v>192</v>
      </c>
      <c r="E536" s="262" t="s">
        <v>34</v>
      </c>
      <c r="F536" s="263" t="s">
        <v>195</v>
      </c>
      <c r="G536" s="240"/>
      <c r="H536" s="264">
        <v>18.485</v>
      </c>
      <c r="I536" s="244"/>
      <c r="J536" s="240"/>
      <c r="K536" s="240"/>
      <c r="L536" s="245"/>
      <c r="M536" s="246"/>
      <c r="N536" s="247"/>
      <c r="O536" s="247"/>
      <c r="P536" s="247"/>
      <c r="Q536" s="247"/>
      <c r="R536" s="247"/>
      <c r="S536" s="247"/>
      <c r="T536" s="248"/>
      <c r="AT536" s="249" t="s">
        <v>192</v>
      </c>
      <c r="AU536" s="249" t="s">
        <v>196</v>
      </c>
      <c r="AV536" s="14" t="s">
        <v>196</v>
      </c>
      <c r="AW536" s="14" t="s">
        <v>41</v>
      </c>
      <c r="AX536" s="14" t="s">
        <v>85</v>
      </c>
      <c r="AY536" s="249" t="s">
        <v>183</v>
      </c>
    </row>
    <row r="537" spans="2:65" s="1" customFormat="1" ht="25.5" customHeight="1">
      <c r="B537" s="43"/>
      <c r="C537" s="204" t="s">
        <v>744</v>
      </c>
      <c r="D537" s="204" t="s">
        <v>185</v>
      </c>
      <c r="E537" s="205" t="s">
        <v>745</v>
      </c>
      <c r="F537" s="206" t="s">
        <v>746</v>
      </c>
      <c r="G537" s="207" t="s">
        <v>291</v>
      </c>
      <c r="H537" s="208">
        <v>1753.912</v>
      </c>
      <c r="I537" s="209"/>
      <c r="J537" s="210">
        <f>ROUND(I537*H537,2)</f>
        <v>0</v>
      </c>
      <c r="K537" s="206" t="s">
        <v>189</v>
      </c>
      <c r="L537" s="63"/>
      <c r="M537" s="211" t="s">
        <v>34</v>
      </c>
      <c r="N537" s="212" t="s">
        <v>49</v>
      </c>
      <c r="O537" s="44"/>
      <c r="P537" s="213">
        <f>O537*H537</f>
        <v>0</v>
      </c>
      <c r="Q537" s="213">
        <v>0.00079</v>
      </c>
      <c r="R537" s="213">
        <f>Q537*H537</f>
        <v>1.38559048</v>
      </c>
      <c r="S537" s="213">
        <v>0</v>
      </c>
      <c r="T537" s="214">
        <f>S537*H537</f>
        <v>0</v>
      </c>
      <c r="AR537" s="25" t="s">
        <v>190</v>
      </c>
      <c r="AT537" s="25" t="s">
        <v>185</v>
      </c>
      <c r="AU537" s="25" t="s">
        <v>196</v>
      </c>
      <c r="AY537" s="25" t="s">
        <v>183</v>
      </c>
      <c r="BE537" s="215">
        <f>IF(N537="základní",J537,0)</f>
        <v>0</v>
      </c>
      <c r="BF537" s="215">
        <f>IF(N537="snížená",J537,0)</f>
        <v>0</v>
      </c>
      <c r="BG537" s="215">
        <f>IF(N537="zákl. přenesená",J537,0)</f>
        <v>0</v>
      </c>
      <c r="BH537" s="215">
        <f>IF(N537="sníž. přenesená",J537,0)</f>
        <v>0</v>
      </c>
      <c r="BI537" s="215">
        <f>IF(N537="nulová",J537,0)</f>
        <v>0</v>
      </c>
      <c r="BJ537" s="25" t="s">
        <v>85</v>
      </c>
      <c r="BK537" s="215">
        <f>ROUND(I537*H537,2)</f>
        <v>0</v>
      </c>
      <c r="BL537" s="25" t="s">
        <v>190</v>
      </c>
      <c r="BM537" s="25" t="s">
        <v>747</v>
      </c>
    </row>
    <row r="538" spans="2:51" s="13" customFormat="1" ht="13.5">
      <c r="B538" s="228"/>
      <c r="C538" s="229"/>
      <c r="D538" s="218" t="s">
        <v>192</v>
      </c>
      <c r="E538" s="230" t="s">
        <v>34</v>
      </c>
      <c r="F538" s="231" t="s">
        <v>748</v>
      </c>
      <c r="G538" s="229"/>
      <c r="H538" s="232">
        <v>1753.912</v>
      </c>
      <c r="I538" s="233"/>
      <c r="J538" s="229"/>
      <c r="K538" s="229"/>
      <c r="L538" s="234"/>
      <c r="M538" s="235"/>
      <c r="N538" s="236"/>
      <c r="O538" s="236"/>
      <c r="P538" s="236"/>
      <c r="Q538" s="236"/>
      <c r="R538" s="236"/>
      <c r="S538" s="236"/>
      <c r="T538" s="237"/>
      <c r="AT538" s="238" t="s">
        <v>192</v>
      </c>
      <c r="AU538" s="238" t="s">
        <v>196</v>
      </c>
      <c r="AV538" s="13" t="s">
        <v>89</v>
      </c>
      <c r="AW538" s="13" t="s">
        <v>41</v>
      </c>
      <c r="AX538" s="13" t="s">
        <v>78</v>
      </c>
      <c r="AY538" s="238" t="s">
        <v>183</v>
      </c>
    </row>
    <row r="539" spans="2:51" s="14" customFormat="1" ht="13.5">
      <c r="B539" s="239"/>
      <c r="C539" s="240"/>
      <c r="D539" s="252" t="s">
        <v>192</v>
      </c>
      <c r="E539" s="262" t="s">
        <v>34</v>
      </c>
      <c r="F539" s="263" t="s">
        <v>195</v>
      </c>
      <c r="G539" s="240"/>
      <c r="H539" s="264">
        <v>1753.912</v>
      </c>
      <c r="I539" s="244"/>
      <c r="J539" s="240"/>
      <c r="K539" s="240"/>
      <c r="L539" s="245"/>
      <c r="M539" s="246"/>
      <c r="N539" s="247"/>
      <c r="O539" s="247"/>
      <c r="P539" s="247"/>
      <c r="Q539" s="247"/>
      <c r="R539" s="247"/>
      <c r="S539" s="247"/>
      <c r="T539" s="248"/>
      <c r="AT539" s="249" t="s">
        <v>192</v>
      </c>
      <c r="AU539" s="249" t="s">
        <v>196</v>
      </c>
      <c r="AV539" s="14" t="s">
        <v>196</v>
      </c>
      <c r="AW539" s="14" t="s">
        <v>41</v>
      </c>
      <c r="AX539" s="14" t="s">
        <v>85</v>
      </c>
      <c r="AY539" s="249" t="s">
        <v>183</v>
      </c>
    </row>
    <row r="540" spans="2:65" s="1" customFormat="1" ht="25.5" customHeight="1">
      <c r="B540" s="43"/>
      <c r="C540" s="204" t="s">
        <v>749</v>
      </c>
      <c r="D540" s="204" t="s">
        <v>185</v>
      </c>
      <c r="E540" s="205" t="s">
        <v>750</v>
      </c>
      <c r="F540" s="206" t="s">
        <v>751</v>
      </c>
      <c r="G540" s="207" t="s">
        <v>291</v>
      </c>
      <c r="H540" s="208">
        <v>229.819</v>
      </c>
      <c r="I540" s="209"/>
      <c r="J540" s="210">
        <f>ROUND(I540*H540,2)</f>
        <v>0</v>
      </c>
      <c r="K540" s="206" t="s">
        <v>189</v>
      </c>
      <c r="L540" s="63"/>
      <c r="M540" s="211" t="s">
        <v>34</v>
      </c>
      <c r="N540" s="212" t="s">
        <v>49</v>
      </c>
      <c r="O540" s="44"/>
      <c r="P540" s="213">
        <f>O540*H540</f>
        <v>0</v>
      </c>
      <c r="Q540" s="213">
        <v>0.0154</v>
      </c>
      <c r="R540" s="213">
        <f>Q540*H540</f>
        <v>3.5392126</v>
      </c>
      <c r="S540" s="213">
        <v>0</v>
      </c>
      <c r="T540" s="214">
        <f>S540*H540</f>
        <v>0</v>
      </c>
      <c r="AR540" s="25" t="s">
        <v>190</v>
      </c>
      <c r="AT540" s="25" t="s">
        <v>185</v>
      </c>
      <c r="AU540" s="25" t="s">
        <v>196</v>
      </c>
      <c r="AY540" s="25" t="s">
        <v>183</v>
      </c>
      <c r="BE540" s="215">
        <f>IF(N540="základní",J540,0)</f>
        <v>0</v>
      </c>
      <c r="BF540" s="215">
        <f>IF(N540="snížená",J540,0)</f>
        <v>0</v>
      </c>
      <c r="BG540" s="215">
        <f>IF(N540="zákl. přenesená",J540,0)</f>
        <v>0</v>
      </c>
      <c r="BH540" s="215">
        <f>IF(N540="sníž. přenesená",J540,0)</f>
        <v>0</v>
      </c>
      <c r="BI540" s="215">
        <f>IF(N540="nulová",J540,0)</f>
        <v>0</v>
      </c>
      <c r="BJ540" s="25" t="s">
        <v>85</v>
      </c>
      <c r="BK540" s="215">
        <f>ROUND(I540*H540,2)</f>
        <v>0</v>
      </c>
      <c r="BL540" s="25" t="s">
        <v>190</v>
      </c>
      <c r="BM540" s="25" t="s">
        <v>752</v>
      </c>
    </row>
    <row r="541" spans="2:51" s="12" customFormat="1" ht="13.5">
      <c r="B541" s="216"/>
      <c r="C541" s="217"/>
      <c r="D541" s="218" t="s">
        <v>192</v>
      </c>
      <c r="E541" s="219" t="s">
        <v>34</v>
      </c>
      <c r="F541" s="220" t="s">
        <v>753</v>
      </c>
      <c r="G541" s="217"/>
      <c r="H541" s="221" t="s">
        <v>34</v>
      </c>
      <c r="I541" s="222"/>
      <c r="J541" s="217"/>
      <c r="K541" s="217"/>
      <c r="L541" s="223"/>
      <c r="M541" s="224"/>
      <c r="N541" s="225"/>
      <c r="O541" s="225"/>
      <c r="P541" s="225"/>
      <c r="Q541" s="225"/>
      <c r="R541" s="225"/>
      <c r="S541" s="225"/>
      <c r="T541" s="226"/>
      <c r="AT541" s="227" t="s">
        <v>192</v>
      </c>
      <c r="AU541" s="227" t="s">
        <v>196</v>
      </c>
      <c r="AV541" s="12" t="s">
        <v>85</v>
      </c>
      <c r="AW541" s="12" t="s">
        <v>41</v>
      </c>
      <c r="AX541" s="12" t="s">
        <v>78</v>
      </c>
      <c r="AY541" s="227" t="s">
        <v>183</v>
      </c>
    </row>
    <row r="542" spans="2:51" s="12" customFormat="1" ht="13.5">
      <c r="B542" s="216"/>
      <c r="C542" s="217"/>
      <c r="D542" s="218" t="s">
        <v>192</v>
      </c>
      <c r="E542" s="219" t="s">
        <v>34</v>
      </c>
      <c r="F542" s="220" t="s">
        <v>353</v>
      </c>
      <c r="G542" s="217"/>
      <c r="H542" s="221" t="s">
        <v>34</v>
      </c>
      <c r="I542" s="222"/>
      <c r="J542" s="217"/>
      <c r="K542" s="217"/>
      <c r="L542" s="223"/>
      <c r="M542" s="224"/>
      <c r="N542" s="225"/>
      <c r="O542" s="225"/>
      <c r="P542" s="225"/>
      <c r="Q542" s="225"/>
      <c r="R542" s="225"/>
      <c r="S542" s="225"/>
      <c r="T542" s="226"/>
      <c r="AT542" s="227" t="s">
        <v>192</v>
      </c>
      <c r="AU542" s="227" t="s">
        <v>196</v>
      </c>
      <c r="AV542" s="12" t="s">
        <v>85</v>
      </c>
      <c r="AW542" s="12" t="s">
        <v>41</v>
      </c>
      <c r="AX542" s="12" t="s">
        <v>78</v>
      </c>
      <c r="AY542" s="227" t="s">
        <v>183</v>
      </c>
    </row>
    <row r="543" spans="2:51" s="13" customFormat="1" ht="13.5">
      <c r="B543" s="228"/>
      <c r="C543" s="229"/>
      <c r="D543" s="218" t="s">
        <v>192</v>
      </c>
      <c r="E543" s="230" t="s">
        <v>34</v>
      </c>
      <c r="F543" s="231" t="s">
        <v>754</v>
      </c>
      <c r="G543" s="229"/>
      <c r="H543" s="232">
        <v>14.6</v>
      </c>
      <c r="I543" s="233"/>
      <c r="J543" s="229"/>
      <c r="K543" s="229"/>
      <c r="L543" s="234"/>
      <c r="M543" s="235"/>
      <c r="N543" s="236"/>
      <c r="O543" s="236"/>
      <c r="P543" s="236"/>
      <c r="Q543" s="236"/>
      <c r="R543" s="236"/>
      <c r="S543" s="236"/>
      <c r="T543" s="237"/>
      <c r="AT543" s="238" t="s">
        <v>192</v>
      </c>
      <c r="AU543" s="238" t="s">
        <v>196</v>
      </c>
      <c r="AV543" s="13" t="s">
        <v>89</v>
      </c>
      <c r="AW543" s="13" t="s">
        <v>41</v>
      </c>
      <c r="AX543" s="13" t="s">
        <v>78</v>
      </c>
      <c r="AY543" s="238" t="s">
        <v>183</v>
      </c>
    </row>
    <row r="544" spans="2:51" s="13" customFormat="1" ht="13.5">
      <c r="B544" s="228"/>
      <c r="C544" s="229"/>
      <c r="D544" s="218" t="s">
        <v>192</v>
      </c>
      <c r="E544" s="230" t="s">
        <v>34</v>
      </c>
      <c r="F544" s="231" t="s">
        <v>755</v>
      </c>
      <c r="G544" s="229"/>
      <c r="H544" s="232">
        <v>22.339</v>
      </c>
      <c r="I544" s="233"/>
      <c r="J544" s="229"/>
      <c r="K544" s="229"/>
      <c r="L544" s="234"/>
      <c r="M544" s="235"/>
      <c r="N544" s="236"/>
      <c r="O544" s="236"/>
      <c r="P544" s="236"/>
      <c r="Q544" s="236"/>
      <c r="R544" s="236"/>
      <c r="S544" s="236"/>
      <c r="T544" s="237"/>
      <c r="AT544" s="238" t="s">
        <v>192</v>
      </c>
      <c r="AU544" s="238" t="s">
        <v>196</v>
      </c>
      <c r="AV544" s="13" t="s">
        <v>89</v>
      </c>
      <c r="AW544" s="13" t="s">
        <v>41</v>
      </c>
      <c r="AX544" s="13" t="s">
        <v>78</v>
      </c>
      <c r="AY544" s="238" t="s">
        <v>183</v>
      </c>
    </row>
    <row r="545" spans="2:51" s="13" customFormat="1" ht="13.5">
      <c r="B545" s="228"/>
      <c r="C545" s="229"/>
      <c r="D545" s="218" t="s">
        <v>192</v>
      </c>
      <c r="E545" s="230" t="s">
        <v>34</v>
      </c>
      <c r="F545" s="231" t="s">
        <v>756</v>
      </c>
      <c r="G545" s="229"/>
      <c r="H545" s="232">
        <v>14.6</v>
      </c>
      <c r="I545" s="233"/>
      <c r="J545" s="229"/>
      <c r="K545" s="229"/>
      <c r="L545" s="234"/>
      <c r="M545" s="235"/>
      <c r="N545" s="236"/>
      <c r="O545" s="236"/>
      <c r="P545" s="236"/>
      <c r="Q545" s="236"/>
      <c r="R545" s="236"/>
      <c r="S545" s="236"/>
      <c r="T545" s="237"/>
      <c r="AT545" s="238" t="s">
        <v>192</v>
      </c>
      <c r="AU545" s="238" t="s">
        <v>196</v>
      </c>
      <c r="AV545" s="13" t="s">
        <v>89</v>
      </c>
      <c r="AW545" s="13" t="s">
        <v>41</v>
      </c>
      <c r="AX545" s="13" t="s">
        <v>78</v>
      </c>
      <c r="AY545" s="238" t="s">
        <v>183</v>
      </c>
    </row>
    <row r="546" spans="2:51" s="13" customFormat="1" ht="13.5">
      <c r="B546" s="228"/>
      <c r="C546" s="229"/>
      <c r="D546" s="218" t="s">
        <v>192</v>
      </c>
      <c r="E546" s="230" t="s">
        <v>34</v>
      </c>
      <c r="F546" s="231" t="s">
        <v>757</v>
      </c>
      <c r="G546" s="229"/>
      <c r="H546" s="232">
        <v>22.4</v>
      </c>
      <c r="I546" s="233"/>
      <c r="J546" s="229"/>
      <c r="K546" s="229"/>
      <c r="L546" s="234"/>
      <c r="M546" s="235"/>
      <c r="N546" s="236"/>
      <c r="O546" s="236"/>
      <c r="P546" s="236"/>
      <c r="Q546" s="236"/>
      <c r="R546" s="236"/>
      <c r="S546" s="236"/>
      <c r="T546" s="237"/>
      <c r="AT546" s="238" t="s">
        <v>192</v>
      </c>
      <c r="AU546" s="238" t="s">
        <v>196</v>
      </c>
      <c r="AV546" s="13" t="s">
        <v>89</v>
      </c>
      <c r="AW546" s="13" t="s">
        <v>41</v>
      </c>
      <c r="AX546" s="13" t="s">
        <v>78</v>
      </c>
      <c r="AY546" s="238" t="s">
        <v>183</v>
      </c>
    </row>
    <row r="547" spans="2:51" s="13" customFormat="1" ht="13.5">
      <c r="B547" s="228"/>
      <c r="C547" s="229"/>
      <c r="D547" s="218" t="s">
        <v>192</v>
      </c>
      <c r="E547" s="230" t="s">
        <v>34</v>
      </c>
      <c r="F547" s="231" t="s">
        <v>758</v>
      </c>
      <c r="G547" s="229"/>
      <c r="H547" s="232">
        <v>14.8</v>
      </c>
      <c r="I547" s="233"/>
      <c r="J547" s="229"/>
      <c r="K547" s="229"/>
      <c r="L547" s="234"/>
      <c r="M547" s="235"/>
      <c r="N547" s="236"/>
      <c r="O547" s="236"/>
      <c r="P547" s="236"/>
      <c r="Q547" s="236"/>
      <c r="R547" s="236"/>
      <c r="S547" s="236"/>
      <c r="T547" s="237"/>
      <c r="AT547" s="238" t="s">
        <v>192</v>
      </c>
      <c r="AU547" s="238" t="s">
        <v>196</v>
      </c>
      <c r="AV547" s="13" t="s">
        <v>89</v>
      </c>
      <c r="AW547" s="13" t="s">
        <v>41</v>
      </c>
      <c r="AX547" s="13" t="s">
        <v>78</v>
      </c>
      <c r="AY547" s="238" t="s">
        <v>183</v>
      </c>
    </row>
    <row r="548" spans="2:51" s="13" customFormat="1" ht="13.5">
      <c r="B548" s="228"/>
      <c r="C548" s="229"/>
      <c r="D548" s="218" t="s">
        <v>192</v>
      </c>
      <c r="E548" s="230" t="s">
        <v>34</v>
      </c>
      <c r="F548" s="231" t="s">
        <v>759</v>
      </c>
      <c r="G548" s="229"/>
      <c r="H548" s="232">
        <v>5.08</v>
      </c>
      <c r="I548" s="233"/>
      <c r="J548" s="229"/>
      <c r="K548" s="229"/>
      <c r="L548" s="234"/>
      <c r="M548" s="235"/>
      <c r="N548" s="236"/>
      <c r="O548" s="236"/>
      <c r="P548" s="236"/>
      <c r="Q548" s="236"/>
      <c r="R548" s="236"/>
      <c r="S548" s="236"/>
      <c r="T548" s="237"/>
      <c r="AT548" s="238" t="s">
        <v>192</v>
      </c>
      <c r="AU548" s="238" t="s">
        <v>196</v>
      </c>
      <c r="AV548" s="13" t="s">
        <v>89</v>
      </c>
      <c r="AW548" s="13" t="s">
        <v>41</v>
      </c>
      <c r="AX548" s="13" t="s">
        <v>78</v>
      </c>
      <c r="AY548" s="238" t="s">
        <v>183</v>
      </c>
    </row>
    <row r="549" spans="2:51" s="13" customFormat="1" ht="13.5">
      <c r="B549" s="228"/>
      <c r="C549" s="229"/>
      <c r="D549" s="218" t="s">
        <v>192</v>
      </c>
      <c r="E549" s="230" t="s">
        <v>34</v>
      </c>
      <c r="F549" s="231" t="s">
        <v>760</v>
      </c>
      <c r="G549" s="229"/>
      <c r="H549" s="232">
        <v>5.8</v>
      </c>
      <c r="I549" s="233"/>
      <c r="J549" s="229"/>
      <c r="K549" s="229"/>
      <c r="L549" s="234"/>
      <c r="M549" s="235"/>
      <c r="N549" s="236"/>
      <c r="O549" s="236"/>
      <c r="P549" s="236"/>
      <c r="Q549" s="236"/>
      <c r="R549" s="236"/>
      <c r="S549" s="236"/>
      <c r="T549" s="237"/>
      <c r="AT549" s="238" t="s">
        <v>192</v>
      </c>
      <c r="AU549" s="238" t="s">
        <v>196</v>
      </c>
      <c r="AV549" s="13" t="s">
        <v>89</v>
      </c>
      <c r="AW549" s="13" t="s">
        <v>41</v>
      </c>
      <c r="AX549" s="13" t="s">
        <v>78</v>
      </c>
      <c r="AY549" s="238" t="s">
        <v>183</v>
      </c>
    </row>
    <row r="550" spans="2:51" s="14" customFormat="1" ht="13.5">
      <c r="B550" s="239"/>
      <c r="C550" s="240"/>
      <c r="D550" s="218" t="s">
        <v>192</v>
      </c>
      <c r="E550" s="241" t="s">
        <v>34</v>
      </c>
      <c r="F550" s="242" t="s">
        <v>195</v>
      </c>
      <c r="G550" s="240"/>
      <c r="H550" s="243">
        <v>99.619</v>
      </c>
      <c r="I550" s="244"/>
      <c r="J550" s="240"/>
      <c r="K550" s="240"/>
      <c r="L550" s="245"/>
      <c r="M550" s="246"/>
      <c r="N550" s="247"/>
      <c r="O550" s="247"/>
      <c r="P550" s="247"/>
      <c r="Q550" s="247"/>
      <c r="R550" s="247"/>
      <c r="S550" s="247"/>
      <c r="T550" s="248"/>
      <c r="AT550" s="249" t="s">
        <v>192</v>
      </c>
      <c r="AU550" s="249" t="s">
        <v>196</v>
      </c>
      <c r="AV550" s="14" t="s">
        <v>196</v>
      </c>
      <c r="AW550" s="14" t="s">
        <v>41</v>
      </c>
      <c r="AX550" s="14" t="s">
        <v>78</v>
      </c>
      <c r="AY550" s="249" t="s">
        <v>183</v>
      </c>
    </row>
    <row r="551" spans="2:51" s="12" customFormat="1" ht="13.5">
      <c r="B551" s="216"/>
      <c r="C551" s="217"/>
      <c r="D551" s="218" t="s">
        <v>192</v>
      </c>
      <c r="E551" s="219" t="s">
        <v>34</v>
      </c>
      <c r="F551" s="220" t="s">
        <v>367</v>
      </c>
      <c r="G551" s="217"/>
      <c r="H551" s="221" t="s">
        <v>34</v>
      </c>
      <c r="I551" s="222"/>
      <c r="J551" s="217"/>
      <c r="K551" s="217"/>
      <c r="L551" s="223"/>
      <c r="M551" s="224"/>
      <c r="N551" s="225"/>
      <c r="O551" s="225"/>
      <c r="P551" s="225"/>
      <c r="Q551" s="225"/>
      <c r="R551" s="225"/>
      <c r="S551" s="225"/>
      <c r="T551" s="226"/>
      <c r="AT551" s="227" t="s">
        <v>192</v>
      </c>
      <c r="AU551" s="227" t="s">
        <v>196</v>
      </c>
      <c r="AV551" s="12" t="s">
        <v>85</v>
      </c>
      <c r="AW551" s="12" t="s">
        <v>41</v>
      </c>
      <c r="AX551" s="12" t="s">
        <v>78</v>
      </c>
      <c r="AY551" s="227" t="s">
        <v>183</v>
      </c>
    </row>
    <row r="552" spans="2:51" s="13" customFormat="1" ht="13.5">
      <c r="B552" s="228"/>
      <c r="C552" s="229"/>
      <c r="D552" s="218" t="s">
        <v>192</v>
      </c>
      <c r="E552" s="230" t="s">
        <v>34</v>
      </c>
      <c r="F552" s="231" t="s">
        <v>761</v>
      </c>
      <c r="G552" s="229"/>
      <c r="H552" s="232">
        <v>17.6</v>
      </c>
      <c r="I552" s="233"/>
      <c r="J552" s="229"/>
      <c r="K552" s="229"/>
      <c r="L552" s="234"/>
      <c r="M552" s="235"/>
      <c r="N552" s="236"/>
      <c r="O552" s="236"/>
      <c r="P552" s="236"/>
      <c r="Q552" s="236"/>
      <c r="R552" s="236"/>
      <c r="S552" s="236"/>
      <c r="T552" s="237"/>
      <c r="AT552" s="238" t="s">
        <v>192</v>
      </c>
      <c r="AU552" s="238" t="s">
        <v>196</v>
      </c>
      <c r="AV552" s="13" t="s">
        <v>89</v>
      </c>
      <c r="AW552" s="13" t="s">
        <v>41</v>
      </c>
      <c r="AX552" s="13" t="s">
        <v>78</v>
      </c>
      <c r="AY552" s="238" t="s">
        <v>183</v>
      </c>
    </row>
    <row r="553" spans="2:51" s="13" customFormat="1" ht="13.5">
      <c r="B553" s="228"/>
      <c r="C553" s="229"/>
      <c r="D553" s="218" t="s">
        <v>192</v>
      </c>
      <c r="E553" s="230" t="s">
        <v>34</v>
      </c>
      <c r="F553" s="231" t="s">
        <v>762</v>
      </c>
      <c r="G553" s="229"/>
      <c r="H553" s="232">
        <v>8</v>
      </c>
      <c r="I553" s="233"/>
      <c r="J553" s="229"/>
      <c r="K553" s="229"/>
      <c r="L553" s="234"/>
      <c r="M553" s="235"/>
      <c r="N553" s="236"/>
      <c r="O553" s="236"/>
      <c r="P553" s="236"/>
      <c r="Q553" s="236"/>
      <c r="R553" s="236"/>
      <c r="S553" s="236"/>
      <c r="T553" s="237"/>
      <c r="AT553" s="238" t="s">
        <v>192</v>
      </c>
      <c r="AU553" s="238" t="s">
        <v>196</v>
      </c>
      <c r="AV553" s="13" t="s">
        <v>89</v>
      </c>
      <c r="AW553" s="13" t="s">
        <v>41</v>
      </c>
      <c r="AX553" s="13" t="s">
        <v>78</v>
      </c>
      <c r="AY553" s="238" t="s">
        <v>183</v>
      </c>
    </row>
    <row r="554" spans="2:51" s="13" customFormat="1" ht="13.5">
      <c r="B554" s="228"/>
      <c r="C554" s="229"/>
      <c r="D554" s="218" t="s">
        <v>192</v>
      </c>
      <c r="E554" s="230" t="s">
        <v>34</v>
      </c>
      <c r="F554" s="231" t="s">
        <v>763</v>
      </c>
      <c r="G554" s="229"/>
      <c r="H554" s="232">
        <v>2.8</v>
      </c>
      <c r="I554" s="233"/>
      <c r="J554" s="229"/>
      <c r="K554" s="229"/>
      <c r="L554" s="234"/>
      <c r="M554" s="235"/>
      <c r="N554" s="236"/>
      <c r="O554" s="236"/>
      <c r="P554" s="236"/>
      <c r="Q554" s="236"/>
      <c r="R554" s="236"/>
      <c r="S554" s="236"/>
      <c r="T554" s="237"/>
      <c r="AT554" s="238" t="s">
        <v>192</v>
      </c>
      <c r="AU554" s="238" t="s">
        <v>196</v>
      </c>
      <c r="AV554" s="13" t="s">
        <v>89</v>
      </c>
      <c r="AW554" s="13" t="s">
        <v>41</v>
      </c>
      <c r="AX554" s="13" t="s">
        <v>78</v>
      </c>
      <c r="AY554" s="238" t="s">
        <v>183</v>
      </c>
    </row>
    <row r="555" spans="2:51" s="13" customFormat="1" ht="13.5">
      <c r="B555" s="228"/>
      <c r="C555" s="229"/>
      <c r="D555" s="218" t="s">
        <v>192</v>
      </c>
      <c r="E555" s="230" t="s">
        <v>34</v>
      </c>
      <c r="F555" s="231" t="s">
        <v>764</v>
      </c>
      <c r="G555" s="229"/>
      <c r="H555" s="232">
        <v>9.2</v>
      </c>
      <c r="I555" s="233"/>
      <c r="J555" s="229"/>
      <c r="K555" s="229"/>
      <c r="L555" s="234"/>
      <c r="M555" s="235"/>
      <c r="N555" s="236"/>
      <c r="O555" s="236"/>
      <c r="P555" s="236"/>
      <c r="Q555" s="236"/>
      <c r="R555" s="236"/>
      <c r="S555" s="236"/>
      <c r="T555" s="237"/>
      <c r="AT555" s="238" t="s">
        <v>192</v>
      </c>
      <c r="AU555" s="238" t="s">
        <v>196</v>
      </c>
      <c r="AV555" s="13" t="s">
        <v>89</v>
      </c>
      <c r="AW555" s="13" t="s">
        <v>41</v>
      </c>
      <c r="AX555" s="13" t="s">
        <v>78</v>
      </c>
      <c r="AY555" s="238" t="s">
        <v>183</v>
      </c>
    </row>
    <row r="556" spans="2:51" s="13" customFormat="1" ht="13.5">
      <c r="B556" s="228"/>
      <c r="C556" s="229"/>
      <c r="D556" s="218" t="s">
        <v>192</v>
      </c>
      <c r="E556" s="230" t="s">
        <v>34</v>
      </c>
      <c r="F556" s="231" t="s">
        <v>765</v>
      </c>
      <c r="G556" s="229"/>
      <c r="H556" s="232">
        <v>5.4</v>
      </c>
      <c r="I556" s="233"/>
      <c r="J556" s="229"/>
      <c r="K556" s="229"/>
      <c r="L556" s="234"/>
      <c r="M556" s="235"/>
      <c r="N556" s="236"/>
      <c r="O556" s="236"/>
      <c r="P556" s="236"/>
      <c r="Q556" s="236"/>
      <c r="R556" s="236"/>
      <c r="S556" s="236"/>
      <c r="T556" s="237"/>
      <c r="AT556" s="238" t="s">
        <v>192</v>
      </c>
      <c r="AU556" s="238" t="s">
        <v>196</v>
      </c>
      <c r="AV556" s="13" t="s">
        <v>89</v>
      </c>
      <c r="AW556" s="13" t="s">
        <v>41</v>
      </c>
      <c r="AX556" s="13" t="s">
        <v>78</v>
      </c>
      <c r="AY556" s="238" t="s">
        <v>183</v>
      </c>
    </row>
    <row r="557" spans="2:51" s="13" customFormat="1" ht="13.5">
      <c r="B557" s="228"/>
      <c r="C557" s="229"/>
      <c r="D557" s="218" t="s">
        <v>192</v>
      </c>
      <c r="E557" s="230" t="s">
        <v>34</v>
      </c>
      <c r="F557" s="231" t="s">
        <v>766</v>
      </c>
      <c r="G557" s="229"/>
      <c r="H557" s="232">
        <v>9.2</v>
      </c>
      <c r="I557" s="233"/>
      <c r="J557" s="229"/>
      <c r="K557" s="229"/>
      <c r="L557" s="234"/>
      <c r="M557" s="235"/>
      <c r="N557" s="236"/>
      <c r="O557" s="236"/>
      <c r="P557" s="236"/>
      <c r="Q557" s="236"/>
      <c r="R557" s="236"/>
      <c r="S557" s="236"/>
      <c r="T557" s="237"/>
      <c r="AT557" s="238" t="s">
        <v>192</v>
      </c>
      <c r="AU557" s="238" t="s">
        <v>196</v>
      </c>
      <c r="AV557" s="13" t="s">
        <v>89</v>
      </c>
      <c r="AW557" s="13" t="s">
        <v>41</v>
      </c>
      <c r="AX557" s="13" t="s">
        <v>78</v>
      </c>
      <c r="AY557" s="238" t="s">
        <v>183</v>
      </c>
    </row>
    <row r="558" spans="2:51" s="13" customFormat="1" ht="13.5">
      <c r="B558" s="228"/>
      <c r="C558" s="229"/>
      <c r="D558" s="218" t="s">
        <v>192</v>
      </c>
      <c r="E558" s="230" t="s">
        <v>34</v>
      </c>
      <c r="F558" s="231" t="s">
        <v>767</v>
      </c>
      <c r="G558" s="229"/>
      <c r="H558" s="232">
        <v>11.9</v>
      </c>
      <c r="I558" s="233"/>
      <c r="J558" s="229"/>
      <c r="K558" s="229"/>
      <c r="L558" s="234"/>
      <c r="M558" s="235"/>
      <c r="N558" s="236"/>
      <c r="O558" s="236"/>
      <c r="P558" s="236"/>
      <c r="Q558" s="236"/>
      <c r="R558" s="236"/>
      <c r="S558" s="236"/>
      <c r="T558" s="237"/>
      <c r="AT558" s="238" t="s">
        <v>192</v>
      </c>
      <c r="AU558" s="238" t="s">
        <v>196</v>
      </c>
      <c r="AV558" s="13" t="s">
        <v>89</v>
      </c>
      <c r="AW558" s="13" t="s">
        <v>41</v>
      </c>
      <c r="AX558" s="13" t="s">
        <v>78</v>
      </c>
      <c r="AY558" s="238" t="s">
        <v>183</v>
      </c>
    </row>
    <row r="559" spans="2:51" s="13" customFormat="1" ht="13.5">
      <c r="B559" s="228"/>
      <c r="C559" s="229"/>
      <c r="D559" s="218" t="s">
        <v>192</v>
      </c>
      <c r="E559" s="230" t="s">
        <v>34</v>
      </c>
      <c r="F559" s="231" t="s">
        <v>768</v>
      </c>
      <c r="G559" s="229"/>
      <c r="H559" s="232">
        <v>14.8</v>
      </c>
      <c r="I559" s="233"/>
      <c r="J559" s="229"/>
      <c r="K559" s="229"/>
      <c r="L559" s="234"/>
      <c r="M559" s="235"/>
      <c r="N559" s="236"/>
      <c r="O559" s="236"/>
      <c r="P559" s="236"/>
      <c r="Q559" s="236"/>
      <c r="R559" s="236"/>
      <c r="S559" s="236"/>
      <c r="T559" s="237"/>
      <c r="AT559" s="238" t="s">
        <v>192</v>
      </c>
      <c r="AU559" s="238" t="s">
        <v>196</v>
      </c>
      <c r="AV559" s="13" t="s">
        <v>89</v>
      </c>
      <c r="AW559" s="13" t="s">
        <v>41</v>
      </c>
      <c r="AX559" s="13" t="s">
        <v>78</v>
      </c>
      <c r="AY559" s="238" t="s">
        <v>183</v>
      </c>
    </row>
    <row r="560" spans="2:51" s="13" customFormat="1" ht="13.5">
      <c r="B560" s="228"/>
      <c r="C560" s="229"/>
      <c r="D560" s="218" t="s">
        <v>192</v>
      </c>
      <c r="E560" s="230" t="s">
        <v>34</v>
      </c>
      <c r="F560" s="231" t="s">
        <v>769</v>
      </c>
      <c r="G560" s="229"/>
      <c r="H560" s="232">
        <v>15</v>
      </c>
      <c r="I560" s="233"/>
      <c r="J560" s="229"/>
      <c r="K560" s="229"/>
      <c r="L560" s="234"/>
      <c r="M560" s="235"/>
      <c r="N560" s="236"/>
      <c r="O560" s="236"/>
      <c r="P560" s="236"/>
      <c r="Q560" s="236"/>
      <c r="R560" s="236"/>
      <c r="S560" s="236"/>
      <c r="T560" s="237"/>
      <c r="AT560" s="238" t="s">
        <v>192</v>
      </c>
      <c r="AU560" s="238" t="s">
        <v>196</v>
      </c>
      <c r="AV560" s="13" t="s">
        <v>89</v>
      </c>
      <c r="AW560" s="13" t="s">
        <v>41</v>
      </c>
      <c r="AX560" s="13" t="s">
        <v>78</v>
      </c>
      <c r="AY560" s="238" t="s">
        <v>183</v>
      </c>
    </row>
    <row r="561" spans="2:51" s="13" customFormat="1" ht="13.5">
      <c r="B561" s="228"/>
      <c r="C561" s="229"/>
      <c r="D561" s="218" t="s">
        <v>192</v>
      </c>
      <c r="E561" s="230" t="s">
        <v>34</v>
      </c>
      <c r="F561" s="231" t="s">
        <v>770</v>
      </c>
      <c r="G561" s="229"/>
      <c r="H561" s="232">
        <v>11.9</v>
      </c>
      <c r="I561" s="233"/>
      <c r="J561" s="229"/>
      <c r="K561" s="229"/>
      <c r="L561" s="234"/>
      <c r="M561" s="235"/>
      <c r="N561" s="236"/>
      <c r="O561" s="236"/>
      <c r="P561" s="236"/>
      <c r="Q561" s="236"/>
      <c r="R561" s="236"/>
      <c r="S561" s="236"/>
      <c r="T561" s="237"/>
      <c r="AT561" s="238" t="s">
        <v>192</v>
      </c>
      <c r="AU561" s="238" t="s">
        <v>196</v>
      </c>
      <c r="AV561" s="13" t="s">
        <v>89</v>
      </c>
      <c r="AW561" s="13" t="s">
        <v>41</v>
      </c>
      <c r="AX561" s="13" t="s">
        <v>78</v>
      </c>
      <c r="AY561" s="238" t="s">
        <v>183</v>
      </c>
    </row>
    <row r="562" spans="2:51" s="13" customFormat="1" ht="13.5">
      <c r="B562" s="228"/>
      <c r="C562" s="229"/>
      <c r="D562" s="218" t="s">
        <v>192</v>
      </c>
      <c r="E562" s="230" t="s">
        <v>34</v>
      </c>
      <c r="F562" s="231" t="s">
        <v>771</v>
      </c>
      <c r="G562" s="229"/>
      <c r="H562" s="232">
        <v>16.8</v>
      </c>
      <c r="I562" s="233"/>
      <c r="J562" s="229"/>
      <c r="K562" s="229"/>
      <c r="L562" s="234"/>
      <c r="M562" s="235"/>
      <c r="N562" s="236"/>
      <c r="O562" s="236"/>
      <c r="P562" s="236"/>
      <c r="Q562" s="236"/>
      <c r="R562" s="236"/>
      <c r="S562" s="236"/>
      <c r="T562" s="237"/>
      <c r="AT562" s="238" t="s">
        <v>192</v>
      </c>
      <c r="AU562" s="238" t="s">
        <v>196</v>
      </c>
      <c r="AV562" s="13" t="s">
        <v>89</v>
      </c>
      <c r="AW562" s="13" t="s">
        <v>41</v>
      </c>
      <c r="AX562" s="13" t="s">
        <v>78</v>
      </c>
      <c r="AY562" s="238" t="s">
        <v>183</v>
      </c>
    </row>
    <row r="563" spans="2:51" s="13" customFormat="1" ht="13.5">
      <c r="B563" s="228"/>
      <c r="C563" s="229"/>
      <c r="D563" s="218" t="s">
        <v>192</v>
      </c>
      <c r="E563" s="230" t="s">
        <v>34</v>
      </c>
      <c r="F563" s="231" t="s">
        <v>772</v>
      </c>
      <c r="G563" s="229"/>
      <c r="H563" s="232">
        <v>7.6</v>
      </c>
      <c r="I563" s="233"/>
      <c r="J563" s="229"/>
      <c r="K563" s="229"/>
      <c r="L563" s="234"/>
      <c r="M563" s="235"/>
      <c r="N563" s="236"/>
      <c r="O563" s="236"/>
      <c r="P563" s="236"/>
      <c r="Q563" s="236"/>
      <c r="R563" s="236"/>
      <c r="S563" s="236"/>
      <c r="T563" s="237"/>
      <c r="AT563" s="238" t="s">
        <v>192</v>
      </c>
      <c r="AU563" s="238" t="s">
        <v>196</v>
      </c>
      <c r="AV563" s="13" t="s">
        <v>89</v>
      </c>
      <c r="AW563" s="13" t="s">
        <v>41</v>
      </c>
      <c r="AX563" s="13" t="s">
        <v>78</v>
      </c>
      <c r="AY563" s="238" t="s">
        <v>183</v>
      </c>
    </row>
    <row r="564" spans="2:51" s="14" customFormat="1" ht="13.5">
      <c r="B564" s="239"/>
      <c r="C564" s="240"/>
      <c r="D564" s="218" t="s">
        <v>192</v>
      </c>
      <c r="E564" s="241" t="s">
        <v>34</v>
      </c>
      <c r="F564" s="242" t="s">
        <v>195</v>
      </c>
      <c r="G564" s="240"/>
      <c r="H564" s="243">
        <v>130.2</v>
      </c>
      <c r="I564" s="244"/>
      <c r="J564" s="240"/>
      <c r="K564" s="240"/>
      <c r="L564" s="245"/>
      <c r="M564" s="246"/>
      <c r="N564" s="247"/>
      <c r="O564" s="247"/>
      <c r="P564" s="247"/>
      <c r="Q564" s="247"/>
      <c r="R564" s="247"/>
      <c r="S564" s="247"/>
      <c r="T564" s="248"/>
      <c r="AT564" s="249" t="s">
        <v>192</v>
      </c>
      <c r="AU564" s="249" t="s">
        <v>196</v>
      </c>
      <c r="AV564" s="14" t="s">
        <v>196</v>
      </c>
      <c r="AW564" s="14" t="s">
        <v>41</v>
      </c>
      <c r="AX564" s="14" t="s">
        <v>78</v>
      </c>
      <c r="AY564" s="249" t="s">
        <v>183</v>
      </c>
    </row>
    <row r="565" spans="2:51" s="15" customFormat="1" ht="13.5">
      <c r="B565" s="250"/>
      <c r="C565" s="251"/>
      <c r="D565" s="252" t="s">
        <v>192</v>
      </c>
      <c r="E565" s="253" t="s">
        <v>34</v>
      </c>
      <c r="F565" s="254" t="s">
        <v>201</v>
      </c>
      <c r="G565" s="251"/>
      <c r="H565" s="255">
        <v>229.819</v>
      </c>
      <c r="I565" s="256"/>
      <c r="J565" s="251"/>
      <c r="K565" s="251"/>
      <c r="L565" s="257"/>
      <c r="M565" s="258"/>
      <c r="N565" s="259"/>
      <c r="O565" s="259"/>
      <c r="P565" s="259"/>
      <c r="Q565" s="259"/>
      <c r="R565" s="259"/>
      <c r="S565" s="259"/>
      <c r="T565" s="260"/>
      <c r="AT565" s="261" t="s">
        <v>192</v>
      </c>
      <c r="AU565" s="261" t="s">
        <v>196</v>
      </c>
      <c r="AV565" s="15" t="s">
        <v>190</v>
      </c>
      <c r="AW565" s="15" t="s">
        <v>41</v>
      </c>
      <c r="AX565" s="15" t="s">
        <v>85</v>
      </c>
      <c r="AY565" s="261" t="s">
        <v>183</v>
      </c>
    </row>
    <row r="566" spans="2:65" s="1" customFormat="1" ht="38.25" customHeight="1">
      <c r="B566" s="43"/>
      <c r="C566" s="204" t="s">
        <v>773</v>
      </c>
      <c r="D566" s="204" t="s">
        <v>185</v>
      </c>
      <c r="E566" s="205" t="s">
        <v>774</v>
      </c>
      <c r="F566" s="206" t="s">
        <v>775</v>
      </c>
      <c r="G566" s="207" t="s">
        <v>291</v>
      </c>
      <c r="H566" s="208">
        <v>1524.093</v>
      </c>
      <c r="I566" s="209"/>
      <c r="J566" s="210">
        <f>ROUND(I566*H566,2)</f>
        <v>0</v>
      </c>
      <c r="K566" s="206" t="s">
        <v>189</v>
      </c>
      <c r="L566" s="63"/>
      <c r="M566" s="211" t="s">
        <v>34</v>
      </c>
      <c r="N566" s="212" t="s">
        <v>49</v>
      </c>
      <c r="O566" s="44"/>
      <c r="P566" s="213">
        <f>O566*H566</f>
        <v>0</v>
      </c>
      <c r="Q566" s="213">
        <v>0.01838</v>
      </c>
      <c r="R566" s="213">
        <f>Q566*H566</f>
        <v>28.012829340000003</v>
      </c>
      <c r="S566" s="213">
        <v>0</v>
      </c>
      <c r="T566" s="214">
        <f>S566*H566</f>
        <v>0</v>
      </c>
      <c r="AR566" s="25" t="s">
        <v>190</v>
      </c>
      <c r="AT566" s="25" t="s">
        <v>185</v>
      </c>
      <c r="AU566" s="25" t="s">
        <v>196</v>
      </c>
      <c r="AY566" s="25" t="s">
        <v>183</v>
      </c>
      <c r="BE566" s="215">
        <f>IF(N566="základní",J566,0)</f>
        <v>0</v>
      </c>
      <c r="BF566" s="215">
        <f>IF(N566="snížená",J566,0)</f>
        <v>0</v>
      </c>
      <c r="BG566" s="215">
        <f>IF(N566="zákl. přenesená",J566,0)</f>
        <v>0</v>
      </c>
      <c r="BH566" s="215">
        <f>IF(N566="sníž. přenesená",J566,0)</f>
        <v>0</v>
      </c>
      <c r="BI566" s="215">
        <f>IF(N566="nulová",J566,0)</f>
        <v>0</v>
      </c>
      <c r="BJ566" s="25" t="s">
        <v>85</v>
      </c>
      <c r="BK566" s="215">
        <f>ROUND(I566*H566,2)</f>
        <v>0</v>
      </c>
      <c r="BL566" s="25" t="s">
        <v>190</v>
      </c>
      <c r="BM566" s="25" t="s">
        <v>776</v>
      </c>
    </row>
    <row r="567" spans="2:51" s="12" customFormat="1" ht="13.5">
      <c r="B567" s="216"/>
      <c r="C567" s="217"/>
      <c r="D567" s="218" t="s">
        <v>192</v>
      </c>
      <c r="E567" s="219" t="s">
        <v>34</v>
      </c>
      <c r="F567" s="220" t="s">
        <v>353</v>
      </c>
      <c r="G567" s="217"/>
      <c r="H567" s="221" t="s">
        <v>34</v>
      </c>
      <c r="I567" s="222"/>
      <c r="J567" s="217"/>
      <c r="K567" s="217"/>
      <c r="L567" s="223"/>
      <c r="M567" s="224"/>
      <c r="N567" s="225"/>
      <c r="O567" s="225"/>
      <c r="P567" s="225"/>
      <c r="Q567" s="225"/>
      <c r="R567" s="225"/>
      <c r="S567" s="225"/>
      <c r="T567" s="226"/>
      <c r="AT567" s="227" t="s">
        <v>192</v>
      </c>
      <c r="AU567" s="227" t="s">
        <v>196</v>
      </c>
      <c r="AV567" s="12" t="s">
        <v>85</v>
      </c>
      <c r="AW567" s="12" t="s">
        <v>41</v>
      </c>
      <c r="AX567" s="12" t="s">
        <v>78</v>
      </c>
      <c r="AY567" s="227" t="s">
        <v>183</v>
      </c>
    </row>
    <row r="568" spans="2:51" s="13" customFormat="1" ht="13.5">
      <c r="B568" s="228"/>
      <c r="C568" s="229"/>
      <c r="D568" s="218" t="s">
        <v>192</v>
      </c>
      <c r="E568" s="230" t="s">
        <v>34</v>
      </c>
      <c r="F568" s="231" t="s">
        <v>777</v>
      </c>
      <c r="G568" s="229"/>
      <c r="H568" s="232">
        <v>287.382</v>
      </c>
      <c r="I568" s="233"/>
      <c r="J568" s="229"/>
      <c r="K568" s="229"/>
      <c r="L568" s="234"/>
      <c r="M568" s="235"/>
      <c r="N568" s="236"/>
      <c r="O568" s="236"/>
      <c r="P568" s="236"/>
      <c r="Q568" s="236"/>
      <c r="R568" s="236"/>
      <c r="S568" s="236"/>
      <c r="T568" s="237"/>
      <c r="AT568" s="238" t="s">
        <v>192</v>
      </c>
      <c r="AU568" s="238" t="s">
        <v>196</v>
      </c>
      <c r="AV568" s="13" t="s">
        <v>89</v>
      </c>
      <c r="AW568" s="13" t="s">
        <v>41</v>
      </c>
      <c r="AX568" s="13" t="s">
        <v>78</v>
      </c>
      <c r="AY568" s="238" t="s">
        <v>183</v>
      </c>
    </row>
    <row r="569" spans="2:51" s="13" customFormat="1" ht="13.5">
      <c r="B569" s="228"/>
      <c r="C569" s="229"/>
      <c r="D569" s="218" t="s">
        <v>192</v>
      </c>
      <c r="E569" s="230" t="s">
        <v>34</v>
      </c>
      <c r="F569" s="231" t="s">
        <v>778</v>
      </c>
      <c r="G569" s="229"/>
      <c r="H569" s="232">
        <v>335.912</v>
      </c>
      <c r="I569" s="233"/>
      <c r="J569" s="229"/>
      <c r="K569" s="229"/>
      <c r="L569" s="234"/>
      <c r="M569" s="235"/>
      <c r="N569" s="236"/>
      <c r="O569" s="236"/>
      <c r="P569" s="236"/>
      <c r="Q569" s="236"/>
      <c r="R569" s="236"/>
      <c r="S569" s="236"/>
      <c r="T569" s="237"/>
      <c r="AT569" s="238" t="s">
        <v>192</v>
      </c>
      <c r="AU569" s="238" t="s">
        <v>196</v>
      </c>
      <c r="AV569" s="13" t="s">
        <v>89</v>
      </c>
      <c r="AW569" s="13" t="s">
        <v>41</v>
      </c>
      <c r="AX569" s="13" t="s">
        <v>78</v>
      </c>
      <c r="AY569" s="238" t="s">
        <v>183</v>
      </c>
    </row>
    <row r="570" spans="2:51" s="13" customFormat="1" ht="13.5">
      <c r="B570" s="228"/>
      <c r="C570" s="229"/>
      <c r="D570" s="218" t="s">
        <v>192</v>
      </c>
      <c r="E570" s="230" t="s">
        <v>34</v>
      </c>
      <c r="F570" s="231" t="s">
        <v>779</v>
      </c>
      <c r="G570" s="229"/>
      <c r="H570" s="232">
        <v>297.606</v>
      </c>
      <c r="I570" s="233"/>
      <c r="J570" s="229"/>
      <c r="K570" s="229"/>
      <c r="L570" s="234"/>
      <c r="M570" s="235"/>
      <c r="N570" s="236"/>
      <c r="O570" s="236"/>
      <c r="P570" s="236"/>
      <c r="Q570" s="236"/>
      <c r="R570" s="236"/>
      <c r="S570" s="236"/>
      <c r="T570" s="237"/>
      <c r="AT570" s="238" t="s">
        <v>192</v>
      </c>
      <c r="AU570" s="238" t="s">
        <v>196</v>
      </c>
      <c r="AV570" s="13" t="s">
        <v>89</v>
      </c>
      <c r="AW570" s="13" t="s">
        <v>41</v>
      </c>
      <c r="AX570" s="13" t="s">
        <v>78</v>
      </c>
      <c r="AY570" s="238" t="s">
        <v>183</v>
      </c>
    </row>
    <row r="571" spans="2:51" s="14" customFormat="1" ht="13.5">
      <c r="B571" s="239"/>
      <c r="C571" s="240"/>
      <c r="D571" s="218" t="s">
        <v>192</v>
      </c>
      <c r="E571" s="241" t="s">
        <v>34</v>
      </c>
      <c r="F571" s="242" t="s">
        <v>195</v>
      </c>
      <c r="G571" s="240"/>
      <c r="H571" s="243">
        <v>920.9</v>
      </c>
      <c r="I571" s="244"/>
      <c r="J571" s="240"/>
      <c r="K571" s="240"/>
      <c r="L571" s="245"/>
      <c r="M571" s="246"/>
      <c r="N571" s="247"/>
      <c r="O571" s="247"/>
      <c r="P571" s="247"/>
      <c r="Q571" s="247"/>
      <c r="R571" s="247"/>
      <c r="S571" s="247"/>
      <c r="T571" s="248"/>
      <c r="AT571" s="249" t="s">
        <v>192</v>
      </c>
      <c r="AU571" s="249" t="s">
        <v>196</v>
      </c>
      <c r="AV571" s="14" t="s">
        <v>196</v>
      </c>
      <c r="AW571" s="14" t="s">
        <v>41</v>
      </c>
      <c r="AX571" s="14" t="s">
        <v>78</v>
      </c>
      <c r="AY571" s="249" t="s">
        <v>183</v>
      </c>
    </row>
    <row r="572" spans="2:51" s="13" customFormat="1" ht="13.5">
      <c r="B572" s="228"/>
      <c r="C572" s="229"/>
      <c r="D572" s="218" t="s">
        <v>192</v>
      </c>
      <c r="E572" s="230" t="s">
        <v>34</v>
      </c>
      <c r="F572" s="231" t="s">
        <v>780</v>
      </c>
      <c r="G572" s="229"/>
      <c r="H572" s="232">
        <v>-74.87</v>
      </c>
      <c r="I572" s="233"/>
      <c r="J572" s="229"/>
      <c r="K572" s="229"/>
      <c r="L572" s="234"/>
      <c r="M572" s="235"/>
      <c r="N572" s="236"/>
      <c r="O572" s="236"/>
      <c r="P572" s="236"/>
      <c r="Q572" s="236"/>
      <c r="R572" s="236"/>
      <c r="S572" s="236"/>
      <c r="T572" s="237"/>
      <c r="AT572" s="238" t="s">
        <v>192</v>
      </c>
      <c r="AU572" s="238" t="s">
        <v>196</v>
      </c>
      <c r="AV572" s="13" t="s">
        <v>89</v>
      </c>
      <c r="AW572" s="13" t="s">
        <v>41</v>
      </c>
      <c r="AX572" s="13" t="s">
        <v>78</v>
      </c>
      <c r="AY572" s="238" t="s">
        <v>183</v>
      </c>
    </row>
    <row r="573" spans="2:51" s="13" customFormat="1" ht="13.5">
      <c r="B573" s="228"/>
      <c r="C573" s="229"/>
      <c r="D573" s="218" t="s">
        <v>192</v>
      </c>
      <c r="E573" s="230" t="s">
        <v>34</v>
      </c>
      <c r="F573" s="231" t="s">
        <v>781</v>
      </c>
      <c r="G573" s="229"/>
      <c r="H573" s="232">
        <v>-11.92</v>
      </c>
      <c r="I573" s="233"/>
      <c r="J573" s="229"/>
      <c r="K573" s="229"/>
      <c r="L573" s="234"/>
      <c r="M573" s="235"/>
      <c r="N573" s="236"/>
      <c r="O573" s="236"/>
      <c r="P573" s="236"/>
      <c r="Q573" s="236"/>
      <c r="R573" s="236"/>
      <c r="S573" s="236"/>
      <c r="T573" s="237"/>
      <c r="AT573" s="238" t="s">
        <v>192</v>
      </c>
      <c r="AU573" s="238" t="s">
        <v>196</v>
      </c>
      <c r="AV573" s="13" t="s">
        <v>89</v>
      </c>
      <c r="AW573" s="13" t="s">
        <v>41</v>
      </c>
      <c r="AX573" s="13" t="s">
        <v>78</v>
      </c>
      <c r="AY573" s="238" t="s">
        <v>183</v>
      </c>
    </row>
    <row r="574" spans="2:51" s="13" customFormat="1" ht="13.5">
      <c r="B574" s="228"/>
      <c r="C574" s="229"/>
      <c r="D574" s="218" t="s">
        <v>192</v>
      </c>
      <c r="E574" s="230" t="s">
        <v>34</v>
      </c>
      <c r="F574" s="231" t="s">
        <v>782</v>
      </c>
      <c r="G574" s="229"/>
      <c r="H574" s="232">
        <v>-39.006</v>
      </c>
      <c r="I574" s="233"/>
      <c r="J574" s="229"/>
      <c r="K574" s="229"/>
      <c r="L574" s="234"/>
      <c r="M574" s="235"/>
      <c r="N574" s="236"/>
      <c r="O574" s="236"/>
      <c r="P574" s="236"/>
      <c r="Q574" s="236"/>
      <c r="R574" s="236"/>
      <c r="S574" s="236"/>
      <c r="T574" s="237"/>
      <c r="AT574" s="238" t="s">
        <v>192</v>
      </c>
      <c r="AU574" s="238" t="s">
        <v>196</v>
      </c>
      <c r="AV574" s="13" t="s">
        <v>89</v>
      </c>
      <c r="AW574" s="13" t="s">
        <v>41</v>
      </c>
      <c r="AX574" s="13" t="s">
        <v>78</v>
      </c>
      <c r="AY574" s="238" t="s">
        <v>183</v>
      </c>
    </row>
    <row r="575" spans="2:51" s="13" customFormat="1" ht="13.5">
      <c r="B575" s="228"/>
      <c r="C575" s="229"/>
      <c r="D575" s="218" t="s">
        <v>192</v>
      </c>
      <c r="E575" s="230" t="s">
        <v>34</v>
      </c>
      <c r="F575" s="231" t="s">
        <v>783</v>
      </c>
      <c r="G575" s="229"/>
      <c r="H575" s="232">
        <v>27.04</v>
      </c>
      <c r="I575" s="233"/>
      <c r="J575" s="229"/>
      <c r="K575" s="229"/>
      <c r="L575" s="234"/>
      <c r="M575" s="235"/>
      <c r="N575" s="236"/>
      <c r="O575" s="236"/>
      <c r="P575" s="236"/>
      <c r="Q575" s="236"/>
      <c r="R575" s="236"/>
      <c r="S575" s="236"/>
      <c r="T575" s="237"/>
      <c r="AT575" s="238" t="s">
        <v>192</v>
      </c>
      <c r="AU575" s="238" t="s">
        <v>196</v>
      </c>
      <c r="AV575" s="13" t="s">
        <v>89</v>
      </c>
      <c r="AW575" s="13" t="s">
        <v>41</v>
      </c>
      <c r="AX575" s="13" t="s">
        <v>78</v>
      </c>
      <c r="AY575" s="238" t="s">
        <v>183</v>
      </c>
    </row>
    <row r="576" spans="2:51" s="13" customFormat="1" ht="13.5">
      <c r="B576" s="228"/>
      <c r="C576" s="229"/>
      <c r="D576" s="218" t="s">
        <v>192</v>
      </c>
      <c r="E576" s="230" t="s">
        <v>34</v>
      </c>
      <c r="F576" s="231" t="s">
        <v>784</v>
      </c>
      <c r="G576" s="229"/>
      <c r="H576" s="232">
        <v>5.594</v>
      </c>
      <c r="I576" s="233"/>
      <c r="J576" s="229"/>
      <c r="K576" s="229"/>
      <c r="L576" s="234"/>
      <c r="M576" s="235"/>
      <c r="N576" s="236"/>
      <c r="O576" s="236"/>
      <c r="P576" s="236"/>
      <c r="Q576" s="236"/>
      <c r="R576" s="236"/>
      <c r="S576" s="236"/>
      <c r="T576" s="237"/>
      <c r="AT576" s="238" t="s">
        <v>192</v>
      </c>
      <c r="AU576" s="238" t="s">
        <v>196</v>
      </c>
      <c r="AV576" s="13" t="s">
        <v>89</v>
      </c>
      <c r="AW576" s="13" t="s">
        <v>41</v>
      </c>
      <c r="AX576" s="13" t="s">
        <v>78</v>
      </c>
      <c r="AY576" s="238" t="s">
        <v>183</v>
      </c>
    </row>
    <row r="577" spans="2:51" s="13" customFormat="1" ht="13.5">
      <c r="B577" s="228"/>
      <c r="C577" s="229"/>
      <c r="D577" s="218" t="s">
        <v>192</v>
      </c>
      <c r="E577" s="230" t="s">
        <v>34</v>
      </c>
      <c r="F577" s="231" t="s">
        <v>785</v>
      </c>
      <c r="G577" s="229"/>
      <c r="H577" s="232">
        <v>4.593</v>
      </c>
      <c r="I577" s="233"/>
      <c r="J577" s="229"/>
      <c r="K577" s="229"/>
      <c r="L577" s="234"/>
      <c r="M577" s="235"/>
      <c r="N577" s="236"/>
      <c r="O577" s="236"/>
      <c r="P577" s="236"/>
      <c r="Q577" s="236"/>
      <c r="R577" s="236"/>
      <c r="S577" s="236"/>
      <c r="T577" s="237"/>
      <c r="AT577" s="238" t="s">
        <v>192</v>
      </c>
      <c r="AU577" s="238" t="s">
        <v>196</v>
      </c>
      <c r="AV577" s="13" t="s">
        <v>89</v>
      </c>
      <c r="AW577" s="13" t="s">
        <v>41</v>
      </c>
      <c r="AX577" s="13" t="s">
        <v>78</v>
      </c>
      <c r="AY577" s="238" t="s">
        <v>183</v>
      </c>
    </row>
    <row r="578" spans="2:51" s="14" customFormat="1" ht="13.5">
      <c r="B578" s="239"/>
      <c r="C578" s="240"/>
      <c r="D578" s="218" t="s">
        <v>192</v>
      </c>
      <c r="E578" s="241" t="s">
        <v>34</v>
      </c>
      <c r="F578" s="242" t="s">
        <v>195</v>
      </c>
      <c r="G578" s="240"/>
      <c r="H578" s="243">
        <v>-88.569</v>
      </c>
      <c r="I578" s="244"/>
      <c r="J578" s="240"/>
      <c r="K578" s="240"/>
      <c r="L578" s="245"/>
      <c r="M578" s="246"/>
      <c r="N578" s="247"/>
      <c r="O578" s="247"/>
      <c r="P578" s="247"/>
      <c r="Q578" s="247"/>
      <c r="R578" s="247"/>
      <c r="S578" s="247"/>
      <c r="T578" s="248"/>
      <c r="AT578" s="249" t="s">
        <v>192</v>
      </c>
      <c r="AU578" s="249" t="s">
        <v>196</v>
      </c>
      <c r="AV578" s="14" t="s">
        <v>196</v>
      </c>
      <c r="AW578" s="14" t="s">
        <v>41</v>
      </c>
      <c r="AX578" s="14" t="s">
        <v>78</v>
      </c>
      <c r="AY578" s="249" t="s">
        <v>183</v>
      </c>
    </row>
    <row r="579" spans="2:51" s="12" customFormat="1" ht="13.5">
      <c r="B579" s="216"/>
      <c r="C579" s="217"/>
      <c r="D579" s="218" t="s">
        <v>192</v>
      </c>
      <c r="E579" s="219" t="s">
        <v>34</v>
      </c>
      <c r="F579" s="220" t="s">
        <v>367</v>
      </c>
      <c r="G579" s="217"/>
      <c r="H579" s="221" t="s">
        <v>34</v>
      </c>
      <c r="I579" s="222"/>
      <c r="J579" s="217"/>
      <c r="K579" s="217"/>
      <c r="L579" s="223"/>
      <c r="M579" s="224"/>
      <c r="N579" s="225"/>
      <c r="O579" s="225"/>
      <c r="P579" s="225"/>
      <c r="Q579" s="225"/>
      <c r="R579" s="225"/>
      <c r="S579" s="225"/>
      <c r="T579" s="226"/>
      <c r="AT579" s="227" t="s">
        <v>192</v>
      </c>
      <c r="AU579" s="227" t="s">
        <v>196</v>
      </c>
      <c r="AV579" s="12" t="s">
        <v>85</v>
      </c>
      <c r="AW579" s="12" t="s">
        <v>41</v>
      </c>
      <c r="AX579" s="12" t="s">
        <v>78</v>
      </c>
      <c r="AY579" s="227" t="s">
        <v>183</v>
      </c>
    </row>
    <row r="580" spans="2:51" s="13" customFormat="1" ht="13.5">
      <c r="B580" s="228"/>
      <c r="C580" s="229"/>
      <c r="D580" s="218" t="s">
        <v>192</v>
      </c>
      <c r="E580" s="230" t="s">
        <v>34</v>
      </c>
      <c r="F580" s="231" t="s">
        <v>786</v>
      </c>
      <c r="G580" s="229"/>
      <c r="H580" s="232">
        <v>63.555</v>
      </c>
      <c r="I580" s="233"/>
      <c r="J580" s="229"/>
      <c r="K580" s="229"/>
      <c r="L580" s="234"/>
      <c r="M580" s="235"/>
      <c r="N580" s="236"/>
      <c r="O580" s="236"/>
      <c r="P580" s="236"/>
      <c r="Q580" s="236"/>
      <c r="R580" s="236"/>
      <c r="S580" s="236"/>
      <c r="T580" s="237"/>
      <c r="AT580" s="238" t="s">
        <v>192</v>
      </c>
      <c r="AU580" s="238" t="s">
        <v>196</v>
      </c>
      <c r="AV580" s="13" t="s">
        <v>89</v>
      </c>
      <c r="AW580" s="13" t="s">
        <v>41</v>
      </c>
      <c r="AX580" s="13" t="s">
        <v>78</v>
      </c>
      <c r="AY580" s="238" t="s">
        <v>183</v>
      </c>
    </row>
    <row r="581" spans="2:51" s="13" customFormat="1" ht="13.5">
      <c r="B581" s="228"/>
      <c r="C581" s="229"/>
      <c r="D581" s="218" t="s">
        <v>192</v>
      </c>
      <c r="E581" s="230" t="s">
        <v>34</v>
      </c>
      <c r="F581" s="231" t="s">
        <v>787</v>
      </c>
      <c r="G581" s="229"/>
      <c r="H581" s="232">
        <v>122.994</v>
      </c>
      <c r="I581" s="233"/>
      <c r="J581" s="229"/>
      <c r="K581" s="229"/>
      <c r="L581" s="234"/>
      <c r="M581" s="235"/>
      <c r="N581" s="236"/>
      <c r="O581" s="236"/>
      <c r="P581" s="236"/>
      <c r="Q581" s="236"/>
      <c r="R581" s="236"/>
      <c r="S581" s="236"/>
      <c r="T581" s="237"/>
      <c r="AT581" s="238" t="s">
        <v>192</v>
      </c>
      <c r="AU581" s="238" t="s">
        <v>196</v>
      </c>
      <c r="AV581" s="13" t="s">
        <v>89</v>
      </c>
      <c r="AW581" s="13" t="s">
        <v>41</v>
      </c>
      <c r="AX581" s="13" t="s">
        <v>78</v>
      </c>
      <c r="AY581" s="238" t="s">
        <v>183</v>
      </c>
    </row>
    <row r="582" spans="2:51" s="13" customFormat="1" ht="13.5">
      <c r="B582" s="228"/>
      <c r="C582" s="229"/>
      <c r="D582" s="218" t="s">
        <v>192</v>
      </c>
      <c r="E582" s="230" t="s">
        <v>34</v>
      </c>
      <c r="F582" s="231" t="s">
        <v>788</v>
      </c>
      <c r="G582" s="229"/>
      <c r="H582" s="232">
        <v>147.667</v>
      </c>
      <c r="I582" s="233"/>
      <c r="J582" s="229"/>
      <c r="K582" s="229"/>
      <c r="L582" s="234"/>
      <c r="M582" s="235"/>
      <c r="N582" s="236"/>
      <c r="O582" s="236"/>
      <c r="P582" s="236"/>
      <c r="Q582" s="236"/>
      <c r="R582" s="236"/>
      <c r="S582" s="236"/>
      <c r="T582" s="237"/>
      <c r="AT582" s="238" t="s">
        <v>192</v>
      </c>
      <c r="AU582" s="238" t="s">
        <v>196</v>
      </c>
      <c r="AV582" s="13" t="s">
        <v>89</v>
      </c>
      <c r="AW582" s="13" t="s">
        <v>41</v>
      </c>
      <c r="AX582" s="13" t="s">
        <v>78</v>
      </c>
      <c r="AY582" s="238" t="s">
        <v>183</v>
      </c>
    </row>
    <row r="583" spans="2:51" s="13" customFormat="1" ht="13.5">
      <c r="B583" s="228"/>
      <c r="C583" s="229"/>
      <c r="D583" s="218" t="s">
        <v>192</v>
      </c>
      <c r="E583" s="230" t="s">
        <v>34</v>
      </c>
      <c r="F583" s="231" t="s">
        <v>789</v>
      </c>
      <c r="G583" s="229"/>
      <c r="H583" s="232">
        <v>517.905</v>
      </c>
      <c r="I583" s="233"/>
      <c r="J583" s="229"/>
      <c r="K583" s="229"/>
      <c r="L583" s="234"/>
      <c r="M583" s="235"/>
      <c r="N583" s="236"/>
      <c r="O583" s="236"/>
      <c r="P583" s="236"/>
      <c r="Q583" s="236"/>
      <c r="R583" s="236"/>
      <c r="S583" s="236"/>
      <c r="T583" s="237"/>
      <c r="AT583" s="238" t="s">
        <v>192</v>
      </c>
      <c r="AU583" s="238" t="s">
        <v>196</v>
      </c>
      <c r="AV583" s="13" t="s">
        <v>89</v>
      </c>
      <c r="AW583" s="13" t="s">
        <v>41</v>
      </c>
      <c r="AX583" s="13" t="s">
        <v>78</v>
      </c>
      <c r="AY583" s="238" t="s">
        <v>183</v>
      </c>
    </row>
    <row r="584" spans="2:51" s="13" customFormat="1" ht="13.5">
      <c r="B584" s="228"/>
      <c r="C584" s="229"/>
      <c r="D584" s="218" t="s">
        <v>192</v>
      </c>
      <c r="E584" s="230" t="s">
        <v>34</v>
      </c>
      <c r="F584" s="231" t="s">
        <v>790</v>
      </c>
      <c r="G584" s="229"/>
      <c r="H584" s="232">
        <v>162.142</v>
      </c>
      <c r="I584" s="233"/>
      <c r="J584" s="229"/>
      <c r="K584" s="229"/>
      <c r="L584" s="234"/>
      <c r="M584" s="235"/>
      <c r="N584" s="236"/>
      <c r="O584" s="236"/>
      <c r="P584" s="236"/>
      <c r="Q584" s="236"/>
      <c r="R584" s="236"/>
      <c r="S584" s="236"/>
      <c r="T584" s="237"/>
      <c r="AT584" s="238" t="s">
        <v>192</v>
      </c>
      <c r="AU584" s="238" t="s">
        <v>196</v>
      </c>
      <c r="AV584" s="13" t="s">
        <v>89</v>
      </c>
      <c r="AW584" s="13" t="s">
        <v>41</v>
      </c>
      <c r="AX584" s="13" t="s">
        <v>78</v>
      </c>
      <c r="AY584" s="238" t="s">
        <v>183</v>
      </c>
    </row>
    <row r="585" spans="2:51" s="14" customFormat="1" ht="13.5">
      <c r="B585" s="239"/>
      <c r="C585" s="240"/>
      <c r="D585" s="218" t="s">
        <v>192</v>
      </c>
      <c r="E585" s="241" t="s">
        <v>34</v>
      </c>
      <c r="F585" s="242" t="s">
        <v>195</v>
      </c>
      <c r="G585" s="240"/>
      <c r="H585" s="243">
        <v>1014.263</v>
      </c>
      <c r="I585" s="244"/>
      <c r="J585" s="240"/>
      <c r="K585" s="240"/>
      <c r="L585" s="245"/>
      <c r="M585" s="246"/>
      <c r="N585" s="247"/>
      <c r="O585" s="247"/>
      <c r="P585" s="247"/>
      <c r="Q585" s="247"/>
      <c r="R585" s="247"/>
      <c r="S585" s="247"/>
      <c r="T585" s="248"/>
      <c r="AT585" s="249" t="s">
        <v>192</v>
      </c>
      <c r="AU585" s="249" t="s">
        <v>196</v>
      </c>
      <c r="AV585" s="14" t="s">
        <v>196</v>
      </c>
      <c r="AW585" s="14" t="s">
        <v>41</v>
      </c>
      <c r="AX585" s="14" t="s">
        <v>78</v>
      </c>
      <c r="AY585" s="249" t="s">
        <v>183</v>
      </c>
    </row>
    <row r="586" spans="2:51" s="13" customFormat="1" ht="13.5">
      <c r="B586" s="228"/>
      <c r="C586" s="229"/>
      <c r="D586" s="218" t="s">
        <v>192</v>
      </c>
      <c r="E586" s="230" t="s">
        <v>34</v>
      </c>
      <c r="F586" s="231" t="s">
        <v>791</v>
      </c>
      <c r="G586" s="229"/>
      <c r="H586" s="232">
        <v>-66.372</v>
      </c>
      <c r="I586" s="233"/>
      <c r="J586" s="229"/>
      <c r="K586" s="229"/>
      <c r="L586" s="234"/>
      <c r="M586" s="235"/>
      <c r="N586" s="236"/>
      <c r="O586" s="236"/>
      <c r="P586" s="236"/>
      <c r="Q586" s="236"/>
      <c r="R586" s="236"/>
      <c r="S586" s="236"/>
      <c r="T586" s="237"/>
      <c r="AT586" s="238" t="s">
        <v>192</v>
      </c>
      <c r="AU586" s="238" t="s">
        <v>196</v>
      </c>
      <c r="AV586" s="13" t="s">
        <v>89</v>
      </c>
      <c r="AW586" s="13" t="s">
        <v>41</v>
      </c>
      <c r="AX586" s="13" t="s">
        <v>78</v>
      </c>
      <c r="AY586" s="238" t="s">
        <v>183</v>
      </c>
    </row>
    <row r="587" spans="2:51" s="13" customFormat="1" ht="13.5">
      <c r="B587" s="228"/>
      <c r="C587" s="229"/>
      <c r="D587" s="218" t="s">
        <v>192</v>
      </c>
      <c r="E587" s="230" t="s">
        <v>34</v>
      </c>
      <c r="F587" s="231" t="s">
        <v>792</v>
      </c>
      <c r="G587" s="229"/>
      <c r="H587" s="232">
        <v>-9.42</v>
      </c>
      <c r="I587" s="233"/>
      <c r="J587" s="229"/>
      <c r="K587" s="229"/>
      <c r="L587" s="234"/>
      <c r="M587" s="235"/>
      <c r="N587" s="236"/>
      <c r="O587" s="236"/>
      <c r="P587" s="236"/>
      <c r="Q587" s="236"/>
      <c r="R587" s="236"/>
      <c r="S587" s="236"/>
      <c r="T587" s="237"/>
      <c r="AT587" s="238" t="s">
        <v>192</v>
      </c>
      <c r="AU587" s="238" t="s">
        <v>196</v>
      </c>
      <c r="AV587" s="13" t="s">
        <v>89</v>
      </c>
      <c r="AW587" s="13" t="s">
        <v>41</v>
      </c>
      <c r="AX587" s="13" t="s">
        <v>78</v>
      </c>
      <c r="AY587" s="238" t="s">
        <v>183</v>
      </c>
    </row>
    <row r="588" spans="2:51" s="13" customFormat="1" ht="13.5">
      <c r="B588" s="228"/>
      <c r="C588" s="229"/>
      <c r="D588" s="218" t="s">
        <v>192</v>
      </c>
      <c r="E588" s="230" t="s">
        <v>34</v>
      </c>
      <c r="F588" s="231" t="s">
        <v>793</v>
      </c>
      <c r="G588" s="229"/>
      <c r="H588" s="232">
        <v>-50.432</v>
      </c>
      <c r="I588" s="233"/>
      <c r="J588" s="229"/>
      <c r="K588" s="229"/>
      <c r="L588" s="234"/>
      <c r="M588" s="235"/>
      <c r="N588" s="236"/>
      <c r="O588" s="236"/>
      <c r="P588" s="236"/>
      <c r="Q588" s="236"/>
      <c r="R588" s="236"/>
      <c r="S588" s="236"/>
      <c r="T588" s="237"/>
      <c r="AT588" s="238" t="s">
        <v>192</v>
      </c>
      <c r="AU588" s="238" t="s">
        <v>196</v>
      </c>
      <c r="AV588" s="13" t="s">
        <v>89</v>
      </c>
      <c r="AW588" s="13" t="s">
        <v>41</v>
      </c>
      <c r="AX588" s="13" t="s">
        <v>78</v>
      </c>
      <c r="AY588" s="238" t="s">
        <v>183</v>
      </c>
    </row>
    <row r="589" spans="2:51" s="13" customFormat="1" ht="13.5">
      <c r="B589" s="228"/>
      <c r="C589" s="229"/>
      <c r="D589" s="218" t="s">
        <v>192</v>
      </c>
      <c r="E589" s="230" t="s">
        <v>34</v>
      </c>
      <c r="F589" s="231" t="s">
        <v>794</v>
      </c>
      <c r="G589" s="229"/>
      <c r="H589" s="232">
        <v>29.12</v>
      </c>
      <c r="I589" s="233"/>
      <c r="J589" s="229"/>
      <c r="K589" s="229"/>
      <c r="L589" s="234"/>
      <c r="M589" s="235"/>
      <c r="N589" s="236"/>
      <c r="O589" s="236"/>
      <c r="P589" s="236"/>
      <c r="Q589" s="236"/>
      <c r="R589" s="236"/>
      <c r="S589" s="236"/>
      <c r="T589" s="237"/>
      <c r="AT589" s="238" t="s">
        <v>192</v>
      </c>
      <c r="AU589" s="238" t="s">
        <v>196</v>
      </c>
      <c r="AV589" s="13" t="s">
        <v>89</v>
      </c>
      <c r="AW589" s="13" t="s">
        <v>41</v>
      </c>
      <c r="AX589" s="13" t="s">
        <v>78</v>
      </c>
      <c r="AY589" s="238" t="s">
        <v>183</v>
      </c>
    </row>
    <row r="590" spans="2:51" s="13" customFormat="1" ht="13.5">
      <c r="B590" s="228"/>
      <c r="C590" s="229"/>
      <c r="D590" s="218" t="s">
        <v>192</v>
      </c>
      <c r="E590" s="230" t="s">
        <v>34</v>
      </c>
      <c r="F590" s="231" t="s">
        <v>795</v>
      </c>
      <c r="G590" s="229"/>
      <c r="H590" s="232">
        <v>4.422</v>
      </c>
      <c r="I590" s="233"/>
      <c r="J590" s="229"/>
      <c r="K590" s="229"/>
      <c r="L590" s="234"/>
      <c r="M590" s="235"/>
      <c r="N590" s="236"/>
      <c r="O590" s="236"/>
      <c r="P590" s="236"/>
      <c r="Q590" s="236"/>
      <c r="R590" s="236"/>
      <c r="S590" s="236"/>
      <c r="T590" s="237"/>
      <c r="AT590" s="238" t="s">
        <v>192</v>
      </c>
      <c r="AU590" s="238" t="s">
        <v>196</v>
      </c>
      <c r="AV590" s="13" t="s">
        <v>89</v>
      </c>
      <c r="AW590" s="13" t="s">
        <v>41</v>
      </c>
      <c r="AX590" s="13" t="s">
        <v>78</v>
      </c>
      <c r="AY590" s="238" t="s">
        <v>183</v>
      </c>
    </row>
    <row r="591" spans="2:51" s="14" customFormat="1" ht="13.5">
      <c r="B591" s="239"/>
      <c r="C591" s="240"/>
      <c r="D591" s="218" t="s">
        <v>192</v>
      </c>
      <c r="E591" s="241" t="s">
        <v>34</v>
      </c>
      <c r="F591" s="242" t="s">
        <v>195</v>
      </c>
      <c r="G591" s="240"/>
      <c r="H591" s="243">
        <v>-92.682</v>
      </c>
      <c r="I591" s="244"/>
      <c r="J591" s="240"/>
      <c r="K591" s="240"/>
      <c r="L591" s="245"/>
      <c r="M591" s="246"/>
      <c r="N591" s="247"/>
      <c r="O591" s="247"/>
      <c r="P591" s="247"/>
      <c r="Q591" s="247"/>
      <c r="R591" s="247"/>
      <c r="S591" s="247"/>
      <c r="T591" s="248"/>
      <c r="AT591" s="249" t="s">
        <v>192</v>
      </c>
      <c r="AU591" s="249" t="s">
        <v>196</v>
      </c>
      <c r="AV591" s="14" t="s">
        <v>196</v>
      </c>
      <c r="AW591" s="14" t="s">
        <v>41</v>
      </c>
      <c r="AX591" s="14" t="s">
        <v>78</v>
      </c>
      <c r="AY591" s="249" t="s">
        <v>183</v>
      </c>
    </row>
    <row r="592" spans="2:51" s="12" customFormat="1" ht="13.5">
      <c r="B592" s="216"/>
      <c r="C592" s="217"/>
      <c r="D592" s="218" t="s">
        <v>192</v>
      </c>
      <c r="E592" s="219" t="s">
        <v>34</v>
      </c>
      <c r="F592" s="220" t="s">
        <v>796</v>
      </c>
      <c r="G592" s="217"/>
      <c r="H592" s="221" t="s">
        <v>34</v>
      </c>
      <c r="I592" s="222"/>
      <c r="J592" s="217"/>
      <c r="K592" s="217"/>
      <c r="L592" s="223"/>
      <c r="M592" s="224"/>
      <c r="N592" s="225"/>
      <c r="O592" s="225"/>
      <c r="P592" s="225"/>
      <c r="Q592" s="225"/>
      <c r="R592" s="225"/>
      <c r="S592" s="225"/>
      <c r="T592" s="226"/>
      <c r="AT592" s="227" t="s">
        <v>192</v>
      </c>
      <c r="AU592" s="227" t="s">
        <v>196</v>
      </c>
      <c r="AV592" s="12" t="s">
        <v>85</v>
      </c>
      <c r="AW592" s="12" t="s">
        <v>41</v>
      </c>
      <c r="AX592" s="12" t="s">
        <v>78</v>
      </c>
      <c r="AY592" s="227" t="s">
        <v>183</v>
      </c>
    </row>
    <row r="593" spans="2:51" s="13" customFormat="1" ht="13.5">
      <c r="B593" s="228"/>
      <c r="C593" s="229"/>
      <c r="D593" s="218" t="s">
        <v>192</v>
      </c>
      <c r="E593" s="230" t="s">
        <v>34</v>
      </c>
      <c r="F593" s="231" t="s">
        <v>797</v>
      </c>
      <c r="G593" s="229"/>
      <c r="H593" s="232">
        <v>-229.819</v>
      </c>
      <c r="I593" s="233"/>
      <c r="J593" s="229"/>
      <c r="K593" s="229"/>
      <c r="L593" s="234"/>
      <c r="M593" s="235"/>
      <c r="N593" s="236"/>
      <c r="O593" s="236"/>
      <c r="P593" s="236"/>
      <c r="Q593" s="236"/>
      <c r="R593" s="236"/>
      <c r="S593" s="236"/>
      <c r="T593" s="237"/>
      <c r="AT593" s="238" t="s">
        <v>192</v>
      </c>
      <c r="AU593" s="238" t="s">
        <v>196</v>
      </c>
      <c r="AV593" s="13" t="s">
        <v>89</v>
      </c>
      <c r="AW593" s="13" t="s">
        <v>41</v>
      </c>
      <c r="AX593" s="13" t="s">
        <v>78</v>
      </c>
      <c r="AY593" s="238" t="s">
        <v>183</v>
      </c>
    </row>
    <row r="594" spans="2:51" s="15" customFormat="1" ht="13.5">
      <c r="B594" s="250"/>
      <c r="C594" s="251"/>
      <c r="D594" s="252" t="s">
        <v>192</v>
      </c>
      <c r="E594" s="253" t="s">
        <v>34</v>
      </c>
      <c r="F594" s="254" t="s">
        <v>201</v>
      </c>
      <c r="G594" s="251"/>
      <c r="H594" s="255">
        <v>1524.093</v>
      </c>
      <c r="I594" s="256"/>
      <c r="J594" s="251"/>
      <c r="K594" s="251"/>
      <c r="L594" s="257"/>
      <c r="M594" s="258"/>
      <c r="N594" s="259"/>
      <c r="O594" s="259"/>
      <c r="P594" s="259"/>
      <c r="Q594" s="259"/>
      <c r="R594" s="259"/>
      <c r="S594" s="259"/>
      <c r="T594" s="260"/>
      <c r="AT594" s="261" t="s">
        <v>192</v>
      </c>
      <c r="AU594" s="261" t="s">
        <v>196</v>
      </c>
      <c r="AV594" s="15" t="s">
        <v>190</v>
      </c>
      <c r="AW594" s="15" t="s">
        <v>41</v>
      </c>
      <c r="AX594" s="15" t="s">
        <v>85</v>
      </c>
      <c r="AY594" s="261" t="s">
        <v>183</v>
      </c>
    </row>
    <row r="595" spans="2:65" s="1" customFormat="1" ht="25.5" customHeight="1">
      <c r="B595" s="43"/>
      <c r="C595" s="204" t="s">
        <v>798</v>
      </c>
      <c r="D595" s="204" t="s">
        <v>185</v>
      </c>
      <c r="E595" s="205" t="s">
        <v>799</v>
      </c>
      <c r="F595" s="206" t="s">
        <v>800</v>
      </c>
      <c r="G595" s="207" t="s">
        <v>291</v>
      </c>
      <c r="H595" s="208">
        <v>1753.912</v>
      </c>
      <c r="I595" s="209"/>
      <c r="J595" s="210">
        <f>ROUND(I595*H595,2)</f>
        <v>0</v>
      </c>
      <c r="K595" s="206" t="s">
        <v>189</v>
      </c>
      <c r="L595" s="63"/>
      <c r="M595" s="211" t="s">
        <v>34</v>
      </c>
      <c r="N595" s="212" t="s">
        <v>49</v>
      </c>
      <c r="O595" s="44"/>
      <c r="P595" s="213">
        <f>O595*H595</f>
        <v>0</v>
      </c>
      <c r="Q595" s="213">
        <v>0.0079</v>
      </c>
      <c r="R595" s="213">
        <f>Q595*H595</f>
        <v>13.855904800000001</v>
      </c>
      <c r="S595" s="213">
        <v>0</v>
      </c>
      <c r="T595" s="214">
        <f>S595*H595</f>
        <v>0</v>
      </c>
      <c r="AR595" s="25" t="s">
        <v>190</v>
      </c>
      <c r="AT595" s="25" t="s">
        <v>185</v>
      </c>
      <c r="AU595" s="25" t="s">
        <v>196</v>
      </c>
      <c r="AY595" s="25" t="s">
        <v>183</v>
      </c>
      <c r="BE595" s="215">
        <f>IF(N595="základní",J595,0)</f>
        <v>0</v>
      </c>
      <c r="BF595" s="215">
        <f>IF(N595="snížená",J595,0)</f>
        <v>0</v>
      </c>
      <c r="BG595" s="215">
        <f>IF(N595="zákl. přenesená",J595,0)</f>
        <v>0</v>
      </c>
      <c r="BH595" s="215">
        <f>IF(N595="sníž. přenesená",J595,0)</f>
        <v>0</v>
      </c>
      <c r="BI595" s="215">
        <f>IF(N595="nulová",J595,0)</f>
        <v>0</v>
      </c>
      <c r="BJ595" s="25" t="s">
        <v>85</v>
      </c>
      <c r="BK595" s="215">
        <f>ROUND(I595*H595,2)</f>
        <v>0</v>
      </c>
      <c r="BL595" s="25" t="s">
        <v>190</v>
      </c>
      <c r="BM595" s="25" t="s">
        <v>801</v>
      </c>
    </row>
    <row r="596" spans="2:51" s="13" customFormat="1" ht="13.5">
      <c r="B596" s="228"/>
      <c r="C596" s="229"/>
      <c r="D596" s="218" t="s">
        <v>192</v>
      </c>
      <c r="E596" s="230" t="s">
        <v>34</v>
      </c>
      <c r="F596" s="231" t="s">
        <v>748</v>
      </c>
      <c r="G596" s="229"/>
      <c r="H596" s="232">
        <v>1753.912</v>
      </c>
      <c r="I596" s="233"/>
      <c r="J596" s="229"/>
      <c r="K596" s="229"/>
      <c r="L596" s="234"/>
      <c r="M596" s="235"/>
      <c r="N596" s="236"/>
      <c r="O596" s="236"/>
      <c r="P596" s="236"/>
      <c r="Q596" s="236"/>
      <c r="R596" s="236"/>
      <c r="S596" s="236"/>
      <c r="T596" s="237"/>
      <c r="AT596" s="238" t="s">
        <v>192</v>
      </c>
      <c r="AU596" s="238" t="s">
        <v>196</v>
      </c>
      <c r="AV596" s="13" t="s">
        <v>89</v>
      </c>
      <c r="AW596" s="13" t="s">
        <v>41</v>
      </c>
      <c r="AX596" s="13" t="s">
        <v>78</v>
      </c>
      <c r="AY596" s="238" t="s">
        <v>183</v>
      </c>
    </row>
    <row r="597" spans="2:51" s="14" customFormat="1" ht="13.5">
      <c r="B597" s="239"/>
      <c r="C597" s="240"/>
      <c r="D597" s="252" t="s">
        <v>192</v>
      </c>
      <c r="E597" s="262" t="s">
        <v>34</v>
      </c>
      <c r="F597" s="263" t="s">
        <v>195</v>
      </c>
      <c r="G597" s="240"/>
      <c r="H597" s="264">
        <v>1753.912</v>
      </c>
      <c r="I597" s="244"/>
      <c r="J597" s="240"/>
      <c r="K597" s="240"/>
      <c r="L597" s="245"/>
      <c r="M597" s="246"/>
      <c r="N597" s="247"/>
      <c r="O597" s="247"/>
      <c r="P597" s="247"/>
      <c r="Q597" s="247"/>
      <c r="R597" s="247"/>
      <c r="S597" s="247"/>
      <c r="T597" s="248"/>
      <c r="AT597" s="249" t="s">
        <v>192</v>
      </c>
      <c r="AU597" s="249" t="s">
        <v>196</v>
      </c>
      <c r="AV597" s="14" t="s">
        <v>196</v>
      </c>
      <c r="AW597" s="14" t="s">
        <v>41</v>
      </c>
      <c r="AX597" s="14" t="s">
        <v>85</v>
      </c>
      <c r="AY597" s="249" t="s">
        <v>183</v>
      </c>
    </row>
    <row r="598" spans="2:65" s="1" customFormat="1" ht="38.25" customHeight="1">
      <c r="B598" s="43"/>
      <c r="C598" s="204" t="s">
        <v>802</v>
      </c>
      <c r="D598" s="204" t="s">
        <v>185</v>
      </c>
      <c r="E598" s="205" t="s">
        <v>803</v>
      </c>
      <c r="F598" s="206" t="s">
        <v>804</v>
      </c>
      <c r="G598" s="207" t="s">
        <v>291</v>
      </c>
      <c r="H598" s="208">
        <v>67.1</v>
      </c>
      <c r="I598" s="209"/>
      <c r="J598" s="210">
        <f>ROUND(I598*H598,2)</f>
        <v>0</v>
      </c>
      <c r="K598" s="206" t="s">
        <v>189</v>
      </c>
      <c r="L598" s="63"/>
      <c r="M598" s="211" t="s">
        <v>34</v>
      </c>
      <c r="N598" s="212" t="s">
        <v>49</v>
      </c>
      <c r="O598" s="44"/>
      <c r="P598" s="213">
        <f>O598*H598</f>
        <v>0</v>
      </c>
      <c r="Q598" s="213">
        <v>0.01838</v>
      </c>
      <c r="R598" s="213">
        <f>Q598*H598</f>
        <v>1.233298</v>
      </c>
      <c r="S598" s="213">
        <v>0</v>
      </c>
      <c r="T598" s="214">
        <f>S598*H598</f>
        <v>0</v>
      </c>
      <c r="AR598" s="25" t="s">
        <v>190</v>
      </c>
      <c r="AT598" s="25" t="s">
        <v>185</v>
      </c>
      <c r="AU598" s="25" t="s">
        <v>196</v>
      </c>
      <c r="AY598" s="25" t="s">
        <v>183</v>
      </c>
      <c r="BE598" s="215">
        <f>IF(N598="základní",J598,0)</f>
        <v>0</v>
      </c>
      <c r="BF598" s="215">
        <f>IF(N598="snížená",J598,0)</f>
        <v>0</v>
      </c>
      <c r="BG598" s="215">
        <f>IF(N598="zákl. přenesená",J598,0)</f>
        <v>0</v>
      </c>
      <c r="BH598" s="215">
        <f>IF(N598="sníž. přenesená",J598,0)</f>
        <v>0</v>
      </c>
      <c r="BI598" s="215">
        <f>IF(N598="nulová",J598,0)</f>
        <v>0</v>
      </c>
      <c r="BJ598" s="25" t="s">
        <v>85</v>
      </c>
      <c r="BK598" s="215">
        <f>ROUND(I598*H598,2)</f>
        <v>0</v>
      </c>
      <c r="BL598" s="25" t="s">
        <v>190</v>
      </c>
      <c r="BM598" s="25" t="s">
        <v>805</v>
      </c>
    </row>
    <row r="599" spans="2:51" s="12" customFormat="1" ht="13.5">
      <c r="B599" s="216"/>
      <c r="C599" s="217"/>
      <c r="D599" s="218" t="s">
        <v>192</v>
      </c>
      <c r="E599" s="219" t="s">
        <v>34</v>
      </c>
      <c r="F599" s="220" t="s">
        <v>250</v>
      </c>
      <c r="G599" s="217"/>
      <c r="H599" s="221" t="s">
        <v>34</v>
      </c>
      <c r="I599" s="222"/>
      <c r="J599" s="217"/>
      <c r="K599" s="217"/>
      <c r="L599" s="223"/>
      <c r="M599" s="224"/>
      <c r="N599" s="225"/>
      <c r="O599" s="225"/>
      <c r="P599" s="225"/>
      <c r="Q599" s="225"/>
      <c r="R599" s="225"/>
      <c r="S599" s="225"/>
      <c r="T599" s="226"/>
      <c r="AT599" s="227" t="s">
        <v>192</v>
      </c>
      <c r="AU599" s="227" t="s">
        <v>196</v>
      </c>
      <c r="AV599" s="12" t="s">
        <v>85</v>
      </c>
      <c r="AW599" s="12" t="s">
        <v>41</v>
      </c>
      <c r="AX599" s="12" t="s">
        <v>78</v>
      </c>
      <c r="AY599" s="227" t="s">
        <v>183</v>
      </c>
    </row>
    <row r="600" spans="2:51" s="13" customFormat="1" ht="13.5">
      <c r="B600" s="228"/>
      <c r="C600" s="229"/>
      <c r="D600" s="218" t="s">
        <v>192</v>
      </c>
      <c r="E600" s="230" t="s">
        <v>34</v>
      </c>
      <c r="F600" s="231" t="s">
        <v>806</v>
      </c>
      <c r="G600" s="229"/>
      <c r="H600" s="232">
        <v>72.5</v>
      </c>
      <c r="I600" s="233"/>
      <c r="J600" s="229"/>
      <c r="K600" s="229"/>
      <c r="L600" s="234"/>
      <c r="M600" s="235"/>
      <c r="N600" s="236"/>
      <c r="O600" s="236"/>
      <c r="P600" s="236"/>
      <c r="Q600" s="236"/>
      <c r="R600" s="236"/>
      <c r="S600" s="236"/>
      <c r="T600" s="237"/>
      <c r="AT600" s="238" t="s">
        <v>192</v>
      </c>
      <c r="AU600" s="238" t="s">
        <v>196</v>
      </c>
      <c r="AV600" s="13" t="s">
        <v>89</v>
      </c>
      <c r="AW600" s="13" t="s">
        <v>41</v>
      </c>
      <c r="AX600" s="13" t="s">
        <v>78</v>
      </c>
      <c r="AY600" s="238" t="s">
        <v>183</v>
      </c>
    </row>
    <row r="601" spans="2:51" s="13" customFormat="1" ht="13.5">
      <c r="B601" s="228"/>
      <c r="C601" s="229"/>
      <c r="D601" s="218" t="s">
        <v>192</v>
      </c>
      <c r="E601" s="230" t="s">
        <v>34</v>
      </c>
      <c r="F601" s="231" t="s">
        <v>807</v>
      </c>
      <c r="G601" s="229"/>
      <c r="H601" s="232">
        <v>-5.4</v>
      </c>
      <c r="I601" s="233"/>
      <c r="J601" s="229"/>
      <c r="K601" s="229"/>
      <c r="L601" s="234"/>
      <c r="M601" s="235"/>
      <c r="N601" s="236"/>
      <c r="O601" s="236"/>
      <c r="P601" s="236"/>
      <c r="Q601" s="236"/>
      <c r="R601" s="236"/>
      <c r="S601" s="236"/>
      <c r="T601" s="237"/>
      <c r="AT601" s="238" t="s">
        <v>192</v>
      </c>
      <c r="AU601" s="238" t="s">
        <v>196</v>
      </c>
      <c r="AV601" s="13" t="s">
        <v>89</v>
      </c>
      <c r="AW601" s="13" t="s">
        <v>41</v>
      </c>
      <c r="AX601" s="13" t="s">
        <v>78</v>
      </c>
      <c r="AY601" s="238" t="s">
        <v>183</v>
      </c>
    </row>
    <row r="602" spans="2:51" s="14" customFormat="1" ht="13.5">
      <c r="B602" s="239"/>
      <c r="C602" s="240"/>
      <c r="D602" s="252" t="s">
        <v>192</v>
      </c>
      <c r="E602" s="262" t="s">
        <v>34</v>
      </c>
      <c r="F602" s="263" t="s">
        <v>195</v>
      </c>
      <c r="G602" s="240"/>
      <c r="H602" s="264">
        <v>67.1</v>
      </c>
      <c r="I602" s="244"/>
      <c r="J602" s="240"/>
      <c r="K602" s="240"/>
      <c r="L602" s="245"/>
      <c r="M602" s="246"/>
      <c r="N602" s="247"/>
      <c r="O602" s="247"/>
      <c r="P602" s="247"/>
      <c r="Q602" s="247"/>
      <c r="R602" s="247"/>
      <c r="S602" s="247"/>
      <c r="T602" s="248"/>
      <c r="AT602" s="249" t="s">
        <v>192</v>
      </c>
      <c r="AU602" s="249" t="s">
        <v>196</v>
      </c>
      <c r="AV602" s="14" t="s">
        <v>196</v>
      </c>
      <c r="AW602" s="14" t="s">
        <v>41</v>
      </c>
      <c r="AX602" s="14" t="s">
        <v>85</v>
      </c>
      <c r="AY602" s="249" t="s">
        <v>183</v>
      </c>
    </row>
    <row r="603" spans="2:65" s="1" customFormat="1" ht="38.25" customHeight="1">
      <c r="B603" s="43"/>
      <c r="C603" s="204" t="s">
        <v>808</v>
      </c>
      <c r="D603" s="204" t="s">
        <v>185</v>
      </c>
      <c r="E603" s="205" t="s">
        <v>809</v>
      </c>
      <c r="F603" s="206" t="s">
        <v>810</v>
      </c>
      <c r="G603" s="207" t="s">
        <v>291</v>
      </c>
      <c r="H603" s="208">
        <v>67.1</v>
      </c>
      <c r="I603" s="209"/>
      <c r="J603" s="210">
        <f>ROUND(I603*H603,2)</f>
        <v>0</v>
      </c>
      <c r="K603" s="206" t="s">
        <v>189</v>
      </c>
      <c r="L603" s="63"/>
      <c r="M603" s="211" t="s">
        <v>34</v>
      </c>
      <c r="N603" s="212" t="s">
        <v>49</v>
      </c>
      <c r="O603" s="44"/>
      <c r="P603" s="213">
        <f>O603*H603</f>
        <v>0</v>
      </c>
      <c r="Q603" s="213">
        <v>0.0079</v>
      </c>
      <c r="R603" s="213">
        <f>Q603*H603</f>
        <v>0.5300900000000001</v>
      </c>
      <c r="S603" s="213">
        <v>0</v>
      </c>
      <c r="T603" s="214">
        <f>S603*H603</f>
        <v>0</v>
      </c>
      <c r="AR603" s="25" t="s">
        <v>190</v>
      </c>
      <c r="AT603" s="25" t="s">
        <v>185</v>
      </c>
      <c r="AU603" s="25" t="s">
        <v>196</v>
      </c>
      <c r="AY603" s="25" t="s">
        <v>183</v>
      </c>
      <c r="BE603" s="215">
        <f>IF(N603="základní",J603,0)</f>
        <v>0</v>
      </c>
      <c r="BF603" s="215">
        <f>IF(N603="snížená",J603,0)</f>
        <v>0</v>
      </c>
      <c r="BG603" s="215">
        <f>IF(N603="zákl. přenesená",J603,0)</f>
        <v>0</v>
      </c>
      <c r="BH603" s="215">
        <f>IF(N603="sníž. přenesená",J603,0)</f>
        <v>0</v>
      </c>
      <c r="BI603" s="215">
        <f>IF(N603="nulová",J603,0)</f>
        <v>0</v>
      </c>
      <c r="BJ603" s="25" t="s">
        <v>85</v>
      </c>
      <c r="BK603" s="215">
        <f>ROUND(I603*H603,2)</f>
        <v>0</v>
      </c>
      <c r="BL603" s="25" t="s">
        <v>190</v>
      </c>
      <c r="BM603" s="25" t="s">
        <v>811</v>
      </c>
    </row>
    <row r="604" spans="2:51" s="13" customFormat="1" ht="13.5">
      <c r="B604" s="228"/>
      <c r="C604" s="229"/>
      <c r="D604" s="218" t="s">
        <v>192</v>
      </c>
      <c r="E604" s="230" t="s">
        <v>34</v>
      </c>
      <c r="F604" s="231" t="s">
        <v>812</v>
      </c>
      <c r="G604" s="229"/>
      <c r="H604" s="232">
        <v>67.1</v>
      </c>
      <c r="I604" s="233"/>
      <c r="J604" s="229"/>
      <c r="K604" s="229"/>
      <c r="L604" s="234"/>
      <c r="M604" s="235"/>
      <c r="N604" s="236"/>
      <c r="O604" s="236"/>
      <c r="P604" s="236"/>
      <c r="Q604" s="236"/>
      <c r="R604" s="236"/>
      <c r="S604" s="236"/>
      <c r="T604" s="237"/>
      <c r="AT604" s="238" t="s">
        <v>192</v>
      </c>
      <c r="AU604" s="238" t="s">
        <v>196</v>
      </c>
      <c r="AV604" s="13" t="s">
        <v>89</v>
      </c>
      <c r="AW604" s="13" t="s">
        <v>41</v>
      </c>
      <c r="AX604" s="13" t="s">
        <v>78</v>
      </c>
      <c r="AY604" s="238" t="s">
        <v>183</v>
      </c>
    </row>
    <row r="605" spans="2:51" s="14" customFormat="1" ht="13.5">
      <c r="B605" s="239"/>
      <c r="C605" s="240"/>
      <c r="D605" s="218" t="s">
        <v>192</v>
      </c>
      <c r="E605" s="241" t="s">
        <v>34</v>
      </c>
      <c r="F605" s="242" t="s">
        <v>195</v>
      </c>
      <c r="G605" s="240"/>
      <c r="H605" s="243">
        <v>67.1</v>
      </c>
      <c r="I605" s="244"/>
      <c r="J605" s="240"/>
      <c r="K605" s="240"/>
      <c r="L605" s="245"/>
      <c r="M605" s="246"/>
      <c r="N605" s="247"/>
      <c r="O605" s="247"/>
      <c r="P605" s="247"/>
      <c r="Q605" s="247"/>
      <c r="R605" s="247"/>
      <c r="S605" s="247"/>
      <c r="T605" s="248"/>
      <c r="AT605" s="249" t="s">
        <v>192</v>
      </c>
      <c r="AU605" s="249" t="s">
        <v>196</v>
      </c>
      <c r="AV605" s="14" t="s">
        <v>196</v>
      </c>
      <c r="AW605" s="14" t="s">
        <v>41</v>
      </c>
      <c r="AX605" s="14" t="s">
        <v>85</v>
      </c>
      <c r="AY605" s="249" t="s">
        <v>183</v>
      </c>
    </row>
    <row r="606" spans="2:63" s="11" customFormat="1" ht="22.35" customHeight="1">
      <c r="B606" s="187"/>
      <c r="C606" s="188"/>
      <c r="D606" s="201" t="s">
        <v>77</v>
      </c>
      <c r="E606" s="202" t="s">
        <v>570</v>
      </c>
      <c r="F606" s="202" t="s">
        <v>813</v>
      </c>
      <c r="G606" s="188"/>
      <c r="H606" s="188"/>
      <c r="I606" s="191"/>
      <c r="J606" s="203">
        <f>BK606</f>
        <v>0</v>
      </c>
      <c r="K606" s="188"/>
      <c r="L606" s="193"/>
      <c r="M606" s="194"/>
      <c r="N606" s="195"/>
      <c r="O606" s="195"/>
      <c r="P606" s="196">
        <f>SUM(P607:P745)</f>
        <v>0</v>
      </c>
      <c r="Q606" s="195"/>
      <c r="R606" s="196">
        <f>SUM(R607:R745)</f>
        <v>25.259817519999995</v>
      </c>
      <c r="S606" s="195"/>
      <c r="T606" s="197">
        <f>SUM(T607:T745)</f>
        <v>0</v>
      </c>
      <c r="AR606" s="198" t="s">
        <v>85</v>
      </c>
      <c r="AT606" s="199" t="s">
        <v>77</v>
      </c>
      <c r="AU606" s="199" t="s">
        <v>89</v>
      </c>
      <c r="AY606" s="198" t="s">
        <v>183</v>
      </c>
      <c r="BK606" s="200">
        <f>SUM(BK607:BK745)</f>
        <v>0</v>
      </c>
    </row>
    <row r="607" spans="2:65" s="1" customFormat="1" ht="25.5" customHeight="1">
      <c r="B607" s="43"/>
      <c r="C607" s="204" t="s">
        <v>814</v>
      </c>
      <c r="D607" s="204" t="s">
        <v>185</v>
      </c>
      <c r="E607" s="205" t="s">
        <v>815</v>
      </c>
      <c r="F607" s="206" t="s">
        <v>816</v>
      </c>
      <c r="G607" s="207" t="s">
        <v>291</v>
      </c>
      <c r="H607" s="208">
        <v>20.158</v>
      </c>
      <c r="I607" s="209"/>
      <c r="J607" s="210">
        <f>ROUND(I607*H607,2)</f>
        <v>0</v>
      </c>
      <c r="K607" s="206" t="s">
        <v>189</v>
      </c>
      <c r="L607" s="63"/>
      <c r="M607" s="211" t="s">
        <v>34</v>
      </c>
      <c r="N607" s="212" t="s">
        <v>49</v>
      </c>
      <c r="O607" s="44"/>
      <c r="P607" s="213">
        <f>O607*H607</f>
        <v>0</v>
      </c>
      <c r="Q607" s="213">
        <v>0.00828</v>
      </c>
      <c r="R607" s="213">
        <f>Q607*H607</f>
        <v>0.16690823999999999</v>
      </c>
      <c r="S607" s="213">
        <v>0</v>
      </c>
      <c r="T607" s="214">
        <f>S607*H607</f>
        <v>0</v>
      </c>
      <c r="AR607" s="25" t="s">
        <v>190</v>
      </c>
      <c r="AT607" s="25" t="s">
        <v>185</v>
      </c>
      <c r="AU607" s="25" t="s">
        <v>196</v>
      </c>
      <c r="AY607" s="25" t="s">
        <v>183</v>
      </c>
      <c r="BE607" s="215">
        <f>IF(N607="základní",J607,0)</f>
        <v>0</v>
      </c>
      <c r="BF607" s="215">
        <f>IF(N607="snížená",J607,0)</f>
        <v>0</v>
      </c>
      <c r="BG607" s="215">
        <f>IF(N607="zákl. přenesená",J607,0)</f>
        <v>0</v>
      </c>
      <c r="BH607" s="215">
        <f>IF(N607="sníž. přenesená",J607,0)</f>
        <v>0</v>
      </c>
      <c r="BI607" s="215">
        <f>IF(N607="nulová",J607,0)</f>
        <v>0</v>
      </c>
      <c r="BJ607" s="25" t="s">
        <v>85</v>
      </c>
      <c r="BK607" s="215">
        <f>ROUND(I607*H607,2)</f>
        <v>0</v>
      </c>
      <c r="BL607" s="25" t="s">
        <v>190</v>
      </c>
      <c r="BM607" s="25" t="s">
        <v>817</v>
      </c>
    </row>
    <row r="608" spans="2:51" s="12" customFormat="1" ht="13.5">
      <c r="B608" s="216"/>
      <c r="C608" s="217"/>
      <c r="D608" s="218" t="s">
        <v>192</v>
      </c>
      <c r="E608" s="219" t="s">
        <v>34</v>
      </c>
      <c r="F608" s="220" t="s">
        <v>818</v>
      </c>
      <c r="G608" s="217"/>
      <c r="H608" s="221" t="s">
        <v>34</v>
      </c>
      <c r="I608" s="222"/>
      <c r="J608" s="217"/>
      <c r="K608" s="217"/>
      <c r="L608" s="223"/>
      <c r="M608" s="224"/>
      <c r="N608" s="225"/>
      <c r="O608" s="225"/>
      <c r="P608" s="225"/>
      <c r="Q608" s="225"/>
      <c r="R608" s="225"/>
      <c r="S608" s="225"/>
      <c r="T608" s="226"/>
      <c r="AT608" s="227" t="s">
        <v>192</v>
      </c>
      <c r="AU608" s="227" t="s">
        <v>196</v>
      </c>
      <c r="AV608" s="12" t="s">
        <v>85</v>
      </c>
      <c r="AW608" s="12" t="s">
        <v>41</v>
      </c>
      <c r="AX608" s="12" t="s">
        <v>78</v>
      </c>
      <c r="AY608" s="227" t="s">
        <v>183</v>
      </c>
    </row>
    <row r="609" spans="2:51" s="13" customFormat="1" ht="13.5">
      <c r="B609" s="228"/>
      <c r="C609" s="229"/>
      <c r="D609" s="218" t="s">
        <v>192</v>
      </c>
      <c r="E609" s="230" t="s">
        <v>34</v>
      </c>
      <c r="F609" s="231" t="s">
        <v>819</v>
      </c>
      <c r="G609" s="229"/>
      <c r="H609" s="232">
        <v>20.158</v>
      </c>
      <c r="I609" s="233"/>
      <c r="J609" s="229"/>
      <c r="K609" s="229"/>
      <c r="L609" s="234"/>
      <c r="M609" s="235"/>
      <c r="N609" s="236"/>
      <c r="O609" s="236"/>
      <c r="P609" s="236"/>
      <c r="Q609" s="236"/>
      <c r="R609" s="236"/>
      <c r="S609" s="236"/>
      <c r="T609" s="237"/>
      <c r="AT609" s="238" t="s">
        <v>192</v>
      </c>
      <c r="AU609" s="238" t="s">
        <v>196</v>
      </c>
      <c r="AV609" s="13" t="s">
        <v>89</v>
      </c>
      <c r="AW609" s="13" t="s">
        <v>41</v>
      </c>
      <c r="AX609" s="13" t="s">
        <v>78</v>
      </c>
      <c r="AY609" s="238" t="s">
        <v>183</v>
      </c>
    </row>
    <row r="610" spans="2:51" s="14" customFormat="1" ht="13.5">
      <c r="B610" s="239"/>
      <c r="C610" s="240"/>
      <c r="D610" s="252" t="s">
        <v>192</v>
      </c>
      <c r="E610" s="262" t="s">
        <v>34</v>
      </c>
      <c r="F610" s="263" t="s">
        <v>195</v>
      </c>
      <c r="G610" s="240"/>
      <c r="H610" s="264">
        <v>20.158</v>
      </c>
      <c r="I610" s="244"/>
      <c r="J610" s="240"/>
      <c r="K610" s="240"/>
      <c r="L610" s="245"/>
      <c r="M610" s="246"/>
      <c r="N610" s="247"/>
      <c r="O610" s="247"/>
      <c r="P610" s="247"/>
      <c r="Q610" s="247"/>
      <c r="R610" s="247"/>
      <c r="S610" s="247"/>
      <c r="T610" s="248"/>
      <c r="AT610" s="249" t="s">
        <v>192</v>
      </c>
      <c r="AU610" s="249" t="s">
        <v>196</v>
      </c>
      <c r="AV610" s="14" t="s">
        <v>196</v>
      </c>
      <c r="AW610" s="14" t="s">
        <v>41</v>
      </c>
      <c r="AX610" s="14" t="s">
        <v>85</v>
      </c>
      <c r="AY610" s="249" t="s">
        <v>183</v>
      </c>
    </row>
    <row r="611" spans="2:65" s="1" customFormat="1" ht="16.5" customHeight="1">
      <c r="B611" s="43"/>
      <c r="C611" s="265" t="s">
        <v>820</v>
      </c>
      <c r="D611" s="265" t="s">
        <v>418</v>
      </c>
      <c r="E611" s="266" t="s">
        <v>821</v>
      </c>
      <c r="F611" s="267" t="s">
        <v>822</v>
      </c>
      <c r="G611" s="268" t="s">
        <v>291</v>
      </c>
      <c r="H611" s="269">
        <v>21.166</v>
      </c>
      <c r="I611" s="270"/>
      <c r="J611" s="271">
        <f>ROUND(I611*H611,2)</f>
        <v>0</v>
      </c>
      <c r="K611" s="267" t="s">
        <v>189</v>
      </c>
      <c r="L611" s="272"/>
      <c r="M611" s="273" t="s">
        <v>34</v>
      </c>
      <c r="N611" s="274" t="s">
        <v>49</v>
      </c>
      <c r="O611" s="44"/>
      <c r="P611" s="213">
        <f>O611*H611</f>
        <v>0</v>
      </c>
      <c r="Q611" s="213">
        <v>0.00051</v>
      </c>
      <c r="R611" s="213">
        <f>Q611*H611</f>
        <v>0.010794660000000001</v>
      </c>
      <c r="S611" s="213">
        <v>0</v>
      </c>
      <c r="T611" s="214">
        <f>S611*H611</f>
        <v>0</v>
      </c>
      <c r="AR611" s="25" t="s">
        <v>234</v>
      </c>
      <c r="AT611" s="25" t="s">
        <v>418</v>
      </c>
      <c r="AU611" s="25" t="s">
        <v>196</v>
      </c>
      <c r="AY611" s="25" t="s">
        <v>183</v>
      </c>
      <c r="BE611" s="215">
        <f>IF(N611="základní",J611,0)</f>
        <v>0</v>
      </c>
      <c r="BF611" s="215">
        <f>IF(N611="snížená",J611,0)</f>
        <v>0</v>
      </c>
      <c r="BG611" s="215">
        <f>IF(N611="zákl. přenesená",J611,0)</f>
        <v>0</v>
      </c>
      <c r="BH611" s="215">
        <f>IF(N611="sníž. přenesená",J611,0)</f>
        <v>0</v>
      </c>
      <c r="BI611" s="215">
        <f>IF(N611="nulová",J611,0)</f>
        <v>0</v>
      </c>
      <c r="BJ611" s="25" t="s">
        <v>85</v>
      </c>
      <c r="BK611" s="215">
        <f>ROUND(I611*H611,2)</f>
        <v>0</v>
      </c>
      <c r="BL611" s="25" t="s">
        <v>190</v>
      </c>
      <c r="BM611" s="25" t="s">
        <v>823</v>
      </c>
    </row>
    <row r="612" spans="2:51" s="13" customFormat="1" ht="13.5">
      <c r="B612" s="228"/>
      <c r="C612" s="229"/>
      <c r="D612" s="252" t="s">
        <v>192</v>
      </c>
      <c r="E612" s="229"/>
      <c r="F612" s="275" t="s">
        <v>824</v>
      </c>
      <c r="G612" s="229"/>
      <c r="H612" s="276">
        <v>21.166</v>
      </c>
      <c r="I612" s="233"/>
      <c r="J612" s="229"/>
      <c r="K612" s="229"/>
      <c r="L612" s="234"/>
      <c r="M612" s="235"/>
      <c r="N612" s="236"/>
      <c r="O612" s="236"/>
      <c r="P612" s="236"/>
      <c r="Q612" s="236"/>
      <c r="R612" s="236"/>
      <c r="S612" s="236"/>
      <c r="T612" s="237"/>
      <c r="AT612" s="238" t="s">
        <v>192</v>
      </c>
      <c r="AU612" s="238" t="s">
        <v>196</v>
      </c>
      <c r="AV612" s="13" t="s">
        <v>89</v>
      </c>
      <c r="AW612" s="13" t="s">
        <v>6</v>
      </c>
      <c r="AX612" s="13" t="s">
        <v>85</v>
      </c>
      <c r="AY612" s="238" t="s">
        <v>183</v>
      </c>
    </row>
    <row r="613" spans="2:65" s="1" customFormat="1" ht="25.5" customHeight="1">
      <c r="B613" s="43"/>
      <c r="C613" s="204" t="s">
        <v>825</v>
      </c>
      <c r="D613" s="204" t="s">
        <v>185</v>
      </c>
      <c r="E613" s="205" t="s">
        <v>826</v>
      </c>
      <c r="F613" s="206" t="s">
        <v>827</v>
      </c>
      <c r="G613" s="207" t="s">
        <v>291</v>
      </c>
      <c r="H613" s="208">
        <v>20.158</v>
      </c>
      <c r="I613" s="209"/>
      <c r="J613" s="210">
        <f>ROUND(I613*H613,2)</f>
        <v>0</v>
      </c>
      <c r="K613" s="206" t="s">
        <v>189</v>
      </c>
      <c r="L613" s="63"/>
      <c r="M613" s="211" t="s">
        <v>34</v>
      </c>
      <c r="N613" s="212" t="s">
        <v>49</v>
      </c>
      <c r="O613" s="44"/>
      <c r="P613" s="213">
        <f>O613*H613</f>
        <v>0</v>
      </c>
      <c r="Q613" s="213">
        <v>0.00348</v>
      </c>
      <c r="R613" s="213">
        <f>Q613*H613</f>
        <v>0.07014984</v>
      </c>
      <c r="S613" s="213">
        <v>0</v>
      </c>
      <c r="T613" s="214">
        <f>S613*H613</f>
        <v>0</v>
      </c>
      <c r="AR613" s="25" t="s">
        <v>190</v>
      </c>
      <c r="AT613" s="25" t="s">
        <v>185</v>
      </c>
      <c r="AU613" s="25" t="s">
        <v>196</v>
      </c>
      <c r="AY613" s="25" t="s">
        <v>183</v>
      </c>
      <c r="BE613" s="215">
        <f>IF(N613="základní",J613,0)</f>
        <v>0</v>
      </c>
      <c r="BF613" s="215">
        <f>IF(N613="snížená",J613,0)</f>
        <v>0</v>
      </c>
      <c r="BG613" s="215">
        <f>IF(N613="zákl. přenesená",J613,0)</f>
        <v>0</v>
      </c>
      <c r="BH613" s="215">
        <f>IF(N613="sníž. přenesená",J613,0)</f>
        <v>0</v>
      </c>
      <c r="BI613" s="215">
        <f>IF(N613="nulová",J613,0)</f>
        <v>0</v>
      </c>
      <c r="BJ613" s="25" t="s">
        <v>85</v>
      </c>
      <c r="BK613" s="215">
        <f>ROUND(I613*H613,2)</f>
        <v>0</v>
      </c>
      <c r="BL613" s="25" t="s">
        <v>190</v>
      </c>
      <c r="BM613" s="25" t="s">
        <v>828</v>
      </c>
    </row>
    <row r="614" spans="2:51" s="12" customFormat="1" ht="13.5">
      <c r="B614" s="216"/>
      <c r="C614" s="217"/>
      <c r="D614" s="218" t="s">
        <v>192</v>
      </c>
      <c r="E614" s="219" t="s">
        <v>34</v>
      </c>
      <c r="F614" s="220" t="s">
        <v>818</v>
      </c>
      <c r="G614" s="217"/>
      <c r="H614" s="221" t="s">
        <v>34</v>
      </c>
      <c r="I614" s="222"/>
      <c r="J614" s="217"/>
      <c r="K614" s="217"/>
      <c r="L614" s="223"/>
      <c r="M614" s="224"/>
      <c r="N614" s="225"/>
      <c r="O614" s="225"/>
      <c r="P614" s="225"/>
      <c r="Q614" s="225"/>
      <c r="R614" s="225"/>
      <c r="S614" s="225"/>
      <c r="T614" s="226"/>
      <c r="AT614" s="227" t="s">
        <v>192</v>
      </c>
      <c r="AU614" s="227" t="s">
        <v>196</v>
      </c>
      <c r="AV614" s="12" t="s">
        <v>85</v>
      </c>
      <c r="AW614" s="12" t="s">
        <v>41</v>
      </c>
      <c r="AX614" s="12" t="s">
        <v>78</v>
      </c>
      <c r="AY614" s="227" t="s">
        <v>183</v>
      </c>
    </row>
    <row r="615" spans="2:51" s="13" customFormat="1" ht="13.5">
      <c r="B615" s="228"/>
      <c r="C615" s="229"/>
      <c r="D615" s="218" t="s">
        <v>192</v>
      </c>
      <c r="E615" s="230" t="s">
        <v>34</v>
      </c>
      <c r="F615" s="231" t="s">
        <v>819</v>
      </c>
      <c r="G615" s="229"/>
      <c r="H615" s="232">
        <v>20.158</v>
      </c>
      <c r="I615" s="233"/>
      <c r="J615" s="229"/>
      <c r="K615" s="229"/>
      <c r="L615" s="234"/>
      <c r="M615" s="235"/>
      <c r="N615" s="236"/>
      <c r="O615" s="236"/>
      <c r="P615" s="236"/>
      <c r="Q615" s="236"/>
      <c r="R615" s="236"/>
      <c r="S615" s="236"/>
      <c r="T615" s="237"/>
      <c r="AT615" s="238" t="s">
        <v>192</v>
      </c>
      <c r="AU615" s="238" t="s">
        <v>196</v>
      </c>
      <c r="AV615" s="13" t="s">
        <v>89</v>
      </c>
      <c r="AW615" s="13" t="s">
        <v>41</v>
      </c>
      <c r="AX615" s="13" t="s">
        <v>78</v>
      </c>
      <c r="AY615" s="238" t="s">
        <v>183</v>
      </c>
    </row>
    <row r="616" spans="2:51" s="14" customFormat="1" ht="13.5">
      <c r="B616" s="239"/>
      <c r="C616" s="240"/>
      <c r="D616" s="252" t="s">
        <v>192</v>
      </c>
      <c r="E616" s="262" t="s">
        <v>34</v>
      </c>
      <c r="F616" s="263" t="s">
        <v>195</v>
      </c>
      <c r="G616" s="240"/>
      <c r="H616" s="264">
        <v>20.158</v>
      </c>
      <c r="I616" s="244"/>
      <c r="J616" s="240"/>
      <c r="K616" s="240"/>
      <c r="L616" s="245"/>
      <c r="M616" s="246"/>
      <c r="N616" s="247"/>
      <c r="O616" s="247"/>
      <c r="P616" s="247"/>
      <c r="Q616" s="247"/>
      <c r="R616" s="247"/>
      <c r="S616" s="247"/>
      <c r="T616" s="248"/>
      <c r="AT616" s="249" t="s">
        <v>192</v>
      </c>
      <c r="AU616" s="249" t="s">
        <v>196</v>
      </c>
      <c r="AV616" s="14" t="s">
        <v>196</v>
      </c>
      <c r="AW616" s="14" t="s">
        <v>41</v>
      </c>
      <c r="AX616" s="14" t="s">
        <v>85</v>
      </c>
      <c r="AY616" s="249" t="s">
        <v>183</v>
      </c>
    </row>
    <row r="617" spans="2:65" s="1" customFormat="1" ht="16.5" customHeight="1">
      <c r="B617" s="43"/>
      <c r="C617" s="204" t="s">
        <v>829</v>
      </c>
      <c r="D617" s="204" t="s">
        <v>185</v>
      </c>
      <c r="E617" s="205" t="s">
        <v>830</v>
      </c>
      <c r="F617" s="206" t="s">
        <v>831</v>
      </c>
      <c r="G617" s="207" t="s">
        <v>344</v>
      </c>
      <c r="H617" s="208">
        <v>32</v>
      </c>
      <c r="I617" s="209"/>
      <c r="J617" s="210">
        <f>ROUND(I617*H617,2)</f>
        <v>0</v>
      </c>
      <c r="K617" s="206" t="s">
        <v>34</v>
      </c>
      <c r="L617" s="63"/>
      <c r="M617" s="211" t="s">
        <v>34</v>
      </c>
      <c r="N617" s="212" t="s">
        <v>49</v>
      </c>
      <c r="O617" s="44"/>
      <c r="P617" s="213">
        <f>O617*H617</f>
        <v>0</v>
      </c>
      <c r="Q617" s="213">
        <v>0</v>
      </c>
      <c r="R617" s="213">
        <f>Q617*H617</f>
        <v>0</v>
      </c>
      <c r="S617" s="213">
        <v>0</v>
      </c>
      <c r="T617" s="214">
        <f>S617*H617</f>
        <v>0</v>
      </c>
      <c r="AR617" s="25" t="s">
        <v>190</v>
      </c>
      <c r="AT617" s="25" t="s">
        <v>185</v>
      </c>
      <c r="AU617" s="25" t="s">
        <v>196</v>
      </c>
      <c r="AY617" s="25" t="s">
        <v>183</v>
      </c>
      <c r="BE617" s="215">
        <f>IF(N617="základní",J617,0)</f>
        <v>0</v>
      </c>
      <c r="BF617" s="215">
        <f>IF(N617="snížená",J617,0)</f>
        <v>0</v>
      </c>
      <c r="BG617" s="215">
        <f>IF(N617="zákl. přenesená",J617,0)</f>
        <v>0</v>
      </c>
      <c r="BH617" s="215">
        <f>IF(N617="sníž. přenesená",J617,0)</f>
        <v>0</v>
      </c>
      <c r="BI617" s="215">
        <f>IF(N617="nulová",J617,0)</f>
        <v>0</v>
      </c>
      <c r="BJ617" s="25" t="s">
        <v>85</v>
      </c>
      <c r="BK617" s="215">
        <f>ROUND(I617*H617,2)</f>
        <v>0</v>
      </c>
      <c r="BL617" s="25" t="s">
        <v>190</v>
      </c>
      <c r="BM617" s="25" t="s">
        <v>832</v>
      </c>
    </row>
    <row r="618" spans="2:51" s="13" customFormat="1" ht="13.5">
      <c r="B618" s="228"/>
      <c r="C618" s="229"/>
      <c r="D618" s="218" t="s">
        <v>192</v>
      </c>
      <c r="E618" s="230" t="s">
        <v>34</v>
      </c>
      <c r="F618" s="231" t="s">
        <v>833</v>
      </c>
      <c r="G618" s="229"/>
      <c r="H618" s="232">
        <v>32</v>
      </c>
      <c r="I618" s="233"/>
      <c r="J618" s="229"/>
      <c r="K618" s="229"/>
      <c r="L618" s="234"/>
      <c r="M618" s="235"/>
      <c r="N618" s="236"/>
      <c r="O618" s="236"/>
      <c r="P618" s="236"/>
      <c r="Q618" s="236"/>
      <c r="R618" s="236"/>
      <c r="S618" s="236"/>
      <c r="T618" s="237"/>
      <c r="AT618" s="238" t="s">
        <v>192</v>
      </c>
      <c r="AU618" s="238" t="s">
        <v>196</v>
      </c>
      <c r="AV618" s="13" t="s">
        <v>89</v>
      </c>
      <c r="AW618" s="13" t="s">
        <v>41</v>
      </c>
      <c r="AX618" s="13" t="s">
        <v>78</v>
      </c>
      <c r="AY618" s="238" t="s">
        <v>183</v>
      </c>
    </row>
    <row r="619" spans="2:51" s="14" customFormat="1" ht="13.5">
      <c r="B619" s="239"/>
      <c r="C619" s="240"/>
      <c r="D619" s="252" t="s">
        <v>192</v>
      </c>
      <c r="E619" s="262" t="s">
        <v>34</v>
      </c>
      <c r="F619" s="263" t="s">
        <v>195</v>
      </c>
      <c r="G619" s="240"/>
      <c r="H619" s="264">
        <v>32</v>
      </c>
      <c r="I619" s="244"/>
      <c r="J619" s="240"/>
      <c r="K619" s="240"/>
      <c r="L619" s="245"/>
      <c r="M619" s="246"/>
      <c r="N619" s="247"/>
      <c r="O619" s="247"/>
      <c r="P619" s="247"/>
      <c r="Q619" s="247"/>
      <c r="R619" s="247"/>
      <c r="S619" s="247"/>
      <c r="T619" s="248"/>
      <c r="AT619" s="249" t="s">
        <v>192</v>
      </c>
      <c r="AU619" s="249" t="s">
        <v>196</v>
      </c>
      <c r="AV619" s="14" t="s">
        <v>196</v>
      </c>
      <c r="AW619" s="14" t="s">
        <v>41</v>
      </c>
      <c r="AX619" s="14" t="s">
        <v>85</v>
      </c>
      <c r="AY619" s="249" t="s">
        <v>183</v>
      </c>
    </row>
    <row r="620" spans="2:65" s="1" customFormat="1" ht="25.5" customHeight="1">
      <c r="B620" s="43"/>
      <c r="C620" s="204" t="s">
        <v>834</v>
      </c>
      <c r="D620" s="204" t="s">
        <v>185</v>
      </c>
      <c r="E620" s="205" t="s">
        <v>835</v>
      </c>
      <c r="F620" s="206" t="s">
        <v>836</v>
      </c>
      <c r="G620" s="207" t="s">
        <v>291</v>
      </c>
      <c r="H620" s="208">
        <v>118.515</v>
      </c>
      <c r="I620" s="209"/>
      <c r="J620" s="210">
        <f>ROUND(I620*H620,2)</f>
        <v>0</v>
      </c>
      <c r="K620" s="206" t="s">
        <v>189</v>
      </c>
      <c r="L620" s="63"/>
      <c r="M620" s="211" t="s">
        <v>34</v>
      </c>
      <c r="N620" s="212" t="s">
        <v>49</v>
      </c>
      <c r="O620" s="44"/>
      <c r="P620" s="213">
        <f>O620*H620</f>
        <v>0</v>
      </c>
      <c r="Q620" s="213">
        <v>0.0085</v>
      </c>
      <c r="R620" s="213">
        <f>Q620*H620</f>
        <v>1.0073775</v>
      </c>
      <c r="S620" s="213">
        <v>0</v>
      </c>
      <c r="T620" s="214">
        <f>S620*H620</f>
        <v>0</v>
      </c>
      <c r="AR620" s="25" t="s">
        <v>190</v>
      </c>
      <c r="AT620" s="25" t="s">
        <v>185</v>
      </c>
      <c r="AU620" s="25" t="s">
        <v>196</v>
      </c>
      <c r="AY620" s="25" t="s">
        <v>183</v>
      </c>
      <c r="BE620" s="215">
        <f>IF(N620="základní",J620,0)</f>
        <v>0</v>
      </c>
      <c r="BF620" s="215">
        <f>IF(N620="snížená",J620,0)</f>
        <v>0</v>
      </c>
      <c r="BG620" s="215">
        <f>IF(N620="zákl. přenesená",J620,0)</f>
        <v>0</v>
      </c>
      <c r="BH620" s="215">
        <f>IF(N620="sníž. přenesená",J620,0)</f>
        <v>0</v>
      </c>
      <c r="BI620" s="215">
        <f>IF(N620="nulová",J620,0)</f>
        <v>0</v>
      </c>
      <c r="BJ620" s="25" t="s">
        <v>85</v>
      </c>
      <c r="BK620" s="215">
        <f>ROUND(I620*H620,2)</f>
        <v>0</v>
      </c>
      <c r="BL620" s="25" t="s">
        <v>190</v>
      </c>
      <c r="BM620" s="25" t="s">
        <v>837</v>
      </c>
    </row>
    <row r="621" spans="2:51" s="12" customFormat="1" ht="13.5">
      <c r="B621" s="216"/>
      <c r="C621" s="217"/>
      <c r="D621" s="218" t="s">
        <v>192</v>
      </c>
      <c r="E621" s="219" t="s">
        <v>34</v>
      </c>
      <c r="F621" s="220" t="s">
        <v>838</v>
      </c>
      <c r="G621" s="217"/>
      <c r="H621" s="221" t="s">
        <v>34</v>
      </c>
      <c r="I621" s="222"/>
      <c r="J621" s="217"/>
      <c r="K621" s="217"/>
      <c r="L621" s="223"/>
      <c r="M621" s="224"/>
      <c r="N621" s="225"/>
      <c r="O621" s="225"/>
      <c r="P621" s="225"/>
      <c r="Q621" s="225"/>
      <c r="R621" s="225"/>
      <c r="S621" s="225"/>
      <c r="T621" s="226"/>
      <c r="AT621" s="227" t="s">
        <v>192</v>
      </c>
      <c r="AU621" s="227" t="s">
        <v>196</v>
      </c>
      <c r="AV621" s="12" t="s">
        <v>85</v>
      </c>
      <c r="AW621" s="12" t="s">
        <v>41</v>
      </c>
      <c r="AX621" s="12" t="s">
        <v>78</v>
      </c>
      <c r="AY621" s="227" t="s">
        <v>183</v>
      </c>
    </row>
    <row r="622" spans="2:51" s="13" customFormat="1" ht="13.5">
      <c r="B622" s="228"/>
      <c r="C622" s="229"/>
      <c r="D622" s="218" t="s">
        <v>192</v>
      </c>
      <c r="E622" s="230" t="s">
        <v>34</v>
      </c>
      <c r="F622" s="231" t="s">
        <v>839</v>
      </c>
      <c r="G622" s="229"/>
      <c r="H622" s="232">
        <v>28.215</v>
      </c>
      <c r="I622" s="233"/>
      <c r="J622" s="229"/>
      <c r="K622" s="229"/>
      <c r="L622" s="234"/>
      <c r="M622" s="235"/>
      <c r="N622" s="236"/>
      <c r="O622" s="236"/>
      <c r="P622" s="236"/>
      <c r="Q622" s="236"/>
      <c r="R622" s="236"/>
      <c r="S622" s="236"/>
      <c r="T622" s="237"/>
      <c r="AT622" s="238" t="s">
        <v>192</v>
      </c>
      <c r="AU622" s="238" t="s">
        <v>196</v>
      </c>
      <c r="AV622" s="13" t="s">
        <v>89</v>
      </c>
      <c r="AW622" s="13" t="s">
        <v>41</v>
      </c>
      <c r="AX622" s="13" t="s">
        <v>78</v>
      </c>
      <c r="AY622" s="238" t="s">
        <v>183</v>
      </c>
    </row>
    <row r="623" spans="2:51" s="12" customFormat="1" ht="13.5">
      <c r="B623" s="216"/>
      <c r="C623" s="217"/>
      <c r="D623" s="218" t="s">
        <v>192</v>
      </c>
      <c r="E623" s="219" t="s">
        <v>34</v>
      </c>
      <c r="F623" s="220" t="s">
        <v>840</v>
      </c>
      <c r="G623" s="217"/>
      <c r="H623" s="221" t="s">
        <v>34</v>
      </c>
      <c r="I623" s="222"/>
      <c r="J623" s="217"/>
      <c r="K623" s="217"/>
      <c r="L623" s="223"/>
      <c r="M623" s="224"/>
      <c r="N623" s="225"/>
      <c r="O623" s="225"/>
      <c r="P623" s="225"/>
      <c r="Q623" s="225"/>
      <c r="R623" s="225"/>
      <c r="S623" s="225"/>
      <c r="T623" s="226"/>
      <c r="AT623" s="227" t="s">
        <v>192</v>
      </c>
      <c r="AU623" s="227" t="s">
        <v>196</v>
      </c>
      <c r="AV623" s="12" t="s">
        <v>85</v>
      </c>
      <c r="AW623" s="12" t="s">
        <v>41</v>
      </c>
      <c r="AX623" s="12" t="s">
        <v>78</v>
      </c>
      <c r="AY623" s="227" t="s">
        <v>183</v>
      </c>
    </row>
    <row r="624" spans="2:51" s="13" customFormat="1" ht="13.5">
      <c r="B624" s="228"/>
      <c r="C624" s="229"/>
      <c r="D624" s="218" t="s">
        <v>192</v>
      </c>
      <c r="E624" s="230" t="s">
        <v>34</v>
      </c>
      <c r="F624" s="231" t="s">
        <v>841</v>
      </c>
      <c r="G624" s="229"/>
      <c r="H624" s="232">
        <v>90.3</v>
      </c>
      <c r="I624" s="233"/>
      <c r="J624" s="229"/>
      <c r="K624" s="229"/>
      <c r="L624" s="234"/>
      <c r="M624" s="235"/>
      <c r="N624" s="236"/>
      <c r="O624" s="236"/>
      <c r="P624" s="236"/>
      <c r="Q624" s="236"/>
      <c r="R624" s="236"/>
      <c r="S624" s="236"/>
      <c r="T624" s="237"/>
      <c r="AT624" s="238" t="s">
        <v>192</v>
      </c>
      <c r="AU624" s="238" t="s">
        <v>196</v>
      </c>
      <c r="AV624" s="13" t="s">
        <v>89</v>
      </c>
      <c r="AW624" s="13" t="s">
        <v>41</v>
      </c>
      <c r="AX624" s="13" t="s">
        <v>78</v>
      </c>
      <c r="AY624" s="238" t="s">
        <v>183</v>
      </c>
    </row>
    <row r="625" spans="2:51" s="14" customFormat="1" ht="13.5">
      <c r="B625" s="239"/>
      <c r="C625" s="240"/>
      <c r="D625" s="252" t="s">
        <v>192</v>
      </c>
      <c r="E625" s="262" t="s">
        <v>34</v>
      </c>
      <c r="F625" s="263" t="s">
        <v>195</v>
      </c>
      <c r="G625" s="240"/>
      <c r="H625" s="264">
        <v>118.515</v>
      </c>
      <c r="I625" s="244"/>
      <c r="J625" s="240"/>
      <c r="K625" s="240"/>
      <c r="L625" s="245"/>
      <c r="M625" s="246"/>
      <c r="N625" s="247"/>
      <c r="O625" s="247"/>
      <c r="P625" s="247"/>
      <c r="Q625" s="247"/>
      <c r="R625" s="247"/>
      <c r="S625" s="247"/>
      <c r="T625" s="248"/>
      <c r="AT625" s="249" t="s">
        <v>192</v>
      </c>
      <c r="AU625" s="249" t="s">
        <v>196</v>
      </c>
      <c r="AV625" s="14" t="s">
        <v>196</v>
      </c>
      <c r="AW625" s="14" t="s">
        <v>41</v>
      </c>
      <c r="AX625" s="14" t="s">
        <v>85</v>
      </c>
      <c r="AY625" s="249" t="s">
        <v>183</v>
      </c>
    </row>
    <row r="626" spans="2:65" s="1" customFormat="1" ht="16.5" customHeight="1">
      <c r="B626" s="43"/>
      <c r="C626" s="265" t="s">
        <v>842</v>
      </c>
      <c r="D626" s="265" t="s">
        <v>418</v>
      </c>
      <c r="E626" s="266" t="s">
        <v>843</v>
      </c>
      <c r="F626" s="267" t="s">
        <v>844</v>
      </c>
      <c r="G626" s="268" t="s">
        <v>291</v>
      </c>
      <c r="H626" s="269">
        <v>31.037</v>
      </c>
      <c r="I626" s="270"/>
      <c r="J626" s="271">
        <f>ROUND(I626*H626,2)</f>
        <v>0</v>
      </c>
      <c r="K626" s="267" t="s">
        <v>189</v>
      </c>
      <c r="L626" s="272"/>
      <c r="M626" s="273" t="s">
        <v>34</v>
      </c>
      <c r="N626" s="274" t="s">
        <v>49</v>
      </c>
      <c r="O626" s="44"/>
      <c r="P626" s="213">
        <f>O626*H626</f>
        <v>0</v>
      </c>
      <c r="Q626" s="213">
        <v>0.00272</v>
      </c>
      <c r="R626" s="213">
        <f>Q626*H626</f>
        <v>0.08442064</v>
      </c>
      <c r="S626" s="213">
        <v>0</v>
      </c>
      <c r="T626" s="214">
        <f>S626*H626</f>
        <v>0</v>
      </c>
      <c r="AR626" s="25" t="s">
        <v>234</v>
      </c>
      <c r="AT626" s="25" t="s">
        <v>418</v>
      </c>
      <c r="AU626" s="25" t="s">
        <v>196</v>
      </c>
      <c r="AY626" s="25" t="s">
        <v>183</v>
      </c>
      <c r="BE626" s="215">
        <f>IF(N626="základní",J626,0)</f>
        <v>0</v>
      </c>
      <c r="BF626" s="215">
        <f>IF(N626="snížená",J626,0)</f>
        <v>0</v>
      </c>
      <c r="BG626" s="215">
        <f>IF(N626="zákl. přenesená",J626,0)</f>
        <v>0</v>
      </c>
      <c r="BH626" s="215">
        <f>IF(N626="sníž. přenesená",J626,0)</f>
        <v>0</v>
      </c>
      <c r="BI626" s="215">
        <f>IF(N626="nulová",J626,0)</f>
        <v>0</v>
      </c>
      <c r="BJ626" s="25" t="s">
        <v>85</v>
      </c>
      <c r="BK626" s="215">
        <f>ROUND(I626*H626,2)</f>
        <v>0</v>
      </c>
      <c r="BL626" s="25" t="s">
        <v>190</v>
      </c>
      <c r="BM626" s="25" t="s">
        <v>845</v>
      </c>
    </row>
    <row r="627" spans="2:51" s="13" customFormat="1" ht="13.5">
      <c r="B627" s="228"/>
      <c r="C627" s="229"/>
      <c r="D627" s="252" t="s">
        <v>192</v>
      </c>
      <c r="E627" s="229"/>
      <c r="F627" s="275" t="s">
        <v>846</v>
      </c>
      <c r="G627" s="229"/>
      <c r="H627" s="276">
        <v>31.037</v>
      </c>
      <c r="I627" s="233"/>
      <c r="J627" s="229"/>
      <c r="K627" s="229"/>
      <c r="L627" s="234"/>
      <c r="M627" s="235"/>
      <c r="N627" s="236"/>
      <c r="O627" s="236"/>
      <c r="P627" s="236"/>
      <c r="Q627" s="236"/>
      <c r="R627" s="236"/>
      <c r="S627" s="236"/>
      <c r="T627" s="237"/>
      <c r="AT627" s="238" t="s">
        <v>192</v>
      </c>
      <c r="AU627" s="238" t="s">
        <v>196</v>
      </c>
      <c r="AV627" s="13" t="s">
        <v>89</v>
      </c>
      <c r="AW627" s="13" t="s">
        <v>6</v>
      </c>
      <c r="AX627" s="13" t="s">
        <v>85</v>
      </c>
      <c r="AY627" s="238" t="s">
        <v>183</v>
      </c>
    </row>
    <row r="628" spans="2:65" s="1" customFormat="1" ht="25.5" customHeight="1">
      <c r="B628" s="43"/>
      <c r="C628" s="265" t="s">
        <v>847</v>
      </c>
      <c r="D628" s="265" t="s">
        <v>418</v>
      </c>
      <c r="E628" s="266" t="s">
        <v>848</v>
      </c>
      <c r="F628" s="267" t="s">
        <v>849</v>
      </c>
      <c r="G628" s="268" t="s">
        <v>188</v>
      </c>
      <c r="H628" s="269">
        <v>13.274</v>
      </c>
      <c r="I628" s="270"/>
      <c r="J628" s="271">
        <f>ROUND(I628*H628,2)</f>
        <v>0</v>
      </c>
      <c r="K628" s="267" t="s">
        <v>189</v>
      </c>
      <c r="L628" s="272"/>
      <c r="M628" s="273" t="s">
        <v>34</v>
      </c>
      <c r="N628" s="274" t="s">
        <v>49</v>
      </c>
      <c r="O628" s="44"/>
      <c r="P628" s="213">
        <f>O628*H628</f>
        <v>0</v>
      </c>
      <c r="Q628" s="213">
        <v>0.032</v>
      </c>
      <c r="R628" s="213">
        <f>Q628*H628</f>
        <v>0.424768</v>
      </c>
      <c r="S628" s="213">
        <v>0</v>
      </c>
      <c r="T628" s="214">
        <f>S628*H628</f>
        <v>0</v>
      </c>
      <c r="AR628" s="25" t="s">
        <v>234</v>
      </c>
      <c r="AT628" s="25" t="s">
        <v>418</v>
      </c>
      <c r="AU628" s="25" t="s">
        <v>196</v>
      </c>
      <c r="AY628" s="25" t="s">
        <v>183</v>
      </c>
      <c r="BE628" s="215">
        <f>IF(N628="základní",J628,0)</f>
        <v>0</v>
      </c>
      <c r="BF628" s="215">
        <f>IF(N628="snížená",J628,0)</f>
        <v>0</v>
      </c>
      <c r="BG628" s="215">
        <f>IF(N628="zákl. přenesená",J628,0)</f>
        <v>0</v>
      </c>
      <c r="BH628" s="215">
        <f>IF(N628="sníž. přenesená",J628,0)</f>
        <v>0</v>
      </c>
      <c r="BI628" s="215">
        <f>IF(N628="nulová",J628,0)</f>
        <v>0</v>
      </c>
      <c r="BJ628" s="25" t="s">
        <v>85</v>
      </c>
      <c r="BK628" s="215">
        <f>ROUND(I628*H628,2)</f>
        <v>0</v>
      </c>
      <c r="BL628" s="25" t="s">
        <v>190</v>
      </c>
      <c r="BM628" s="25" t="s">
        <v>850</v>
      </c>
    </row>
    <row r="629" spans="2:51" s="13" customFormat="1" ht="13.5">
      <c r="B629" s="228"/>
      <c r="C629" s="229"/>
      <c r="D629" s="252" t="s">
        <v>192</v>
      </c>
      <c r="E629" s="229"/>
      <c r="F629" s="275" t="s">
        <v>851</v>
      </c>
      <c r="G629" s="229"/>
      <c r="H629" s="276">
        <v>13.274</v>
      </c>
      <c r="I629" s="233"/>
      <c r="J629" s="229"/>
      <c r="K629" s="229"/>
      <c r="L629" s="234"/>
      <c r="M629" s="235"/>
      <c r="N629" s="236"/>
      <c r="O629" s="236"/>
      <c r="P629" s="236"/>
      <c r="Q629" s="236"/>
      <c r="R629" s="236"/>
      <c r="S629" s="236"/>
      <c r="T629" s="237"/>
      <c r="AT629" s="238" t="s">
        <v>192</v>
      </c>
      <c r="AU629" s="238" t="s">
        <v>196</v>
      </c>
      <c r="AV629" s="13" t="s">
        <v>89</v>
      </c>
      <c r="AW629" s="13" t="s">
        <v>6</v>
      </c>
      <c r="AX629" s="13" t="s">
        <v>85</v>
      </c>
      <c r="AY629" s="238" t="s">
        <v>183</v>
      </c>
    </row>
    <row r="630" spans="2:65" s="1" customFormat="1" ht="25.5" customHeight="1">
      <c r="B630" s="43"/>
      <c r="C630" s="204" t="s">
        <v>852</v>
      </c>
      <c r="D630" s="204" t="s">
        <v>185</v>
      </c>
      <c r="E630" s="205" t="s">
        <v>853</v>
      </c>
      <c r="F630" s="206" t="s">
        <v>854</v>
      </c>
      <c r="G630" s="207" t="s">
        <v>291</v>
      </c>
      <c r="H630" s="208">
        <v>0.8</v>
      </c>
      <c r="I630" s="209"/>
      <c r="J630" s="210">
        <f>ROUND(I630*H630,2)</f>
        <v>0</v>
      </c>
      <c r="K630" s="206" t="s">
        <v>189</v>
      </c>
      <c r="L630" s="63"/>
      <c r="M630" s="211" t="s">
        <v>34</v>
      </c>
      <c r="N630" s="212" t="s">
        <v>49</v>
      </c>
      <c r="O630" s="44"/>
      <c r="P630" s="213">
        <f>O630*H630</f>
        <v>0</v>
      </c>
      <c r="Q630" s="213">
        <v>0.0085</v>
      </c>
      <c r="R630" s="213">
        <f>Q630*H630</f>
        <v>0.0068000000000000005</v>
      </c>
      <c r="S630" s="213">
        <v>0</v>
      </c>
      <c r="T630" s="214">
        <f>S630*H630</f>
        <v>0</v>
      </c>
      <c r="AR630" s="25" t="s">
        <v>190</v>
      </c>
      <c r="AT630" s="25" t="s">
        <v>185</v>
      </c>
      <c r="AU630" s="25" t="s">
        <v>196</v>
      </c>
      <c r="AY630" s="25" t="s">
        <v>183</v>
      </c>
      <c r="BE630" s="215">
        <f>IF(N630="základní",J630,0)</f>
        <v>0</v>
      </c>
      <c r="BF630" s="215">
        <f>IF(N630="snížená",J630,0)</f>
        <v>0</v>
      </c>
      <c r="BG630" s="215">
        <f>IF(N630="zákl. přenesená",J630,0)</f>
        <v>0</v>
      </c>
      <c r="BH630" s="215">
        <f>IF(N630="sníž. přenesená",J630,0)</f>
        <v>0</v>
      </c>
      <c r="BI630" s="215">
        <f>IF(N630="nulová",J630,0)</f>
        <v>0</v>
      </c>
      <c r="BJ630" s="25" t="s">
        <v>85</v>
      </c>
      <c r="BK630" s="215">
        <f>ROUND(I630*H630,2)</f>
        <v>0</v>
      </c>
      <c r="BL630" s="25" t="s">
        <v>190</v>
      </c>
      <c r="BM630" s="25" t="s">
        <v>855</v>
      </c>
    </row>
    <row r="631" spans="2:51" s="13" customFormat="1" ht="13.5">
      <c r="B631" s="228"/>
      <c r="C631" s="229"/>
      <c r="D631" s="218" t="s">
        <v>192</v>
      </c>
      <c r="E631" s="230" t="s">
        <v>34</v>
      </c>
      <c r="F631" s="231" t="s">
        <v>856</v>
      </c>
      <c r="G631" s="229"/>
      <c r="H631" s="232">
        <v>0.8</v>
      </c>
      <c r="I631" s="233"/>
      <c r="J631" s="229"/>
      <c r="K631" s="229"/>
      <c r="L631" s="234"/>
      <c r="M631" s="235"/>
      <c r="N631" s="236"/>
      <c r="O631" s="236"/>
      <c r="P631" s="236"/>
      <c r="Q631" s="236"/>
      <c r="R631" s="236"/>
      <c r="S631" s="236"/>
      <c r="T631" s="237"/>
      <c r="AT631" s="238" t="s">
        <v>192</v>
      </c>
      <c r="AU631" s="238" t="s">
        <v>196</v>
      </c>
      <c r="AV631" s="13" t="s">
        <v>89</v>
      </c>
      <c r="AW631" s="13" t="s">
        <v>41</v>
      </c>
      <c r="AX631" s="13" t="s">
        <v>78</v>
      </c>
      <c r="AY631" s="238" t="s">
        <v>183</v>
      </c>
    </row>
    <row r="632" spans="2:51" s="14" customFormat="1" ht="13.5">
      <c r="B632" s="239"/>
      <c r="C632" s="240"/>
      <c r="D632" s="252" t="s">
        <v>192</v>
      </c>
      <c r="E632" s="262" t="s">
        <v>34</v>
      </c>
      <c r="F632" s="263" t="s">
        <v>195</v>
      </c>
      <c r="G632" s="240"/>
      <c r="H632" s="264">
        <v>0.8</v>
      </c>
      <c r="I632" s="244"/>
      <c r="J632" s="240"/>
      <c r="K632" s="240"/>
      <c r="L632" s="245"/>
      <c r="M632" s="246"/>
      <c r="N632" s="247"/>
      <c r="O632" s="247"/>
      <c r="P632" s="247"/>
      <c r="Q632" s="247"/>
      <c r="R632" s="247"/>
      <c r="S632" s="247"/>
      <c r="T632" s="248"/>
      <c r="AT632" s="249" t="s">
        <v>192</v>
      </c>
      <c r="AU632" s="249" t="s">
        <v>196</v>
      </c>
      <c r="AV632" s="14" t="s">
        <v>196</v>
      </c>
      <c r="AW632" s="14" t="s">
        <v>41</v>
      </c>
      <c r="AX632" s="14" t="s">
        <v>85</v>
      </c>
      <c r="AY632" s="249" t="s">
        <v>183</v>
      </c>
    </row>
    <row r="633" spans="2:65" s="1" customFormat="1" ht="16.5" customHeight="1">
      <c r="B633" s="43"/>
      <c r="C633" s="265" t="s">
        <v>857</v>
      </c>
      <c r="D633" s="265" t="s">
        <v>418</v>
      </c>
      <c r="E633" s="266" t="s">
        <v>858</v>
      </c>
      <c r="F633" s="267" t="s">
        <v>859</v>
      </c>
      <c r="G633" s="268" t="s">
        <v>291</v>
      </c>
      <c r="H633" s="269">
        <v>0.88</v>
      </c>
      <c r="I633" s="270"/>
      <c r="J633" s="271">
        <f>ROUND(I633*H633,2)</f>
        <v>0</v>
      </c>
      <c r="K633" s="267" t="s">
        <v>189</v>
      </c>
      <c r="L633" s="272"/>
      <c r="M633" s="273" t="s">
        <v>34</v>
      </c>
      <c r="N633" s="274" t="s">
        <v>49</v>
      </c>
      <c r="O633" s="44"/>
      <c r="P633" s="213">
        <f>O633*H633</f>
        <v>0</v>
      </c>
      <c r="Q633" s="213">
        <v>0.0034</v>
      </c>
      <c r="R633" s="213">
        <f>Q633*H633</f>
        <v>0.002992</v>
      </c>
      <c r="S633" s="213">
        <v>0</v>
      </c>
      <c r="T633" s="214">
        <f>S633*H633</f>
        <v>0</v>
      </c>
      <c r="AR633" s="25" t="s">
        <v>234</v>
      </c>
      <c r="AT633" s="25" t="s">
        <v>418</v>
      </c>
      <c r="AU633" s="25" t="s">
        <v>196</v>
      </c>
      <c r="AY633" s="25" t="s">
        <v>183</v>
      </c>
      <c r="BE633" s="215">
        <f>IF(N633="základní",J633,0)</f>
        <v>0</v>
      </c>
      <c r="BF633" s="215">
        <f>IF(N633="snížená",J633,0)</f>
        <v>0</v>
      </c>
      <c r="BG633" s="215">
        <f>IF(N633="zákl. přenesená",J633,0)</f>
        <v>0</v>
      </c>
      <c r="BH633" s="215">
        <f>IF(N633="sníž. přenesená",J633,0)</f>
        <v>0</v>
      </c>
      <c r="BI633" s="215">
        <f>IF(N633="nulová",J633,0)</f>
        <v>0</v>
      </c>
      <c r="BJ633" s="25" t="s">
        <v>85</v>
      </c>
      <c r="BK633" s="215">
        <f>ROUND(I633*H633,2)</f>
        <v>0</v>
      </c>
      <c r="BL633" s="25" t="s">
        <v>190</v>
      </c>
      <c r="BM633" s="25" t="s">
        <v>860</v>
      </c>
    </row>
    <row r="634" spans="2:51" s="13" customFormat="1" ht="13.5">
      <c r="B634" s="228"/>
      <c r="C634" s="229"/>
      <c r="D634" s="252" t="s">
        <v>192</v>
      </c>
      <c r="E634" s="229"/>
      <c r="F634" s="275" t="s">
        <v>861</v>
      </c>
      <c r="G634" s="229"/>
      <c r="H634" s="276">
        <v>0.88</v>
      </c>
      <c r="I634" s="233"/>
      <c r="J634" s="229"/>
      <c r="K634" s="229"/>
      <c r="L634" s="234"/>
      <c r="M634" s="235"/>
      <c r="N634" s="236"/>
      <c r="O634" s="236"/>
      <c r="P634" s="236"/>
      <c r="Q634" s="236"/>
      <c r="R634" s="236"/>
      <c r="S634" s="236"/>
      <c r="T634" s="237"/>
      <c r="AT634" s="238" t="s">
        <v>192</v>
      </c>
      <c r="AU634" s="238" t="s">
        <v>196</v>
      </c>
      <c r="AV634" s="13" t="s">
        <v>89</v>
      </c>
      <c r="AW634" s="13" t="s">
        <v>6</v>
      </c>
      <c r="AX634" s="13" t="s">
        <v>85</v>
      </c>
      <c r="AY634" s="238" t="s">
        <v>183</v>
      </c>
    </row>
    <row r="635" spans="2:65" s="1" customFormat="1" ht="25.5" customHeight="1">
      <c r="B635" s="43"/>
      <c r="C635" s="204" t="s">
        <v>862</v>
      </c>
      <c r="D635" s="204" t="s">
        <v>185</v>
      </c>
      <c r="E635" s="205" t="s">
        <v>863</v>
      </c>
      <c r="F635" s="206" t="s">
        <v>864</v>
      </c>
      <c r="G635" s="207" t="s">
        <v>291</v>
      </c>
      <c r="H635" s="208">
        <v>587.436</v>
      </c>
      <c r="I635" s="209"/>
      <c r="J635" s="210">
        <f>ROUND(I635*H635,2)</f>
        <v>0</v>
      </c>
      <c r="K635" s="206" t="s">
        <v>189</v>
      </c>
      <c r="L635" s="63"/>
      <c r="M635" s="211" t="s">
        <v>34</v>
      </c>
      <c r="N635" s="212" t="s">
        <v>49</v>
      </c>
      <c r="O635" s="44"/>
      <c r="P635" s="213">
        <f>O635*H635</f>
        <v>0</v>
      </c>
      <c r="Q635" s="213">
        <v>0.0115</v>
      </c>
      <c r="R635" s="213">
        <f>Q635*H635</f>
        <v>6.755514000000001</v>
      </c>
      <c r="S635" s="213">
        <v>0</v>
      </c>
      <c r="T635" s="214">
        <f>S635*H635</f>
        <v>0</v>
      </c>
      <c r="AR635" s="25" t="s">
        <v>190</v>
      </c>
      <c r="AT635" s="25" t="s">
        <v>185</v>
      </c>
      <c r="AU635" s="25" t="s">
        <v>196</v>
      </c>
      <c r="AY635" s="25" t="s">
        <v>183</v>
      </c>
      <c r="BE635" s="215">
        <f>IF(N635="základní",J635,0)</f>
        <v>0</v>
      </c>
      <c r="BF635" s="215">
        <f>IF(N635="snížená",J635,0)</f>
        <v>0</v>
      </c>
      <c r="BG635" s="215">
        <f>IF(N635="zákl. přenesená",J635,0)</f>
        <v>0</v>
      </c>
      <c r="BH635" s="215">
        <f>IF(N635="sníž. přenesená",J635,0)</f>
        <v>0</v>
      </c>
      <c r="BI635" s="215">
        <f>IF(N635="nulová",J635,0)</f>
        <v>0</v>
      </c>
      <c r="BJ635" s="25" t="s">
        <v>85</v>
      </c>
      <c r="BK635" s="215">
        <f>ROUND(I635*H635,2)</f>
        <v>0</v>
      </c>
      <c r="BL635" s="25" t="s">
        <v>190</v>
      </c>
      <c r="BM635" s="25" t="s">
        <v>865</v>
      </c>
    </row>
    <row r="636" spans="2:51" s="13" customFormat="1" ht="13.5">
      <c r="B636" s="228"/>
      <c r="C636" s="229"/>
      <c r="D636" s="218" t="s">
        <v>192</v>
      </c>
      <c r="E636" s="230" t="s">
        <v>34</v>
      </c>
      <c r="F636" s="231" t="s">
        <v>866</v>
      </c>
      <c r="G636" s="229"/>
      <c r="H636" s="232">
        <v>690.422</v>
      </c>
      <c r="I636" s="233"/>
      <c r="J636" s="229"/>
      <c r="K636" s="229"/>
      <c r="L636" s="234"/>
      <c r="M636" s="235"/>
      <c r="N636" s="236"/>
      <c r="O636" s="236"/>
      <c r="P636" s="236"/>
      <c r="Q636" s="236"/>
      <c r="R636" s="236"/>
      <c r="S636" s="236"/>
      <c r="T636" s="237"/>
      <c r="AT636" s="238" t="s">
        <v>192</v>
      </c>
      <c r="AU636" s="238" t="s">
        <v>196</v>
      </c>
      <c r="AV636" s="13" t="s">
        <v>89</v>
      </c>
      <c r="AW636" s="13" t="s">
        <v>41</v>
      </c>
      <c r="AX636" s="13" t="s">
        <v>78</v>
      </c>
      <c r="AY636" s="238" t="s">
        <v>183</v>
      </c>
    </row>
    <row r="637" spans="2:51" s="13" customFormat="1" ht="13.5">
      <c r="B637" s="228"/>
      <c r="C637" s="229"/>
      <c r="D637" s="218" t="s">
        <v>192</v>
      </c>
      <c r="E637" s="230" t="s">
        <v>34</v>
      </c>
      <c r="F637" s="231" t="s">
        <v>867</v>
      </c>
      <c r="G637" s="229"/>
      <c r="H637" s="232">
        <v>-48.359</v>
      </c>
      <c r="I637" s="233"/>
      <c r="J637" s="229"/>
      <c r="K637" s="229"/>
      <c r="L637" s="234"/>
      <c r="M637" s="235"/>
      <c r="N637" s="236"/>
      <c r="O637" s="236"/>
      <c r="P637" s="236"/>
      <c r="Q637" s="236"/>
      <c r="R637" s="236"/>
      <c r="S637" s="236"/>
      <c r="T637" s="237"/>
      <c r="AT637" s="238" t="s">
        <v>192</v>
      </c>
      <c r="AU637" s="238" t="s">
        <v>196</v>
      </c>
      <c r="AV637" s="13" t="s">
        <v>89</v>
      </c>
      <c r="AW637" s="13" t="s">
        <v>41</v>
      </c>
      <c r="AX637" s="13" t="s">
        <v>78</v>
      </c>
      <c r="AY637" s="238" t="s">
        <v>183</v>
      </c>
    </row>
    <row r="638" spans="2:51" s="13" customFormat="1" ht="13.5">
      <c r="B638" s="228"/>
      <c r="C638" s="229"/>
      <c r="D638" s="218" t="s">
        <v>192</v>
      </c>
      <c r="E638" s="230" t="s">
        <v>34</v>
      </c>
      <c r="F638" s="231" t="s">
        <v>868</v>
      </c>
      <c r="G638" s="229"/>
      <c r="H638" s="232">
        <v>-54.627</v>
      </c>
      <c r="I638" s="233"/>
      <c r="J638" s="229"/>
      <c r="K638" s="229"/>
      <c r="L638" s="234"/>
      <c r="M638" s="235"/>
      <c r="N638" s="236"/>
      <c r="O638" s="236"/>
      <c r="P638" s="236"/>
      <c r="Q638" s="236"/>
      <c r="R638" s="236"/>
      <c r="S638" s="236"/>
      <c r="T638" s="237"/>
      <c r="AT638" s="238" t="s">
        <v>192</v>
      </c>
      <c r="AU638" s="238" t="s">
        <v>196</v>
      </c>
      <c r="AV638" s="13" t="s">
        <v>89</v>
      </c>
      <c r="AW638" s="13" t="s">
        <v>41</v>
      </c>
      <c r="AX638" s="13" t="s">
        <v>78</v>
      </c>
      <c r="AY638" s="238" t="s">
        <v>183</v>
      </c>
    </row>
    <row r="639" spans="2:51" s="14" customFormat="1" ht="13.5">
      <c r="B639" s="239"/>
      <c r="C639" s="240"/>
      <c r="D639" s="252" t="s">
        <v>192</v>
      </c>
      <c r="E639" s="262" t="s">
        <v>34</v>
      </c>
      <c r="F639" s="263" t="s">
        <v>195</v>
      </c>
      <c r="G639" s="240"/>
      <c r="H639" s="264">
        <v>587.436</v>
      </c>
      <c r="I639" s="244"/>
      <c r="J639" s="240"/>
      <c r="K639" s="240"/>
      <c r="L639" s="245"/>
      <c r="M639" s="246"/>
      <c r="N639" s="247"/>
      <c r="O639" s="247"/>
      <c r="P639" s="247"/>
      <c r="Q639" s="247"/>
      <c r="R639" s="247"/>
      <c r="S639" s="247"/>
      <c r="T639" s="248"/>
      <c r="AT639" s="249" t="s">
        <v>192</v>
      </c>
      <c r="AU639" s="249" t="s">
        <v>196</v>
      </c>
      <c r="AV639" s="14" t="s">
        <v>196</v>
      </c>
      <c r="AW639" s="14" t="s">
        <v>41</v>
      </c>
      <c r="AX639" s="14" t="s">
        <v>85</v>
      </c>
      <c r="AY639" s="249" t="s">
        <v>183</v>
      </c>
    </row>
    <row r="640" spans="2:65" s="1" customFormat="1" ht="16.5" customHeight="1">
      <c r="B640" s="43"/>
      <c r="C640" s="265" t="s">
        <v>869</v>
      </c>
      <c r="D640" s="265" t="s">
        <v>418</v>
      </c>
      <c r="E640" s="266" t="s">
        <v>870</v>
      </c>
      <c r="F640" s="267" t="s">
        <v>871</v>
      </c>
      <c r="G640" s="268" t="s">
        <v>291</v>
      </c>
      <c r="H640" s="269">
        <v>616.808</v>
      </c>
      <c r="I640" s="270"/>
      <c r="J640" s="271">
        <f>ROUND(I640*H640,2)</f>
        <v>0</v>
      </c>
      <c r="K640" s="267" t="s">
        <v>189</v>
      </c>
      <c r="L640" s="272"/>
      <c r="M640" s="273" t="s">
        <v>34</v>
      </c>
      <c r="N640" s="274" t="s">
        <v>49</v>
      </c>
      <c r="O640" s="44"/>
      <c r="P640" s="213">
        <f>O640*H640</f>
        <v>0</v>
      </c>
      <c r="Q640" s="213">
        <v>0.016</v>
      </c>
      <c r="R640" s="213">
        <f>Q640*H640</f>
        <v>9.868928</v>
      </c>
      <c r="S640" s="213">
        <v>0</v>
      </c>
      <c r="T640" s="214">
        <f>S640*H640</f>
        <v>0</v>
      </c>
      <c r="AR640" s="25" t="s">
        <v>234</v>
      </c>
      <c r="AT640" s="25" t="s">
        <v>418</v>
      </c>
      <c r="AU640" s="25" t="s">
        <v>196</v>
      </c>
      <c r="AY640" s="25" t="s">
        <v>183</v>
      </c>
      <c r="BE640" s="215">
        <f>IF(N640="základní",J640,0)</f>
        <v>0</v>
      </c>
      <c r="BF640" s="215">
        <f>IF(N640="snížená",J640,0)</f>
        <v>0</v>
      </c>
      <c r="BG640" s="215">
        <f>IF(N640="zákl. přenesená",J640,0)</f>
        <v>0</v>
      </c>
      <c r="BH640" s="215">
        <f>IF(N640="sníž. přenesená",J640,0)</f>
        <v>0</v>
      </c>
      <c r="BI640" s="215">
        <f>IF(N640="nulová",J640,0)</f>
        <v>0</v>
      </c>
      <c r="BJ640" s="25" t="s">
        <v>85</v>
      </c>
      <c r="BK640" s="215">
        <f>ROUND(I640*H640,2)</f>
        <v>0</v>
      </c>
      <c r="BL640" s="25" t="s">
        <v>190</v>
      </c>
      <c r="BM640" s="25" t="s">
        <v>872</v>
      </c>
    </row>
    <row r="641" spans="2:51" s="13" customFormat="1" ht="13.5">
      <c r="B641" s="228"/>
      <c r="C641" s="229"/>
      <c r="D641" s="252" t="s">
        <v>192</v>
      </c>
      <c r="E641" s="229"/>
      <c r="F641" s="275" t="s">
        <v>873</v>
      </c>
      <c r="G641" s="229"/>
      <c r="H641" s="276">
        <v>616.808</v>
      </c>
      <c r="I641" s="233"/>
      <c r="J641" s="229"/>
      <c r="K641" s="229"/>
      <c r="L641" s="234"/>
      <c r="M641" s="235"/>
      <c r="N641" s="236"/>
      <c r="O641" s="236"/>
      <c r="P641" s="236"/>
      <c r="Q641" s="236"/>
      <c r="R641" s="236"/>
      <c r="S641" s="236"/>
      <c r="T641" s="237"/>
      <c r="AT641" s="238" t="s">
        <v>192</v>
      </c>
      <c r="AU641" s="238" t="s">
        <v>196</v>
      </c>
      <c r="AV641" s="13" t="s">
        <v>89</v>
      </c>
      <c r="AW641" s="13" t="s">
        <v>6</v>
      </c>
      <c r="AX641" s="13" t="s">
        <v>85</v>
      </c>
      <c r="AY641" s="238" t="s">
        <v>183</v>
      </c>
    </row>
    <row r="642" spans="2:65" s="1" customFormat="1" ht="38.25" customHeight="1">
      <c r="B642" s="43"/>
      <c r="C642" s="204" t="s">
        <v>874</v>
      </c>
      <c r="D642" s="204" t="s">
        <v>185</v>
      </c>
      <c r="E642" s="205" t="s">
        <v>875</v>
      </c>
      <c r="F642" s="206" t="s">
        <v>876</v>
      </c>
      <c r="G642" s="207" t="s">
        <v>465</v>
      </c>
      <c r="H642" s="208">
        <v>172.8</v>
      </c>
      <c r="I642" s="209"/>
      <c r="J642" s="210">
        <f>ROUND(I642*H642,2)</f>
        <v>0</v>
      </c>
      <c r="K642" s="206" t="s">
        <v>189</v>
      </c>
      <c r="L642" s="63"/>
      <c r="M642" s="211" t="s">
        <v>34</v>
      </c>
      <c r="N642" s="212" t="s">
        <v>49</v>
      </c>
      <c r="O642" s="44"/>
      <c r="P642" s="213">
        <f>O642*H642</f>
        <v>0</v>
      </c>
      <c r="Q642" s="213">
        <v>0.00168</v>
      </c>
      <c r="R642" s="213">
        <f>Q642*H642</f>
        <v>0.290304</v>
      </c>
      <c r="S642" s="213">
        <v>0</v>
      </c>
      <c r="T642" s="214">
        <f>S642*H642</f>
        <v>0</v>
      </c>
      <c r="AR642" s="25" t="s">
        <v>190</v>
      </c>
      <c r="AT642" s="25" t="s">
        <v>185</v>
      </c>
      <c r="AU642" s="25" t="s">
        <v>196</v>
      </c>
      <c r="AY642" s="25" t="s">
        <v>183</v>
      </c>
      <c r="BE642" s="215">
        <f>IF(N642="základní",J642,0)</f>
        <v>0</v>
      </c>
      <c r="BF642" s="215">
        <f>IF(N642="snížená",J642,0)</f>
        <v>0</v>
      </c>
      <c r="BG642" s="215">
        <f>IF(N642="zákl. přenesená",J642,0)</f>
        <v>0</v>
      </c>
      <c r="BH642" s="215">
        <f>IF(N642="sníž. přenesená",J642,0)</f>
        <v>0</v>
      </c>
      <c r="BI642" s="215">
        <f>IF(N642="nulová",J642,0)</f>
        <v>0</v>
      </c>
      <c r="BJ642" s="25" t="s">
        <v>85</v>
      </c>
      <c r="BK642" s="215">
        <f>ROUND(I642*H642,2)</f>
        <v>0</v>
      </c>
      <c r="BL642" s="25" t="s">
        <v>190</v>
      </c>
      <c r="BM642" s="25" t="s">
        <v>877</v>
      </c>
    </row>
    <row r="643" spans="2:51" s="13" customFormat="1" ht="13.5">
      <c r="B643" s="228"/>
      <c r="C643" s="229"/>
      <c r="D643" s="218" t="s">
        <v>192</v>
      </c>
      <c r="E643" s="230" t="s">
        <v>34</v>
      </c>
      <c r="F643" s="231" t="s">
        <v>878</v>
      </c>
      <c r="G643" s="229"/>
      <c r="H643" s="232">
        <v>83.2</v>
      </c>
      <c r="I643" s="233"/>
      <c r="J643" s="229"/>
      <c r="K643" s="229"/>
      <c r="L643" s="234"/>
      <c r="M643" s="235"/>
      <c r="N643" s="236"/>
      <c r="O643" s="236"/>
      <c r="P643" s="236"/>
      <c r="Q643" s="236"/>
      <c r="R643" s="236"/>
      <c r="S643" s="236"/>
      <c r="T643" s="237"/>
      <c r="AT643" s="238" t="s">
        <v>192</v>
      </c>
      <c r="AU643" s="238" t="s">
        <v>196</v>
      </c>
      <c r="AV643" s="13" t="s">
        <v>89</v>
      </c>
      <c r="AW643" s="13" t="s">
        <v>41</v>
      </c>
      <c r="AX643" s="13" t="s">
        <v>78</v>
      </c>
      <c r="AY643" s="238" t="s">
        <v>183</v>
      </c>
    </row>
    <row r="644" spans="2:51" s="13" customFormat="1" ht="13.5">
      <c r="B644" s="228"/>
      <c r="C644" s="229"/>
      <c r="D644" s="218" t="s">
        <v>192</v>
      </c>
      <c r="E644" s="230" t="s">
        <v>34</v>
      </c>
      <c r="F644" s="231" t="s">
        <v>879</v>
      </c>
      <c r="G644" s="229"/>
      <c r="H644" s="232">
        <v>89.6</v>
      </c>
      <c r="I644" s="233"/>
      <c r="J644" s="229"/>
      <c r="K644" s="229"/>
      <c r="L644" s="234"/>
      <c r="M644" s="235"/>
      <c r="N644" s="236"/>
      <c r="O644" s="236"/>
      <c r="P644" s="236"/>
      <c r="Q644" s="236"/>
      <c r="R644" s="236"/>
      <c r="S644" s="236"/>
      <c r="T644" s="237"/>
      <c r="AT644" s="238" t="s">
        <v>192</v>
      </c>
      <c r="AU644" s="238" t="s">
        <v>196</v>
      </c>
      <c r="AV644" s="13" t="s">
        <v>89</v>
      </c>
      <c r="AW644" s="13" t="s">
        <v>41</v>
      </c>
      <c r="AX644" s="13" t="s">
        <v>78</v>
      </c>
      <c r="AY644" s="238" t="s">
        <v>183</v>
      </c>
    </row>
    <row r="645" spans="2:51" s="14" customFormat="1" ht="13.5">
      <c r="B645" s="239"/>
      <c r="C645" s="240"/>
      <c r="D645" s="252" t="s">
        <v>192</v>
      </c>
      <c r="E645" s="262" t="s">
        <v>34</v>
      </c>
      <c r="F645" s="263" t="s">
        <v>195</v>
      </c>
      <c r="G645" s="240"/>
      <c r="H645" s="264">
        <v>172.8</v>
      </c>
      <c r="I645" s="244"/>
      <c r="J645" s="240"/>
      <c r="K645" s="240"/>
      <c r="L645" s="245"/>
      <c r="M645" s="246"/>
      <c r="N645" s="247"/>
      <c r="O645" s="247"/>
      <c r="P645" s="247"/>
      <c r="Q645" s="247"/>
      <c r="R645" s="247"/>
      <c r="S645" s="247"/>
      <c r="T645" s="248"/>
      <c r="AT645" s="249" t="s">
        <v>192</v>
      </c>
      <c r="AU645" s="249" t="s">
        <v>196</v>
      </c>
      <c r="AV645" s="14" t="s">
        <v>196</v>
      </c>
      <c r="AW645" s="14" t="s">
        <v>41</v>
      </c>
      <c r="AX645" s="14" t="s">
        <v>85</v>
      </c>
      <c r="AY645" s="249" t="s">
        <v>183</v>
      </c>
    </row>
    <row r="646" spans="2:65" s="1" customFormat="1" ht="16.5" customHeight="1">
      <c r="B646" s="43"/>
      <c r="C646" s="265" t="s">
        <v>880</v>
      </c>
      <c r="D646" s="265" t="s">
        <v>418</v>
      </c>
      <c r="E646" s="266" t="s">
        <v>881</v>
      </c>
      <c r="F646" s="267" t="s">
        <v>882</v>
      </c>
      <c r="G646" s="268" t="s">
        <v>291</v>
      </c>
      <c r="H646" s="269">
        <v>18.144</v>
      </c>
      <c r="I646" s="270"/>
      <c r="J646" s="271">
        <f>ROUND(I646*H646,2)</f>
        <v>0</v>
      </c>
      <c r="K646" s="267" t="s">
        <v>189</v>
      </c>
      <c r="L646" s="272"/>
      <c r="M646" s="273" t="s">
        <v>34</v>
      </c>
      <c r="N646" s="274" t="s">
        <v>49</v>
      </c>
      <c r="O646" s="44"/>
      <c r="P646" s="213">
        <f>O646*H646</f>
        <v>0</v>
      </c>
      <c r="Q646" s="213">
        <v>0.003</v>
      </c>
      <c r="R646" s="213">
        <f>Q646*H646</f>
        <v>0.054431999999999994</v>
      </c>
      <c r="S646" s="213">
        <v>0</v>
      </c>
      <c r="T646" s="214">
        <f>S646*H646</f>
        <v>0</v>
      </c>
      <c r="AR646" s="25" t="s">
        <v>234</v>
      </c>
      <c r="AT646" s="25" t="s">
        <v>418</v>
      </c>
      <c r="AU646" s="25" t="s">
        <v>196</v>
      </c>
      <c r="AY646" s="25" t="s">
        <v>183</v>
      </c>
      <c r="BE646" s="215">
        <f>IF(N646="základní",J646,0)</f>
        <v>0</v>
      </c>
      <c r="BF646" s="215">
        <f>IF(N646="snížená",J646,0)</f>
        <v>0</v>
      </c>
      <c r="BG646" s="215">
        <f>IF(N646="zákl. přenesená",J646,0)</f>
        <v>0</v>
      </c>
      <c r="BH646" s="215">
        <f>IF(N646="sníž. přenesená",J646,0)</f>
        <v>0</v>
      </c>
      <c r="BI646" s="215">
        <f>IF(N646="nulová",J646,0)</f>
        <v>0</v>
      </c>
      <c r="BJ646" s="25" t="s">
        <v>85</v>
      </c>
      <c r="BK646" s="215">
        <f>ROUND(I646*H646,2)</f>
        <v>0</v>
      </c>
      <c r="BL646" s="25" t="s">
        <v>190</v>
      </c>
      <c r="BM646" s="25" t="s">
        <v>883</v>
      </c>
    </row>
    <row r="647" spans="2:51" s="13" customFormat="1" ht="13.5">
      <c r="B647" s="228"/>
      <c r="C647" s="229"/>
      <c r="D647" s="252" t="s">
        <v>192</v>
      </c>
      <c r="E647" s="229"/>
      <c r="F647" s="275" t="s">
        <v>884</v>
      </c>
      <c r="G647" s="229"/>
      <c r="H647" s="276">
        <v>18.144</v>
      </c>
      <c r="I647" s="233"/>
      <c r="J647" s="229"/>
      <c r="K647" s="229"/>
      <c r="L647" s="234"/>
      <c r="M647" s="235"/>
      <c r="N647" s="236"/>
      <c r="O647" s="236"/>
      <c r="P647" s="236"/>
      <c r="Q647" s="236"/>
      <c r="R647" s="236"/>
      <c r="S647" s="236"/>
      <c r="T647" s="237"/>
      <c r="AT647" s="238" t="s">
        <v>192</v>
      </c>
      <c r="AU647" s="238" t="s">
        <v>196</v>
      </c>
      <c r="AV647" s="13" t="s">
        <v>89</v>
      </c>
      <c r="AW647" s="13" t="s">
        <v>6</v>
      </c>
      <c r="AX647" s="13" t="s">
        <v>85</v>
      </c>
      <c r="AY647" s="238" t="s">
        <v>183</v>
      </c>
    </row>
    <row r="648" spans="2:65" s="1" customFormat="1" ht="25.5" customHeight="1">
      <c r="B648" s="43"/>
      <c r="C648" s="204" t="s">
        <v>885</v>
      </c>
      <c r="D648" s="204" t="s">
        <v>185</v>
      </c>
      <c r="E648" s="205" t="s">
        <v>886</v>
      </c>
      <c r="F648" s="206" t="s">
        <v>887</v>
      </c>
      <c r="G648" s="207" t="s">
        <v>465</v>
      </c>
      <c r="H648" s="208">
        <v>309.4</v>
      </c>
      <c r="I648" s="209"/>
      <c r="J648" s="210">
        <f>ROUND(I648*H648,2)</f>
        <v>0</v>
      </c>
      <c r="K648" s="206" t="s">
        <v>189</v>
      </c>
      <c r="L648" s="63"/>
      <c r="M648" s="211" t="s">
        <v>34</v>
      </c>
      <c r="N648" s="212" t="s">
        <v>49</v>
      </c>
      <c r="O648" s="44"/>
      <c r="P648" s="213">
        <f>O648*H648</f>
        <v>0</v>
      </c>
      <c r="Q648" s="213">
        <v>0.00025</v>
      </c>
      <c r="R648" s="213">
        <f>Q648*H648</f>
        <v>0.07735</v>
      </c>
      <c r="S648" s="213">
        <v>0</v>
      </c>
      <c r="T648" s="214">
        <f>S648*H648</f>
        <v>0</v>
      </c>
      <c r="AR648" s="25" t="s">
        <v>190</v>
      </c>
      <c r="AT648" s="25" t="s">
        <v>185</v>
      </c>
      <c r="AU648" s="25" t="s">
        <v>196</v>
      </c>
      <c r="AY648" s="25" t="s">
        <v>183</v>
      </c>
      <c r="BE648" s="215">
        <f>IF(N648="základní",J648,0)</f>
        <v>0</v>
      </c>
      <c r="BF648" s="215">
        <f>IF(N648="snížená",J648,0)</f>
        <v>0</v>
      </c>
      <c r="BG648" s="215">
        <f>IF(N648="zákl. přenesená",J648,0)</f>
        <v>0</v>
      </c>
      <c r="BH648" s="215">
        <f>IF(N648="sníž. přenesená",J648,0)</f>
        <v>0</v>
      </c>
      <c r="BI648" s="215">
        <f>IF(N648="nulová",J648,0)</f>
        <v>0</v>
      </c>
      <c r="BJ648" s="25" t="s">
        <v>85</v>
      </c>
      <c r="BK648" s="215">
        <f>ROUND(I648*H648,2)</f>
        <v>0</v>
      </c>
      <c r="BL648" s="25" t="s">
        <v>190</v>
      </c>
      <c r="BM648" s="25" t="s">
        <v>888</v>
      </c>
    </row>
    <row r="649" spans="2:51" s="13" customFormat="1" ht="13.5">
      <c r="B649" s="228"/>
      <c r="C649" s="229"/>
      <c r="D649" s="218" t="s">
        <v>192</v>
      </c>
      <c r="E649" s="230" t="s">
        <v>34</v>
      </c>
      <c r="F649" s="231" t="s">
        <v>889</v>
      </c>
      <c r="G649" s="229"/>
      <c r="H649" s="232">
        <v>27.8</v>
      </c>
      <c r="I649" s="233"/>
      <c r="J649" s="229"/>
      <c r="K649" s="229"/>
      <c r="L649" s="234"/>
      <c r="M649" s="235"/>
      <c r="N649" s="236"/>
      <c r="O649" s="236"/>
      <c r="P649" s="236"/>
      <c r="Q649" s="236"/>
      <c r="R649" s="236"/>
      <c r="S649" s="236"/>
      <c r="T649" s="237"/>
      <c r="AT649" s="238" t="s">
        <v>192</v>
      </c>
      <c r="AU649" s="238" t="s">
        <v>196</v>
      </c>
      <c r="AV649" s="13" t="s">
        <v>89</v>
      </c>
      <c r="AW649" s="13" t="s">
        <v>41</v>
      </c>
      <c r="AX649" s="13" t="s">
        <v>78</v>
      </c>
      <c r="AY649" s="238" t="s">
        <v>183</v>
      </c>
    </row>
    <row r="650" spans="2:51" s="13" customFormat="1" ht="13.5">
      <c r="B650" s="228"/>
      <c r="C650" s="229"/>
      <c r="D650" s="218" t="s">
        <v>192</v>
      </c>
      <c r="E650" s="230" t="s">
        <v>34</v>
      </c>
      <c r="F650" s="231" t="s">
        <v>890</v>
      </c>
      <c r="G650" s="229"/>
      <c r="H650" s="232">
        <v>58.6</v>
      </c>
      <c r="I650" s="233"/>
      <c r="J650" s="229"/>
      <c r="K650" s="229"/>
      <c r="L650" s="234"/>
      <c r="M650" s="235"/>
      <c r="N650" s="236"/>
      <c r="O650" s="236"/>
      <c r="P650" s="236"/>
      <c r="Q650" s="236"/>
      <c r="R650" s="236"/>
      <c r="S650" s="236"/>
      <c r="T650" s="237"/>
      <c r="AT650" s="238" t="s">
        <v>192</v>
      </c>
      <c r="AU650" s="238" t="s">
        <v>196</v>
      </c>
      <c r="AV650" s="13" t="s">
        <v>89</v>
      </c>
      <c r="AW650" s="13" t="s">
        <v>41</v>
      </c>
      <c r="AX650" s="13" t="s">
        <v>78</v>
      </c>
      <c r="AY650" s="238" t="s">
        <v>183</v>
      </c>
    </row>
    <row r="651" spans="2:51" s="13" customFormat="1" ht="13.5">
      <c r="B651" s="228"/>
      <c r="C651" s="229"/>
      <c r="D651" s="218" t="s">
        <v>192</v>
      </c>
      <c r="E651" s="230" t="s">
        <v>34</v>
      </c>
      <c r="F651" s="231" t="s">
        <v>891</v>
      </c>
      <c r="G651" s="229"/>
      <c r="H651" s="232">
        <v>41.4</v>
      </c>
      <c r="I651" s="233"/>
      <c r="J651" s="229"/>
      <c r="K651" s="229"/>
      <c r="L651" s="234"/>
      <c r="M651" s="235"/>
      <c r="N651" s="236"/>
      <c r="O651" s="236"/>
      <c r="P651" s="236"/>
      <c r="Q651" s="236"/>
      <c r="R651" s="236"/>
      <c r="S651" s="236"/>
      <c r="T651" s="237"/>
      <c r="AT651" s="238" t="s">
        <v>192</v>
      </c>
      <c r="AU651" s="238" t="s">
        <v>196</v>
      </c>
      <c r="AV651" s="13" t="s">
        <v>89</v>
      </c>
      <c r="AW651" s="13" t="s">
        <v>41</v>
      </c>
      <c r="AX651" s="13" t="s">
        <v>78</v>
      </c>
      <c r="AY651" s="238" t="s">
        <v>183</v>
      </c>
    </row>
    <row r="652" spans="2:51" s="13" customFormat="1" ht="13.5">
      <c r="B652" s="228"/>
      <c r="C652" s="229"/>
      <c r="D652" s="218" t="s">
        <v>192</v>
      </c>
      <c r="E652" s="230" t="s">
        <v>34</v>
      </c>
      <c r="F652" s="231" t="s">
        <v>892</v>
      </c>
      <c r="G652" s="229"/>
      <c r="H652" s="232">
        <v>127</v>
      </c>
      <c r="I652" s="233"/>
      <c r="J652" s="229"/>
      <c r="K652" s="229"/>
      <c r="L652" s="234"/>
      <c r="M652" s="235"/>
      <c r="N652" s="236"/>
      <c r="O652" s="236"/>
      <c r="P652" s="236"/>
      <c r="Q652" s="236"/>
      <c r="R652" s="236"/>
      <c r="S652" s="236"/>
      <c r="T652" s="237"/>
      <c r="AT652" s="238" t="s">
        <v>192</v>
      </c>
      <c r="AU652" s="238" t="s">
        <v>196</v>
      </c>
      <c r="AV652" s="13" t="s">
        <v>89</v>
      </c>
      <c r="AW652" s="13" t="s">
        <v>41</v>
      </c>
      <c r="AX652" s="13" t="s">
        <v>78</v>
      </c>
      <c r="AY652" s="238" t="s">
        <v>183</v>
      </c>
    </row>
    <row r="653" spans="2:51" s="13" customFormat="1" ht="13.5">
      <c r="B653" s="228"/>
      <c r="C653" s="229"/>
      <c r="D653" s="218" t="s">
        <v>192</v>
      </c>
      <c r="E653" s="230" t="s">
        <v>34</v>
      </c>
      <c r="F653" s="231" t="s">
        <v>893</v>
      </c>
      <c r="G653" s="229"/>
      <c r="H653" s="232">
        <v>54.6</v>
      </c>
      <c r="I653" s="233"/>
      <c r="J653" s="229"/>
      <c r="K653" s="229"/>
      <c r="L653" s="234"/>
      <c r="M653" s="235"/>
      <c r="N653" s="236"/>
      <c r="O653" s="236"/>
      <c r="P653" s="236"/>
      <c r="Q653" s="236"/>
      <c r="R653" s="236"/>
      <c r="S653" s="236"/>
      <c r="T653" s="237"/>
      <c r="AT653" s="238" t="s">
        <v>192</v>
      </c>
      <c r="AU653" s="238" t="s">
        <v>196</v>
      </c>
      <c r="AV653" s="13" t="s">
        <v>89</v>
      </c>
      <c r="AW653" s="13" t="s">
        <v>41</v>
      </c>
      <c r="AX653" s="13" t="s">
        <v>78</v>
      </c>
      <c r="AY653" s="238" t="s">
        <v>183</v>
      </c>
    </row>
    <row r="654" spans="2:51" s="14" customFormat="1" ht="13.5">
      <c r="B654" s="239"/>
      <c r="C654" s="240"/>
      <c r="D654" s="252" t="s">
        <v>192</v>
      </c>
      <c r="E654" s="262" t="s">
        <v>34</v>
      </c>
      <c r="F654" s="263" t="s">
        <v>195</v>
      </c>
      <c r="G654" s="240"/>
      <c r="H654" s="264">
        <v>309.4</v>
      </c>
      <c r="I654" s="244"/>
      <c r="J654" s="240"/>
      <c r="K654" s="240"/>
      <c r="L654" s="245"/>
      <c r="M654" s="246"/>
      <c r="N654" s="247"/>
      <c r="O654" s="247"/>
      <c r="P654" s="247"/>
      <c r="Q654" s="247"/>
      <c r="R654" s="247"/>
      <c r="S654" s="247"/>
      <c r="T654" s="248"/>
      <c r="AT654" s="249" t="s">
        <v>192</v>
      </c>
      <c r="AU654" s="249" t="s">
        <v>196</v>
      </c>
      <c r="AV654" s="14" t="s">
        <v>196</v>
      </c>
      <c r="AW654" s="14" t="s">
        <v>41</v>
      </c>
      <c r="AX654" s="14" t="s">
        <v>85</v>
      </c>
      <c r="AY654" s="249" t="s">
        <v>183</v>
      </c>
    </row>
    <row r="655" spans="2:65" s="1" customFormat="1" ht="16.5" customHeight="1">
      <c r="B655" s="43"/>
      <c r="C655" s="265" t="s">
        <v>894</v>
      </c>
      <c r="D655" s="265" t="s">
        <v>418</v>
      </c>
      <c r="E655" s="266" t="s">
        <v>895</v>
      </c>
      <c r="F655" s="267" t="s">
        <v>896</v>
      </c>
      <c r="G655" s="268" t="s">
        <v>465</v>
      </c>
      <c r="H655" s="269">
        <v>95.04</v>
      </c>
      <c r="I655" s="270"/>
      <c r="J655" s="271">
        <f>ROUND(I655*H655,2)</f>
        <v>0</v>
      </c>
      <c r="K655" s="267" t="s">
        <v>189</v>
      </c>
      <c r="L655" s="272"/>
      <c r="M655" s="273" t="s">
        <v>34</v>
      </c>
      <c r="N655" s="274" t="s">
        <v>49</v>
      </c>
      <c r="O655" s="44"/>
      <c r="P655" s="213">
        <f>O655*H655</f>
        <v>0</v>
      </c>
      <c r="Q655" s="213">
        <v>0.0003</v>
      </c>
      <c r="R655" s="213">
        <f>Q655*H655</f>
        <v>0.028512</v>
      </c>
      <c r="S655" s="213">
        <v>0</v>
      </c>
      <c r="T655" s="214">
        <f>S655*H655</f>
        <v>0</v>
      </c>
      <c r="AR655" s="25" t="s">
        <v>234</v>
      </c>
      <c r="AT655" s="25" t="s">
        <v>418</v>
      </c>
      <c r="AU655" s="25" t="s">
        <v>196</v>
      </c>
      <c r="AY655" s="25" t="s">
        <v>183</v>
      </c>
      <c r="BE655" s="215">
        <f>IF(N655="základní",J655,0)</f>
        <v>0</v>
      </c>
      <c r="BF655" s="215">
        <f>IF(N655="snížená",J655,0)</f>
        <v>0</v>
      </c>
      <c r="BG655" s="215">
        <f>IF(N655="zákl. přenesená",J655,0)</f>
        <v>0</v>
      </c>
      <c r="BH655" s="215">
        <f>IF(N655="sníž. přenesená",J655,0)</f>
        <v>0</v>
      </c>
      <c r="BI655" s="215">
        <f>IF(N655="nulová",J655,0)</f>
        <v>0</v>
      </c>
      <c r="BJ655" s="25" t="s">
        <v>85</v>
      </c>
      <c r="BK655" s="215">
        <f>ROUND(I655*H655,2)</f>
        <v>0</v>
      </c>
      <c r="BL655" s="25" t="s">
        <v>190</v>
      </c>
      <c r="BM655" s="25" t="s">
        <v>897</v>
      </c>
    </row>
    <row r="656" spans="2:51" s="13" customFormat="1" ht="13.5">
      <c r="B656" s="228"/>
      <c r="C656" s="229"/>
      <c r="D656" s="252" t="s">
        <v>192</v>
      </c>
      <c r="E656" s="229"/>
      <c r="F656" s="275" t="s">
        <v>898</v>
      </c>
      <c r="G656" s="229"/>
      <c r="H656" s="276">
        <v>95.04</v>
      </c>
      <c r="I656" s="233"/>
      <c r="J656" s="229"/>
      <c r="K656" s="229"/>
      <c r="L656" s="234"/>
      <c r="M656" s="235"/>
      <c r="N656" s="236"/>
      <c r="O656" s="236"/>
      <c r="P656" s="236"/>
      <c r="Q656" s="236"/>
      <c r="R656" s="236"/>
      <c r="S656" s="236"/>
      <c r="T656" s="237"/>
      <c r="AT656" s="238" t="s">
        <v>192</v>
      </c>
      <c r="AU656" s="238" t="s">
        <v>196</v>
      </c>
      <c r="AV656" s="13" t="s">
        <v>89</v>
      </c>
      <c r="AW656" s="13" t="s">
        <v>6</v>
      </c>
      <c r="AX656" s="13" t="s">
        <v>85</v>
      </c>
      <c r="AY656" s="238" t="s">
        <v>183</v>
      </c>
    </row>
    <row r="657" spans="2:65" s="1" customFormat="1" ht="16.5" customHeight="1">
      <c r="B657" s="43"/>
      <c r="C657" s="265" t="s">
        <v>899</v>
      </c>
      <c r="D657" s="265" t="s">
        <v>418</v>
      </c>
      <c r="E657" s="266" t="s">
        <v>900</v>
      </c>
      <c r="F657" s="267" t="s">
        <v>901</v>
      </c>
      <c r="G657" s="268" t="s">
        <v>465</v>
      </c>
      <c r="H657" s="269">
        <v>45.54</v>
      </c>
      <c r="I657" s="270"/>
      <c r="J657" s="271">
        <f>ROUND(I657*H657,2)</f>
        <v>0</v>
      </c>
      <c r="K657" s="267" t="s">
        <v>189</v>
      </c>
      <c r="L657" s="272"/>
      <c r="M657" s="273" t="s">
        <v>34</v>
      </c>
      <c r="N657" s="274" t="s">
        <v>49</v>
      </c>
      <c r="O657" s="44"/>
      <c r="P657" s="213">
        <f>O657*H657</f>
        <v>0</v>
      </c>
      <c r="Q657" s="213">
        <v>3E-05</v>
      </c>
      <c r="R657" s="213">
        <f>Q657*H657</f>
        <v>0.0013662</v>
      </c>
      <c r="S657" s="213">
        <v>0</v>
      </c>
      <c r="T657" s="214">
        <f>S657*H657</f>
        <v>0</v>
      </c>
      <c r="AR657" s="25" t="s">
        <v>234</v>
      </c>
      <c r="AT657" s="25" t="s">
        <v>418</v>
      </c>
      <c r="AU657" s="25" t="s">
        <v>196</v>
      </c>
      <c r="AY657" s="25" t="s">
        <v>183</v>
      </c>
      <c r="BE657" s="215">
        <f>IF(N657="základní",J657,0)</f>
        <v>0</v>
      </c>
      <c r="BF657" s="215">
        <f>IF(N657="snížená",J657,0)</f>
        <v>0</v>
      </c>
      <c r="BG657" s="215">
        <f>IF(N657="zákl. přenesená",J657,0)</f>
        <v>0</v>
      </c>
      <c r="BH657" s="215">
        <f>IF(N657="sníž. přenesená",J657,0)</f>
        <v>0</v>
      </c>
      <c r="BI657" s="215">
        <f>IF(N657="nulová",J657,0)</f>
        <v>0</v>
      </c>
      <c r="BJ657" s="25" t="s">
        <v>85</v>
      </c>
      <c r="BK657" s="215">
        <f>ROUND(I657*H657,2)</f>
        <v>0</v>
      </c>
      <c r="BL657" s="25" t="s">
        <v>190</v>
      </c>
      <c r="BM657" s="25" t="s">
        <v>902</v>
      </c>
    </row>
    <row r="658" spans="2:51" s="13" customFormat="1" ht="13.5">
      <c r="B658" s="228"/>
      <c r="C658" s="229"/>
      <c r="D658" s="252" t="s">
        <v>192</v>
      </c>
      <c r="E658" s="229"/>
      <c r="F658" s="275" t="s">
        <v>903</v>
      </c>
      <c r="G658" s="229"/>
      <c r="H658" s="276">
        <v>45.54</v>
      </c>
      <c r="I658" s="233"/>
      <c r="J658" s="229"/>
      <c r="K658" s="229"/>
      <c r="L658" s="234"/>
      <c r="M658" s="235"/>
      <c r="N658" s="236"/>
      <c r="O658" s="236"/>
      <c r="P658" s="236"/>
      <c r="Q658" s="236"/>
      <c r="R658" s="236"/>
      <c r="S658" s="236"/>
      <c r="T658" s="237"/>
      <c r="AT658" s="238" t="s">
        <v>192</v>
      </c>
      <c r="AU658" s="238" t="s">
        <v>196</v>
      </c>
      <c r="AV658" s="13" t="s">
        <v>89</v>
      </c>
      <c r="AW658" s="13" t="s">
        <v>6</v>
      </c>
      <c r="AX658" s="13" t="s">
        <v>85</v>
      </c>
      <c r="AY658" s="238" t="s">
        <v>183</v>
      </c>
    </row>
    <row r="659" spans="2:65" s="1" customFormat="1" ht="16.5" customHeight="1">
      <c r="B659" s="43"/>
      <c r="C659" s="265" t="s">
        <v>904</v>
      </c>
      <c r="D659" s="265" t="s">
        <v>418</v>
      </c>
      <c r="E659" s="266" t="s">
        <v>905</v>
      </c>
      <c r="F659" s="267" t="s">
        <v>906</v>
      </c>
      <c r="G659" s="268" t="s">
        <v>465</v>
      </c>
      <c r="H659" s="269">
        <v>139.7</v>
      </c>
      <c r="I659" s="270"/>
      <c r="J659" s="271">
        <f>ROUND(I659*H659,2)</f>
        <v>0</v>
      </c>
      <c r="K659" s="267" t="s">
        <v>189</v>
      </c>
      <c r="L659" s="272"/>
      <c r="M659" s="273" t="s">
        <v>34</v>
      </c>
      <c r="N659" s="274" t="s">
        <v>49</v>
      </c>
      <c r="O659" s="44"/>
      <c r="P659" s="213">
        <f>O659*H659</f>
        <v>0</v>
      </c>
      <c r="Q659" s="213">
        <v>3E-05</v>
      </c>
      <c r="R659" s="213">
        <f>Q659*H659</f>
        <v>0.004190999999999999</v>
      </c>
      <c r="S659" s="213">
        <v>0</v>
      </c>
      <c r="T659" s="214">
        <f>S659*H659</f>
        <v>0</v>
      </c>
      <c r="AR659" s="25" t="s">
        <v>234</v>
      </c>
      <c r="AT659" s="25" t="s">
        <v>418</v>
      </c>
      <c r="AU659" s="25" t="s">
        <v>196</v>
      </c>
      <c r="AY659" s="25" t="s">
        <v>183</v>
      </c>
      <c r="BE659" s="215">
        <f>IF(N659="základní",J659,0)</f>
        <v>0</v>
      </c>
      <c r="BF659" s="215">
        <f>IF(N659="snížená",J659,0)</f>
        <v>0</v>
      </c>
      <c r="BG659" s="215">
        <f>IF(N659="zákl. přenesená",J659,0)</f>
        <v>0</v>
      </c>
      <c r="BH659" s="215">
        <f>IF(N659="sníž. přenesená",J659,0)</f>
        <v>0</v>
      </c>
      <c r="BI659" s="215">
        <f>IF(N659="nulová",J659,0)</f>
        <v>0</v>
      </c>
      <c r="BJ659" s="25" t="s">
        <v>85</v>
      </c>
      <c r="BK659" s="215">
        <f>ROUND(I659*H659,2)</f>
        <v>0</v>
      </c>
      <c r="BL659" s="25" t="s">
        <v>190</v>
      </c>
      <c r="BM659" s="25" t="s">
        <v>907</v>
      </c>
    </row>
    <row r="660" spans="2:51" s="13" customFormat="1" ht="13.5">
      <c r="B660" s="228"/>
      <c r="C660" s="229"/>
      <c r="D660" s="252" t="s">
        <v>192</v>
      </c>
      <c r="E660" s="229"/>
      <c r="F660" s="275" t="s">
        <v>908</v>
      </c>
      <c r="G660" s="229"/>
      <c r="H660" s="276">
        <v>139.7</v>
      </c>
      <c r="I660" s="233"/>
      <c r="J660" s="229"/>
      <c r="K660" s="229"/>
      <c r="L660" s="234"/>
      <c r="M660" s="235"/>
      <c r="N660" s="236"/>
      <c r="O660" s="236"/>
      <c r="P660" s="236"/>
      <c r="Q660" s="236"/>
      <c r="R660" s="236"/>
      <c r="S660" s="236"/>
      <c r="T660" s="237"/>
      <c r="AT660" s="238" t="s">
        <v>192</v>
      </c>
      <c r="AU660" s="238" t="s">
        <v>196</v>
      </c>
      <c r="AV660" s="13" t="s">
        <v>89</v>
      </c>
      <c r="AW660" s="13" t="s">
        <v>6</v>
      </c>
      <c r="AX660" s="13" t="s">
        <v>85</v>
      </c>
      <c r="AY660" s="238" t="s">
        <v>183</v>
      </c>
    </row>
    <row r="661" spans="2:65" s="1" customFormat="1" ht="16.5" customHeight="1">
      <c r="B661" s="43"/>
      <c r="C661" s="265" t="s">
        <v>909</v>
      </c>
      <c r="D661" s="265" t="s">
        <v>418</v>
      </c>
      <c r="E661" s="266" t="s">
        <v>910</v>
      </c>
      <c r="F661" s="267" t="s">
        <v>911</v>
      </c>
      <c r="G661" s="268" t="s">
        <v>465</v>
      </c>
      <c r="H661" s="269">
        <v>60.06</v>
      </c>
      <c r="I661" s="270"/>
      <c r="J661" s="271">
        <f>ROUND(I661*H661,2)</f>
        <v>0</v>
      </c>
      <c r="K661" s="267" t="s">
        <v>189</v>
      </c>
      <c r="L661" s="272"/>
      <c r="M661" s="273" t="s">
        <v>34</v>
      </c>
      <c r="N661" s="274" t="s">
        <v>49</v>
      </c>
      <c r="O661" s="44"/>
      <c r="P661" s="213">
        <f>O661*H661</f>
        <v>0</v>
      </c>
      <c r="Q661" s="213">
        <v>0.0002</v>
      </c>
      <c r="R661" s="213">
        <f>Q661*H661</f>
        <v>0.012012000000000002</v>
      </c>
      <c r="S661" s="213">
        <v>0</v>
      </c>
      <c r="T661" s="214">
        <f>S661*H661</f>
        <v>0</v>
      </c>
      <c r="AR661" s="25" t="s">
        <v>234</v>
      </c>
      <c r="AT661" s="25" t="s">
        <v>418</v>
      </c>
      <c r="AU661" s="25" t="s">
        <v>196</v>
      </c>
      <c r="AY661" s="25" t="s">
        <v>183</v>
      </c>
      <c r="BE661" s="215">
        <f>IF(N661="základní",J661,0)</f>
        <v>0</v>
      </c>
      <c r="BF661" s="215">
        <f>IF(N661="snížená",J661,0)</f>
        <v>0</v>
      </c>
      <c r="BG661" s="215">
        <f>IF(N661="zákl. přenesená",J661,0)</f>
        <v>0</v>
      </c>
      <c r="BH661" s="215">
        <f>IF(N661="sníž. přenesená",J661,0)</f>
        <v>0</v>
      </c>
      <c r="BI661" s="215">
        <f>IF(N661="nulová",J661,0)</f>
        <v>0</v>
      </c>
      <c r="BJ661" s="25" t="s">
        <v>85</v>
      </c>
      <c r="BK661" s="215">
        <f>ROUND(I661*H661,2)</f>
        <v>0</v>
      </c>
      <c r="BL661" s="25" t="s">
        <v>190</v>
      </c>
      <c r="BM661" s="25" t="s">
        <v>912</v>
      </c>
    </row>
    <row r="662" spans="2:51" s="13" customFormat="1" ht="13.5">
      <c r="B662" s="228"/>
      <c r="C662" s="229"/>
      <c r="D662" s="252" t="s">
        <v>192</v>
      </c>
      <c r="E662" s="229"/>
      <c r="F662" s="275" t="s">
        <v>913</v>
      </c>
      <c r="G662" s="229"/>
      <c r="H662" s="276">
        <v>60.06</v>
      </c>
      <c r="I662" s="233"/>
      <c r="J662" s="229"/>
      <c r="K662" s="229"/>
      <c r="L662" s="234"/>
      <c r="M662" s="235"/>
      <c r="N662" s="236"/>
      <c r="O662" s="236"/>
      <c r="P662" s="236"/>
      <c r="Q662" s="236"/>
      <c r="R662" s="236"/>
      <c r="S662" s="236"/>
      <c r="T662" s="237"/>
      <c r="AT662" s="238" t="s">
        <v>192</v>
      </c>
      <c r="AU662" s="238" t="s">
        <v>196</v>
      </c>
      <c r="AV662" s="13" t="s">
        <v>89</v>
      </c>
      <c r="AW662" s="13" t="s">
        <v>6</v>
      </c>
      <c r="AX662" s="13" t="s">
        <v>85</v>
      </c>
      <c r="AY662" s="238" t="s">
        <v>183</v>
      </c>
    </row>
    <row r="663" spans="2:65" s="1" customFormat="1" ht="25.5" customHeight="1">
      <c r="B663" s="43"/>
      <c r="C663" s="204" t="s">
        <v>914</v>
      </c>
      <c r="D663" s="204" t="s">
        <v>185</v>
      </c>
      <c r="E663" s="205" t="s">
        <v>915</v>
      </c>
      <c r="F663" s="206" t="s">
        <v>916</v>
      </c>
      <c r="G663" s="207" t="s">
        <v>465</v>
      </c>
      <c r="H663" s="208">
        <v>19.93</v>
      </c>
      <c r="I663" s="209"/>
      <c r="J663" s="210">
        <f>ROUND(I663*H663,2)</f>
        <v>0</v>
      </c>
      <c r="K663" s="206" t="s">
        <v>189</v>
      </c>
      <c r="L663" s="63"/>
      <c r="M663" s="211" t="s">
        <v>34</v>
      </c>
      <c r="N663" s="212" t="s">
        <v>49</v>
      </c>
      <c r="O663" s="44"/>
      <c r="P663" s="213">
        <f>O663*H663</f>
        <v>0</v>
      </c>
      <c r="Q663" s="213">
        <v>0</v>
      </c>
      <c r="R663" s="213">
        <f>Q663*H663</f>
        <v>0</v>
      </c>
      <c r="S663" s="213">
        <v>0</v>
      </c>
      <c r="T663" s="214">
        <f>S663*H663</f>
        <v>0</v>
      </c>
      <c r="AR663" s="25" t="s">
        <v>190</v>
      </c>
      <c r="AT663" s="25" t="s">
        <v>185</v>
      </c>
      <c r="AU663" s="25" t="s">
        <v>196</v>
      </c>
      <c r="AY663" s="25" t="s">
        <v>183</v>
      </c>
      <c r="BE663" s="215">
        <f>IF(N663="základní",J663,0)</f>
        <v>0</v>
      </c>
      <c r="BF663" s="215">
        <f>IF(N663="snížená",J663,0)</f>
        <v>0</v>
      </c>
      <c r="BG663" s="215">
        <f>IF(N663="zákl. přenesená",J663,0)</f>
        <v>0</v>
      </c>
      <c r="BH663" s="215">
        <f>IF(N663="sníž. přenesená",J663,0)</f>
        <v>0</v>
      </c>
      <c r="BI663" s="215">
        <f>IF(N663="nulová",J663,0)</f>
        <v>0</v>
      </c>
      <c r="BJ663" s="25" t="s">
        <v>85</v>
      </c>
      <c r="BK663" s="215">
        <f>ROUND(I663*H663,2)</f>
        <v>0</v>
      </c>
      <c r="BL663" s="25" t="s">
        <v>190</v>
      </c>
      <c r="BM663" s="25" t="s">
        <v>917</v>
      </c>
    </row>
    <row r="664" spans="2:51" s="13" customFormat="1" ht="13.5">
      <c r="B664" s="228"/>
      <c r="C664" s="229"/>
      <c r="D664" s="218" t="s">
        <v>192</v>
      </c>
      <c r="E664" s="230" t="s">
        <v>34</v>
      </c>
      <c r="F664" s="231" t="s">
        <v>918</v>
      </c>
      <c r="G664" s="229"/>
      <c r="H664" s="232">
        <v>19.93</v>
      </c>
      <c r="I664" s="233"/>
      <c r="J664" s="229"/>
      <c r="K664" s="229"/>
      <c r="L664" s="234"/>
      <c r="M664" s="235"/>
      <c r="N664" s="236"/>
      <c r="O664" s="236"/>
      <c r="P664" s="236"/>
      <c r="Q664" s="236"/>
      <c r="R664" s="236"/>
      <c r="S664" s="236"/>
      <c r="T664" s="237"/>
      <c r="AT664" s="238" t="s">
        <v>192</v>
      </c>
      <c r="AU664" s="238" t="s">
        <v>196</v>
      </c>
      <c r="AV664" s="13" t="s">
        <v>89</v>
      </c>
      <c r="AW664" s="13" t="s">
        <v>41</v>
      </c>
      <c r="AX664" s="13" t="s">
        <v>78</v>
      </c>
      <c r="AY664" s="238" t="s">
        <v>183</v>
      </c>
    </row>
    <row r="665" spans="2:51" s="14" customFormat="1" ht="13.5">
      <c r="B665" s="239"/>
      <c r="C665" s="240"/>
      <c r="D665" s="252" t="s">
        <v>192</v>
      </c>
      <c r="E665" s="262" t="s">
        <v>34</v>
      </c>
      <c r="F665" s="263" t="s">
        <v>195</v>
      </c>
      <c r="G665" s="240"/>
      <c r="H665" s="264">
        <v>19.93</v>
      </c>
      <c r="I665" s="244"/>
      <c r="J665" s="240"/>
      <c r="K665" s="240"/>
      <c r="L665" s="245"/>
      <c r="M665" s="246"/>
      <c r="N665" s="247"/>
      <c r="O665" s="247"/>
      <c r="P665" s="247"/>
      <c r="Q665" s="247"/>
      <c r="R665" s="247"/>
      <c r="S665" s="247"/>
      <c r="T665" s="248"/>
      <c r="AT665" s="249" t="s">
        <v>192</v>
      </c>
      <c r="AU665" s="249" t="s">
        <v>196</v>
      </c>
      <c r="AV665" s="14" t="s">
        <v>196</v>
      </c>
      <c r="AW665" s="14" t="s">
        <v>41</v>
      </c>
      <c r="AX665" s="14" t="s">
        <v>85</v>
      </c>
      <c r="AY665" s="249" t="s">
        <v>183</v>
      </c>
    </row>
    <row r="666" spans="2:65" s="1" customFormat="1" ht="16.5" customHeight="1">
      <c r="B666" s="43"/>
      <c r="C666" s="265" t="s">
        <v>919</v>
      </c>
      <c r="D666" s="265" t="s">
        <v>418</v>
      </c>
      <c r="E666" s="266" t="s">
        <v>920</v>
      </c>
      <c r="F666" s="267" t="s">
        <v>921</v>
      </c>
      <c r="G666" s="268" t="s">
        <v>465</v>
      </c>
      <c r="H666" s="269">
        <v>21.923</v>
      </c>
      <c r="I666" s="270"/>
      <c r="J666" s="271">
        <f>ROUND(I666*H666,2)</f>
        <v>0</v>
      </c>
      <c r="K666" s="267" t="s">
        <v>189</v>
      </c>
      <c r="L666" s="272"/>
      <c r="M666" s="273" t="s">
        <v>34</v>
      </c>
      <c r="N666" s="274" t="s">
        <v>49</v>
      </c>
      <c r="O666" s="44"/>
      <c r="P666" s="213">
        <f>O666*H666</f>
        <v>0</v>
      </c>
      <c r="Q666" s="213">
        <v>0.0005</v>
      </c>
      <c r="R666" s="213">
        <f>Q666*H666</f>
        <v>0.010961499999999999</v>
      </c>
      <c r="S666" s="213">
        <v>0</v>
      </c>
      <c r="T666" s="214">
        <f>S666*H666</f>
        <v>0</v>
      </c>
      <c r="AR666" s="25" t="s">
        <v>234</v>
      </c>
      <c r="AT666" s="25" t="s">
        <v>418</v>
      </c>
      <c r="AU666" s="25" t="s">
        <v>196</v>
      </c>
      <c r="AY666" s="25" t="s">
        <v>183</v>
      </c>
      <c r="BE666" s="215">
        <f>IF(N666="základní",J666,0)</f>
        <v>0</v>
      </c>
      <c r="BF666" s="215">
        <f>IF(N666="snížená",J666,0)</f>
        <v>0</v>
      </c>
      <c r="BG666" s="215">
        <f>IF(N666="zákl. přenesená",J666,0)</f>
        <v>0</v>
      </c>
      <c r="BH666" s="215">
        <f>IF(N666="sníž. přenesená",J666,0)</f>
        <v>0</v>
      </c>
      <c r="BI666" s="215">
        <f>IF(N666="nulová",J666,0)</f>
        <v>0</v>
      </c>
      <c r="BJ666" s="25" t="s">
        <v>85</v>
      </c>
      <c r="BK666" s="215">
        <f>ROUND(I666*H666,2)</f>
        <v>0</v>
      </c>
      <c r="BL666" s="25" t="s">
        <v>190</v>
      </c>
      <c r="BM666" s="25" t="s">
        <v>922</v>
      </c>
    </row>
    <row r="667" spans="2:51" s="13" customFormat="1" ht="13.5">
      <c r="B667" s="228"/>
      <c r="C667" s="229"/>
      <c r="D667" s="252" t="s">
        <v>192</v>
      </c>
      <c r="E667" s="229"/>
      <c r="F667" s="275" t="s">
        <v>923</v>
      </c>
      <c r="G667" s="229"/>
      <c r="H667" s="276">
        <v>21.923</v>
      </c>
      <c r="I667" s="233"/>
      <c r="J667" s="229"/>
      <c r="K667" s="229"/>
      <c r="L667" s="234"/>
      <c r="M667" s="235"/>
      <c r="N667" s="236"/>
      <c r="O667" s="236"/>
      <c r="P667" s="236"/>
      <c r="Q667" s="236"/>
      <c r="R667" s="236"/>
      <c r="S667" s="236"/>
      <c r="T667" s="237"/>
      <c r="AT667" s="238" t="s">
        <v>192</v>
      </c>
      <c r="AU667" s="238" t="s">
        <v>196</v>
      </c>
      <c r="AV667" s="13" t="s">
        <v>89</v>
      </c>
      <c r="AW667" s="13" t="s">
        <v>6</v>
      </c>
      <c r="AX667" s="13" t="s">
        <v>85</v>
      </c>
      <c r="AY667" s="238" t="s">
        <v>183</v>
      </c>
    </row>
    <row r="668" spans="2:65" s="1" customFormat="1" ht="25.5" customHeight="1">
      <c r="B668" s="43"/>
      <c r="C668" s="204" t="s">
        <v>924</v>
      </c>
      <c r="D668" s="204" t="s">
        <v>185</v>
      </c>
      <c r="E668" s="205" t="s">
        <v>925</v>
      </c>
      <c r="F668" s="206" t="s">
        <v>926</v>
      </c>
      <c r="G668" s="207" t="s">
        <v>465</v>
      </c>
      <c r="H668" s="208">
        <v>428.88</v>
      </c>
      <c r="I668" s="209"/>
      <c r="J668" s="210">
        <f>ROUND(I668*H668,2)</f>
        <v>0</v>
      </c>
      <c r="K668" s="206" t="s">
        <v>189</v>
      </c>
      <c r="L668" s="63"/>
      <c r="M668" s="211" t="s">
        <v>34</v>
      </c>
      <c r="N668" s="212" t="s">
        <v>49</v>
      </c>
      <c r="O668" s="44"/>
      <c r="P668" s="213">
        <f>O668*H668</f>
        <v>0</v>
      </c>
      <c r="Q668" s="213">
        <v>0</v>
      </c>
      <c r="R668" s="213">
        <f>Q668*H668</f>
        <v>0</v>
      </c>
      <c r="S668" s="213">
        <v>0</v>
      </c>
      <c r="T668" s="214">
        <f>S668*H668</f>
        <v>0</v>
      </c>
      <c r="AR668" s="25" t="s">
        <v>190</v>
      </c>
      <c r="AT668" s="25" t="s">
        <v>185</v>
      </c>
      <c r="AU668" s="25" t="s">
        <v>196</v>
      </c>
      <c r="AY668" s="25" t="s">
        <v>183</v>
      </c>
      <c r="BE668" s="215">
        <f>IF(N668="základní",J668,0)</f>
        <v>0</v>
      </c>
      <c r="BF668" s="215">
        <f>IF(N668="snížená",J668,0)</f>
        <v>0</v>
      </c>
      <c r="BG668" s="215">
        <f>IF(N668="zákl. přenesená",J668,0)</f>
        <v>0</v>
      </c>
      <c r="BH668" s="215">
        <f>IF(N668="sníž. přenesená",J668,0)</f>
        <v>0</v>
      </c>
      <c r="BI668" s="215">
        <f>IF(N668="nulová",J668,0)</f>
        <v>0</v>
      </c>
      <c r="BJ668" s="25" t="s">
        <v>85</v>
      </c>
      <c r="BK668" s="215">
        <f>ROUND(I668*H668,2)</f>
        <v>0</v>
      </c>
      <c r="BL668" s="25" t="s">
        <v>190</v>
      </c>
      <c r="BM668" s="25" t="s">
        <v>927</v>
      </c>
    </row>
    <row r="669" spans="2:51" s="12" customFormat="1" ht="13.5">
      <c r="B669" s="216"/>
      <c r="C669" s="217"/>
      <c r="D669" s="218" t="s">
        <v>192</v>
      </c>
      <c r="E669" s="219" t="s">
        <v>34</v>
      </c>
      <c r="F669" s="220" t="s">
        <v>928</v>
      </c>
      <c r="G669" s="217"/>
      <c r="H669" s="221" t="s">
        <v>34</v>
      </c>
      <c r="I669" s="222"/>
      <c r="J669" s="217"/>
      <c r="K669" s="217"/>
      <c r="L669" s="223"/>
      <c r="M669" s="224"/>
      <c r="N669" s="225"/>
      <c r="O669" s="225"/>
      <c r="P669" s="225"/>
      <c r="Q669" s="225"/>
      <c r="R669" s="225"/>
      <c r="S669" s="225"/>
      <c r="T669" s="226"/>
      <c r="AT669" s="227" t="s">
        <v>192</v>
      </c>
      <c r="AU669" s="227" t="s">
        <v>196</v>
      </c>
      <c r="AV669" s="12" t="s">
        <v>85</v>
      </c>
      <c r="AW669" s="12" t="s">
        <v>41</v>
      </c>
      <c r="AX669" s="12" t="s">
        <v>78</v>
      </c>
      <c r="AY669" s="227" t="s">
        <v>183</v>
      </c>
    </row>
    <row r="670" spans="2:51" s="13" customFormat="1" ht="13.5">
      <c r="B670" s="228"/>
      <c r="C670" s="229"/>
      <c r="D670" s="218" t="s">
        <v>192</v>
      </c>
      <c r="E670" s="230" t="s">
        <v>34</v>
      </c>
      <c r="F670" s="231" t="s">
        <v>878</v>
      </c>
      <c r="G670" s="229"/>
      <c r="H670" s="232">
        <v>83.2</v>
      </c>
      <c r="I670" s="233"/>
      <c r="J670" s="229"/>
      <c r="K670" s="229"/>
      <c r="L670" s="234"/>
      <c r="M670" s="235"/>
      <c r="N670" s="236"/>
      <c r="O670" s="236"/>
      <c r="P670" s="236"/>
      <c r="Q670" s="236"/>
      <c r="R670" s="236"/>
      <c r="S670" s="236"/>
      <c r="T670" s="237"/>
      <c r="AT670" s="238" t="s">
        <v>192</v>
      </c>
      <c r="AU670" s="238" t="s">
        <v>196</v>
      </c>
      <c r="AV670" s="13" t="s">
        <v>89</v>
      </c>
      <c r="AW670" s="13" t="s">
        <v>41</v>
      </c>
      <c r="AX670" s="13" t="s">
        <v>78</v>
      </c>
      <c r="AY670" s="238" t="s">
        <v>183</v>
      </c>
    </row>
    <row r="671" spans="2:51" s="13" customFormat="1" ht="13.5">
      <c r="B671" s="228"/>
      <c r="C671" s="229"/>
      <c r="D671" s="218" t="s">
        <v>192</v>
      </c>
      <c r="E671" s="230" t="s">
        <v>34</v>
      </c>
      <c r="F671" s="231" t="s">
        <v>929</v>
      </c>
      <c r="G671" s="229"/>
      <c r="H671" s="232">
        <v>23.56</v>
      </c>
      <c r="I671" s="233"/>
      <c r="J671" s="229"/>
      <c r="K671" s="229"/>
      <c r="L671" s="234"/>
      <c r="M671" s="235"/>
      <c r="N671" s="236"/>
      <c r="O671" s="236"/>
      <c r="P671" s="236"/>
      <c r="Q671" s="236"/>
      <c r="R671" s="236"/>
      <c r="S671" s="236"/>
      <c r="T671" s="237"/>
      <c r="AT671" s="238" t="s">
        <v>192</v>
      </c>
      <c r="AU671" s="238" t="s">
        <v>196</v>
      </c>
      <c r="AV671" s="13" t="s">
        <v>89</v>
      </c>
      <c r="AW671" s="13" t="s">
        <v>41</v>
      </c>
      <c r="AX671" s="13" t="s">
        <v>78</v>
      </c>
      <c r="AY671" s="238" t="s">
        <v>183</v>
      </c>
    </row>
    <row r="672" spans="2:51" s="13" customFormat="1" ht="13.5">
      <c r="B672" s="228"/>
      <c r="C672" s="229"/>
      <c r="D672" s="218" t="s">
        <v>192</v>
      </c>
      <c r="E672" s="230" t="s">
        <v>34</v>
      </c>
      <c r="F672" s="231" t="s">
        <v>879</v>
      </c>
      <c r="G672" s="229"/>
      <c r="H672" s="232">
        <v>89.6</v>
      </c>
      <c r="I672" s="233"/>
      <c r="J672" s="229"/>
      <c r="K672" s="229"/>
      <c r="L672" s="234"/>
      <c r="M672" s="235"/>
      <c r="N672" s="236"/>
      <c r="O672" s="236"/>
      <c r="P672" s="236"/>
      <c r="Q672" s="236"/>
      <c r="R672" s="236"/>
      <c r="S672" s="236"/>
      <c r="T672" s="237"/>
      <c r="AT672" s="238" t="s">
        <v>192</v>
      </c>
      <c r="AU672" s="238" t="s">
        <v>196</v>
      </c>
      <c r="AV672" s="13" t="s">
        <v>89</v>
      </c>
      <c r="AW672" s="13" t="s">
        <v>41</v>
      </c>
      <c r="AX672" s="13" t="s">
        <v>78</v>
      </c>
      <c r="AY672" s="238" t="s">
        <v>183</v>
      </c>
    </row>
    <row r="673" spans="2:51" s="13" customFormat="1" ht="13.5">
      <c r="B673" s="228"/>
      <c r="C673" s="229"/>
      <c r="D673" s="218" t="s">
        <v>192</v>
      </c>
      <c r="E673" s="230" t="s">
        <v>34</v>
      </c>
      <c r="F673" s="231" t="s">
        <v>930</v>
      </c>
      <c r="G673" s="229"/>
      <c r="H673" s="232">
        <v>18.08</v>
      </c>
      <c r="I673" s="233"/>
      <c r="J673" s="229"/>
      <c r="K673" s="229"/>
      <c r="L673" s="234"/>
      <c r="M673" s="235"/>
      <c r="N673" s="236"/>
      <c r="O673" s="236"/>
      <c r="P673" s="236"/>
      <c r="Q673" s="236"/>
      <c r="R673" s="236"/>
      <c r="S673" s="236"/>
      <c r="T673" s="237"/>
      <c r="AT673" s="238" t="s">
        <v>192</v>
      </c>
      <c r="AU673" s="238" t="s">
        <v>196</v>
      </c>
      <c r="AV673" s="13" t="s">
        <v>89</v>
      </c>
      <c r="AW673" s="13" t="s">
        <v>41</v>
      </c>
      <c r="AX673" s="13" t="s">
        <v>78</v>
      </c>
      <c r="AY673" s="238" t="s">
        <v>183</v>
      </c>
    </row>
    <row r="674" spans="2:51" s="14" customFormat="1" ht="13.5">
      <c r="B674" s="239"/>
      <c r="C674" s="240"/>
      <c r="D674" s="218" t="s">
        <v>192</v>
      </c>
      <c r="E674" s="241" t="s">
        <v>34</v>
      </c>
      <c r="F674" s="242" t="s">
        <v>195</v>
      </c>
      <c r="G674" s="240"/>
      <c r="H674" s="243">
        <v>214.44</v>
      </c>
      <c r="I674" s="244"/>
      <c r="J674" s="240"/>
      <c r="K674" s="240"/>
      <c r="L674" s="245"/>
      <c r="M674" s="246"/>
      <c r="N674" s="247"/>
      <c r="O674" s="247"/>
      <c r="P674" s="247"/>
      <c r="Q674" s="247"/>
      <c r="R674" s="247"/>
      <c r="S674" s="247"/>
      <c r="T674" s="248"/>
      <c r="AT674" s="249" t="s">
        <v>192</v>
      </c>
      <c r="AU674" s="249" t="s">
        <v>196</v>
      </c>
      <c r="AV674" s="14" t="s">
        <v>196</v>
      </c>
      <c r="AW674" s="14" t="s">
        <v>41</v>
      </c>
      <c r="AX674" s="14" t="s">
        <v>78</v>
      </c>
      <c r="AY674" s="249" t="s">
        <v>183</v>
      </c>
    </row>
    <row r="675" spans="2:51" s="12" customFormat="1" ht="13.5">
      <c r="B675" s="216"/>
      <c r="C675" s="217"/>
      <c r="D675" s="218" t="s">
        <v>192</v>
      </c>
      <c r="E675" s="219" t="s">
        <v>34</v>
      </c>
      <c r="F675" s="220" t="s">
        <v>931</v>
      </c>
      <c r="G675" s="217"/>
      <c r="H675" s="221" t="s">
        <v>34</v>
      </c>
      <c r="I675" s="222"/>
      <c r="J675" s="217"/>
      <c r="K675" s="217"/>
      <c r="L675" s="223"/>
      <c r="M675" s="224"/>
      <c r="N675" s="225"/>
      <c r="O675" s="225"/>
      <c r="P675" s="225"/>
      <c r="Q675" s="225"/>
      <c r="R675" s="225"/>
      <c r="S675" s="225"/>
      <c r="T675" s="226"/>
      <c r="AT675" s="227" t="s">
        <v>192</v>
      </c>
      <c r="AU675" s="227" t="s">
        <v>196</v>
      </c>
      <c r="AV675" s="12" t="s">
        <v>85</v>
      </c>
      <c r="AW675" s="12" t="s">
        <v>41</v>
      </c>
      <c r="AX675" s="12" t="s">
        <v>78</v>
      </c>
      <c r="AY675" s="227" t="s">
        <v>183</v>
      </c>
    </row>
    <row r="676" spans="2:51" s="13" customFormat="1" ht="13.5">
      <c r="B676" s="228"/>
      <c r="C676" s="229"/>
      <c r="D676" s="218" t="s">
        <v>192</v>
      </c>
      <c r="E676" s="230" t="s">
        <v>34</v>
      </c>
      <c r="F676" s="231" t="s">
        <v>878</v>
      </c>
      <c r="G676" s="229"/>
      <c r="H676" s="232">
        <v>83.2</v>
      </c>
      <c r="I676" s="233"/>
      <c r="J676" s="229"/>
      <c r="K676" s="229"/>
      <c r="L676" s="234"/>
      <c r="M676" s="235"/>
      <c r="N676" s="236"/>
      <c r="O676" s="236"/>
      <c r="P676" s="236"/>
      <c r="Q676" s="236"/>
      <c r="R676" s="236"/>
      <c r="S676" s="236"/>
      <c r="T676" s="237"/>
      <c r="AT676" s="238" t="s">
        <v>192</v>
      </c>
      <c r="AU676" s="238" t="s">
        <v>196</v>
      </c>
      <c r="AV676" s="13" t="s">
        <v>89</v>
      </c>
      <c r="AW676" s="13" t="s">
        <v>41</v>
      </c>
      <c r="AX676" s="13" t="s">
        <v>78</v>
      </c>
      <c r="AY676" s="238" t="s">
        <v>183</v>
      </c>
    </row>
    <row r="677" spans="2:51" s="13" customFormat="1" ht="13.5">
      <c r="B677" s="228"/>
      <c r="C677" s="229"/>
      <c r="D677" s="218" t="s">
        <v>192</v>
      </c>
      <c r="E677" s="230" t="s">
        <v>34</v>
      </c>
      <c r="F677" s="231" t="s">
        <v>929</v>
      </c>
      <c r="G677" s="229"/>
      <c r="H677" s="232">
        <v>23.56</v>
      </c>
      <c r="I677" s="233"/>
      <c r="J677" s="229"/>
      <c r="K677" s="229"/>
      <c r="L677" s="234"/>
      <c r="M677" s="235"/>
      <c r="N677" s="236"/>
      <c r="O677" s="236"/>
      <c r="P677" s="236"/>
      <c r="Q677" s="236"/>
      <c r="R677" s="236"/>
      <c r="S677" s="236"/>
      <c r="T677" s="237"/>
      <c r="AT677" s="238" t="s">
        <v>192</v>
      </c>
      <c r="AU677" s="238" t="s">
        <v>196</v>
      </c>
      <c r="AV677" s="13" t="s">
        <v>89</v>
      </c>
      <c r="AW677" s="13" t="s">
        <v>41</v>
      </c>
      <c r="AX677" s="13" t="s">
        <v>78</v>
      </c>
      <c r="AY677" s="238" t="s">
        <v>183</v>
      </c>
    </row>
    <row r="678" spans="2:51" s="13" customFormat="1" ht="13.5">
      <c r="B678" s="228"/>
      <c r="C678" s="229"/>
      <c r="D678" s="218" t="s">
        <v>192</v>
      </c>
      <c r="E678" s="230" t="s">
        <v>34</v>
      </c>
      <c r="F678" s="231" t="s">
        <v>879</v>
      </c>
      <c r="G678" s="229"/>
      <c r="H678" s="232">
        <v>89.6</v>
      </c>
      <c r="I678" s="233"/>
      <c r="J678" s="229"/>
      <c r="K678" s="229"/>
      <c r="L678" s="234"/>
      <c r="M678" s="235"/>
      <c r="N678" s="236"/>
      <c r="O678" s="236"/>
      <c r="P678" s="236"/>
      <c r="Q678" s="236"/>
      <c r="R678" s="236"/>
      <c r="S678" s="236"/>
      <c r="T678" s="237"/>
      <c r="AT678" s="238" t="s">
        <v>192</v>
      </c>
      <c r="AU678" s="238" t="s">
        <v>196</v>
      </c>
      <c r="AV678" s="13" t="s">
        <v>89</v>
      </c>
      <c r="AW678" s="13" t="s">
        <v>41</v>
      </c>
      <c r="AX678" s="13" t="s">
        <v>78</v>
      </c>
      <c r="AY678" s="238" t="s">
        <v>183</v>
      </c>
    </row>
    <row r="679" spans="2:51" s="13" customFormat="1" ht="13.5">
      <c r="B679" s="228"/>
      <c r="C679" s="229"/>
      <c r="D679" s="218" t="s">
        <v>192</v>
      </c>
      <c r="E679" s="230" t="s">
        <v>34</v>
      </c>
      <c r="F679" s="231" t="s">
        <v>930</v>
      </c>
      <c r="G679" s="229"/>
      <c r="H679" s="232">
        <v>18.08</v>
      </c>
      <c r="I679" s="233"/>
      <c r="J679" s="229"/>
      <c r="K679" s="229"/>
      <c r="L679" s="234"/>
      <c r="M679" s="235"/>
      <c r="N679" s="236"/>
      <c r="O679" s="236"/>
      <c r="P679" s="236"/>
      <c r="Q679" s="236"/>
      <c r="R679" s="236"/>
      <c r="S679" s="236"/>
      <c r="T679" s="237"/>
      <c r="AT679" s="238" t="s">
        <v>192</v>
      </c>
      <c r="AU679" s="238" t="s">
        <v>196</v>
      </c>
      <c r="AV679" s="13" t="s">
        <v>89</v>
      </c>
      <c r="AW679" s="13" t="s">
        <v>41</v>
      </c>
      <c r="AX679" s="13" t="s">
        <v>78</v>
      </c>
      <c r="AY679" s="238" t="s">
        <v>183</v>
      </c>
    </row>
    <row r="680" spans="2:51" s="14" customFormat="1" ht="13.5">
      <c r="B680" s="239"/>
      <c r="C680" s="240"/>
      <c r="D680" s="218" t="s">
        <v>192</v>
      </c>
      <c r="E680" s="241" t="s">
        <v>34</v>
      </c>
      <c r="F680" s="242" t="s">
        <v>195</v>
      </c>
      <c r="G680" s="240"/>
      <c r="H680" s="243">
        <v>214.44</v>
      </c>
      <c r="I680" s="244"/>
      <c r="J680" s="240"/>
      <c r="K680" s="240"/>
      <c r="L680" s="245"/>
      <c r="M680" s="246"/>
      <c r="N680" s="247"/>
      <c r="O680" s="247"/>
      <c r="P680" s="247"/>
      <c r="Q680" s="247"/>
      <c r="R680" s="247"/>
      <c r="S680" s="247"/>
      <c r="T680" s="248"/>
      <c r="AT680" s="249" t="s">
        <v>192</v>
      </c>
      <c r="AU680" s="249" t="s">
        <v>196</v>
      </c>
      <c r="AV680" s="14" t="s">
        <v>196</v>
      </c>
      <c r="AW680" s="14" t="s">
        <v>41</v>
      </c>
      <c r="AX680" s="14" t="s">
        <v>78</v>
      </c>
      <c r="AY680" s="249" t="s">
        <v>183</v>
      </c>
    </row>
    <row r="681" spans="2:51" s="15" customFormat="1" ht="13.5">
      <c r="B681" s="250"/>
      <c r="C681" s="251"/>
      <c r="D681" s="252" t="s">
        <v>192</v>
      </c>
      <c r="E681" s="253" t="s">
        <v>34</v>
      </c>
      <c r="F681" s="254" t="s">
        <v>201</v>
      </c>
      <c r="G681" s="251"/>
      <c r="H681" s="255">
        <v>428.88</v>
      </c>
      <c r="I681" s="256"/>
      <c r="J681" s="251"/>
      <c r="K681" s="251"/>
      <c r="L681" s="257"/>
      <c r="M681" s="258"/>
      <c r="N681" s="259"/>
      <c r="O681" s="259"/>
      <c r="P681" s="259"/>
      <c r="Q681" s="259"/>
      <c r="R681" s="259"/>
      <c r="S681" s="259"/>
      <c r="T681" s="260"/>
      <c r="AT681" s="261" t="s">
        <v>192</v>
      </c>
      <c r="AU681" s="261" t="s">
        <v>196</v>
      </c>
      <c r="AV681" s="15" t="s">
        <v>190</v>
      </c>
      <c r="AW681" s="15" t="s">
        <v>41</v>
      </c>
      <c r="AX681" s="15" t="s">
        <v>85</v>
      </c>
      <c r="AY681" s="261" t="s">
        <v>183</v>
      </c>
    </row>
    <row r="682" spans="2:65" s="1" customFormat="1" ht="16.5" customHeight="1">
      <c r="B682" s="43"/>
      <c r="C682" s="265" t="s">
        <v>932</v>
      </c>
      <c r="D682" s="265" t="s">
        <v>418</v>
      </c>
      <c r="E682" s="266" t="s">
        <v>933</v>
      </c>
      <c r="F682" s="267" t="s">
        <v>934</v>
      </c>
      <c r="G682" s="268" t="s">
        <v>465</v>
      </c>
      <c r="H682" s="269">
        <v>471.768</v>
      </c>
      <c r="I682" s="270"/>
      <c r="J682" s="271">
        <f>ROUND(I682*H682,2)</f>
        <v>0</v>
      </c>
      <c r="K682" s="267" t="s">
        <v>189</v>
      </c>
      <c r="L682" s="272"/>
      <c r="M682" s="273" t="s">
        <v>34</v>
      </c>
      <c r="N682" s="274" t="s">
        <v>49</v>
      </c>
      <c r="O682" s="44"/>
      <c r="P682" s="213">
        <f>O682*H682</f>
        <v>0</v>
      </c>
      <c r="Q682" s="213">
        <v>3E-05</v>
      </c>
      <c r="R682" s="213">
        <f>Q682*H682</f>
        <v>0.014153039999999999</v>
      </c>
      <c r="S682" s="213">
        <v>0</v>
      </c>
      <c r="T682" s="214">
        <f>S682*H682</f>
        <v>0</v>
      </c>
      <c r="AR682" s="25" t="s">
        <v>234</v>
      </c>
      <c r="AT682" s="25" t="s">
        <v>418</v>
      </c>
      <c r="AU682" s="25" t="s">
        <v>196</v>
      </c>
      <c r="AY682" s="25" t="s">
        <v>183</v>
      </c>
      <c r="BE682" s="215">
        <f>IF(N682="základní",J682,0)</f>
        <v>0</v>
      </c>
      <c r="BF682" s="215">
        <f>IF(N682="snížená",J682,0)</f>
        <v>0</v>
      </c>
      <c r="BG682" s="215">
        <f>IF(N682="zákl. přenesená",J682,0)</f>
        <v>0</v>
      </c>
      <c r="BH682" s="215">
        <f>IF(N682="sníž. přenesená",J682,0)</f>
        <v>0</v>
      </c>
      <c r="BI682" s="215">
        <f>IF(N682="nulová",J682,0)</f>
        <v>0</v>
      </c>
      <c r="BJ682" s="25" t="s">
        <v>85</v>
      </c>
      <c r="BK682" s="215">
        <f>ROUND(I682*H682,2)</f>
        <v>0</v>
      </c>
      <c r="BL682" s="25" t="s">
        <v>190</v>
      </c>
      <c r="BM682" s="25" t="s">
        <v>935</v>
      </c>
    </row>
    <row r="683" spans="2:51" s="13" customFormat="1" ht="13.5">
      <c r="B683" s="228"/>
      <c r="C683" s="229"/>
      <c r="D683" s="252" t="s">
        <v>192</v>
      </c>
      <c r="E683" s="229"/>
      <c r="F683" s="275" t="s">
        <v>936</v>
      </c>
      <c r="G683" s="229"/>
      <c r="H683" s="276">
        <v>471.768</v>
      </c>
      <c r="I683" s="233"/>
      <c r="J683" s="229"/>
      <c r="K683" s="229"/>
      <c r="L683" s="234"/>
      <c r="M683" s="235"/>
      <c r="N683" s="236"/>
      <c r="O683" s="236"/>
      <c r="P683" s="236"/>
      <c r="Q683" s="236"/>
      <c r="R683" s="236"/>
      <c r="S683" s="236"/>
      <c r="T683" s="237"/>
      <c r="AT683" s="238" t="s">
        <v>192</v>
      </c>
      <c r="AU683" s="238" t="s">
        <v>196</v>
      </c>
      <c r="AV683" s="13" t="s">
        <v>89</v>
      </c>
      <c r="AW683" s="13" t="s">
        <v>6</v>
      </c>
      <c r="AX683" s="13" t="s">
        <v>85</v>
      </c>
      <c r="AY683" s="238" t="s">
        <v>183</v>
      </c>
    </row>
    <row r="684" spans="2:65" s="1" customFormat="1" ht="25.5" customHeight="1">
      <c r="B684" s="43"/>
      <c r="C684" s="204" t="s">
        <v>937</v>
      </c>
      <c r="D684" s="204" t="s">
        <v>185</v>
      </c>
      <c r="E684" s="205" t="s">
        <v>938</v>
      </c>
      <c r="F684" s="206" t="s">
        <v>939</v>
      </c>
      <c r="G684" s="207" t="s">
        <v>465</v>
      </c>
      <c r="H684" s="208">
        <v>75.25</v>
      </c>
      <c r="I684" s="209"/>
      <c r="J684" s="210">
        <f>ROUND(I684*H684,2)</f>
        <v>0</v>
      </c>
      <c r="K684" s="206" t="s">
        <v>189</v>
      </c>
      <c r="L684" s="63"/>
      <c r="M684" s="211" t="s">
        <v>34</v>
      </c>
      <c r="N684" s="212" t="s">
        <v>49</v>
      </c>
      <c r="O684" s="44"/>
      <c r="P684" s="213">
        <f>O684*H684</f>
        <v>0</v>
      </c>
      <c r="Q684" s="213">
        <v>6E-05</v>
      </c>
      <c r="R684" s="213">
        <f>Q684*H684</f>
        <v>0.004515</v>
      </c>
      <c r="S684" s="213">
        <v>0</v>
      </c>
      <c r="T684" s="214">
        <f>S684*H684</f>
        <v>0</v>
      </c>
      <c r="AR684" s="25" t="s">
        <v>190</v>
      </c>
      <c r="AT684" s="25" t="s">
        <v>185</v>
      </c>
      <c r="AU684" s="25" t="s">
        <v>196</v>
      </c>
      <c r="AY684" s="25" t="s">
        <v>183</v>
      </c>
      <c r="BE684" s="215">
        <f>IF(N684="základní",J684,0)</f>
        <v>0</v>
      </c>
      <c r="BF684" s="215">
        <f>IF(N684="snížená",J684,0)</f>
        <v>0</v>
      </c>
      <c r="BG684" s="215">
        <f>IF(N684="zákl. přenesená",J684,0)</f>
        <v>0</v>
      </c>
      <c r="BH684" s="215">
        <f>IF(N684="sníž. přenesená",J684,0)</f>
        <v>0</v>
      </c>
      <c r="BI684" s="215">
        <f>IF(N684="nulová",J684,0)</f>
        <v>0</v>
      </c>
      <c r="BJ684" s="25" t="s">
        <v>85</v>
      </c>
      <c r="BK684" s="215">
        <f>ROUND(I684*H684,2)</f>
        <v>0</v>
      </c>
      <c r="BL684" s="25" t="s">
        <v>190</v>
      </c>
      <c r="BM684" s="25" t="s">
        <v>940</v>
      </c>
    </row>
    <row r="685" spans="2:51" s="13" customFormat="1" ht="13.5">
      <c r="B685" s="228"/>
      <c r="C685" s="229"/>
      <c r="D685" s="218" t="s">
        <v>192</v>
      </c>
      <c r="E685" s="230" t="s">
        <v>34</v>
      </c>
      <c r="F685" s="231" t="s">
        <v>941</v>
      </c>
      <c r="G685" s="229"/>
      <c r="H685" s="232">
        <v>75.25</v>
      </c>
      <c r="I685" s="233"/>
      <c r="J685" s="229"/>
      <c r="K685" s="229"/>
      <c r="L685" s="234"/>
      <c r="M685" s="235"/>
      <c r="N685" s="236"/>
      <c r="O685" s="236"/>
      <c r="P685" s="236"/>
      <c r="Q685" s="236"/>
      <c r="R685" s="236"/>
      <c r="S685" s="236"/>
      <c r="T685" s="237"/>
      <c r="AT685" s="238" t="s">
        <v>192</v>
      </c>
      <c r="AU685" s="238" t="s">
        <v>196</v>
      </c>
      <c r="AV685" s="13" t="s">
        <v>89</v>
      </c>
      <c r="AW685" s="13" t="s">
        <v>41</v>
      </c>
      <c r="AX685" s="13" t="s">
        <v>78</v>
      </c>
      <c r="AY685" s="238" t="s">
        <v>183</v>
      </c>
    </row>
    <row r="686" spans="2:51" s="14" customFormat="1" ht="13.5">
      <c r="B686" s="239"/>
      <c r="C686" s="240"/>
      <c r="D686" s="252" t="s">
        <v>192</v>
      </c>
      <c r="E686" s="262" t="s">
        <v>34</v>
      </c>
      <c r="F686" s="263" t="s">
        <v>195</v>
      </c>
      <c r="G686" s="240"/>
      <c r="H686" s="264">
        <v>75.25</v>
      </c>
      <c r="I686" s="244"/>
      <c r="J686" s="240"/>
      <c r="K686" s="240"/>
      <c r="L686" s="245"/>
      <c r="M686" s="246"/>
      <c r="N686" s="247"/>
      <c r="O686" s="247"/>
      <c r="P686" s="247"/>
      <c r="Q686" s="247"/>
      <c r="R686" s="247"/>
      <c r="S686" s="247"/>
      <c r="T686" s="248"/>
      <c r="AT686" s="249" t="s">
        <v>192</v>
      </c>
      <c r="AU686" s="249" t="s">
        <v>196</v>
      </c>
      <c r="AV686" s="14" t="s">
        <v>196</v>
      </c>
      <c r="AW686" s="14" t="s">
        <v>41</v>
      </c>
      <c r="AX686" s="14" t="s">
        <v>85</v>
      </c>
      <c r="AY686" s="249" t="s">
        <v>183</v>
      </c>
    </row>
    <row r="687" spans="2:65" s="1" customFormat="1" ht="16.5" customHeight="1">
      <c r="B687" s="43"/>
      <c r="C687" s="265" t="s">
        <v>942</v>
      </c>
      <c r="D687" s="265" t="s">
        <v>418</v>
      </c>
      <c r="E687" s="266" t="s">
        <v>943</v>
      </c>
      <c r="F687" s="267" t="s">
        <v>944</v>
      </c>
      <c r="G687" s="268" t="s">
        <v>465</v>
      </c>
      <c r="H687" s="269">
        <v>59.144</v>
      </c>
      <c r="I687" s="270"/>
      <c r="J687" s="271">
        <f>ROUND(I687*H687,2)</f>
        <v>0</v>
      </c>
      <c r="K687" s="267" t="s">
        <v>189</v>
      </c>
      <c r="L687" s="272"/>
      <c r="M687" s="273" t="s">
        <v>34</v>
      </c>
      <c r="N687" s="274" t="s">
        <v>49</v>
      </c>
      <c r="O687" s="44"/>
      <c r="P687" s="213">
        <f>O687*H687</f>
        <v>0</v>
      </c>
      <c r="Q687" s="213">
        <v>0.0005</v>
      </c>
      <c r="R687" s="213">
        <f>Q687*H687</f>
        <v>0.029572</v>
      </c>
      <c r="S687" s="213">
        <v>0</v>
      </c>
      <c r="T687" s="214">
        <f>S687*H687</f>
        <v>0</v>
      </c>
      <c r="AR687" s="25" t="s">
        <v>234</v>
      </c>
      <c r="AT687" s="25" t="s">
        <v>418</v>
      </c>
      <c r="AU687" s="25" t="s">
        <v>196</v>
      </c>
      <c r="AY687" s="25" t="s">
        <v>183</v>
      </c>
      <c r="BE687" s="215">
        <f>IF(N687="základní",J687,0)</f>
        <v>0</v>
      </c>
      <c r="BF687" s="215">
        <f>IF(N687="snížená",J687,0)</f>
        <v>0</v>
      </c>
      <c r="BG687" s="215">
        <f>IF(N687="zákl. přenesená",J687,0)</f>
        <v>0</v>
      </c>
      <c r="BH687" s="215">
        <f>IF(N687="sníž. přenesená",J687,0)</f>
        <v>0</v>
      </c>
      <c r="BI687" s="215">
        <f>IF(N687="nulová",J687,0)</f>
        <v>0</v>
      </c>
      <c r="BJ687" s="25" t="s">
        <v>85</v>
      </c>
      <c r="BK687" s="215">
        <f>ROUND(I687*H687,2)</f>
        <v>0</v>
      </c>
      <c r="BL687" s="25" t="s">
        <v>190</v>
      </c>
      <c r="BM687" s="25" t="s">
        <v>945</v>
      </c>
    </row>
    <row r="688" spans="2:51" s="13" customFormat="1" ht="13.5">
      <c r="B688" s="228"/>
      <c r="C688" s="229"/>
      <c r="D688" s="252" t="s">
        <v>192</v>
      </c>
      <c r="E688" s="229"/>
      <c r="F688" s="275" t="s">
        <v>946</v>
      </c>
      <c r="G688" s="229"/>
      <c r="H688" s="276">
        <v>59.144</v>
      </c>
      <c r="I688" s="233"/>
      <c r="J688" s="229"/>
      <c r="K688" s="229"/>
      <c r="L688" s="234"/>
      <c r="M688" s="235"/>
      <c r="N688" s="236"/>
      <c r="O688" s="236"/>
      <c r="P688" s="236"/>
      <c r="Q688" s="236"/>
      <c r="R688" s="236"/>
      <c r="S688" s="236"/>
      <c r="T688" s="237"/>
      <c r="AT688" s="238" t="s">
        <v>192</v>
      </c>
      <c r="AU688" s="238" t="s">
        <v>196</v>
      </c>
      <c r="AV688" s="13" t="s">
        <v>89</v>
      </c>
      <c r="AW688" s="13" t="s">
        <v>6</v>
      </c>
      <c r="AX688" s="13" t="s">
        <v>85</v>
      </c>
      <c r="AY688" s="238" t="s">
        <v>183</v>
      </c>
    </row>
    <row r="689" spans="2:65" s="1" customFormat="1" ht="25.5" customHeight="1">
      <c r="B689" s="43"/>
      <c r="C689" s="204" t="s">
        <v>947</v>
      </c>
      <c r="D689" s="204" t="s">
        <v>185</v>
      </c>
      <c r="E689" s="205" t="s">
        <v>948</v>
      </c>
      <c r="F689" s="206" t="s">
        <v>949</v>
      </c>
      <c r="G689" s="207" t="s">
        <v>291</v>
      </c>
      <c r="H689" s="208">
        <v>109.782</v>
      </c>
      <c r="I689" s="209"/>
      <c r="J689" s="210">
        <f>ROUND(I689*H689,2)</f>
        <v>0</v>
      </c>
      <c r="K689" s="206" t="s">
        <v>189</v>
      </c>
      <c r="L689" s="63"/>
      <c r="M689" s="211" t="s">
        <v>34</v>
      </c>
      <c r="N689" s="212" t="s">
        <v>49</v>
      </c>
      <c r="O689" s="44"/>
      <c r="P689" s="213">
        <f>O689*H689</f>
        <v>0</v>
      </c>
      <c r="Q689" s="213">
        <v>0.0231</v>
      </c>
      <c r="R689" s="213">
        <f>Q689*H689</f>
        <v>2.5359642</v>
      </c>
      <c r="S689" s="213">
        <v>0</v>
      </c>
      <c r="T689" s="214">
        <f>S689*H689</f>
        <v>0</v>
      </c>
      <c r="AR689" s="25" t="s">
        <v>190</v>
      </c>
      <c r="AT689" s="25" t="s">
        <v>185</v>
      </c>
      <c r="AU689" s="25" t="s">
        <v>196</v>
      </c>
      <c r="AY689" s="25" t="s">
        <v>183</v>
      </c>
      <c r="BE689" s="215">
        <f>IF(N689="základní",J689,0)</f>
        <v>0</v>
      </c>
      <c r="BF689" s="215">
        <f>IF(N689="snížená",J689,0)</f>
        <v>0</v>
      </c>
      <c r="BG689" s="215">
        <f>IF(N689="zákl. přenesená",J689,0)</f>
        <v>0</v>
      </c>
      <c r="BH689" s="215">
        <f>IF(N689="sníž. přenesená",J689,0)</f>
        <v>0</v>
      </c>
      <c r="BI689" s="215">
        <f>IF(N689="nulová",J689,0)</f>
        <v>0</v>
      </c>
      <c r="BJ689" s="25" t="s">
        <v>85</v>
      </c>
      <c r="BK689" s="215">
        <f>ROUND(I689*H689,2)</f>
        <v>0</v>
      </c>
      <c r="BL689" s="25" t="s">
        <v>190</v>
      </c>
      <c r="BM689" s="25" t="s">
        <v>950</v>
      </c>
    </row>
    <row r="690" spans="2:51" s="12" customFormat="1" ht="13.5">
      <c r="B690" s="216"/>
      <c r="C690" s="217"/>
      <c r="D690" s="218" t="s">
        <v>192</v>
      </c>
      <c r="E690" s="219" t="s">
        <v>34</v>
      </c>
      <c r="F690" s="220" t="s">
        <v>951</v>
      </c>
      <c r="G690" s="217"/>
      <c r="H690" s="221" t="s">
        <v>34</v>
      </c>
      <c r="I690" s="222"/>
      <c r="J690" s="217"/>
      <c r="K690" s="217"/>
      <c r="L690" s="223"/>
      <c r="M690" s="224"/>
      <c r="N690" s="225"/>
      <c r="O690" s="225"/>
      <c r="P690" s="225"/>
      <c r="Q690" s="225"/>
      <c r="R690" s="225"/>
      <c r="S690" s="225"/>
      <c r="T690" s="226"/>
      <c r="AT690" s="227" t="s">
        <v>192</v>
      </c>
      <c r="AU690" s="227" t="s">
        <v>196</v>
      </c>
      <c r="AV690" s="12" t="s">
        <v>85</v>
      </c>
      <c r="AW690" s="12" t="s">
        <v>41</v>
      </c>
      <c r="AX690" s="12" t="s">
        <v>78</v>
      </c>
      <c r="AY690" s="227" t="s">
        <v>183</v>
      </c>
    </row>
    <row r="691" spans="2:51" s="13" customFormat="1" ht="13.5">
      <c r="B691" s="228"/>
      <c r="C691" s="229"/>
      <c r="D691" s="218" t="s">
        <v>192</v>
      </c>
      <c r="E691" s="230" t="s">
        <v>34</v>
      </c>
      <c r="F691" s="231" t="s">
        <v>952</v>
      </c>
      <c r="G691" s="229"/>
      <c r="H691" s="232">
        <v>142.283</v>
      </c>
      <c r="I691" s="233"/>
      <c r="J691" s="229"/>
      <c r="K691" s="229"/>
      <c r="L691" s="234"/>
      <c r="M691" s="235"/>
      <c r="N691" s="236"/>
      <c r="O691" s="236"/>
      <c r="P691" s="236"/>
      <c r="Q691" s="236"/>
      <c r="R691" s="236"/>
      <c r="S691" s="236"/>
      <c r="T691" s="237"/>
      <c r="AT691" s="238" t="s">
        <v>192</v>
      </c>
      <c r="AU691" s="238" t="s">
        <v>196</v>
      </c>
      <c r="AV691" s="13" t="s">
        <v>89</v>
      </c>
      <c r="AW691" s="13" t="s">
        <v>41</v>
      </c>
      <c r="AX691" s="13" t="s">
        <v>78</v>
      </c>
      <c r="AY691" s="238" t="s">
        <v>183</v>
      </c>
    </row>
    <row r="692" spans="2:51" s="13" customFormat="1" ht="13.5">
      <c r="B692" s="228"/>
      <c r="C692" s="229"/>
      <c r="D692" s="218" t="s">
        <v>192</v>
      </c>
      <c r="E692" s="230" t="s">
        <v>34</v>
      </c>
      <c r="F692" s="231" t="s">
        <v>953</v>
      </c>
      <c r="G692" s="229"/>
      <c r="H692" s="232">
        <v>-48.396</v>
      </c>
      <c r="I692" s="233"/>
      <c r="J692" s="229"/>
      <c r="K692" s="229"/>
      <c r="L692" s="234"/>
      <c r="M692" s="235"/>
      <c r="N692" s="236"/>
      <c r="O692" s="236"/>
      <c r="P692" s="236"/>
      <c r="Q692" s="236"/>
      <c r="R692" s="236"/>
      <c r="S692" s="236"/>
      <c r="T692" s="237"/>
      <c r="AT692" s="238" t="s">
        <v>192</v>
      </c>
      <c r="AU692" s="238" t="s">
        <v>196</v>
      </c>
      <c r="AV692" s="13" t="s">
        <v>89</v>
      </c>
      <c r="AW692" s="13" t="s">
        <v>41</v>
      </c>
      <c r="AX692" s="13" t="s">
        <v>78</v>
      </c>
      <c r="AY692" s="238" t="s">
        <v>183</v>
      </c>
    </row>
    <row r="693" spans="2:51" s="13" customFormat="1" ht="13.5">
      <c r="B693" s="228"/>
      <c r="C693" s="229"/>
      <c r="D693" s="218" t="s">
        <v>192</v>
      </c>
      <c r="E693" s="230" t="s">
        <v>34</v>
      </c>
      <c r="F693" s="231" t="s">
        <v>954</v>
      </c>
      <c r="G693" s="229"/>
      <c r="H693" s="232">
        <v>7.147</v>
      </c>
      <c r="I693" s="233"/>
      <c r="J693" s="229"/>
      <c r="K693" s="229"/>
      <c r="L693" s="234"/>
      <c r="M693" s="235"/>
      <c r="N693" s="236"/>
      <c r="O693" s="236"/>
      <c r="P693" s="236"/>
      <c r="Q693" s="236"/>
      <c r="R693" s="236"/>
      <c r="S693" s="236"/>
      <c r="T693" s="237"/>
      <c r="AT693" s="238" t="s">
        <v>192</v>
      </c>
      <c r="AU693" s="238" t="s">
        <v>196</v>
      </c>
      <c r="AV693" s="13" t="s">
        <v>89</v>
      </c>
      <c r="AW693" s="13" t="s">
        <v>41</v>
      </c>
      <c r="AX693" s="13" t="s">
        <v>78</v>
      </c>
      <c r="AY693" s="238" t="s">
        <v>183</v>
      </c>
    </row>
    <row r="694" spans="2:51" s="14" customFormat="1" ht="13.5">
      <c r="B694" s="239"/>
      <c r="C694" s="240"/>
      <c r="D694" s="218" t="s">
        <v>192</v>
      </c>
      <c r="E694" s="241" t="s">
        <v>34</v>
      </c>
      <c r="F694" s="242" t="s">
        <v>195</v>
      </c>
      <c r="G694" s="240"/>
      <c r="H694" s="243">
        <v>101.034</v>
      </c>
      <c r="I694" s="244"/>
      <c r="J694" s="240"/>
      <c r="K694" s="240"/>
      <c r="L694" s="245"/>
      <c r="M694" s="246"/>
      <c r="N694" s="247"/>
      <c r="O694" s="247"/>
      <c r="P694" s="247"/>
      <c r="Q694" s="247"/>
      <c r="R694" s="247"/>
      <c r="S694" s="247"/>
      <c r="T694" s="248"/>
      <c r="AT694" s="249" t="s">
        <v>192</v>
      </c>
      <c r="AU694" s="249" t="s">
        <v>196</v>
      </c>
      <c r="AV694" s="14" t="s">
        <v>196</v>
      </c>
      <c r="AW694" s="14" t="s">
        <v>41</v>
      </c>
      <c r="AX694" s="14" t="s">
        <v>78</v>
      </c>
      <c r="AY694" s="249" t="s">
        <v>183</v>
      </c>
    </row>
    <row r="695" spans="2:51" s="12" customFormat="1" ht="13.5">
      <c r="B695" s="216"/>
      <c r="C695" s="217"/>
      <c r="D695" s="218" t="s">
        <v>192</v>
      </c>
      <c r="E695" s="219" t="s">
        <v>34</v>
      </c>
      <c r="F695" s="220" t="s">
        <v>955</v>
      </c>
      <c r="G695" s="217"/>
      <c r="H695" s="221" t="s">
        <v>34</v>
      </c>
      <c r="I695" s="222"/>
      <c r="J695" s="217"/>
      <c r="K695" s="217"/>
      <c r="L695" s="223"/>
      <c r="M695" s="224"/>
      <c r="N695" s="225"/>
      <c r="O695" s="225"/>
      <c r="P695" s="225"/>
      <c r="Q695" s="225"/>
      <c r="R695" s="225"/>
      <c r="S695" s="225"/>
      <c r="T695" s="226"/>
      <c r="AT695" s="227" t="s">
        <v>192</v>
      </c>
      <c r="AU695" s="227" t="s">
        <v>196</v>
      </c>
      <c r="AV695" s="12" t="s">
        <v>85</v>
      </c>
      <c r="AW695" s="12" t="s">
        <v>41</v>
      </c>
      <c r="AX695" s="12" t="s">
        <v>78</v>
      </c>
      <c r="AY695" s="227" t="s">
        <v>183</v>
      </c>
    </row>
    <row r="696" spans="2:51" s="13" customFormat="1" ht="13.5">
      <c r="B696" s="228"/>
      <c r="C696" s="229"/>
      <c r="D696" s="218" t="s">
        <v>192</v>
      </c>
      <c r="E696" s="230" t="s">
        <v>34</v>
      </c>
      <c r="F696" s="231" t="s">
        <v>956</v>
      </c>
      <c r="G696" s="229"/>
      <c r="H696" s="232">
        <v>0.203</v>
      </c>
      <c r="I696" s="233"/>
      <c r="J696" s="229"/>
      <c r="K696" s="229"/>
      <c r="L696" s="234"/>
      <c r="M696" s="235"/>
      <c r="N696" s="236"/>
      <c r="O696" s="236"/>
      <c r="P696" s="236"/>
      <c r="Q696" s="236"/>
      <c r="R696" s="236"/>
      <c r="S696" s="236"/>
      <c r="T696" s="237"/>
      <c r="AT696" s="238" t="s">
        <v>192</v>
      </c>
      <c r="AU696" s="238" t="s">
        <v>196</v>
      </c>
      <c r="AV696" s="13" t="s">
        <v>89</v>
      </c>
      <c r="AW696" s="13" t="s">
        <v>41</v>
      </c>
      <c r="AX696" s="13" t="s">
        <v>78</v>
      </c>
      <c r="AY696" s="238" t="s">
        <v>183</v>
      </c>
    </row>
    <row r="697" spans="2:51" s="13" customFormat="1" ht="13.5">
      <c r="B697" s="228"/>
      <c r="C697" s="229"/>
      <c r="D697" s="218" t="s">
        <v>192</v>
      </c>
      <c r="E697" s="230" t="s">
        <v>34</v>
      </c>
      <c r="F697" s="231" t="s">
        <v>957</v>
      </c>
      <c r="G697" s="229"/>
      <c r="H697" s="232">
        <v>8.545</v>
      </c>
      <c r="I697" s="233"/>
      <c r="J697" s="229"/>
      <c r="K697" s="229"/>
      <c r="L697" s="234"/>
      <c r="M697" s="235"/>
      <c r="N697" s="236"/>
      <c r="O697" s="236"/>
      <c r="P697" s="236"/>
      <c r="Q697" s="236"/>
      <c r="R697" s="236"/>
      <c r="S697" s="236"/>
      <c r="T697" s="237"/>
      <c r="AT697" s="238" t="s">
        <v>192</v>
      </c>
      <c r="AU697" s="238" t="s">
        <v>196</v>
      </c>
      <c r="AV697" s="13" t="s">
        <v>89</v>
      </c>
      <c r="AW697" s="13" t="s">
        <v>41</v>
      </c>
      <c r="AX697" s="13" t="s">
        <v>78</v>
      </c>
      <c r="AY697" s="238" t="s">
        <v>183</v>
      </c>
    </row>
    <row r="698" spans="2:51" s="14" customFormat="1" ht="13.5">
      <c r="B698" s="239"/>
      <c r="C698" s="240"/>
      <c r="D698" s="218" t="s">
        <v>192</v>
      </c>
      <c r="E698" s="241" t="s">
        <v>34</v>
      </c>
      <c r="F698" s="242" t="s">
        <v>195</v>
      </c>
      <c r="G698" s="240"/>
      <c r="H698" s="243">
        <v>8.748</v>
      </c>
      <c r="I698" s="244"/>
      <c r="J698" s="240"/>
      <c r="K698" s="240"/>
      <c r="L698" s="245"/>
      <c r="M698" s="246"/>
      <c r="N698" s="247"/>
      <c r="O698" s="247"/>
      <c r="P698" s="247"/>
      <c r="Q698" s="247"/>
      <c r="R698" s="247"/>
      <c r="S698" s="247"/>
      <c r="T698" s="248"/>
      <c r="AT698" s="249" t="s">
        <v>192</v>
      </c>
      <c r="AU698" s="249" t="s">
        <v>196</v>
      </c>
      <c r="AV698" s="14" t="s">
        <v>196</v>
      </c>
      <c r="AW698" s="14" t="s">
        <v>41</v>
      </c>
      <c r="AX698" s="14" t="s">
        <v>78</v>
      </c>
      <c r="AY698" s="249" t="s">
        <v>183</v>
      </c>
    </row>
    <row r="699" spans="2:51" s="15" customFormat="1" ht="13.5">
      <c r="B699" s="250"/>
      <c r="C699" s="251"/>
      <c r="D699" s="252" t="s">
        <v>192</v>
      </c>
      <c r="E699" s="253" t="s">
        <v>34</v>
      </c>
      <c r="F699" s="254" t="s">
        <v>201</v>
      </c>
      <c r="G699" s="251"/>
      <c r="H699" s="255">
        <v>109.782</v>
      </c>
      <c r="I699" s="256"/>
      <c r="J699" s="251"/>
      <c r="K699" s="251"/>
      <c r="L699" s="257"/>
      <c r="M699" s="258"/>
      <c r="N699" s="259"/>
      <c r="O699" s="259"/>
      <c r="P699" s="259"/>
      <c r="Q699" s="259"/>
      <c r="R699" s="259"/>
      <c r="S699" s="259"/>
      <c r="T699" s="260"/>
      <c r="AT699" s="261" t="s">
        <v>192</v>
      </c>
      <c r="AU699" s="261" t="s">
        <v>196</v>
      </c>
      <c r="AV699" s="15" t="s">
        <v>190</v>
      </c>
      <c r="AW699" s="15" t="s">
        <v>41</v>
      </c>
      <c r="AX699" s="15" t="s">
        <v>85</v>
      </c>
      <c r="AY699" s="261" t="s">
        <v>183</v>
      </c>
    </row>
    <row r="700" spans="2:65" s="1" customFormat="1" ht="25.5" customHeight="1">
      <c r="B700" s="43"/>
      <c r="C700" s="204" t="s">
        <v>958</v>
      </c>
      <c r="D700" s="204" t="s">
        <v>185</v>
      </c>
      <c r="E700" s="205" t="s">
        <v>959</v>
      </c>
      <c r="F700" s="206" t="s">
        <v>960</v>
      </c>
      <c r="G700" s="207" t="s">
        <v>291</v>
      </c>
      <c r="H700" s="208">
        <v>109.782</v>
      </c>
      <c r="I700" s="209"/>
      <c r="J700" s="210">
        <f>ROUND(I700*H700,2)</f>
        <v>0</v>
      </c>
      <c r="K700" s="206" t="s">
        <v>189</v>
      </c>
      <c r="L700" s="63"/>
      <c r="M700" s="211" t="s">
        <v>34</v>
      </c>
      <c r="N700" s="212" t="s">
        <v>49</v>
      </c>
      <c r="O700" s="44"/>
      <c r="P700" s="213">
        <f>O700*H700</f>
        <v>0</v>
      </c>
      <c r="Q700" s="213">
        <v>0.0079</v>
      </c>
      <c r="R700" s="213">
        <f>Q700*H700</f>
        <v>0.8672778000000001</v>
      </c>
      <c r="S700" s="213">
        <v>0</v>
      </c>
      <c r="T700" s="214">
        <f>S700*H700</f>
        <v>0</v>
      </c>
      <c r="AR700" s="25" t="s">
        <v>190</v>
      </c>
      <c r="AT700" s="25" t="s">
        <v>185</v>
      </c>
      <c r="AU700" s="25" t="s">
        <v>196</v>
      </c>
      <c r="AY700" s="25" t="s">
        <v>183</v>
      </c>
      <c r="BE700" s="215">
        <f>IF(N700="základní",J700,0)</f>
        <v>0</v>
      </c>
      <c r="BF700" s="215">
        <f>IF(N700="snížená",J700,0)</f>
        <v>0</v>
      </c>
      <c r="BG700" s="215">
        <f>IF(N700="zákl. přenesená",J700,0)</f>
        <v>0</v>
      </c>
      <c r="BH700" s="215">
        <f>IF(N700="sníž. přenesená",J700,0)</f>
        <v>0</v>
      </c>
      <c r="BI700" s="215">
        <f>IF(N700="nulová",J700,0)</f>
        <v>0</v>
      </c>
      <c r="BJ700" s="25" t="s">
        <v>85</v>
      </c>
      <c r="BK700" s="215">
        <f>ROUND(I700*H700,2)</f>
        <v>0</v>
      </c>
      <c r="BL700" s="25" t="s">
        <v>190</v>
      </c>
      <c r="BM700" s="25" t="s">
        <v>961</v>
      </c>
    </row>
    <row r="701" spans="2:51" s="13" customFormat="1" ht="13.5">
      <c r="B701" s="228"/>
      <c r="C701" s="229"/>
      <c r="D701" s="218" t="s">
        <v>192</v>
      </c>
      <c r="E701" s="230" t="s">
        <v>34</v>
      </c>
      <c r="F701" s="231" t="s">
        <v>962</v>
      </c>
      <c r="G701" s="229"/>
      <c r="H701" s="232">
        <v>109.782</v>
      </c>
      <c r="I701" s="233"/>
      <c r="J701" s="229"/>
      <c r="K701" s="229"/>
      <c r="L701" s="234"/>
      <c r="M701" s="235"/>
      <c r="N701" s="236"/>
      <c r="O701" s="236"/>
      <c r="P701" s="236"/>
      <c r="Q701" s="236"/>
      <c r="R701" s="236"/>
      <c r="S701" s="236"/>
      <c r="T701" s="237"/>
      <c r="AT701" s="238" t="s">
        <v>192</v>
      </c>
      <c r="AU701" s="238" t="s">
        <v>196</v>
      </c>
      <c r="AV701" s="13" t="s">
        <v>89</v>
      </c>
      <c r="AW701" s="13" t="s">
        <v>41</v>
      </c>
      <c r="AX701" s="13" t="s">
        <v>78</v>
      </c>
      <c r="AY701" s="238" t="s">
        <v>183</v>
      </c>
    </row>
    <row r="702" spans="2:51" s="14" customFormat="1" ht="13.5">
      <c r="B702" s="239"/>
      <c r="C702" s="240"/>
      <c r="D702" s="252" t="s">
        <v>192</v>
      </c>
      <c r="E702" s="262" t="s">
        <v>34</v>
      </c>
      <c r="F702" s="263" t="s">
        <v>195</v>
      </c>
      <c r="G702" s="240"/>
      <c r="H702" s="264">
        <v>109.782</v>
      </c>
      <c r="I702" s="244"/>
      <c r="J702" s="240"/>
      <c r="K702" s="240"/>
      <c r="L702" s="245"/>
      <c r="M702" s="246"/>
      <c r="N702" s="247"/>
      <c r="O702" s="247"/>
      <c r="P702" s="247"/>
      <c r="Q702" s="247"/>
      <c r="R702" s="247"/>
      <c r="S702" s="247"/>
      <c r="T702" s="248"/>
      <c r="AT702" s="249" t="s">
        <v>192</v>
      </c>
      <c r="AU702" s="249" t="s">
        <v>196</v>
      </c>
      <c r="AV702" s="14" t="s">
        <v>196</v>
      </c>
      <c r="AW702" s="14" t="s">
        <v>41</v>
      </c>
      <c r="AX702" s="14" t="s">
        <v>85</v>
      </c>
      <c r="AY702" s="249" t="s">
        <v>183</v>
      </c>
    </row>
    <row r="703" spans="2:65" s="1" customFormat="1" ht="25.5" customHeight="1">
      <c r="B703" s="43"/>
      <c r="C703" s="204" t="s">
        <v>963</v>
      </c>
      <c r="D703" s="204" t="s">
        <v>185</v>
      </c>
      <c r="E703" s="205" t="s">
        <v>964</v>
      </c>
      <c r="F703" s="206" t="s">
        <v>965</v>
      </c>
      <c r="G703" s="207" t="s">
        <v>291</v>
      </c>
      <c r="H703" s="208">
        <v>109.782</v>
      </c>
      <c r="I703" s="209"/>
      <c r="J703" s="210">
        <f>ROUND(I703*H703,2)</f>
        <v>0</v>
      </c>
      <c r="K703" s="206" t="s">
        <v>189</v>
      </c>
      <c r="L703" s="63"/>
      <c r="M703" s="211" t="s">
        <v>34</v>
      </c>
      <c r="N703" s="212" t="s">
        <v>49</v>
      </c>
      <c r="O703" s="44"/>
      <c r="P703" s="213">
        <f>O703*H703</f>
        <v>0</v>
      </c>
      <c r="Q703" s="213">
        <v>0.00079</v>
      </c>
      <c r="R703" s="213">
        <f>Q703*H703</f>
        <v>0.08672778</v>
      </c>
      <c r="S703" s="213">
        <v>0</v>
      </c>
      <c r="T703" s="214">
        <f>S703*H703</f>
        <v>0</v>
      </c>
      <c r="AR703" s="25" t="s">
        <v>190</v>
      </c>
      <c r="AT703" s="25" t="s">
        <v>185</v>
      </c>
      <c r="AU703" s="25" t="s">
        <v>196</v>
      </c>
      <c r="AY703" s="25" t="s">
        <v>183</v>
      </c>
      <c r="BE703" s="215">
        <f>IF(N703="základní",J703,0)</f>
        <v>0</v>
      </c>
      <c r="BF703" s="215">
        <f>IF(N703="snížená",J703,0)</f>
        <v>0</v>
      </c>
      <c r="BG703" s="215">
        <f>IF(N703="zákl. přenesená",J703,0)</f>
        <v>0</v>
      </c>
      <c r="BH703" s="215">
        <f>IF(N703="sníž. přenesená",J703,0)</f>
        <v>0</v>
      </c>
      <c r="BI703" s="215">
        <f>IF(N703="nulová",J703,0)</f>
        <v>0</v>
      </c>
      <c r="BJ703" s="25" t="s">
        <v>85</v>
      </c>
      <c r="BK703" s="215">
        <f>ROUND(I703*H703,2)</f>
        <v>0</v>
      </c>
      <c r="BL703" s="25" t="s">
        <v>190</v>
      </c>
      <c r="BM703" s="25" t="s">
        <v>966</v>
      </c>
    </row>
    <row r="704" spans="2:51" s="12" customFormat="1" ht="13.5">
      <c r="B704" s="216"/>
      <c r="C704" s="217"/>
      <c r="D704" s="218" t="s">
        <v>192</v>
      </c>
      <c r="E704" s="219" t="s">
        <v>34</v>
      </c>
      <c r="F704" s="220" t="s">
        <v>951</v>
      </c>
      <c r="G704" s="217"/>
      <c r="H704" s="221" t="s">
        <v>34</v>
      </c>
      <c r="I704" s="222"/>
      <c r="J704" s="217"/>
      <c r="K704" s="217"/>
      <c r="L704" s="223"/>
      <c r="M704" s="224"/>
      <c r="N704" s="225"/>
      <c r="O704" s="225"/>
      <c r="P704" s="225"/>
      <c r="Q704" s="225"/>
      <c r="R704" s="225"/>
      <c r="S704" s="225"/>
      <c r="T704" s="226"/>
      <c r="AT704" s="227" t="s">
        <v>192</v>
      </c>
      <c r="AU704" s="227" t="s">
        <v>196</v>
      </c>
      <c r="AV704" s="12" t="s">
        <v>85</v>
      </c>
      <c r="AW704" s="12" t="s">
        <v>41</v>
      </c>
      <c r="AX704" s="12" t="s">
        <v>78</v>
      </c>
      <c r="AY704" s="227" t="s">
        <v>183</v>
      </c>
    </row>
    <row r="705" spans="2:51" s="13" customFormat="1" ht="13.5">
      <c r="B705" s="228"/>
      <c r="C705" s="229"/>
      <c r="D705" s="218" t="s">
        <v>192</v>
      </c>
      <c r="E705" s="230" t="s">
        <v>34</v>
      </c>
      <c r="F705" s="231" t="s">
        <v>952</v>
      </c>
      <c r="G705" s="229"/>
      <c r="H705" s="232">
        <v>142.283</v>
      </c>
      <c r="I705" s="233"/>
      <c r="J705" s="229"/>
      <c r="K705" s="229"/>
      <c r="L705" s="234"/>
      <c r="M705" s="235"/>
      <c r="N705" s="236"/>
      <c r="O705" s="236"/>
      <c r="P705" s="236"/>
      <c r="Q705" s="236"/>
      <c r="R705" s="236"/>
      <c r="S705" s="236"/>
      <c r="T705" s="237"/>
      <c r="AT705" s="238" t="s">
        <v>192</v>
      </c>
      <c r="AU705" s="238" t="s">
        <v>196</v>
      </c>
      <c r="AV705" s="13" t="s">
        <v>89</v>
      </c>
      <c r="AW705" s="13" t="s">
        <v>41</v>
      </c>
      <c r="AX705" s="13" t="s">
        <v>78</v>
      </c>
      <c r="AY705" s="238" t="s">
        <v>183</v>
      </c>
    </row>
    <row r="706" spans="2:51" s="13" customFormat="1" ht="13.5">
      <c r="B706" s="228"/>
      <c r="C706" s="229"/>
      <c r="D706" s="218" t="s">
        <v>192</v>
      </c>
      <c r="E706" s="230" t="s">
        <v>34</v>
      </c>
      <c r="F706" s="231" t="s">
        <v>953</v>
      </c>
      <c r="G706" s="229"/>
      <c r="H706" s="232">
        <v>-48.396</v>
      </c>
      <c r="I706" s="233"/>
      <c r="J706" s="229"/>
      <c r="K706" s="229"/>
      <c r="L706" s="234"/>
      <c r="M706" s="235"/>
      <c r="N706" s="236"/>
      <c r="O706" s="236"/>
      <c r="P706" s="236"/>
      <c r="Q706" s="236"/>
      <c r="R706" s="236"/>
      <c r="S706" s="236"/>
      <c r="T706" s="237"/>
      <c r="AT706" s="238" t="s">
        <v>192</v>
      </c>
      <c r="AU706" s="238" t="s">
        <v>196</v>
      </c>
      <c r="AV706" s="13" t="s">
        <v>89</v>
      </c>
      <c r="AW706" s="13" t="s">
        <v>41</v>
      </c>
      <c r="AX706" s="13" t="s">
        <v>78</v>
      </c>
      <c r="AY706" s="238" t="s">
        <v>183</v>
      </c>
    </row>
    <row r="707" spans="2:51" s="13" customFormat="1" ht="13.5">
      <c r="B707" s="228"/>
      <c r="C707" s="229"/>
      <c r="D707" s="218" t="s">
        <v>192</v>
      </c>
      <c r="E707" s="230" t="s">
        <v>34</v>
      </c>
      <c r="F707" s="231" t="s">
        <v>954</v>
      </c>
      <c r="G707" s="229"/>
      <c r="H707" s="232">
        <v>7.147</v>
      </c>
      <c r="I707" s="233"/>
      <c r="J707" s="229"/>
      <c r="K707" s="229"/>
      <c r="L707" s="234"/>
      <c r="M707" s="235"/>
      <c r="N707" s="236"/>
      <c r="O707" s="236"/>
      <c r="P707" s="236"/>
      <c r="Q707" s="236"/>
      <c r="R707" s="236"/>
      <c r="S707" s="236"/>
      <c r="T707" s="237"/>
      <c r="AT707" s="238" t="s">
        <v>192</v>
      </c>
      <c r="AU707" s="238" t="s">
        <v>196</v>
      </c>
      <c r="AV707" s="13" t="s">
        <v>89</v>
      </c>
      <c r="AW707" s="13" t="s">
        <v>41</v>
      </c>
      <c r="AX707" s="13" t="s">
        <v>78</v>
      </c>
      <c r="AY707" s="238" t="s">
        <v>183</v>
      </c>
    </row>
    <row r="708" spans="2:51" s="14" customFormat="1" ht="13.5">
      <c r="B708" s="239"/>
      <c r="C708" s="240"/>
      <c r="D708" s="218" t="s">
        <v>192</v>
      </c>
      <c r="E708" s="241" t="s">
        <v>34</v>
      </c>
      <c r="F708" s="242" t="s">
        <v>195</v>
      </c>
      <c r="G708" s="240"/>
      <c r="H708" s="243">
        <v>101.034</v>
      </c>
      <c r="I708" s="244"/>
      <c r="J708" s="240"/>
      <c r="K708" s="240"/>
      <c r="L708" s="245"/>
      <c r="M708" s="246"/>
      <c r="N708" s="247"/>
      <c r="O708" s="247"/>
      <c r="P708" s="247"/>
      <c r="Q708" s="247"/>
      <c r="R708" s="247"/>
      <c r="S708" s="247"/>
      <c r="T708" s="248"/>
      <c r="AT708" s="249" t="s">
        <v>192</v>
      </c>
      <c r="AU708" s="249" t="s">
        <v>196</v>
      </c>
      <c r="AV708" s="14" t="s">
        <v>196</v>
      </c>
      <c r="AW708" s="14" t="s">
        <v>41</v>
      </c>
      <c r="AX708" s="14" t="s">
        <v>78</v>
      </c>
      <c r="AY708" s="249" t="s">
        <v>183</v>
      </c>
    </row>
    <row r="709" spans="2:51" s="12" customFormat="1" ht="13.5">
      <c r="B709" s="216"/>
      <c r="C709" s="217"/>
      <c r="D709" s="218" t="s">
        <v>192</v>
      </c>
      <c r="E709" s="219" t="s">
        <v>34</v>
      </c>
      <c r="F709" s="220" t="s">
        <v>955</v>
      </c>
      <c r="G709" s="217"/>
      <c r="H709" s="221" t="s">
        <v>34</v>
      </c>
      <c r="I709" s="222"/>
      <c r="J709" s="217"/>
      <c r="K709" s="217"/>
      <c r="L709" s="223"/>
      <c r="M709" s="224"/>
      <c r="N709" s="225"/>
      <c r="O709" s="225"/>
      <c r="P709" s="225"/>
      <c r="Q709" s="225"/>
      <c r="R709" s="225"/>
      <c r="S709" s="225"/>
      <c r="T709" s="226"/>
      <c r="AT709" s="227" t="s">
        <v>192</v>
      </c>
      <c r="AU709" s="227" t="s">
        <v>196</v>
      </c>
      <c r="AV709" s="12" t="s">
        <v>85</v>
      </c>
      <c r="AW709" s="12" t="s">
        <v>41</v>
      </c>
      <c r="AX709" s="12" t="s">
        <v>78</v>
      </c>
      <c r="AY709" s="227" t="s">
        <v>183</v>
      </c>
    </row>
    <row r="710" spans="2:51" s="13" customFormat="1" ht="13.5">
      <c r="B710" s="228"/>
      <c r="C710" s="229"/>
      <c r="D710" s="218" t="s">
        <v>192</v>
      </c>
      <c r="E710" s="230" t="s">
        <v>34</v>
      </c>
      <c r="F710" s="231" t="s">
        <v>956</v>
      </c>
      <c r="G710" s="229"/>
      <c r="H710" s="232">
        <v>0.203</v>
      </c>
      <c r="I710" s="233"/>
      <c r="J710" s="229"/>
      <c r="K710" s="229"/>
      <c r="L710" s="234"/>
      <c r="M710" s="235"/>
      <c r="N710" s="236"/>
      <c r="O710" s="236"/>
      <c r="P710" s="236"/>
      <c r="Q710" s="236"/>
      <c r="R710" s="236"/>
      <c r="S710" s="236"/>
      <c r="T710" s="237"/>
      <c r="AT710" s="238" t="s">
        <v>192</v>
      </c>
      <c r="AU710" s="238" t="s">
        <v>196</v>
      </c>
      <c r="AV710" s="13" t="s">
        <v>89</v>
      </c>
      <c r="AW710" s="13" t="s">
        <v>41</v>
      </c>
      <c r="AX710" s="13" t="s">
        <v>78</v>
      </c>
      <c r="AY710" s="238" t="s">
        <v>183</v>
      </c>
    </row>
    <row r="711" spans="2:51" s="13" customFormat="1" ht="13.5">
      <c r="B711" s="228"/>
      <c r="C711" s="229"/>
      <c r="D711" s="218" t="s">
        <v>192</v>
      </c>
      <c r="E711" s="230" t="s">
        <v>34</v>
      </c>
      <c r="F711" s="231" t="s">
        <v>957</v>
      </c>
      <c r="G711" s="229"/>
      <c r="H711" s="232">
        <v>8.545</v>
      </c>
      <c r="I711" s="233"/>
      <c r="J711" s="229"/>
      <c r="K711" s="229"/>
      <c r="L711" s="234"/>
      <c r="M711" s="235"/>
      <c r="N711" s="236"/>
      <c r="O711" s="236"/>
      <c r="P711" s="236"/>
      <c r="Q711" s="236"/>
      <c r="R711" s="236"/>
      <c r="S711" s="236"/>
      <c r="T711" s="237"/>
      <c r="AT711" s="238" t="s">
        <v>192</v>
      </c>
      <c r="AU711" s="238" t="s">
        <v>196</v>
      </c>
      <c r="AV711" s="13" t="s">
        <v>89</v>
      </c>
      <c r="AW711" s="13" t="s">
        <v>41</v>
      </c>
      <c r="AX711" s="13" t="s">
        <v>78</v>
      </c>
      <c r="AY711" s="238" t="s">
        <v>183</v>
      </c>
    </row>
    <row r="712" spans="2:51" s="14" customFormat="1" ht="13.5">
      <c r="B712" s="239"/>
      <c r="C712" s="240"/>
      <c r="D712" s="218" t="s">
        <v>192</v>
      </c>
      <c r="E712" s="241" t="s">
        <v>34</v>
      </c>
      <c r="F712" s="242" t="s">
        <v>195</v>
      </c>
      <c r="G712" s="240"/>
      <c r="H712" s="243">
        <v>8.748</v>
      </c>
      <c r="I712" s="244"/>
      <c r="J712" s="240"/>
      <c r="K712" s="240"/>
      <c r="L712" s="245"/>
      <c r="M712" s="246"/>
      <c r="N712" s="247"/>
      <c r="O712" s="247"/>
      <c r="P712" s="247"/>
      <c r="Q712" s="247"/>
      <c r="R712" s="247"/>
      <c r="S712" s="247"/>
      <c r="T712" s="248"/>
      <c r="AT712" s="249" t="s">
        <v>192</v>
      </c>
      <c r="AU712" s="249" t="s">
        <v>196</v>
      </c>
      <c r="AV712" s="14" t="s">
        <v>196</v>
      </c>
      <c r="AW712" s="14" t="s">
        <v>41</v>
      </c>
      <c r="AX712" s="14" t="s">
        <v>78</v>
      </c>
      <c r="AY712" s="249" t="s">
        <v>183</v>
      </c>
    </row>
    <row r="713" spans="2:51" s="15" customFormat="1" ht="13.5">
      <c r="B713" s="250"/>
      <c r="C713" s="251"/>
      <c r="D713" s="252" t="s">
        <v>192</v>
      </c>
      <c r="E713" s="253" t="s">
        <v>34</v>
      </c>
      <c r="F713" s="254" t="s">
        <v>201</v>
      </c>
      <c r="G713" s="251"/>
      <c r="H713" s="255">
        <v>109.782</v>
      </c>
      <c r="I713" s="256"/>
      <c r="J713" s="251"/>
      <c r="K713" s="251"/>
      <c r="L713" s="257"/>
      <c r="M713" s="258"/>
      <c r="N713" s="259"/>
      <c r="O713" s="259"/>
      <c r="P713" s="259"/>
      <c r="Q713" s="259"/>
      <c r="R713" s="259"/>
      <c r="S713" s="259"/>
      <c r="T713" s="260"/>
      <c r="AT713" s="261" t="s">
        <v>192</v>
      </c>
      <c r="AU713" s="261" t="s">
        <v>196</v>
      </c>
      <c r="AV713" s="15" t="s">
        <v>190</v>
      </c>
      <c r="AW713" s="15" t="s">
        <v>41</v>
      </c>
      <c r="AX713" s="15" t="s">
        <v>85</v>
      </c>
      <c r="AY713" s="261" t="s">
        <v>183</v>
      </c>
    </row>
    <row r="714" spans="2:65" s="1" customFormat="1" ht="25.5" customHeight="1">
      <c r="B714" s="43"/>
      <c r="C714" s="204" t="s">
        <v>967</v>
      </c>
      <c r="D714" s="204" t="s">
        <v>185</v>
      </c>
      <c r="E714" s="205" t="s">
        <v>968</v>
      </c>
      <c r="F714" s="206" t="s">
        <v>969</v>
      </c>
      <c r="G714" s="207" t="s">
        <v>291</v>
      </c>
      <c r="H714" s="208">
        <v>748.273</v>
      </c>
      <c r="I714" s="209"/>
      <c r="J714" s="210">
        <f>ROUND(I714*H714,2)</f>
        <v>0</v>
      </c>
      <c r="K714" s="206" t="s">
        <v>189</v>
      </c>
      <c r="L714" s="63"/>
      <c r="M714" s="211" t="s">
        <v>34</v>
      </c>
      <c r="N714" s="212" t="s">
        <v>49</v>
      </c>
      <c r="O714" s="44"/>
      <c r="P714" s="213">
        <f>O714*H714</f>
        <v>0</v>
      </c>
      <c r="Q714" s="213">
        <v>0.00348</v>
      </c>
      <c r="R714" s="213">
        <f>Q714*H714</f>
        <v>2.6039900400000002</v>
      </c>
      <c r="S714" s="213">
        <v>0</v>
      </c>
      <c r="T714" s="214">
        <f>S714*H714</f>
        <v>0</v>
      </c>
      <c r="AR714" s="25" t="s">
        <v>190</v>
      </c>
      <c r="AT714" s="25" t="s">
        <v>185</v>
      </c>
      <c r="AU714" s="25" t="s">
        <v>196</v>
      </c>
      <c r="AY714" s="25" t="s">
        <v>183</v>
      </c>
      <c r="BE714" s="215">
        <f>IF(N714="základní",J714,0)</f>
        <v>0</v>
      </c>
      <c r="BF714" s="215">
        <f>IF(N714="snížená",J714,0)</f>
        <v>0</v>
      </c>
      <c r="BG714" s="215">
        <f>IF(N714="zákl. přenesená",J714,0)</f>
        <v>0</v>
      </c>
      <c r="BH714" s="215">
        <f>IF(N714="sníž. přenesená",J714,0)</f>
        <v>0</v>
      </c>
      <c r="BI714" s="215">
        <f>IF(N714="nulová",J714,0)</f>
        <v>0</v>
      </c>
      <c r="BJ714" s="25" t="s">
        <v>85</v>
      </c>
      <c r="BK714" s="215">
        <f>ROUND(I714*H714,2)</f>
        <v>0</v>
      </c>
      <c r="BL714" s="25" t="s">
        <v>190</v>
      </c>
      <c r="BM714" s="25" t="s">
        <v>970</v>
      </c>
    </row>
    <row r="715" spans="2:51" s="12" customFormat="1" ht="13.5">
      <c r="B715" s="216"/>
      <c r="C715" s="217"/>
      <c r="D715" s="218" t="s">
        <v>192</v>
      </c>
      <c r="E715" s="219" t="s">
        <v>34</v>
      </c>
      <c r="F715" s="220" t="s">
        <v>971</v>
      </c>
      <c r="G715" s="217"/>
      <c r="H715" s="221" t="s">
        <v>34</v>
      </c>
      <c r="I715" s="222"/>
      <c r="J715" s="217"/>
      <c r="K715" s="217"/>
      <c r="L715" s="223"/>
      <c r="M715" s="224"/>
      <c r="N715" s="225"/>
      <c r="O715" s="225"/>
      <c r="P715" s="225"/>
      <c r="Q715" s="225"/>
      <c r="R715" s="225"/>
      <c r="S715" s="225"/>
      <c r="T715" s="226"/>
      <c r="AT715" s="227" t="s">
        <v>192</v>
      </c>
      <c r="AU715" s="227" t="s">
        <v>196</v>
      </c>
      <c r="AV715" s="12" t="s">
        <v>85</v>
      </c>
      <c r="AW715" s="12" t="s">
        <v>41</v>
      </c>
      <c r="AX715" s="12" t="s">
        <v>78</v>
      </c>
      <c r="AY715" s="227" t="s">
        <v>183</v>
      </c>
    </row>
    <row r="716" spans="2:51" s="13" customFormat="1" ht="13.5">
      <c r="B716" s="228"/>
      <c r="C716" s="229"/>
      <c r="D716" s="218" t="s">
        <v>192</v>
      </c>
      <c r="E716" s="230" t="s">
        <v>34</v>
      </c>
      <c r="F716" s="231" t="s">
        <v>972</v>
      </c>
      <c r="G716" s="229"/>
      <c r="H716" s="232">
        <v>691.222</v>
      </c>
      <c r="I716" s="233"/>
      <c r="J716" s="229"/>
      <c r="K716" s="229"/>
      <c r="L716" s="234"/>
      <c r="M716" s="235"/>
      <c r="N716" s="236"/>
      <c r="O716" s="236"/>
      <c r="P716" s="236"/>
      <c r="Q716" s="236"/>
      <c r="R716" s="236"/>
      <c r="S716" s="236"/>
      <c r="T716" s="237"/>
      <c r="AT716" s="238" t="s">
        <v>192</v>
      </c>
      <c r="AU716" s="238" t="s">
        <v>196</v>
      </c>
      <c r="AV716" s="13" t="s">
        <v>89</v>
      </c>
      <c r="AW716" s="13" t="s">
        <v>41</v>
      </c>
      <c r="AX716" s="13" t="s">
        <v>78</v>
      </c>
      <c r="AY716" s="238" t="s">
        <v>183</v>
      </c>
    </row>
    <row r="717" spans="2:51" s="13" customFormat="1" ht="13.5">
      <c r="B717" s="228"/>
      <c r="C717" s="229"/>
      <c r="D717" s="218" t="s">
        <v>192</v>
      </c>
      <c r="E717" s="230" t="s">
        <v>34</v>
      </c>
      <c r="F717" s="231" t="s">
        <v>973</v>
      </c>
      <c r="G717" s="229"/>
      <c r="H717" s="232">
        <v>-42.329</v>
      </c>
      <c r="I717" s="233"/>
      <c r="J717" s="229"/>
      <c r="K717" s="229"/>
      <c r="L717" s="234"/>
      <c r="M717" s="235"/>
      <c r="N717" s="236"/>
      <c r="O717" s="236"/>
      <c r="P717" s="236"/>
      <c r="Q717" s="236"/>
      <c r="R717" s="236"/>
      <c r="S717" s="236"/>
      <c r="T717" s="237"/>
      <c r="AT717" s="238" t="s">
        <v>192</v>
      </c>
      <c r="AU717" s="238" t="s">
        <v>196</v>
      </c>
      <c r="AV717" s="13" t="s">
        <v>89</v>
      </c>
      <c r="AW717" s="13" t="s">
        <v>41</v>
      </c>
      <c r="AX717" s="13" t="s">
        <v>78</v>
      </c>
      <c r="AY717" s="238" t="s">
        <v>183</v>
      </c>
    </row>
    <row r="718" spans="2:51" s="13" customFormat="1" ht="13.5">
      <c r="B718" s="228"/>
      <c r="C718" s="229"/>
      <c r="D718" s="218" t="s">
        <v>192</v>
      </c>
      <c r="E718" s="230" t="s">
        <v>34</v>
      </c>
      <c r="F718" s="231" t="s">
        <v>974</v>
      </c>
      <c r="G718" s="229"/>
      <c r="H718" s="232">
        <v>-43.894</v>
      </c>
      <c r="I718" s="233"/>
      <c r="J718" s="229"/>
      <c r="K718" s="229"/>
      <c r="L718" s="234"/>
      <c r="M718" s="235"/>
      <c r="N718" s="236"/>
      <c r="O718" s="236"/>
      <c r="P718" s="236"/>
      <c r="Q718" s="236"/>
      <c r="R718" s="236"/>
      <c r="S718" s="236"/>
      <c r="T718" s="237"/>
      <c r="AT718" s="238" t="s">
        <v>192</v>
      </c>
      <c r="AU718" s="238" t="s">
        <v>196</v>
      </c>
      <c r="AV718" s="13" t="s">
        <v>89</v>
      </c>
      <c r="AW718" s="13" t="s">
        <v>41</v>
      </c>
      <c r="AX718" s="13" t="s">
        <v>78</v>
      </c>
      <c r="AY718" s="238" t="s">
        <v>183</v>
      </c>
    </row>
    <row r="719" spans="2:51" s="13" customFormat="1" ht="13.5">
      <c r="B719" s="228"/>
      <c r="C719" s="229"/>
      <c r="D719" s="218" t="s">
        <v>192</v>
      </c>
      <c r="E719" s="230" t="s">
        <v>34</v>
      </c>
      <c r="F719" s="231" t="s">
        <v>975</v>
      </c>
      <c r="G719" s="229"/>
      <c r="H719" s="232">
        <v>20.38</v>
      </c>
      <c r="I719" s="233"/>
      <c r="J719" s="229"/>
      <c r="K719" s="229"/>
      <c r="L719" s="234"/>
      <c r="M719" s="235"/>
      <c r="N719" s="236"/>
      <c r="O719" s="236"/>
      <c r="P719" s="236"/>
      <c r="Q719" s="236"/>
      <c r="R719" s="236"/>
      <c r="S719" s="236"/>
      <c r="T719" s="237"/>
      <c r="AT719" s="238" t="s">
        <v>192</v>
      </c>
      <c r="AU719" s="238" t="s">
        <v>196</v>
      </c>
      <c r="AV719" s="13" t="s">
        <v>89</v>
      </c>
      <c r="AW719" s="13" t="s">
        <v>41</v>
      </c>
      <c r="AX719" s="13" t="s">
        <v>78</v>
      </c>
      <c r="AY719" s="238" t="s">
        <v>183</v>
      </c>
    </row>
    <row r="720" spans="2:51" s="13" customFormat="1" ht="13.5">
      <c r="B720" s="228"/>
      <c r="C720" s="229"/>
      <c r="D720" s="218" t="s">
        <v>192</v>
      </c>
      <c r="E720" s="230" t="s">
        <v>34</v>
      </c>
      <c r="F720" s="231" t="s">
        <v>976</v>
      </c>
      <c r="G720" s="229"/>
      <c r="H720" s="232">
        <v>21.86</v>
      </c>
      <c r="I720" s="233"/>
      <c r="J720" s="229"/>
      <c r="K720" s="229"/>
      <c r="L720" s="234"/>
      <c r="M720" s="235"/>
      <c r="N720" s="236"/>
      <c r="O720" s="236"/>
      <c r="P720" s="236"/>
      <c r="Q720" s="236"/>
      <c r="R720" s="236"/>
      <c r="S720" s="236"/>
      <c r="T720" s="237"/>
      <c r="AT720" s="238" t="s">
        <v>192</v>
      </c>
      <c r="AU720" s="238" t="s">
        <v>196</v>
      </c>
      <c r="AV720" s="13" t="s">
        <v>89</v>
      </c>
      <c r="AW720" s="13" t="s">
        <v>41</v>
      </c>
      <c r="AX720" s="13" t="s">
        <v>78</v>
      </c>
      <c r="AY720" s="238" t="s">
        <v>183</v>
      </c>
    </row>
    <row r="721" spans="2:51" s="14" customFormat="1" ht="13.5">
      <c r="B721" s="239"/>
      <c r="C721" s="240"/>
      <c r="D721" s="218" t="s">
        <v>192</v>
      </c>
      <c r="E721" s="241" t="s">
        <v>34</v>
      </c>
      <c r="F721" s="242" t="s">
        <v>195</v>
      </c>
      <c r="G721" s="240"/>
      <c r="H721" s="243">
        <v>647.239</v>
      </c>
      <c r="I721" s="244"/>
      <c r="J721" s="240"/>
      <c r="K721" s="240"/>
      <c r="L721" s="245"/>
      <c r="M721" s="246"/>
      <c r="N721" s="247"/>
      <c r="O721" s="247"/>
      <c r="P721" s="247"/>
      <c r="Q721" s="247"/>
      <c r="R721" s="247"/>
      <c r="S721" s="247"/>
      <c r="T721" s="248"/>
      <c r="AT721" s="249" t="s">
        <v>192</v>
      </c>
      <c r="AU721" s="249" t="s">
        <v>196</v>
      </c>
      <c r="AV721" s="14" t="s">
        <v>196</v>
      </c>
      <c r="AW721" s="14" t="s">
        <v>41</v>
      </c>
      <c r="AX721" s="14" t="s">
        <v>78</v>
      </c>
      <c r="AY721" s="249" t="s">
        <v>183</v>
      </c>
    </row>
    <row r="722" spans="2:51" s="12" customFormat="1" ht="13.5">
      <c r="B722" s="216"/>
      <c r="C722" s="217"/>
      <c r="D722" s="218" t="s">
        <v>192</v>
      </c>
      <c r="E722" s="219" t="s">
        <v>34</v>
      </c>
      <c r="F722" s="220" t="s">
        <v>977</v>
      </c>
      <c r="G722" s="217"/>
      <c r="H722" s="221" t="s">
        <v>34</v>
      </c>
      <c r="I722" s="222"/>
      <c r="J722" s="217"/>
      <c r="K722" s="217"/>
      <c r="L722" s="223"/>
      <c r="M722" s="224"/>
      <c r="N722" s="225"/>
      <c r="O722" s="225"/>
      <c r="P722" s="225"/>
      <c r="Q722" s="225"/>
      <c r="R722" s="225"/>
      <c r="S722" s="225"/>
      <c r="T722" s="226"/>
      <c r="AT722" s="227" t="s">
        <v>192</v>
      </c>
      <c r="AU722" s="227" t="s">
        <v>196</v>
      </c>
      <c r="AV722" s="12" t="s">
        <v>85</v>
      </c>
      <c r="AW722" s="12" t="s">
        <v>41</v>
      </c>
      <c r="AX722" s="12" t="s">
        <v>78</v>
      </c>
      <c r="AY722" s="227" t="s">
        <v>183</v>
      </c>
    </row>
    <row r="723" spans="2:51" s="13" customFormat="1" ht="13.5">
      <c r="B723" s="228"/>
      <c r="C723" s="229"/>
      <c r="D723" s="218" t="s">
        <v>192</v>
      </c>
      <c r="E723" s="230" t="s">
        <v>34</v>
      </c>
      <c r="F723" s="231" t="s">
        <v>952</v>
      </c>
      <c r="G723" s="229"/>
      <c r="H723" s="232">
        <v>142.283</v>
      </c>
      <c r="I723" s="233"/>
      <c r="J723" s="229"/>
      <c r="K723" s="229"/>
      <c r="L723" s="234"/>
      <c r="M723" s="235"/>
      <c r="N723" s="236"/>
      <c r="O723" s="236"/>
      <c r="P723" s="236"/>
      <c r="Q723" s="236"/>
      <c r="R723" s="236"/>
      <c r="S723" s="236"/>
      <c r="T723" s="237"/>
      <c r="AT723" s="238" t="s">
        <v>192</v>
      </c>
      <c r="AU723" s="238" t="s">
        <v>196</v>
      </c>
      <c r="AV723" s="13" t="s">
        <v>89</v>
      </c>
      <c r="AW723" s="13" t="s">
        <v>41</v>
      </c>
      <c r="AX723" s="13" t="s">
        <v>78</v>
      </c>
      <c r="AY723" s="238" t="s">
        <v>183</v>
      </c>
    </row>
    <row r="724" spans="2:51" s="13" customFormat="1" ht="13.5">
      <c r="B724" s="228"/>
      <c r="C724" s="229"/>
      <c r="D724" s="218" t="s">
        <v>192</v>
      </c>
      <c r="E724" s="230" t="s">
        <v>34</v>
      </c>
      <c r="F724" s="231" t="s">
        <v>953</v>
      </c>
      <c r="G724" s="229"/>
      <c r="H724" s="232">
        <v>-48.396</v>
      </c>
      <c r="I724" s="233"/>
      <c r="J724" s="229"/>
      <c r="K724" s="229"/>
      <c r="L724" s="234"/>
      <c r="M724" s="235"/>
      <c r="N724" s="236"/>
      <c r="O724" s="236"/>
      <c r="P724" s="236"/>
      <c r="Q724" s="236"/>
      <c r="R724" s="236"/>
      <c r="S724" s="236"/>
      <c r="T724" s="237"/>
      <c r="AT724" s="238" t="s">
        <v>192</v>
      </c>
      <c r="AU724" s="238" t="s">
        <v>196</v>
      </c>
      <c r="AV724" s="13" t="s">
        <v>89</v>
      </c>
      <c r="AW724" s="13" t="s">
        <v>41</v>
      </c>
      <c r="AX724" s="13" t="s">
        <v>78</v>
      </c>
      <c r="AY724" s="238" t="s">
        <v>183</v>
      </c>
    </row>
    <row r="725" spans="2:51" s="13" customFormat="1" ht="13.5">
      <c r="B725" s="228"/>
      <c r="C725" s="229"/>
      <c r="D725" s="218" t="s">
        <v>192</v>
      </c>
      <c r="E725" s="230" t="s">
        <v>34</v>
      </c>
      <c r="F725" s="231" t="s">
        <v>954</v>
      </c>
      <c r="G725" s="229"/>
      <c r="H725" s="232">
        <v>7.147</v>
      </c>
      <c r="I725" s="233"/>
      <c r="J725" s="229"/>
      <c r="K725" s="229"/>
      <c r="L725" s="234"/>
      <c r="M725" s="235"/>
      <c r="N725" s="236"/>
      <c r="O725" s="236"/>
      <c r="P725" s="236"/>
      <c r="Q725" s="236"/>
      <c r="R725" s="236"/>
      <c r="S725" s="236"/>
      <c r="T725" s="237"/>
      <c r="AT725" s="238" t="s">
        <v>192</v>
      </c>
      <c r="AU725" s="238" t="s">
        <v>196</v>
      </c>
      <c r="AV725" s="13" t="s">
        <v>89</v>
      </c>
      <c r="AW725" s="13" t="s">
        <v>41</v>
      </c>
      <c r="AX725" s="13" t="s">
        <v>78</v>
      </c>
      <c r="AY725" s="238" t="s">
        <v>183</v>
      </c>
    </row>
    <row r="726" spans="2:51" s="14" customFormat="1" ht="13.5">
      <c r="B726" s="239"/>
      <c r="C726" s="240"/>
      <c r="D726" s="218" t="s">
        <v>192</v>
      </c>
      <c r="E726" s="241" t="s">
        <v>34</v>
      </c>
      <c r="F726" s="242" t="s">
        <v>195</v>
      </c>
      <c r="G726" s="240"/>
      <c r="H726" s="243">
        <v>101.034</v>
      </c>
      <c r="I726" s="244"/>
      <c r="J726" s="240"/>
      <c r="K726" s="240"/>
      <c r="L726" s="245"/>
      <c r="M726" s="246"/>
      <c r="N726" s="247"/>
      <c r="O726" s="247"/>
      <c r="P726" s="247"/>
      <c r="Q726" s="247"/>
      <c r="R726" s="247"/>
      <c r="S726" s="247"/>
      <c r="T726" s="248"/>
      <c r="AT726" s="249" t="s">
        <v>192</v>
      </c>
      <c r="AU726" s="249" t="s">
        <v>196</v>
      </c>
      <c r="AV726" s="14" t="s">
        <v>196</v>
      </c>
      <c r="AW726" s="14" t="s">
        <v>41</v>
      </c>
      <c r="AX726" s="14" t="s">
        <v>78</v>
      </c>
      <c r="AY726" s="249" t="s">
        <v>183</v>
      </c>
    </row>
    <row r="727" spans="2:51" s="15" customFormat="1" ht="13.5">
      <c r="B727" s="250"/>
      <c r="C727" s="251"/>
      <c r="D727" s="252" t="s">
        <v>192</v>
      </c>
      <c r="E727" s="253" t="s">
        <v>34</v>
      </c>
      <c r="F727" s="254" t="s">
        <v>201</v>
      </c>
      <c r="G727" s="251"/>
      <c r="H727" s="255">
        <v>748.273</v>
      </c>
      <c r="I727" s="256"/>
      <c r="J727" s="251"/>
      <c r="K727" s="251"/>
      <c r="L727" s="257"/>
      <c r="M727" s="258"/>
      <c r="N727" s="259"/>
      <c r="O727" s="259"/>
      <c r="P727" s="259"/>
      <c r="Q727" s="259"/>
      <c r="R727" s="259"/>
      <c r="S727" s="259"/>
      <c r="T727" s="260"/>
      <c r="AT727" s="261" t="s">
        <v>192</v>
      </c>
      <c r="AU727" s="261" t="s">
        <v>196</v>
      </c>
      <c r="AV727" s="15" t="s">
        <v>190</v>
      </c>
      <c r="AW727" s="15" t="s">
        <v>41</v>
      </c>
      <c r="AX727" s="15" t="s">
        <v>85</v>
      </c>
      <c r="AY727" s="261" t="s">
        <v>183</v>
      </c>
    </row>
    <row r="728" spans="2:65" s="1" customFormat="1" ht="25.5" customHeight="1">
      <c r="B728" s="43"/>
      <c r="C728" s="204" t="s">
        <v>978</v>
      </c>
      <c r="D728" s="204" t="s">
        <v>185</v>
      </c>
      <c r="E728" s="205" t="s">
        <v>979</v>
      </c>
      <c r="F728" s="206" t="s">
        <v>980</v>
      </c>
      <c r="G728" s="207" t="s">
        <v>291</v>
      </c>
      <c r="H728" s="208">
        <v>64.048</v>
      </c>
      <c r="I728" s="209"/>
      <c r="J728" s="210">
        <f>ROUND(I728*H728,2)</f>
        <v>0</v>
      </c>
      <c r="K728" s="206" t="s">
        <v>34</v>
      </c>
      <c r="L728" s="63"/>
      <c r="M728" s="211" t="s">
        <v>34</v>
      </c>
      <c r="N728" s="212" t="s">
        <v>49</v>
      </c>
      <c r="O728" s="44"/>
      <c r="P728" s="213">
        <f>O728*H728</f>
        <v>0</v>
      </c>
      <c r="Q728" s="213">
        <v>0.00348</v>
      </c>
      <c r="R728" s="213">
        <f>Q728*H728</f>
        <v>0.22288704</v>
      </c>
      <c r="S728" s="213">
        <v>0</v>
      </c>
      <c r="T728" s="214">
        <f>S728*H728</f>
        <v>0</v>
      </c>
      <c r="AR728" s="25" t="s">
        <v>190</v>
      </c>
      <c r="AT728" s="25" t="s">
        <v>185</v>
      </c>
      <c r="AU728" s="25" t="s">
        <v>196</v>
      </c>
      <c r="AY728" s="25" t="s">
        <v>183</v>
      </c>
      <c r="BE728" s="215">
        <f>IF(N728="základní",J728,0)</f>
        <v>0</v>
      </c>
      <c r="BF728" s="215">
        <f>IF(N728="snížená",J728,0)</f>
        <v>0</v>
      </c>
      <c r="BG728" s="215">
        <f>IF(N728="zákl. přenesená",J728,0)</f>
        <v>0</v>
      </c>
      <c r="BH728" s="215">
        <f>IF(N728="sníž. přenesená",J728,0)</f>
        <v>0</v>
      </c>
      <c r="BI728" s="215">
        <f>IF(N728="nulová",J728,0)</f>
        <v>0</v>
      </c>
      <c r="BJ728" s="25" t="s">
        <v>85</v>
      </c>
      <c r="BK728" s="215">
        <f>ROUND(I728*H728,2)</f>
        <v>0</v>
      </c>
      <c r="BL728" s="25" t="s">
        <v>190</v>
      </c>
      <c r="BM728" s="25" t="s">
        <v>981</v>
      </c>
    </row>
    <row r="729" spans="2:51" s="12" customFormat="1" ht="13.5">
      <c r="B729" s="216"/>
      <c r="C729" s="217"/>
      <c r="D729" s="218" t="s">
        <v>192</v>
      </c>
      <c r="E729" s="219" t="s">
        <v>34</v>
      </c>
      <c r="F729" s="220" t="s">
        <v>982</v>
      </c>
      <c r="G729" s="217"/>
      <c r="H729" s="221" t="s">
        <v>34</v>
      </c>
      <c r="I729" s="222"/>
      <c r="J729" s="217"/>
      <c r="K729" s="217"/>
      <c r="L729" s="223"/>
      <c r="M729" s="224"/>
      <c r="N729" s="225"/>
      <c r="O729" s="225"/>
      <c r="P729" s="225"/>
      <c r="Q729" s="225"/>
      <c r="R729" s="225"/>
      <c r="S729" s="225"/>
      <c r="T729" s="226"/>
      <c r="AT729" s="227" t="s">
        <v>192</v>
      </c>
      <c r="AU729" s="227" t="s">
        <v>196</v>
      </c>
      <c r="AV729" s="12" t="s">
        <v>85</v>
      </c>
      <c r="AW729" s="12" t="s">
        <v>41</v>
      </c>
      <c r="AX729" s="12" t="s">
        <v>78</v>
      </c>
      <c r="AY729" s="227" t="s">
        <v>183</v>
      </c>
    </row>
    <row r="730" spans="2:51" s="13" customFormat="1" ht="13.5">
      <c r="B730" s="228"/>
      <c r="C730" s="229"/>
      <c r="D730" s="218" t="s">
        <v>192</v>
      </c>
      <c r="E730" s="230" t="s">
        <v>34</v>
      </c>
      <c r="F730" s="231" t="s">
        <v>983</v>
      </c>
      <c r="G730" s="229"/>
      <c r="H730" s="232">
        <v>33.66</v>
      </c>
      <c r="I730" s="233"/>
      <c r="J730" s="229"/>
      <c r="K730" s="229"/>
      <c r="L730" s="234"/>
      <c r="M730" s="235"/>
      <c r="N730" s="236"/>
      <c r="O730" s="236"/>
      <c r="P730" s="236"/>
      <c r="Q730" s="236"/>
      <c r="R730" s="236"/>
      <c r="S730" s="236"/>
      <c r="T730" s="237"/>
      <c r="AT730" s="238" t="s">
        <v>192</v>
      </c>
      <c r="AU730" s="238" t="s">
        <v>196</v>
      </c>
      <c r="AV730" s="13" t="s">
        <v>89</v>
      </c>
      <c r="AW730" s="13" t="s">
        <v>41</v>
      </c>
      <c r="AX730" s="13" t="s">
        <v>78</v>
      </c>
      <c r="AY730" s="238" t="s">
        <v>183</v>
      </c>
    </row>
    <row r="731" spans="2:51" s="13" customFormat="1" ht="13.5">
      <c r="B731" s="228"/>
      <c r="C731" s="229"/>
      <c r="D731" s="218" t="s">
        <v>192</v>
      </c>
      <c r="E731" s="230" t="s">
        <v>34</v>
      </c>
      <c r="F731" s="231" t="s">
        <v>984</v>
      </c>
      <c r="G731" s="229"/>
      <c r="H731" s="232">
        <v>21.64</v>
      </c>
      <c r="I731" s="233"/>
      <c r="J731" s="229"/>
      <c r="K731" s="229"/>
      <c r="L731" s="234"/>
      <c r="M731" s="235"/>
      <c r="N731" s="236"/>
      <c r="O731" s="236"/>
      <c r="P731" s="236"/>
      <c r="Q731" s="236"/>
      <c r="R731" s="236"/>
      <c r="S731" s="236"/>
      <c r="T731" s="237"/>
      <c r="AT731" s="238" t="s">
        <v>192</v>
      </c>
      <c r="AU731" s="238" t="s">
        <v>196</v>
      </c>
      <c r="AV731" s="13" t="s">
        <v>89</v>
      </c>
      <c r="AW731" s="13" t="s">
        <v>41</v>
      </c>
      <c r="AX731" s="13" t="s">
        <v>78</v>
      </c>
      <c r="AY731" s="238" t="s">
        <v>183</v>
      </c>
    </row>
    <row r="732" spans="2:51" s="14" customFormat="1" ht="13.5">
      <c r="B732" s="239"/>
      <c r="C732" s="240"/>
      <c r="D732" s="218" t="s">
        <v>192</v>
      </c>
      <c r="E732" s="241" t="s">
        <v>34</v>
      </c>
      <c r="F732" s="242" t="s">
        <v>195</v>
      </c>
      <c r="G732" s="240"/>
      <c r="H732" s="243">
        <v>55.3</v>
      </c>
      <c r="I732" s="244"/>
      <c r="J732" s="240"/>
      <c r="K732" s="240"/>
      <c r="L732" s="245"/>
      <c r="M732" s="246"/>
      <c r="N732" s="247"/>
      <c r="O732" s="247"/>
      <c r="P732" s="247"/>
      <c r="Q732" s="247"/>
      <c r="R732" s="247"/>
      <c r="S732" s="247"/>
      <c r="T732" s="248"/>
      <c r="AT732" s="249" t="s">
        <v>192</v>
      </c>
      <c r="AU732" s="249" t="s">
        <v>196</v>
      </c>
      <c r="AV732" s="14" t="s">
        <v>196</v>
      </c>
      <c r="AW732" s="14" t="s">
        <v>41</v>
      </c>
      <c r="AX732" s="14" t="s">
        <v>78</v>
      </c>
      <c r="AY732" s="249" t="s">
        <v>183</v>
      </c>
    </row>
    <row r="733" spans="2:51" s="12" customFormat="1" ht="13.5">
      <c r="B733" s="216"/>
      <c r="C733" s="217"/>
      <c r="D733" s="218" t="s">
        <v>192</v>
      </c>
      <c r="E733" s="219" t="s">
        <v>34</v>
      </c>
      <c r="F733" s="220" t="s">
        <v>985</v>
      </c>
      <c r="G733" s="217"/>
      <c r="H733" s="221" t="s">
        <v>34</v>
      </c>
      <c r="I733" s="222"/>
      <c r="J733" s="217"/>
      <c r="K733" s="217"/>
      <c r="L733" s="223"/>
      <c r="M733" s="224"/>
      <c r="N733" s="225"/>
      <c r="O733" s="225"/>
      <c r="P733" s="225"/>
      <c r="Q733" s="225"/>
      <c r="R733" s="225"/>
      <c r="S733" s="225"/>
      <c r="T733" s="226"/>
      <c r="AT733" s="227" t="s">
        <v>192</v>
      </c>
      <c r="AU733" s="227" t="s">
        <v>196</v>
      </c>
      <c r="AV733" s="12" t="s">
        <v>85</v>
      </c>
      <c r="AW733" s="12" t="s">
        <v>41</v>
      </c>
      <c r="AX733" s="12" t="s">
        <v>78</v>
      </c>
      <c r="AY733" s="227" t="s">
        <v>183</v>
      </c>
    </row>
    <row r="734" spans="2:51" s="13" customFormat="1" ht="13.5">
      <c r="B734" s="228"/>
      <c r="C734" s="229"/>
      <c r="D734" s="218" t="s">
        <v>192</v>
      </c>
      <c r="E734" s="230" t="s">
        <v>34</v>
      </c>
      <c r="F734" s="231" t="s">
        <v>956</v>
      </c>
      <c r="G734" s="229"/>
      <c r="H734" s="232">
        <v>0.203</v>
      </c>
      <c r="I734" s="233"/>
      <c r="J734" s="229"/>
      <c r="K734" s="229"/>
      <c r="L734" s="234"/>
      <c r="M734" s="235"/>
      <c r="N734" s="236"/>
      <c r="O734" s="236"/>
      <c r="P734" s="236"/>
      <c r="Q734" s="236"/>
      <c r="R734" s="236"/>
      <c r="S734" s="236"/>
      <c r="T734" s="237"/>
      <c r="AT734" s="238" t="s">
        <v>192</v>
      </c>
      <c r="AU734" s="238" t="s">
        <v>196</v>
      </c>
      <c r="AV734" s="13" t="s">
        <v>89</v>
      </c>
      <c r="AW734" s="13" t="s">
        <v>41</v>
      </c>
      <c r="AX734" s="13" t="s">
        <v>78</v>
      </c>
      <c r="AY734" s="238" t="s">
        <v>183</v>
      </c>
    </row>
    <row r="735" spans="2:51" s="13" customFormat="1" ht="13.5">
      <c r="B735" s="228"/>
      <c r="C735" s="229"/>
      <c r="D735" s="218" t="s">
        <v>192</v>
      </c>
      <c r="E735" s="230" t="s">
        <v>34</v>
      </c>
      <c r="F735" s="231" t="s">
        <v>957</v>
      </c>
      <c r="G735" s="229"/>
      <c r="H735" s="232">
        <v>8.545</v>
      </c>
      <c r="I735" s="233"/>
      <c r="J735" s="229"/>
      <c r="K735" s="229"/>
      <c r="L735" s="234"/>
      <c r="M735" s="235"/>
      <c r="N735" s="236"/>
      <c r="O735" s="236"/>
      <c r="P735" s="236"/>
      <c r="Q735" s="236"/>
      <c r="R735" s="236"/>
      <c r="S735" s="236"/>
      <c r="T735" s="237"/>
      <c r="AT735" s="238" t="s">
        <v>192</v>
      </c>
      <c r="AU735" s="238" t="s">
        <v>196</v>
      </c>
      <c r="AV735" s="13" t="s">
        <v>89</v>
      </c>
      <c r="AW735" s="13" t="s">
        <v>41</v>
      </c>
      <c r="AX735" s="13" t="s">
        <v>78</v>
      </c>
      <c r="AY735" s="238" t="s">
        <v>183</v>
      </c>
    </row>
    <row r="736" spans="2:51" s="14" customFormat="1" ht="13.5">
      <c r="B736" s="239"/>
      <c r="C736" s="240"/>
      <c r="D736" s="218" t="s">
        <v>192</v>
      </c>
      <c r="E736" s="241" t="s">
        <v>34</v>
      </c>
      <c r="F736" s="242" t="s">
        <v>195</v>
      </c>
      <c r="G736" s="240"/>
      <c r="H736" s="243">
        <v>8.748</v>
      </c>
      <c r="I736" s="244"/>
      <c r="J736" s="240"/>
      <c r="K736" s="240"/>
      <c r="L736" s="245"/>
      <c r="M736" s="246"/>
      <c r="N736" s="247"/>
      <c r="O736" s="247"/>
      <c r="P736" s="247"/>
      <c r="Q736" s="247"/>
      <c r="R736" s="247"/>
      <c r="S736" s="247"/>
      <c r="T736" s="248"/>
      <c r="AT736" s="249" t="s">
        <v>192</v>
      </c>
      <c r="AU736" s="249" t="s">
        <v>196</v>
      </c>
      <c r="AV736" s="14" t="s">
        <v>196</v>
      </c>
      <c r="AW736" s="14" t="s">
        <v>41</v>
      </c>
      <c r="AX736" s="14" t="s">
        <v>78</v>
      </c>
      <c r="AY736" s="249" t="s">
        <v>183</v>
      </c>
    </row>
    <row r="737" spans="2:51" s="15" customFormat="1" ht="13.5">
      <c r="B737" s="250"/>
      <c r="C737" s="251"/>
      <c r="D737" s="252" t="s">
        <v>192</v>
      </c>
      <c r="E737" s="253" t="s">
        <v>34</v>
      </c>
      <c r="F737" s="254" t="s">
        <v>201</v>
      </c>
      <c r="G737" s="251"/>
      <c r="H737" s="255">
        <v>64.048</v>
      </c>
      <c r="I737" s="256"/>
      <c r="J737" s="251"/>
      <c r="K737" s="251"/>
      <c r="L737" s="257"/>
      <c r="M737" s="258"/>
      <c r="N737" s="259"/>
      <c r="O737" s="259"/>
      <c r="P737" s="259"/>
      <c r="Q737" s="259"/>
      <c r="R737" s="259"/>
      <c r="S737" s="259"/>
      <c r="T737" s="260"/>
      <c r="AT737" s="261" t="s">
        <v>192</v>
      </c>
      <c r="AU737" s="261" t="s">
        <v>196</v>
      </c>
      <c r="AV737" s="15" t="s">
        <v>190</v>
      </c>
      <c r="AW737" s="15" t="s">
        <v>41</v>
      </c>
      <c r="AX737" s="15" t="s">
        <v>85</v>
      </c>
      <c r="AY737" s="261" t="s">
        <v>183</v>
      </c>
    </row>
    <row r="738" spans="2:65" s="1" customFormat="1" ht="25.5" customHeight="1">
      <c r="B738" s="43"/>
      <c r="C738" s="204" t="s">
        <v>986</v>
      </c>
      <c r="D738" s="204" t="s">
        <v>185</v>
      </c>
      <c r="E738" s="205" t="s">
        <v>987</v>
      </c>
      <c r="F738" s="206" t="s">
        <v>988</v>
      </c>
      <c r="G738" s="207" t="s">
        <v>344</v>
      </c>
      <c r="H738" s="208">
        <v>1</v>
      </c>
      <c r="I738" s="209"/>
      <c r="J738" s="210">
        <f>ROUND(I738*H738,2)</f>
        <v>0</v>
      </c>
      <c r="K738" s="206" t="s">
        <v>34</v>
      </c>
      <c r="L738" s="63"/>
      <c r="M738" s="211" t="s">
        <v>34</v>
      </c>
      <c r="N738" s="212" t="s">
        <v>49</v>
      </c>
      <c r="O738" s="44"/>
      <c r="P738" s="213">
        <f>O738*H738</f>
        <v>0</v>
      </c>
      <c r="Q738" s="213">
        <v>0</v>
      </c>
      <c r="R738" s="213">
        <f>Q738*H738</f>
        <v>0</v>
      </c>
      <c r="S738" s="213">
        <v>0</v>
      </c>
      <c r="T738" s="214">
        <f>S738*H738</f>
        <v>0</v>
      </c>
      <c r="AR738" s="25" t="s">
        <v>190</v>
      </c>
      <c r="AT738" s="25" t="s">
        <v>185</v>
      </c>
      <c r="AU738" s="25" t="s">
        <v>196</v>
      </c>
      <c r="AY738" s="25" t="s">
        <v>183</v>
      </c>
      <c r="BE738" s="215">
        <f>IF(N738="základní",J738,0)</f>
        <v>0</v>
      </c>
      <c r="BF738" s="215">
        <f>IF(N738="snížená",J738,0)</f>
        <v>0</v>
      </c>
      <c r="BG738" s="215">
        <f>IF(N738="zákl. přenesená",J738,0)</f>
        <v>0</v>
      </c>
      <c r="BH738" s="215">
        <f>IF(N738="sníž. přenesená",J738,0)</f>
        <v>0</v>
      </c>
      <c r="BI738" s="215">
        <f>IF(N738="nulová",J738,0)</f>
        <v>0</v>
      </c>
      <c r="BJ738" s="25" t="s">
        <v>85</v>
      </c>
      <c r="BK738" s="215">
        <f>ROUND(I738*H738,2)</f>
        <v>0</v>
      </c>
      <c r="BL738" s="25" t="s">
        <v>190</v>
      </c>
      <c r="BM738" s="25" t="s">
        <v>989</v>
      </c>
    </row>
    <row r="739" spans="2:51" s="13" customFormat="1" ht="13.5">
      <c r="B739" s="228"/>
      <c r="C739" s="229"/>
      <c r="D739" s="218" t="s">
        <v>192</v>
      </c>
      <c r="E739" s="230" t="s">
        <v>34</v>
      </c>
      <c r="F739" s="231" t="s">
        <v>85</v>
      </c>
      <c r="G739" s="229"/>
      <c r="H739" s="232">
        <v>1</v>
      </c>
      <c r="I739" s="233"/>
      <c r="J739" s="229"/>
      <c r="K739" s="229"/>
      <c r="L739" s="234"/>
      <c r="M739" s="235"/>
      <c r="N739" s="236"/>
      <c r="O739" s="236"/>
      <c r="P739" s="236"/>
      <c r="Q739" s="236"/>
      <c r="R739" s="236"/>
      <c r="S739" s="236"/>
      <c r="T739" s="237"/>
      <c r="AT739" s="238" t="s">
        <v>192</v>
      </c>
      <c r="AU739" s="238" t="s">
        <v>196</v>
      </c>
      <c r="AV739" s="13" t="s">
        <v>89</v>
      </c>
      <c r="AW739" s="13" t="s">
        <v>41</v>
      </c>
      <c r="AX739" s="13" t="s">
        <v>78</v>
      </c>
      <c r="AY739" s="238" t="s">
        <v>183</v>
      </c>
    </row>
    <row r="740" spans="2:51" s="14" customFormat="1" ht="13.5">
      <c r="B740" s="239"/>
      <c r="C740" s="240"/>
      <c r="D740" s="252" t="s">
        <v>192</v>
      </c>
      <c r="E740" s="262" t="s">
        <v>34</v>
      </c>
      <c r="F740" s="263" t="s">
        <v>195</v>
      </c>
      <c r="G740" s="240"/>
      <c r="H740" s="264">
        <v>1</v>
      </c>
      <c r="I740" s="244"/>
      <c r="J740" s="240"/>
      <c r="K740" s="240"/>
      <c r="L740" s="245"/>
      <c r="M740" s="246"/>
      <c r="N740" s="247"/>
      <c r="O740" s="247"/>
      <c r="P740" s="247"/>
      <c r="Q740" s="247"/>
      <c r="R740" s="247"/>
      <c r="S740" s="247"/>
      <c r="T740" s="248"/>
      <c r="AT740" s="249" t="s">
        <v>192</v>
      </c>
      <c r="AU740" s="249" t="s">
        <v>196</v>
      </c>
      <c r="AV740" s="14" t="s">
        <v>196</v>
      </c>
      <c r="AW740" s="14" t="s">
        <v>41</v>
      </c>
      <c r="AX740" s="14" t="s">
        <v>85</v>
      </c>
      <c r="AY740" s="249" t="s">
        <v>183</v>
      </c>
    </row>
    <row r="741" spans="2:65" s="1" customFormat="1" ht="25.5" customHeight="1">
      <c r="B741" s="43"/>
      <c r="C741" s="204" t="s">
        <v>990</v>
      </c>
      <c r="D741" s="204" t="s">
        <v>185</v>
      </c>
      <c r="E741" s="205" t="s">
        <v>991</v>
      </c>
      <c r="F741" s="206" t="s">
        <v>992</v>
      </c>
      <c r="G741" s="207" t="s">
        <v>291</v>
      </c>
      <c r="H741" s="208">
        <v>141.242</v>
      </c>
      <c r="I741" s="209"/>
      <c r="J741" s="210">
        <f>ROUND(I741*H741,2)</f>
        <v>0</v>
      </c>
      <c r="K741" s="206" t="s">
        <v>189</v>
      </c>
      <c r="L741" s="63"/>
      <c r="M741" s="211" t="s">
        <v>34</v>
      </c>
      <c r="N741" s="212" t="s">
        <v>49</v>
      </c>
      <c r="O741" s="44"/>
      <c r="P741" s="213">
        <f>O741*H741</f>
        <v>0</v>
      </c>
      <c r="Q741" s="213">
        <v>0.00012</v>
      </c>
      <c r="R741" s="213">
        <f>Q741*H741</f>
        <v>0.01694904</v>
      </c>
      <c r="S741" s="213">
        <v>0</v>
      </c>
      <c r="T741" s="214">
        <f>S741*H741</f>
        <v>0</v>
      </c>
      <c r="AR741" s="25" t="s">
        <v>190</v>
      </c>
      <c r="AT741" s="25" t="s">
        <v>185</v>
      </c>
      <c r="AU741" s="25" t="s">
        <v>196</v>
      </c>
      <c r="AY741" s="25" t="s">
        <v>183</v>
      </c>
      <c r="BE741" s="215">
        <f>IF(N741="základní",J741,0)</f>
        <v>0</v>
      </c>
      <c r="BF741" s="215">
        <f>IF(N741="snížená",J741,0)</f>
        <v>0</v>
      </c>
      <c r="BG741" s="215">
        <f>IF(N741="zákl. přenesená",J741,0)</f>
        <v>0</v>
      </c>
      <c r="BH741" s="215">
        <f>IF(N741="sníž. přenesená",J741,0)</f>
        <v>0</v>
      </c>
      <c r="BI741" s="215">
        <f>IF(N741="nulová",J741,0)</f>
        <v>0</v>
      </c>
      <c r="BJ741" s="25" t="s">
        <v>85</v>
      </c>
      <c r="BK741" s="215">
        <f>ROUND(I741*H741,2)</f>
        <v>0</v>
      </c>
      <c r="BL741" s="25" t="s">
        <v>190</v>
      </c>
      <c r="BM741" s="25" t="s">
        <v>993</v>
      </c>
    </row>
    <row r="742" spans="2:51" s="12" customFormat="1" ht="13.5">
      <c r="B742" s="216"/>
      <c r="C742" s="217"/>
      <c r="D742" s="218" t="s">
        <v>192</v>
      </c>
      <c r="E742" s="219" t="s">
        <v>34</v>
      </c>
      <c r="F742" s="220" t="s">
        <v>994</v>
      </c>
      <c r="G742" s="217"/>
      <c r="H742" s="221" t="s">
        <v>34</v>
      </c>
      <c r="I742" s="222"/>
      <c r="J742" s="217"/>
      <c r="K742" s="217"/>
      <c r="L742" s="223"/>
      <c r="M742" s="224"/>
      <c r="N742" s="225"/>
      <c r="O742" s="225"/>
      <c r="P742" s="225"/>
      <c r="Q742" s="225"/>
      <c r="R742" s="225"/>
      <c r="S742" s="225"/>
      <c r="T742" s="226"/>
      <c r="AT742" s="227" t="s">
        <v>192</v>
      </c>
      <c r="AU742" s="227" t="s">
        <v>196</v>
      </c>
      <c r="AV742" s="12" t="s">
        <v>85</v>
      </c>
      <c r="AW742" s="12" t="s">
        <v>41</v>
      </c>
      <c r="AX742" s="12" t="s">
        <v>78</v>
      </c>
      <c r="AY742" s="227" t="s">
        <v>183</v>
      </c>
    </row>
    <row r="743" spans="2:51" s="13" customFormat="1" ht="13.5">
      <c r="B743" s="228"/>
      <c r="C743" s="229"/>
      <c r="D743" s="218" t="s">
        <v>192</v>
      </c>
      <c r="E743" s="230" t="s">
        <v>34</v>
      </c>
      <c r="F743" s="231" t="s">
        <v>995</v>
      </c>
      <c r="G743" s="229"/>
      <c r="H743" s="232">
        <v>74.87</v>
      </c>
      <c r="I743" s="233"/>
      <c r="J743" s="229"/>
      <c r="K743" s="229"/>
      <c r="L743" s="234"/>
      <c r="M743" s="235"/>
      <c r="N743" s="236"/>
      <c r="O743" s="236"/>
      <c r="P743" s="236"/>
      <c r="Q743" s="236"/>
      <c r="R743" s="236"/>
      <c r="S743" s="236"/>
      <c r="T743" s="237"/>
      <c r="AT743" s="238" t="s">
        <v>192</v>
      </c>
      <c r="AU743" s="238" t="s">
        <v>196</v>
      </c>
      <c r="AV743" s="13" t="s">
        <v>89</v>
      </c>
      <c r="AW743" s="13" t="s">
        <v>41</v>
      </c>
      <c r="AX743" s="13" t="s">
        <v>78</v>
      </c>
      <c r="AY743" s="238" t="s">
        <v>183</v>
      </c>
    </row>
    <row r="744" spans="2:51" s="13" customFormat="1" ht="13.5">
      <c r="B744" s="228"/>
      <c r="C744" s="229"/>
      <c r="D744" s="218" t="s">
        <v>192</v>
      </c>
      <c r="E744" s="230" t="s">
        <v>34</v>
      </c>
      <c r="F744" s="231" t="s">
        <v>996</v>
      </c>
      <c r="G744" s="229"/>
      <c r="H744" s="232">
        <v>66.372</v>
      </c>
      <c r="I744" s="233"/>
      <c r="J744" s="229"/>
      <c r="K744" s="229"/>
      <c r="L744" s="234"/>
      <c r="M744" s="235"/>
      <c r="N744" s="236"/>
      <c r="O744" s="236"/>
      <c r="P744" s="236"/>
      <c r="Q744" s="236"/>
      <c r="R744" s="236"/>
      <c r="S744" s="236"/>
      <c r="T744" s="237"/>
      <c r="AT744" s="238" t="s">
        <v>192</v>
      </c>
      <c r="AU744" s="238" t="s">
        <v>196</v>
      </c>
      <c r="AV744" s="13" t="s">
        <v>89</v>
      </c>
      <c r="AW744" s="13" t="s">
        <v>41</v>
      </c>
      <c r="AX744" s="13" t="s">
        <v>78</v>
      </c>
      <c r="AY744" s="238" t="s">
        <v>183</v>
      </c>
    </row>
    <row r="745" spans="2:51" s="14" customFormat="1" ht="13.5">
      <c r="B745" s="239"/>
      <c r="C745" s="240"/>
      <c r="D745" s="218" t="s">
        <v>192</v>
      </c>
      <c r="E745" s="241" t="s">
        <v>34</v>
      </c>
      <c r="F745" s="242" t="s">
        <v>195</v>
      </c>
      <c r="G745" s="240"/>
      <c r="H745" s="243">
        <v>141.242</v>
      </c>
      <c r="I745" s="244"/>
      <c r="J745" s="240"/>
      <c r="K745" s="240"/>
      <c r="L745" s="245"/>
      <c r="M745" s="246"/>
      <c r="N745" s="247"/>
      <c r="O745" s="247"/>
      <c r="P745" s="247"/>
      <c r="Q745" s="247"/>
      <c r="R745" s="247"/>
      <c r="S745" s="247"/>
      <c r="T745" s="248"/>
      <c r="AT745" s="249" t="s">
        <v>192</v>
      </c>
      <c r="AU745" s="249" t="s">
        <v>196</v>
      </c>
      <c r="AV745" s="14" t="s">
        <v>196</v>
      </c>
      <c r="AW745" s="14" t="s">
        <v>41</v>
      </c>
      <c r="AX745" s="14" t="s">
        <v>85</v>
      </c>
      <c r="AY745" s="249" t="s">
        <v>183</v>
      </c>
    </row>
    <row r="746" spans="2:63" s="11" customFormat="1" ht="22.35" customHeight="1">
      <c r="B746" s="187"/>
      <c r="C746" s="188"/>
      <c r="D746" s="201" t="s">
        <v>77</v>
      </c>
      <c r="E746" s="202" t="s">
        <v>577</v>
      </c>
      <c r="F746" s="202" t="s">
        <v>997</v>
      </c>
      <c r="G746" s="188"/>
      <c r="H746" s="188"/>
      <c r="I746" s="191"/>
      <c r="J746" s="203">
        <f>BK746</f>
        <v>0</v>
      </c>
      <c r="K746" s="188"/>
      <c r="L746" s="193"/>
      <c r="M746" s="194"/>
      <c r="N746" s="195"/>
      <c r="O746" s="195"/>
      <c r="P746" s="196">
        <f>SUM(P747:P792)</f>
        <v>0</v>
      </c>
      <c r="Q746" s="195"/>
      <c r="R746" s="196">
        <f>SUM(R747:R792)</f>
        <v>211.6538608</v>
      </c>
      <c r="S746" s="195"/>
      <c r="T746" s="197">
        <f>SUM(T747:T792)</f>
        <v>0</v>
      </c>
      <c r="AR746" s="198" t="s">
        <v>85</v>
      </c>
      <c r="AT746" s="199" t="s">
        <v>77</v>
      </c>
      <c r="AU746" s="199" t="s">
        <v>89</v>
      </c>
      <c r="AY746" s="198" t="s">
        <v>183</v>
      </c>
      <c r="BK746" s="200">
        <f>SUM(BK747:BK792)</f>
        <v>0</v>
      </c>
    </row>
    <row r="747" spans="2:65" s="1" customFormat="1" ht="25.5" customHeight="1">
      <c r="B747" s="43"/>
      <c r="C747" s="204" t="s">
        <v>998</v>
      </c>
      <c r="D747" s="204" t="s">
        <v>185</v>
      </c>
      <c r="E747" s="205" t="s">
        <v>999</v>
      </c>
      <c r="F747" s="206" t="s">
        <v>1000</v>
      </c>
      <c r="G747" s="207" t="s">
        <v>188</v>
      </c>
      <c r="H747" s="208">
        <v>47.938</v>
      </c>
      <c r="I747" s="209"/>
      <c r="J747" s="210">
        <f>ROUND(I747*H747,2)</f>
        <v>0</v>
      </c>
      <c r="K747" s="206" t="s">
        <v>189</v>
      </c>
      <c r="L747" s="63"/>
      <c r="M747" s="211" t="s">
        <v>34</v>
      </c>
      <c r="N747" s="212" t="s">
        <v>49</v>
      </c>
      <c r="O747" s="44"/>
      <c r="P747" s="213">
        <f>O747*H747</f>
        <v>0</v>
      </c>
      <c r="Q747" s="213">
        <v>2.45329</v>
      </c>
      <c r="R747" s="213">
        <f>Q747*H747</f>
        <v>117.60581602</v>
      </c>
      <c r="S747" s="213">
        <v>0</v>
      </c>
      <c r="T747" s="214">
        <f>S747*H747</f>
        <v>0</v>
      </c>
      <c r="AR747" s="25" t="s">
        <v>190</v>
      </c>
      <c r="AT747" s="25" t="s">
        <v>185</v>
      </c>
      <c r="AU747" s="25" t="s">
        <v>196</v>
      </c>
      <c r="AY747" s="25" t="s">
        <v>183</v>
      </c>
      <c r="BE747" s="215">
        <f>IF(N747="základní",J747,0)</f>
        <v>0</v>
      </c>
      <c r="BF747" s="215">
        <f>IF(N747="snížená",J747,0)</f>
        <v>0</v>
      </c>
      <c r="BG747" s="215">
        <f>IF(N747="zákl. přenesená",J747,0)</f>
        <v>0</v>
      </c>
      <c r="BH747" s="215">
        <f>IF(N747="sníž. přenesená",J747,0)</f>
        <v>0</v>
      </c>
      <c r="BI747" s="215">
        <f>IF(N747="nulová",J747,0)</f>
        <v>0</v>
      </c>
      <c r="BJ747" s="25" t="s">
        <v>85</v>
      </c>
      <c r="BK747" s="215">
        <f>ROUND(I747*H747,2)</f>
        <v>0</v>
      </c>
      <c r="BL747" s="25" t="s">
        <v>190</v>
      </c>
      <c r="BM747" s="25" t="s">
        <v>1001</v>
      </c>
    </row>
    <row r="748" spans="2:51" s="12" customFormat="1" ht="13.5">
      <c r="B748" s="216"/>
      <c r="C748" s="217"/>
      <c r="D748" s="218" t="s">
        <v>192</v>
      </c>
      <c r="E748" s="219" t="s">
        <v>34</v>
      </c>
      <c r="F748" s="220" t="s">
        <v>1002</v>
      </c>
      <c r="G748" s="217"/>
      <c r="H748" s="221" t="s">
        <v>34</v>
      </c>
      <c r="I748" s="222"/>
      <c r="J748" s="217"/>
      <c r="K748" s="217"/>
      <c r="L748" s="223"/>
      <c r="M748" s="224"/>
      <c r="N748" s="225"/>
      <c r="O748" s="225"/>
      <c r="P748" s="225"/>
      <c r="Q748" s="225"/>
      <c r="R748" s="225"/>
      <c r="S748" s="225"/>
      <c r="T748" s="226"/>
      <c r="AT748" s="227" t="s">
        <v>192</v>
      </c>
      <c r="AU748" s="227" t="s">
        <v>196</v>
      </c>
      <c r="AV748" s="12" t="s">
        <v>85</v>
      </c>
      <c r="AW748" s="12" t="s">
        <v>41</v>
      </c>
      <c r="AX748" s="12" t="s">
        <v>78</v>
      </c>
      <c r="AY748" s="227" t="s">
        <v>183</v>
      </c>
    </row>
    <row r="749" spans="2:51" s="13" customFormat="1" ht="13.5">
      <c r="B749" s="228"/>
      <c r="C749" s="229"/>
      <c r="D749" s="218" t="s">
        <v>192</v>
      </c>
      <c r="E749" s="230" t="s">
        <v>34</v>
      </c>
      <c r="F749" s="231" t="s">
        <v>1003</v>
      </c>
      <c r="G749" s="229"/>
      <c r="H749" s="232">
        <v>47.938</v>
      </c>
      <c r="I749" s="233"/>
      <c r="J749" s="229"/>
      <c r="K749" s="229"/>
      <c r="L749" s="234"/>
      <c r="M749" s="235"/>
      <c r="N749" s="236"/>
      <c r="O749" s="236"/>
      <c r="P749" s="236"/>
      <c r="Q749" s="236"/>
      <c r="R749" s="236"/>
      <c r="S749" s="236"/>
      <c r="T749" s="237"/>
      <c r="AT749" s="238" t="s">
        <v>192</v>
      </c>
      <c r="AU749" s="238" t="s">
        <v>196</v>
      </c>
      <c r="AV749" s="13" t="s">
        <v>89</v>
      </c>
      <c r="AW749" s="13" t="s">
        <v>41</v>
      </c>
      <c r="AX749" s="13" t="s">
        <v>78</v>
      </c>
      <c r="AY749" s="238" t="s">
        <v>183</v>
      </c>
    </row>
    <row r="750" spans="2:51" s="14" customFormat="1" ht="13.5">
      <c r="B750" s="239"/>
      <c r="C750" s="240"/>
      <c r="D750" s="252" t="s">
        <v>192</v>
      </c>
      <c r="E750" s="262" t="s">
        <v>34</v>
      </c>
      <c r="F750" s="263" t="s">
        <v>195</v>
      </c>
      <c r="G750" s="240"/>
      <c r="H750" s="264">
        <v>47.938</v>
      </c>
      <c r="I750" s="244"/>
      <c r="J750" s="240"/>
      <c r="K750" s="240"/>
      <c r="L750" s="245"/>
      <c r="M750" s="246"/>
      <c r="N750" s="247"/>
      <c r="O750" s="247"/>
      <c r="P750" s="247"/>
      <c r="Q750" s="247"/>
      <c r="R750" s="247"/>
      <c r="S750" s="247"/>
      <c r="T750" s="248"/>
      <c r="AT750" s="249" t="s">
        <v>192</v>
      </c>
      <c r="AU750" s="249" t="s">
        <v>196</v>
      </c>
      <c r="AV750" s="14" t="s">
        <v>196</v>
      </c>
      <c r="AW750" s="14" t="s">
        <v>41</v>
      </c>
      <c r="AX750" s="14" t="s">
        <v>85</v>
      </c>
      <c r="AY750" s="249" t="s">
        <v>183</v>
      </c>
    </row>
    <row r="751" spans="2:65" s="1" customFormat="1" ht="38.25" customHeight="1">
      <c r="B751" s="43"/>
      <c r="C751" s="204" t="s">
        <v>1004</v>
      </c>
      <c r="D751" s="204" t="s">
        <v>185</v>
      </c>
      <c r="E751" s="205" t="s">
        <v>1005</v>
      </c>
      <c r="F751" s="206" t="s">
        <v>1006</v>
      </c>
      <c r="G751" s="207" t="s">
        <v>188</v>
      </c>
      <c r="H751" s="208">
        <v>47.938</v>
      </c>
      <c r="I751" s="209"/>
      <c r="J751" s="210">
        <f>ROUND(I751*H751,2)</f>
        <v>0</v>
      </c>
      <c r="K751" s="206" t="s">
        <v>189</v>
      </c>
      <c r="L751" s="63"/>
      <c r="M751" s="211" t="s">
        <v>34</v>
      </c>
      <c r="N751" s="212" t="s">
        <v>49</v>
      </c>
      <c r="O751" s="44"/>
      <c r="P751" s="213">
        <f>O751*H751</f>
        <v>0</v>
      </c>
      <c r="Q751" s="213">
        <v>0</v>
      </c>
      <c r="R751" s="213">
        <f>Q751*H751</f>
        <v>0</v>
      </c>
      <c r="S751" s="213">
        <v>0</v>
      </c>
      <c r="T751" s="214">
        <f>S751*H751</f>
        <v>0</v>
      </c>
      <c r="AR751" s="25" t="s">
        <v>190</v>
      </c>
      <c r="AT751" s="25" t="s">
        <v>185</v>
      </c>
      <c r="AU751" s="25" t="s">
        <v>196</v>
      </c>
      <c r="AY751" s="25" t="s">
        <v>183</v>
      </c>
      <c r="BE751" s="215">
        <f>IF(N751="základní",J751,0)</f>
        <v>0</v>
      </c>
      <c r="BF751" s="215">
        <f>IF(N751="snížená",J751,0)</f>
        <v>0</v>
      </c>
      <c r="BG751" s="215">
        <f>IF(N751="zákl. přenesená",J751,0)</f>
        <v>0</v>
      </c>
      <c r="BH751" s="215">
        <f>IF(N751="sníž. přenesená",J751,0)</f>
        <v>0</v>
      </c>
      <c r="BI751" s="215">
        <f>IF(N751="nulová",J751,0)</f>
        <v>0</v>
      </c>
      <c r="BJ751" s="25" t="s">
        <v>85</v>
      </c>
      <c r="BK751" s="215">
        <f>ROUND(I751*H751,2)</f>
        <v>0</v>
      </c>
      <c r="BL751" s="25" t="s">
        <v>190</v>
      </c>
      <c r="BM751" s="25" t="s">
        <v>1007</v>
      </c>
    </row>
    <row r="752" spans="2:51" s="13" customFormat="1" ht="13.5">
      <c r="B752" s="228"/>
      <c r="C752" s="229"/>
      <c r="D752" s="218" t="s">
        <v>192</v>
      </c>
      <c r="E752" s="230" t="s">
        <v>34</v>
      </c>
      <c r="F752" s="231" t="s">
        <v>1008</v>
      </c>
      <c r="G752" s="229"/>
      <c r="H752" s="232">
        <v>47.938</v>
      </c>
      <c r="I752" s="233"/>
      <c r="J752" s="229"/>
      <c r="K752" s="229"/>
      <c r="L752" s="234"/>
      <c r="M752" s="235"/>
      <c r="N752" s="236"/>
      <c r="O752" s="236"/>
      <c r="P752" s="236"/>
      <c r="Q752" s="236"/>
      <c r="R752" s="236"/>
      <c r="S752" s="236"/>
      <c r="T752" s="237"/>
      <c r="AT752" s="238" t="s">
        <v>192</v>
      </c>
      <c r="AU752" s="238" t="s">
        <v>196</v>
      </c>
      <c r="AV752" s="13" t="s">
        <v>89</v>
      </c>
      <c r="AW752" s="13" t="s">
        <v>41</v>
      </c>
      <c r="AX752" s="13" t="s">
        <v>78</v>
      </c>
      <c r="AY752" s="238" t="s">
        <v>183</v>
      </c>
    </row>
    <row r="753" spans="2:51" s="14" customFormat="1" ht="13.5">
      <c r="B753" s="239"/>
      <c r="C753" s="240"/>
      <c r="D753" s="252" t="s">
        <v>192</v>
      </c>
      <c r="E753" s="262" t="s">
        <v>34</v>
      </c>
      <c r="F753" s="263" t="s">
        <v>195</v>
      </c>
      <c r="G753" s="240"/>
      <c r="H753" s="264">
        <v>47.938</v>
      </c>
      <c r="I753" s="244"/>
      <c r="J753" s="240"/>
      <c r="K753" s="240"/>
      <c r="L753" s="245"/>
      <c r="M753" s="246"/>
      <c r="N753" s="247"/>
      <c r="O753" s="247"/>
      <c r="P753" s="247"/>
      <c r="Q753" s="247"/>
      <c r="R753" s="247"/>
      <c r="S753" s="247"/>
      <c r="T753" s="248"/>
      <c r="AT753" s="249" t="s">
        <v>192</v>
      </c>
      <c r="AU753" s="249" t="s">
        <v>196</v>
      </c>
      <c r="AV753" s="14" t="s">
        <v>196</v>
      </c>
      <c r="AW753" s="14" t="s">
        <v>41</v>
      </c>
      <c r="AX753" s="14" t="s">
        <v>85</v>
      </c>
      <c r="AY753" s="249" t="s">
        <v>183</v>
      </c>
    </row>
    <row r="754" spans="2:65" s="1" customFormat="1" ht="16.5" customHeight="1">
      <c r="B754" s="43"/>
      <c r="C754" s="204" t="s">
        <v>1009</v>
      </c>
      <c r="D754" s="204" t="s">
        <v>185</v>
      </c>
      <c r="E754" s="205" t="s">
        <v>1010</v>
      </c>
      <c r="F754" s="206" t="s">
        <v>1011</v>
      </c>
      <c r="G754" s="207" t="s">
        <v>274</v>
      </c>
      <c r="H754" s="208">
        <v>1.776</v>
      </c>
      <c r="I754" s="209"/>
      <c r="J754" s="210">
        <f>ROUND(I754*H754,2)</f>
        <v>0</v>
      </c>
      <c r="K754" s="206" t="s">
        <v>189</v>
      </c>
      <c r="L754" s="63"/>
      <c r="M754" s="211" t="s">
        <v>34</v>
      </c>
      <c r="N754" s="212" t="s">
        <v>49</v>
      </c>
      <c r="O754" s="44"/>
      <c r="P754" s="213">
        <f>O754*H754</f>
        <v>0</v>
      </c>
      <c r="Q754" s="213">
        <v>1.05306</v>
      </c>
      <c r="R754" s="213">
        <f>Q754*H754</f>
        <v>1.8702345600000003</v>
      </c>
      <c r="S754" s="213">
        <v>0</v>
      </c>
      <c r="T754" s="214">
        <f>S754*H754</f>
        <v>0</v>
      </c>
      <c r="AR754" s="25" t="s">
        <v>190</v>
      </c>
      <c r="AT754" s="25" t="s">
        <v>185</v>
      </c>
      <c r="AU754" s="25" t="s">
        <v>196</v>
      </c>
      <c r="AY754" s="25" t="s">
        <v>183</v>
      </c>
      <c r="BE754" s="215">
        <f>IF(N754="základní",J754,0)</f>
        <v>0</v>
      </c>
      <c r="BF754" s="215">
        <f>IF(N754="snížená",J754,0)</f>
        <v>0</v>
      </c>
      <c r="BG754" s="215">
        <f>IF(N754="zákl. přenesená",J754,0)</f>
        <v>0</v>
      </c>
      <c r="BH754" s="215">
        <f>IF(N754="sníž. přenesená",J754,0)</f>
        <v>0</v>
      </c>
      <c r="BI754" s="215">
        <f>IF(N754="nulová",J754,0)</f>
        <v>0</v>
      </c>
      <c r="BJ754" s="25" t="s">
        <v>85</v>
      </c>
      <c r="BK754" s="215">
        <f>ROUND(I754*H754,2)</f>
        <v>0</v>
      </c>
      <c r="BL754" s="25" t="s">
        <v>190</v>
      </c>
      <c r="BM754" s="25" t="s">
        <v>1012</v>
      </c>
    </row>
    <row r="755" spans="2:51" s="13" customFormat="1" ht="13.5">
      <c r="B755" s="228"/>
      <c r="C755" s="229"/>
      <c r="D755" s="218" t="s">
        <v>192</v>
      </c>
      <c r="E755" s="230" t="s">
        <v>34</v>
      </c>
      <c r="F755" s="231" t="s">
        <v>1013</v>
      </c>
      <c r="G755" s="229"/>
      <c r="H755" s="232">
        <v>1.776</v>
      </c>
      <c r="I755" s="233"/>
      <c r="J755" s="229"/>
      <c r="K755" s="229"/>
      <c r="L755" s="234"/>
      <c r="M755" s="235"/>
      <c r="N755" s="236"/>
      <c r="O755" s="236"/>
      <c r="P755" s="236"/>
      <c r="Q755" s="236"/>
      <c r="R755" s="236"/>
      <c r="S755" s="236"/>
      <c r="T755" s="237"/>
      <c r="AT755" s="238" t="s">
        <v>192</v>
      </c>
      <c r="AU755" s="238" t="s">
        <v>196</v>
      </c>
      <c r="AV755" s="13" t="s">
        <v>89</v>
      </c>
      <c r="AW755" s="13" t="s">
        <v>41</v>
      </c>
      <c r="AX755" s="13" t="s">
        <v>78</v>
      </c>
      <c r="AY755" s="238" t="s">
        <v>183</v>
      </c>
    </row>
    <row r="756" spans="2:51" s="14" customFormat="1" ht="13.5">
      <c r="B756" s="239"/>
      <c r="C756" s="240"/>
      <c r="D756" s="252" t="s">
        <v>192</v>
      </c>
      <c r="E756" s="262" t="s">
        <v>34</v>
      </c>
      <c r="F756" s="263" t="s">
        <v>195</v>
      </c>
      <c r="G756" s="240"/>
      <c r="H756" s="264">
        <v>1.776</v>
      </c>
      <c r="I756" s="244"/>
      <c r="J756" s="240"/>
      <c r="K756" s="240"/>
      <c r="L756" s="245"/>
      <c r="M756" s="246"/>
      <c r="N756" s="247"/>
      <c r="O756" s="247"/>
      <c r="P756" s="247"/>
      <c r="Q756" s="247"/>
      <c r="R756" s="247"/>
      <c r="S756" s="247"/>
      <c r="T756" s="248"/>
      <c r="AT756" s="249" t="s">
        <v>192</v>
      </c>
      <c r="AU756" s="249" t="s">
        <v>196</v>
      </c>
      <c r="AV756" s="14" t="s">
        <v>196</v>
      </c>
      <c r="AW756" s="14" t="s">
        <v>41</v>
      </c>
      <c r="AX756" s="14" t="s">
        <v>85</v>
      </c>
      <c r="AY756" s="249" t="s">
        <v>183</v>
      </c>
    </row>
    <row r="757" spans="2:65" s="1" customFormat="1" ht="25.5" customHeight="1">
      <c r="B757" s="43"/>
      <c r="C757" s="204" t="s">
        <v>1014</v>
      </c>
      <c r="D757" s="204" t="s">
        <v>185</v>
      </c>
      <c r="E757" s="205" t="s">
        <v>1015</v>
      </c>
      <c r="F757" s="206" t="s">
        <v>1016</v>
      </c>
      <c r="G757" s="207" t="s">
        <v>188</v>
      </c>
      <c r="H757" s="208">
        <v>1</v>
      </c>
      <c r="I757" s="209"/>
      <c r="J757" s="210">
        <f>ROUND(I757*H757,2)</f>
        <v>0</v>
      </c>
      <c r="K757" s="206" t="s">
        <v>189</v>
      </c>
      <c r="L757" s="63"/>
      <c r="M757" s="211" t="s">
        <v>34</v>
      </c>
      <c r="N757" s="212" t="s">
        <v>49</v>
      </c>
      <c r="O757" s="44"/>
      <c r="P757" s="213">
        <f>O757*H757</f>
        <v>0</v>
      </c>
      <c r="Q757" s="213">
        <v>2.16</v>
      </c>
      <c r="R757" s="213">
        <f>Q757*H757</f>
        <v>2.16</v>
      </c>
      <c r="S757" s="213">
        <v>0</v>
      </c>
      <c r="T757" s="214">
        <f>S757*H757</f>
        <v>0</v>
      </c>
      <c r="AR757" s="25" t="s">
        <v>190</v>
      </c>
      <c r="AT757" s="25" t="s">
        <v>185</v>
      </c>
      <c r="AU757" s="25" t="s">
        <v>196</v>
      </c>
      <c r="AY757" s="25" t="s">
        <v>183</v>
      </c>
      <c r="BE757" s="215">
        <f>IF(N757="základní",J757,0)</f>
        <v>0</v>
      </c>
      <c r="BF757" s="215">
        <f>IF(N757="snížená",J757,0)</f>
        <v>0</v>
      </c>
      <c r="BG757" s="215">
        <f>IF(N757="zákl. přenesená",J757,0)</f>
        <v>0</v>
      </c>
      <c r="BH757" s="215">
        <f>IF(N757="sníž. přenesená",J757,0)</f>
        <v>0</v>
      </c>
      <c r="BI757" s="215">
        <f>IF(N757="nulová",J757,0)</f>
        <v>0</v>
      </c>
      <c r="BJ757" s="25" t="s">
        <v>85</v>
      </c>
      <c r="BK757" s="215">
        <f>ROUND(I757*H757,2)</f>
        <v>0</v>
      </c>
      <c r="BL757" s="25" t="s">
        <v>190</v>
      </c>
      <c r="BM757" s="25" t="s">
        <v>1017</v>
      </c>
    </row>
    <row r="758" spans="2:51" s="12" customFormat="1" ht="13.5">
      <c r="B758" s="216"/>
      <c r="C758" s="217"/>
      <c r="D758" s="218" t="s">
        <v>192</v>
      </c>
      <c r="E758" s="219" t="s">
        <v>34</v>
      </c>
      <c r="F758" s="220" t="s">
        <v>1018</v>
      </c>
      <c r="G758" s="217"/>
      <c r="H758" s="221" t="s">
        <v>34</v>
      </c>
      <c r="I758" s="222"/>
      <c r="J758" s="217"/>
      <c r="K758" s="217"/>
      <c r="L758" s="223"/>
      <c r="M758" s="224"/>
      <c r="N758" s="225"/>
      <c r="O758" s="225"/>
      <c r="P758" s="225"/>
      <c r="Q758" s="225"/>
      <c r="R758" s="225"/>
      <c r="S758" s="225"/>
      <c r="T758" s="226"/>
      <c r="AT758" s="227" t="s">
        <v>192</v>
      </c>
      <c r="AU758" s="227" t="s">
        <v>196</v>
      </c>
      <c r="AV758" s="12" t="s">
        <v>85</v>
      </c>
      <c r="AW758" s="12" t="s">
        <v>41</v>
      </c>
      <c r="AX758" s="12" t="s">
        <v>78</v>
      </c>
      <c r="AY758" s="227" t="s">
        <v>183</v>
      </c>
    </row>
    <row r="759" spans="2:51" s="13" customFormat="1" ht="13.5">
      <c r="B759" s="228"/>
      <c r="C759" s="229"/>
      <c r="D759" s="218" t="s">
        <v>192</v>
      </c>
      <c r="E759" s="230" t="s">
        <v>34</v>
      </c>
      <c r="F759" s="231" t="s">
        <v>1019</v>
      </c>
      <c r="G759" s="229"/>
      <c r="H759" s="232">
        <v>1</v>
      </c>
      <c r="I759" s="233"/>
      <c r="J759" s="229"/>
      <c r="K759" s="229"/>
      <c r="L759" s="234"/>
      <c r="M759" s="235"/>
      <c r="N759" s="236"/>
      <c r="O759" s="236"/>
      <c r="P759" s="236"/>
      <c r="Q759" s="236"/>
      <c r="R759" s="236"/>
      <c r="S759" s="236"/>
      <c r="T759" s="237"/>
      <c r="AT759" s="238" t="s">
        <v>192</v>
      </c>
      <c r="AU759" s="238" t="s">
        <v>196</v>
      </c>
      <c r="AV759" s="13" t="s">
        <v>89</v>
      </c>
      <c r="AW759" s="13" t="s">
        <v>41</v>
      </c>
      <c r="AX759" s="13" t="s">
        <v>78</v>
      </c>
      <c r="AY759" s="238" t="s">
        <v>183</v>
      </c>
    </row>
    <row r="760" spans="2:51" s="14" customFormat="1" ht="13.5">
      <c r="B760" s="239"/>
      <c r="C760" s="240"/>
      <c r="D760" s="252" t="s">
        <v>192</v>
      </c>
      <c r="E760" s="262" t="s">
        <v>34</v>
      </c>
      <c r="F760" s="263" t="s">
        <v>195</v>
      </c>
      <c r="G760" s="240"/>
      <c r="H760" s="264">
        <v>1</v>
      </c>
      <c r="I760" s="244"/>
      <c r="J760" s="240"/>
      <c r="K760" s="240"/>
      <c r="L760" s="245"/>
      <c r="M760" s="246"/>
      <c r="N760" s="247"/>
      <c r="O760" s="247"/>
      <c r="P760" s="247"/>
      <c r="Q760" s="247"/>
      <c r="R760" s="247"/>
      <c r="S760" s="247"/>
      <c r="T760" s="248"/>
      <c r="AT760" s="249" t="s">
        <v>192</v>
      </c>
      <c r="AU760" s="249" t="s">
        <v>196</v>
      </c>
      <c r="AV760" s="14" t="s">
        <v>196</v>
      </c>
      <c r="AW760" s="14" t="s">
        <v>41</v>
      </c>
      <c r="AX760" s="14" t="s">
        <v>85</v>
      </c>
      <c r="AY760" s="249" t="s">
        <v>183</v>
      </c>
    </row>
    <row r="761" spans="2:65" s="1" customFormat="1" ht="25.5" customHeight="1">
      <c r="B761" s="43"/>
      <c r="C761" s="204" t="s">
        <v>1020</v>
      </c>
      <c r="D761" s="204" t="s">
        <v>185</v>
      </c>
      <c r="E761" s="205" t="s">
        <v>1021</v>
      </c>
      <c r="F761" s="206" t="s">
        <v>1022</v>
      </c>
      <c r="G761" s="207" t="s">
        <v>188</v>
      </c>
      <c r="H761" s="208">
        <v>1.298</v>
      </c>
      <c r="I761" s="209"/>
      <c r="J761" s="210">
        <f>ROUND(I761*H761,2)</f>
        <v>0</v>
      </c>
      <c r="K761" s="206" t="s">
        <v>189</v>
      </c>
      <c r="L761" s="63"/>
      <c r="M761" s="211" t="s">
        <v>34</v>
      </c>
      <c r="N761" s="212" t="s">
        <v>49</v>
      </c>
      <c r="O761" s="44"/>
      <c r="P761" s="213">
        <f>O761*H761</f>
        <v>0</v>
      </c>
      <c r="Q761" s="213">
        <v>2.25634</v>
      </c>
      <c r="R761" s="213">
        <f>Q761*H761</f>
        <v>2.92872932</v>
      </c>
      <c r="S761" s="213">
        <v>0</v>
      </c>
      <c r="T761" s="214">
        <f>S761*H761</f>
        <v>0</v>
      </c>
      <c r="AR761" s="25" t="s">
        <v>190</v>
      </c>
      <c r="AT761" s="25" t="s">
        <v>185</v>
      </c>
      <c r="AU761" s="25" t="s">
        <v>196</v>
      </c>
      <c r="AY761" s="25" t="s">
        <v>183</v>
      </c>
      <c r="BE761" s="215">
        <f>IF(N761="základní",J761,0)</f>
        <v>0</v>
      </c>
      <c r="BF761" s="215">
        <f>IF(N761="snížená",J761,0)</f>
        <v>0</v>
      </c>
      <c r="BG761" s="215">
        <f>IF(N761="zákl. přenesená",J761,0)</f>
        <v>0</v>
      </c>
      <c r="BH761" s="215">
        <f>IF(N761="sníž. přenesená",J761,0)</f>
        <v>0</v>
      </c>
      <c r="BI761" s="215">
        <f>IF(N761="nulová",J761,0)</f>
        <v>0</v>
      </c>
      <c r="BJ761" s="25" t="s">
        <v>85</v>
      </c>
      <c r="BK761" s="215">
        <f>ROUND(I761*H761,2)</f>
        <v>0</v>
      </c>
      <c r="BL761" s="25" t="s">
        <v>190</v>
      </c>
      <c r="BM761" s="25" t="s">
        <v>1023</v>
      </c>
    </row>
    <row r="762" spans="2:51" s="13" customFormat="1" ht="13.5">
      <c r="B762" s="228"/>
      <c r="C762" s="229"/>
      <c r="D762" s="218" t="s">
        <v>192</v>
      </c>
      <c r="E762" s="230" t="s">
        <v>34</v>
      </c>
      <c r="F762" s="231" t="s">
        <v>1024</v>
      </c>
      <c r="G762" s="229"/>
      <c r="H762" s="232">
        <v>0.306</v>
      </c>
      <c r="I762" s="233"/>
      <c r="J762" s="229"/>
      <c r="K762" s="229"/>
      <c r="L762" s="234"/>
      <c r="M762" s="235"/>
      <c r="N762" s="236"/>
      <c r="O762" s="236"/>
      <c r="P762" s="236"/>
      <c r="Q762" s="236"/>
      <c r="R762" s="236"/>
      <c r="S762" s="236"/>
      <c r="T762" s="237"/>
      <c r="AT762" s="238" t="s">
        <v>192</v>
      </c>
      <c r="AU762" s="238" t="s">
        <v>196</v>
      </c>
      <c r="AV762" s="13" t="s">
        <v>89</v>
      </c>
      <c r="AW762" s="13" t="s">
        <v>41</v>
      </c>
      <c r="AX762" s="13" t="s">
        <v>78</v>
      </c>
      <c r="AY762" s="238" t="s">
        <v>183</v>
      </c>
    </row>
    <row r="763" spans="2:51" s="13" customFormat="1" ht="13.5">
      <c r="B763" s="228"/>
      <c r="C763" s="229"/>
      <c r="D763" s="218" t="s">
        <v>192</v>
      </c>
      <c r="E763" s="230" t="s">
        <v>34</v>
      </c>
      <c r="F763" s="231" t="s">
        <v>1025</v>
      </c>
      <c r="G763" s="229"/>
      <c r="H763" s="232">
        <v>0.992</v>
      </c>
      <c r="I763" s="233"/>
      <c r="J763" s="229"/>
      <c r="K763" s="229"/>
      <c r="L763" s="234"/>
      <c r="M763" s="235"/>
      <c r="N763" s="236"/>
      <c r="O763" s="236"/>
      <c r="P763" s="236"/>
      <c r="Q763" s="236"/>
      <c r="R763" s="236"/>
      <c r="S763" s="236"/>
      <c r="T763" s="237"/>
      <c r="AT763" s="238" t="s">
        <v>192</v>
      </c>
      <c r="AU763" s="238" t="s">
        <v>196</v>
      </c>
      <c r="AV763" s="13" t="s">
        <v>89</v>
      </c>
      <c r="AW763" s="13" t="s">
        <v>41</v>
      </c>
      <c r="AX763" s="13" t="s">
        <v>78</v>
      </c>
      <c r="AY763" s="238" t="s">
        <v>183</v>
      </c>
    </row>
    <row r="764" spans="2:51" s="14" customFormat="1" ht="13.5">
      <c r="B764" s="239"/>
      <c r="C764" s="240"/>
      <c r="D764" s="252" t="s">
        <v>192</v>
      </c>
      <c r="E764" s="262" t="s">
        <v>34</v>
      </c>
      <c r="F764" s="263" t="s">
        <v>195</v>
      </c>
      <c r="G764" s="240"/>
      <c r="H764" s="264">
        <v>1.298</v>
      </c>
      <c r="I764" s="244"/>
      <c r="J764" s="240"/>
      <c r="K764" s="240"/>
      <c r="L764" s="245"/>
      <c r="M764" s="246"/>
      <c r="N764" s="247"/>
      <c r="O764" s="247"/>
      <c r="P764" s="247"/>
      <c r="Q764" s="247"/>
      <c r="R764" s="247"/>
      <c r="S764" s="247"/>
      <c r="T764" s="248"/>
      <c r="AT764" s="249" t="s">
        <v>192</v>
      </c>
      <c r="AU764" s="249" t="s">
        <v>196</v>
      </c>
      <c r="AV764" s="14" t="s">
        <v>196</v>
      </c>
      <c r="AW764" s="14" t="s">
        <v>41</v>
      </c>
      <c r="AX764" s="14" t="s">
        <v>85</v>
      </c>
      <c r="AY764" s="249" t="s">
        <v>183</v>
      </c>
    </row>
    <row r="765" spans="2:65" s="1" customFormat="1" ht="38.25" customHeight="1">
      <c r="B765" s="43"/>
      <c r="C765" s="204" t="s">
        <v>1026</v>
      </c>
      <c r="D765" s="204" t="s">
        <v>185</v>
      </c>
      <c r="E765" s="205" t="s">
        <v>1027</v>
      </c>
      <c r="F765" s="206" t="s">
        <v>1028</v>
      </c>
      <c r="G765" s="207" t="s">
        <v>188</v>
      </c>
      <c r="H765" s="208">
        <v>0.306</v>
      </c>
      <c r="I765" s="209"/>
      <c r="J765" s="210">
        <f>ROUND(I765*H765,2)</f>
        <v>0</v>
      </c>
      <c r="K765" s="206" t="s">
        <v>189</v>
      </c>
      <c r="L765" s="63"/>
      <c r="M765" s="211" t="s">
        <v>34</v>
      </c>
      <c r="N765" s="212" t="s">
        <v>49</v>
      </c>
      <c r="O765" s="44"/>
      <c r="P765" s="213">
        <f>O765*H765</f>
        <v>0</v>
      </c>
      <c r="Q765" s="213">
        <v>0.02</v>
      </c>
      <c r="R765" s="213">
        <f>Q765*H765</f>
        <v>0.0061200000000000004</v>
      </c>
      <c r="S765" s="213">
        <v>0</v>
      </c>
      <c r="T765" s="214">
        <f>S765*H765</f>
        <v>0</v>
      </c>
      <c r="AR765" s="25" t="s">
        <v>190</v>
      </c>
      <c r="AT765" s="25" t="s">
        <v>185</v>
      </c>
      <c r="AU765" s="25" t="s">
        <v>196</v>
      </c>
      <c r="AY765" s="25" t="s">
        <v>183</v>
      </c>
      <c r="BE765" s="215">
        <f>IF(N765="základní",J765,0)</f>
        <v>0</v>
      </c>
      <c r="BF765" s="215">
        <f>IF(N765="snížená",J765,0)</f>
        <v>0</v>
      </c>
      <c r="BG765" s="215">
        <f>IF(N765="zákl. přenesená",J765,0)</f>
        <v>0</v>
      </c>
      <c r="BH765" s="215">
        <f>IF(N765="sníž. přenesená",J765,0)</f>
        <v>0</v>
      </c>
      <c r="BI765" s="215">
        <f>IF(N765="nulová",J765,0)</f>
        <v>0</v>
      </c>
      <c r="BJ765" s="25" t="s">
        <v>85</v>
      </c>
      <c r="BK765" s="215">
        <f>ROUND(I765*H765,2)</f>
        <v>0</v>
      </c>
      <c r="BL765" s="25" t="s">
        <v>190</v>
      </c>
      <c r="BM765" s="25" t="s">
        <v>1029</v>
      </c>
    </row>
    <row r="766" spans="2:51" s="13" customFormat="1" ht="13.5">
      <c r="B766" s="228"/>
      <c r="C766" s="229"/>
      <c r="D766" s="218" t="s">
        <v>192</v>
      </c>
      <c r="E766" s="230" t="s">
        <v>34</v>
      </c>
      <c r="F766" s="231" t="s">
        <v>1030</v>
      </c>
      <c r="G766" s="229"/>
      <c r="H766" s="232">
        <v>0.306</v>
      </c>
      <c r="I766" s="233"/>
      <c r="J766" s="229"/>
      <c r="K766" s="229"/>
      <c r="L766" s="234"/>
      <c r="M766" s="235"/>
      <c r="N766" s="236"/>
      <c r="O766" s="236"/>
      <c r="P766" s="236"/>
      <c r="Q766" s="236"/>
      <c r="R766" s="236"/>
      <c r="S766" s="236"/>
      <c r="T766" s="237"/>
      <c r="AT766" s="238" t="s">
        <v>192</v>
      </c>
      <c r="AU766" s="238" t="s">
        <v>196</v>
      </c>
      <c r="AV766" s="13" t="s">
        <v>89</v>
      </c>
      <c r="AW766" s="13" t="s">
        <v>41</v>
      </c>
      <c r="AX766" s="13" t="s">
        <v>78</v>
      </c>
      <c r="AY766" s="238" t="s">
        <v>183</v>
      </c>
    </row>
    <row r="767" spans="2:51" s="14" customFormat="1" ht="13.5">
      <c r="B767" s="239"/>
      <c r="C767" s="240"/>
      <c r="D767" s="252" t="s">
        <v>192</v>
      </c>
      <c r="E767" s="262" t="s">
        <v>34</v>
      </c>
      <c r="F767" s="263" t="s">
        <v>195</v>
      </c>
      <c r="G767" s="240"/>
      <c r="H767" s="264">
        <v>0.306</v>
      </c>
      <c r="I767" s="244"/>
      <c r="J767" s="240"/>
      <c r="K767" s="240"/>
      <c r="L767" s="245"/>
      <c r="M767" s="246"/>
      <c r="N767" s="247"/>
      <c r="O767" s="247"/>
      <c r="P767" s="247"/>
      <c r="Q767" s="247"/>
      <c r="R767" s="247"/>
      <c r="S767" s="247"/>
      <c r="T767" s="248"/>
      <c r="AT767" s="249" t="s">
        <v>192</v>
      </c>
      <c r="AU767" s="249" t="s">
        <v>196</v>
      </c>
      <c r="AV767" s="14" t="s">
        <v>196</v>
      </c>
      <c r="AW767" s="14" t="s">
        <v>41</v>
      </c>
      <c r="AX767" s="14" t="s">
        <v>85</v>
      </c>
      <c r="AY767" s="249" t="s">
        <v>183</v>
      </c>
    </row>
    <row r="768" spans="2:65" s="1" customFormat="1" ht="16.5" customHeight="1">
      <c r="B768" s="43"/>
      <c r="C768" s="204" t="s">
        <v>1031</v>
      </c>
      <c r="D768" s="204" t="s">
        <v>185</v>
      </c>
      <c r="E768" s="205" t="s">
        <v>1032</v>
      </c>
      <c r="F768" s="206" t="s">
        <v>1033</v>
      </c>
      <c r="G768" s="207" t="s">
        <v>291</v>
      </c>
      <c r="H768" s="208">
        <v>68.413</v>
      </c>
      <c r="I768" s="209"/>
      <c r="J768" s="210">
        <f>ROUND(I768*H768,2)</f>
        <v>0</v>
      </c>
      <c r="K768" s="206" t="s">
        <v>189</v>
      </c>
      <c r="L768" s="63"/>
      <c r="M768" s="211" t="s">
        <v>34</v>
      </c>
      <c r="N768" s="212" t="s">
        <v>49</v>
      </c>
      <c r="O768" s="44"/>
      <c r="P768" s="213">
        <f>O768*H768</f>
        <v>0</v>
      </c>
      <c r="Q768" s="213">
        <v>0.1155</v>
      </c>
      <c r="R768" s="213">
        <f>Q768*H768</f>
        <v>7.9017015</v>
      </c>
      <c r="S768" s="213">
        <v>0</v>
      </c>
      <c r="T768" s="214">
        <f>S768*H768</f>
        <v>0</v>
      </c>
      <c r="AR768" s="25" t="s">
        <v>190</v>
      </c>
      <c r="AT768" s="25" t="s">
        <v>185</v>
      </c>
      <c r="AU768" s="25" t="s">
        <v>196</v>
      </c>
      <c r="AY768" s="25" t="s">
        <v>183</v>
      </c>
      <c r="BE768" s="215">
        <f>IF(N768="základní",J768,0)</f>
        <v>0</v>
      </c>
      <c r="BF768" s="215">
        <f>IF(N768="snížená",J768,0)</f>
        <v>0</v>
      </c>
      <c r="BG768" s="215">
        <f>IF(N768="zákl. přenesená",J768,0)</f>
        <v>0</v>
      </c>
      <c r="BH768" s="215">
        <f>IF(N768="sníž. přenesená",J768,0)</f>
        <v>0</v>
      </c>
      <c r="BI768" s="215">
        <f>IF(N768="nulová",J768,0)</f>
        <v>0</v>
      </c>
      <c r="BJ768" s="25" t="s">
        <v>85</v>
      </c>
      <c r="BK768" s="215">
        <f>ROUND(I768*H768,2)</f>
        <v>0</v>
      </c>
      <c r="BL768" s="25" t="s">
        <v>190</v>
      </c>
      <c r="BM768" s="25" t="s">
        <v>1034</v>
      </c>
    </row>
    <row r="769" spans="2:51" s="13" customFormat="1" ht="13.5">
      <c r="B769" s="228"/>
      <c r="C769" s="229"/>
      <c r="D769" s="218" t="s">
        <v>192</v>
      </c>
      <c r="E769" s="230" t="s">
        <v>34</v>
      </c>
      <c r="F769" s="231" t="s">
        <v>1035</v>
      </c>
      <c r="G769" s="229"/>
      <c r="H769" s="232">
        <v>30.84</v>
      </c>
      <c r="I769" s="233"/>
      <c r="J769" s="229"/>
      <c r="K769" s="229"/>
      <c r="L769" s="234"/>
      <c r="M769" s="235"/>
      <c r="N769" s="236"/>
      <c r="O769" s="236"/>
      <c r="P769" s="236"/>
      <c r="Q769" s="236"/>
      <c r="R769" s="236"/>
      <c r="S769" s="236"/>
      <c r="T769" s="237"/>
      <c r="AT769" s="238" t="s">
        <v>192</v>
      </c>
      <c r="AU769" s="238" t="s">
        <v>196</v>
      </c>
      <c r="AV769" s="13" t="s">
        <v>89</v>
      </c>
      <c r="AW769" s="13" t="s">
        <v>41</v>
      </c>
      <c r="AX769" s="13" t="s">
        <v>78</v>
      </c>
      <c r="AY769" s="238" t="s">
        <v>183</v>
      </c>
    </row>
    <row r="770" spans="2:51" s="13" customFormat="1" ht="13.5">
      <c r="B770" s="228"/>
      <c r="C770" s="229"/>
      <c r="D770" s="218" t="s">
        <v>192</v>
      </c>
      <c r="E770" s="230" t="s">
        <v>34</v>
      </c>
      <c r="F770" s="231" t="s">
        <v>1036</v>
      </c>
      <c r="G770" s="229"/>
      <c r="H770" s="232">
        <v>37.573</v>
      </c>
      <c r="I770" s="233"/>
      <c r="J770" s="229"/>
      <c r="K770" s="229"/>
      <c r="L770" s="234"/>
      <c r="M770" s="235"/>
      <c r="N770" s="236"/>
      <c r="O770" s="236"/>
      <c r="P770" s="236"/>
      <c r="Q770" s="236"/>
      <c r="R770" s="236"/>
      <c r="S770" s="236"/>
      <c r="T770" s="237"/>
      <c r="AT770" s="238" t="s">
        <v>192</v>
      </c>
      <c r="AU770" s="238" t="s">
        <v>196</v>
      </c>
      <c r="AV770" s="13" t="s">
        <v>89</v>
      </c>
      <c r="AW770" s="13" t="s">
        <v>41</v>
      </c>
      <c r="AX770" s="13" t="s">
        <v>78</v>
      </c>
      <c r="AY770" s="238" t="s">
        <v>183</v>
      </c>
    </row>
    <row r="771" spans="2:51" s="14" customFormat="1" ht="13.5">
      <c r="B771" s="239"/>
      <c r="C771" s="240"/>
      <c r="D771" s="252" t="s">
        <v>192</v>
      </c>
      <c r="E771" s="262" t="s">
        <v>34</v>
      </c>
      <c r="F771" s="263" t="s">
        <v>195</v>
      </c>
      <c r="G771" s="240"/>
      <c r="H771" s="264">
        <v>68.413</v>
      </c>
      <c r="I771" s="244"/>
      <c r="J771" s="240"/>
      <c r="K771" s="240"/>
      <c r="L771" s="245"/>
      <c r="M771" s="246"/>
      <c r="N771" s="247"/>
      <c r="O771" s="247"/>
      <c r="P771" s="247"/>
      <c r="Q771" s="247"/>
      <c r="R771" s="247"/>
      <c r="S771" s="247"/>
      <c r="T771" s="248"/>
      <c r="AT771" s="249" t="s">
        <v>192</v>
      </c>
      <c r="AU771" s="249" t="s">
        <v>196</v>
      </c>
      <c r="AV771" s="14" t="s">
        <v>196</v>
      </c>
      <c r="AW771" s="14" t="s">
        <v>41</v>
      </c>
      <c r="AX771" s="14" t="s">
        <v>85</v>
      </c>
      <c r="AY771" s="249" t="s">
        <v>183</v>
      </c>
    </row>
    <row r="772" spans="2:65" s="1" customFormat="1" ht="16.5" customHeight="1">
      <c r="B772" s="43"/>
      <c r="C772" s="204" t="s">
        <v>1037</v>
      </c>
      <c r="D772" s="204" t="s">
        <v>185</v>
      </c>
      <c r="E772" s="205" t="s">
        <v>1038</v>
      </c>
      <c r="F772" s="206" t="s">
        <v>1039</v>
      </c>
      <c r="G772" s="207" t="s">
        <v>291</v>
      </c>
      <c r="H772" s="208">
        <v>528.549</v>
      </c>
      <c r="I772" s="209"/>
      <c r="J772" s="210">
        <f>ROUND(I772*H772,2)</f>
        <v>0</v>
      </c>
      <c r="K772" s="206" t="s">
        <v>189</v>
      </c>
      <c r="L772" s="63"/>
      <c r="M772" s="211" t="s">
        <v>34</v>
      </c>
      <c r="N772" s="212" t="s">
        <v>49</v>
      </c>
      <c r="O772" s="44"/>
      <c r="P772" s="213">
        <f>O772*H772</f>
        <v>0</v>
      </c>
      <c r="Q772" s="213">
        <v>0.1386</v>
      </c>
      <c r="R772" s="213">
        <f>Q772*H772</f>
        <v>73.2568914</v>
      </c>
      <c r="S772" s="213">
        <v>0</v>
      </c>
      <c r="T772" s="214">
        <f>S772*H772</f>
        <v>0</v>
      </c>
      <c r="AR772" s="25" t="s">
        <v>190</v>
      </c>
      <c r="AT772" s="25" t="s">
        <v>185</v>
      </c>
      <c r="AU772" s="25" t="s">
        <v>196</v>
      </c>
      <c r="AY772" s="25" t="s">
        <v>183</v>
      </c>
      <c r="BE772" s="215">
        <f>IF(N772="základní",J772,0)</f>
        <v>0</v>
      </c>
      <c r="BF772" s="215">
        <f>IF(N772="snížená",J772,0)</f>
        <v>0</v>
      </c>
      <c r="BG772" s="215">
        <f>IF(N772="zákl. přenesená",J772,0)</f>
        <v>0</v>
      </c>
      <c r="BH772" s="215">
        <f>IF(N772="sníž. přenesená",J772,0)</f>
        <v>0</v>
      </c>
      <c r="BI772" s="215">
        <f>IF(N772="nulová",J772,0)</f>
        <v>0</v>
      </c>
      <c r="BJ772" s="25" t="s">
        <v>85</v>
      </c>
      <c r="BK772" s="215">
        <f>ROUND(I772*H772,2)</f>
        <v>0</v>
      </c>
      <c r="BL772" s="25" t="s">
        <v>190</v>
      </c>
      <c r="BM772" s="25" t="s">
        <v>1040</v>
      </c>
    </row>
    <row r="773" spans="2:51" s="13" customFormat="1" ht="13.5">
      <c r="B773" s="228"/>
      <c r="C773" s="229"/>
      <c r="D773" s="218" t="s">
        <v>192</v>
      </c>
      <c r="E773" s="230" t="s">
        <v>34</v>
      </c>
      <c r="F773" s="231" t="s">
        <v>1041</v>
      </c>
      <c r="G773" s="229"/>
      <c r="H773" s="232">
        <v>202.44</v>
      </c>
      <c r="I773" s="233"/>
      <c r="J773" s="229"/>
      <c r="K773" s="229"/>
      <c r="L773" s="234"/>
      <c r="M773" s="235"/>
      <c r="N773" s="236"/>
      <c r="O773" s="236"/>
      <c r="P773" s="236"/>
      <c r="Q773" s="236"/>
      <c r="R773" s="236"/>
      <c r="S773" s="236"/>
      <c r="T773" s="237"/>
      <c r="AT773" s="238" t="s">
        <v>192</v>
      </c>
      <c r="AU773" s="238" t="s">
        <v>196</v>
      </c>
      <c r="AV773" s="13" t="s">
        <v>89</v>
      </c>
      <c r="AW773" s="13" t="s">
        <v>41</v>
      </c>
      <c r="AX773" s="13" t="s">
        <v>78</v>
      </c>
      <c r="AY773" s="238" t="s">
        <v>183</v>
      </c>
    </row>
    <row r="774" spans="2:51" s="13" customFormat="1" ht="13.5">
      <c r="B774" s="228"/>
      <c r="C774" s="229"/>
      <c r="D774" s="218" t="s">
        <v>192</v>
      </c>
      <c r="E774" s="230" t="s">
        <v>34</v>
      </c>
      <c r="F774" s="231" t="s">
        <v>1042</v>
      </c>
      <c r="G774" s="229"/>
      <c r="H774" s="232">
        <v>221.923</v>
      </c>
      <c r="I774" s="233"/>
      <c r="J774" s="229"/>
      <c r="K774" s="229"/>
      <c r="L774" s="234"/>
      <c r="M774" s="235"/>
      <c r="N774" s="236"/>
      <c r="O774" s="236"/>
      <c r="P774" s="236"/>
      <c r="Q774" s="236"/>
      <c r="R774" s="236"/>
      <c r="S774" s="236"/>
      <c r="T774" s="237"/>
      <c r="AT774" s="238" t="s">
        <v>192</v>
      </c>
      <c r="AU774" s="238" t="s">
        <v>196</v>
      </c>
      <c r="AV774" s="13" t="s">
        <v>89</v>
      </c>
      <c r="AW774" s="13" t="s">
        <v>41</v>
      </c>
      <c r="AX774" s="13" t="s">
        <v>78</v>
      </c>
      <c r="AY774" s="238" t="s">
        <v>183</v>
      </c>
    </row>
    <row r="775" spans="2:51" s="13" customFormat="1" ht="13.5">
      <c r="B775" s="228"/>
      <c r="C775" s="229"/>
      <c r="D775" s="218" t="s">
        <v>192</v>
      </c>
      <c r="E775" s="230" t="s">
        <v>34</v>
      </c>
      <c r="F775" s="231" t="s">
        <v>1043</v>
      </c>
      <c r="G775" s="229"/>
      <c r="H775" s="232">
        <v>71.172</v>
      </c>
      <c r="I775" s="233"/>
      <c r="J775" s="229"/>
      <c r="K775" s="229"/>
      <c r="L775" s="234"/>
      <c r="M775" s="235"/>
      <c r="N775" s="236"/>
      <c r="O775" s="236"/>
      <c r="P775" s="236"/>
      <c r="Q775" s="236"/>
      <c r="R775" s="236"/>
      <c r="S775" s="236"/>
      <c r="T775" s="237"/>
      <c r="AT775" s="238" t="s">
        <v>192</v>
      </c>
      <c r="AU775" s="238" t="s">
        <v>196</v>
      </c>
      <c r="AV775" s="13" t="s">
        <v>89</v>
      </c>
      <c r="AW775" s="13" t="s">
        <v>41</v>
      </c>
      <c r="AX775" s="13" t="s">
        <v>78</v>
      </c>
      <c r="AY775" s="238" t="s">
        <v>183</v>
      </c>
    </row>
    <row r="776" spans="2:51" s="13" customFormat="1" ht="13.5">
      <c r="B776" s="228"/>
      <c r="C776" s="229"/>
      <c r="D776" s="218" t="s">
        <v>192</v>
      </c>
      <c r="E776" s="230" t="s">
        <v>34</v>
      </c>
      <c r="F776" s="231" t="s">
        <v>1044</v>
      </c>
      <c r="G776" s="229"/>
      <c r="H776" s="232">
        <v>33.014</v>
      </c>
      <c r="I776" s="233"/>
      <c r="J776" s="229"/>
      <c r="K776" s="229"/>
      <c r="L776" s="234"/>
      <c r="M776" s="235"/>
      <c r="N776" s="236"/>
      <c r="O776" s="236"/>
      <c r="P776" s="236"/>
      <c r="Q776" s="236"/>
      <c r="R776" s="236"/>
      <c r="S776" s="236"/>
      <c r="T776" s="237"/>
      <c r="AT776" s="238" t="s">
        <v>192</v>
      </c>
      <c r="AU776" s="238" t="s">
        <v>196</v>
      </c>
      <c r="AV776" s="13" t="s">
        <v>89</v>
      </c>
      <c r="AW776" s="13" t="s">
        <v>41</v>
      </c>
      <c r="AX776" s="13" t="s">
        <v>78</v>
      </c>
      <c r="AY776" s="238" t="s">
        <v>183</v>
      </c>
    </row>
    <row r="777" spans="2:51" s="14" customFormat="1" ht="13.5">
      <c r="B777" s="239"/>
      <c r="C777" s="240"/>
      <c r="D777" s="252" t="s">
        <v>192</v>
      </c>
      <c r="E777" s="262" t="s">
        <v>34</v>
      </c>
      <c r="F777" s="263" t="s">
        <v>195</v>
      </c>
      <c r="G777" s="240"/>
      <c r="H777" s="264">
        <v>528.549</v>
      </c>
      <c r="I777" s="244"/>
      <c r="J777" s="240"/>
      <c r="K777" s="240"/>
      <c r="L777" s="245"/>
      <c r="M777" s="246"/>
      <c r="N777" s="247"/>
      <c r="O777" s="247"/>
      <c r="P777" s="247"/>
      <c r="Q777" s="247"/>
      <c r="R777" s="247"/>
      <c r="S777" s="247"/>
      <c r="T777" s="248"/>
      <c r="AT777" s="249" t="s">
        <v>192</v>
      </c>
      <c r="AU777" s="249" t="s">
        <v>196</v>
      </c>
      <c r="AV777" s="14" t="s">
        <v>196</v>
      </c>
      <c r="AW777" s="14" t="s">
        <v>41</v>
      </c>
      <c r="AX777" s="14" t="s">
        <v>85</v>
      </c>
      <c r="AY777" s="249" t="s">
        <v>183</v>
      </c>
    </row>
    <row r="778" spans="2:65" s="1" customFormat="1" ht="16.5" customHeight="1">
      <c r="B778" s="43"/>
      <c r="C778" s="204" t="s">
        <v>1045</v>
      </c>
      <c r="D778" s="204" t="s">
        <v>185</v>
      </c>
      <c r="E778" s="205" t="s">
        <v>1046</v>
      </c>
      <c r="F778" s="206" t="s">
        <v>1047</v>
      </c>
      <c r="G778" s="207" t="s">
        <v>291</v>
      </c>
      <c r="H778" s="208">
        <v>596.047</v>
      </c>
      <c r="I778" s="209"/>
      <c r="J778" s="210">
        <f>ROUND(I778*H778,2)</f>
        <v>0</v>
      </c>
      <c r="K778" s="206" t="s">
        <v>189</v>
      </c>
      <c r="L778" s="63"/>
      <c r="M778" s="211" t="s">
        <v>34</v>
      </c>
      <c r="N778" s="212" t="s">
        <v>49</v>
      </c>
      <c r="O778" s="44"/>
      <c r="P778" s="213">
        <f>O778*H778</f>
        <v>0</v>
      </c>
      <c r="Q778" s="213">
        <v>0</v>
      </c>
      <c r="R778" s="213">
        <f>Q778*H778</f>
        <v>0</v>
      </c>
      <c r="S778" s="213">
        <v>0</v>
      </c>
      <c r="T778" s="214">
        <f>S778*H778</f>
        <v>0</v>
      </c>
      <c r="AR778" s="25" t="s">
        <v>282</v>
      </c>
      <c r="AT778" s="25" t="s">
        <v>185</v>
      </c>
      <c r="AU778" s="25" t="s">
        <v>196</v>
      </c>
      <c r="AY778" s="25" t="s">
        <v>183</v>
      </c>
      <c r="BE778" s="215">
        <f>IF(N778="základní",J778,0)</f>
        <v>0</v>
      </c>
      <c r="BF778" s="215">
        <f>IF(N778="snížená",J778,0)</f>
        <v>0</v>
      </c>
      <c r="BG778" s="215">
        <f>IF(N778="zákl. přenesená",J778,0)</f>
        <v>0</v>
      </c>
      <c r="BH778" s="215">
        <f>IF(N778="sníž. přenesená",J778,0)</f>
        <v>0</v>
      </c>
      <c r="BI778" s="215">
        <f>IF(N778="nulová",J778,0)</f>
        <v>0</v>
      </c>
      <c r="BJ778" s="25" t="s">
        <v>85</v>
      </c>
      <c r="BK778" s="215">
        <f>ROUND(I778*H778,2)</f>
        <v>0</v>
      </c>
      <c r="BL778" s="25" t="s">
        <v>282</v>
      </c>
      <c r="BM778" s="25" t="s">
        <v>1048</v>
      </c>
    </row>
    <row r="779" spans="2:51" s="13" customFormat="1" ht="13.5">
      <c r="B779" s="228"/>
      <c r="C779" s="229"/>
      <c r="D779" s="218" t="s">
        <v>192</v>
      </c>
      <c r="E779" s="230" t="s">
        <v>34</v>
      </c>
      <c r="F779" s="231" t="s">
        <v>1049</v>
      </c>
      <c r="G779" s="229"/>
      <c r="H779" s="232">
        <v>596.047</v>
      </c>
      <c r="I779" s="233"/>
      <c r="J779" s="229"/>
      <c r="K779" s="229"/>
      <c r="L779" s="234"/>
      <c r="M779" s="235"/>
      <c r="N779" s="236"/>
      <c r="O779" s="236"/>
      <c r="P779" s="236"/>
      <c r="Q779" s="236"/>
      <c r="R779" s="236"/>
      <c r="S779" s="236"/>
      <c r="T779" s="237"/>
      <c r="AT779" s="238" t="s">
        <v>192</v>
      </c>
      <c r="AU779" s="238" t="s">
        <v>196</v>
      </c>
      <c r="AV779" s="13" t="s">
        <v>89</v>
      </c>
      <c r="AW779" s="13" t="s">
        <v>41</v>
      </c>
      <c r="AX779" s="13" t="s">
        <v>78</v>
      </c>
      <c r="AY779" s="238" t="s">
        <v>183</v>
      </c>
    </row>
    <row r="780" spans="2:51" s="14" customFormat="1" ht="13.5">
      <c r="B780" s="239"/>
      <c r="C780" s="240"/>
      <c r="D780" s="252" t="s">
        <v>192</v>
      </c>
      <c r="E780" s="262" t="s">
        <v>34</v>
      </c>
      <c r="F780" s="263" t="s">
        <v>195</v>
      </c>
      <c r="G780" s="240"/>
      <c r="H780" s="264">
        <v>596.047</v>
      </c>
      <c r="I780" s="244"/>
      <c r="J780" s="240"/>
      <c r="K780" s="240"/>
      <c r="L780" s="245"/>
      <c r="M780" s="246"/>
      <c r="N780" s="247"/>
      <c r="O780" s="247"/>
      <c r="P780" s="247"/>
      <c r="Q780" s="247"/>
      <c r="R780" s="247"/>
      <c r="S780" s="247"/>
      <c r="T780" s="248"/>
      <c r="AT780" s="249" t="s">
        <v>192</v>
      </c>
      <c r="AU780" s="249" t="s">
        <v>196</v>
      </c>
      <c r="AV780" s="14" t="s">
        <v>196</v>
      </c>
      <c r="AW780" s="14" t="s">
        <v>41</v>
      </c>
      <c r="AX780" s="14" t="s">
        <v>85</v>
      </c>
      <c r="AY780" s="249" t="s">
        <v>183</v>
      </c>
    </row>
    <row r="781" spans="2:65" s="1" customFormat="1" ht="25.5" customHeight="1">
      <c r="B781" s="43"/>
      <c r="C781" s="204" t="s">
        <v>1050</v>
      </c>
      <c r="D781" s="204" t="s">
        <v>185</v>
      </c>
      <c r="E781" s="205" t="s">
        <v>1051</v>
      </c>
      <c r="F781" s="206" t="s">
        <v>1052</v>
      </c>
      <c r="G781" s="207" t="s">
        <v>291</v>
      </c>
      <c r="H781" s="208">
        <v>50.992</v>
      </c>
      <c r="I781" s="209"/>
      <c r="J781" s="210">
        <f>ROUND(I781*H781,2)</f>
        <v>0</v>
      </c>
      <c r="K781" s="206" t="s">
        <v>189</v>
      </c>
      <c r="L781" s="63"/>
      <c r="M781" s="211" t="s">
        <v>34</v>
      </c>
      <c r="N781" s="212" t="s">
        <v>49</v>
      </c>
      <c r="O781" s="44"/>
      <c r="P781" s="213">
        <f>O781*H781</f>
        <v>0</v>
      </c>
      <c r="Q781" s="213">
        <v>0.105</v>
      </c>
      <c r="R781" s="213">
        <f>Q781*H781</f>
        <v>5.354159999999999</v>
      </c>
      <c r="S781" s="213">
        <v>0</v>
      </c>
      <c r="T781" s="214">
        <f>S781*H781</f>
        <v>0</v>
      </c>
      <c r="AR781" s="25" t="s">
        <v>190</v>
      </c>
      <c r="AT781" s="25" t="s">
        <v>185</v>
      </c>
      <c r="AU781" s="25" t="s">
        <v>196</v>
      </c>
      <c r="AY781" s="25" t="s">
        <v>183</v>
      </c>
      <c r="BE781" s="215">
        <f>IF(N781="základní",J781,0)</f>
        <v>0</v>
      </c>
      <c r="BF781" s="215">
        <f>IF(N781="snížená",J781,0)</f>
        <v>0</v>
      </c>
      <c r="BG781" s="215">
        <f>IF(N781="zákl. přenesená",J781,0)</f>
        <v>0</v>
      </c>
      <c r="BH781" s="215">
        <f>IF(N781="sníž. přenesená",J781,0)</f>
        <v>0</v>
      </c>
      <c r="BI781" s="215">
        <f>IF(N781="nulová",J781,0)</f>
        <v>0</v>
      </c>
      <c r="BJ781" s="25" t="s">
        <v>85</v>
      </c>
      <c r="BK781" s="215">
        <f>ROUND(I781*H781,2)</f>
        <v>0</v>
      </c>
      <c r="BL781" s="25" t="s">
        <v>190</v>
      </c>
      <c r="BM781" s="25" t="s">
        <v>1053</v>
      </c>
    </row>
    <row r="782" spans="2:51" s="12" customFormat="1" ht="13.5">
      <c r="B782" s="216"/>
      <c r="C782" s="217"/>
      <c r="D782" s="218" t="s">
        <v>192</v>
      </c>
      <c r="E782" s="219" t="s">
        <v>34</v>
      </c>
      <c r="F782" s="220" t="s">
        <v>1054</v>
      </c>
      <c r="G782" s="217"/>
      <c r="H782" s="221" t="s">
        <v>34</v>
      </c>
      <c r="I782" s="222"/>
      <c r="J782" s="217"/>
      <c r="K782" s="217"/>
      <c r="L782" s="223"/>
      <c r="M782" s="224"/>
      <c r="N782" s="225"/>
      <c r="O782" s="225"/>
      <c r="P782" s="225"/>
      <c r="Q782" s="225"/>
      <c r="R782" s="225"/>
      <c r="S782" s="225"/>
      <c r="T782" s="226"/>
      <c r="AT782" s="227" t="s">
        <v>192</v>
      </c>
      <c r="AU782" s="227" t="s">
        <v>196</v>
      </c>
      <c r="AV782" s="12" t="s">
        <v>85</v>
      </c>
      <c r="AW782" s="12" t="s">
        <v>41</v>
      </c>
      <c r="AX782" s="12" t="s">
        <v>78</v>
      </c>
      <c r="AY782" s="227" t="s">
        <v>183</v>
      </c>
    </row>
    <row r="783" spans="2:51" s="13" customFormat="1" ht="13.5">
      <c r="B783" s="228"/>
      <c r="C783" s="229"/>
      <c r="D783" s="218" t="s">
        <v>192</v>
      </c>
      <c r="E783" s="230" t="s">
        <v>34</v>
      </c>
      <c r="F783" s="231" t="s">
        <v>1055</v>
      </c>
      <c r="G783" s="229"/>
      <c r="H783" s="232">
        <v>36.743</v>
      </c>
      <c r="I783" s="233"/>
      <c r="J783" s="229"/>
      <c r="K783" s="229"/>
      <c r="L783" s="234"/>
      <c r="M783" s="235"/>
      <c r="N783" s="236"/>
      <c r="O783" s="236"/>
      <c r="P783" s="236"/>
      <c r="Q783" s="236"/>
      <c r="R783" s="236"/>
      <c r="S783" s="236"/>
      <c r="T783" s="237"/>
      <c r="AT783" s="238" t="s">
        <v>192</v>
      </c>
      <c r="AU783" s="238" t="s">
        <v>196</v>
      </c>
      <c r="AV783" s="13" t="s">
        <v>89</v>
      </c>
      <c r="AW783" s="13" t="s">
        <v>41</v>
      </c>
      <c r="AX783" s="13" t="s">
        <v>78</v>
      </c>
      <c r="AY783" s="238" t="s">
        <v>183</v>
      </c>
    </row>
    <row r="784" spans="2:51" s="12" customFormat="1" ht="13.5">
      <c r="B784" s="216"/>
      <c r="C784" s="217"/>
      <c r="D784" s="218" t="s">
        <v>192</v>
      </c>
      <c r="E784" s="219" t="s">
        <v>34</v>
      </c>
      <c r="F784" s="220" t="s">
        <v>357</v>
      </c>
      <c r="G784" s="217"/>
      <c r="H784" s="221" t="s">
        <v>34</v>
      </c>
      <c r="I784" s="222"/>
      <c r="J784" s="217"/>
      <c r="K784" s="217"/>
      <c r="L784" s="223"/>
      <c r="M784" s="224"/>
      <c r="N784" s="225"/>
      <c r="O784" s="225"/>
      <c r="P784" s="225"/>
      <c r="Q784" s="225"/>
      <c r="R784" s="225"/>
      <c r="S784" s="225"/>
      <c r="T784" s="226"/>
      <c r="AT784" s="227" t="s">
        <v>192</v>
      </c>
      <c r="AU784" s="227" t="s">
        <v>196</v>
      </c>
      <c r="AV784" s="12" t="s">
        <v>85</v>
      </c>
      <c r="AW784" s="12" t="s">
        <v>41</v>
      </c>
      <c r="AX784" s="12" t="s">
        <v>78</v>
      </c>
      <c r="AY784" s="227" t="s">
        <v>183</v>
      </c>
    </row>
    <row r="785" spans="2:51" s="13" customFormat="1" ht="13.5">
      <c r="B785" s="228"/>
      <c r="C785" s="229"/>
      <c r="D785" s="218" t="s">
        <v>192</v>
      </c>
      <c r="E785" s="230" t="s">
        <v>34</v>
      </c>
      <c r="F785" s="231" t="s">
        <v>1056</v>
      </c>
      <c r="G785" s="229"/>
      <c r="H785" s="232">
        <v>14.249</v>
      </c>
      <c r="I785" s="233"/>
      <c r="J785" s="229"/>
      <c r="K785" s="229"/>
      <c r="L785" s="234"/>
      <c r="M785" s="235"/>
      <c r="N785" s="236"/>
      <c r="O785" s="236"/>
      <c r="P785" s="236"/>
      <c r="Q785" s="236"/>
      <c r="R785" s="236"/>
      <c r="S785" s="236"/>
      <c r="T785" s="237"/>
      <c r="AT785" s="238" t="s">
        <v>192</v>
      </c>
      <c r="AU785" s="238" t="s">
        <v>196</v>
      </c>
      <c r="AV785" s="13" t="s">
        <v>89</v>
      </c>
      <c r="AW785" s="13" t="s">
        <v>41</v>
      </c>
      <c r="AX785" s="13" t="s">
        <v>78</v>
      </c>
      <c r="AY785" s="238" t="s">
        <v>183</v>
      </c>
    </row>
    <row r="786" spans="2:51" s="14" customFormat="1" ht="13.5">
      <c r="B786" s="239"/>
      <c r="C786" s="240"/>
      <c r="D786" s="252" t="s">
        <v>192</v>
      </c>
      <c r="E786" s="262" t="s">
        <v>34</v>
      </c>
      <c r="F786" s="263" t="s">
        <v>195</v>
      </c>
      <c r="G786" s="240"/>
      <c r="H786" s="264">
        <v>50.992</v>
      </c>
      <c r="I786" s="244"/>
      <c r="J786" s="240"/>
      <c r="K786" s="240"/>
      <c r="L786" s="245"/>
      <c r="M786" s="246"/>
      <c r="N786" s="247"/>
      <c r="O786" s="247"/>
      <c r="P786" s="247"/>
      <c r="Q786" s="247"/>
      <c r="R786" s="247"/>
      <c r="S786" s="247"/>
      <c r="T786" s="248"/>
      <c r="AT786" s="249" t="s">
        <v>192</v>
      </c>
      <c r="AU786" s="249" t="s">
        <v>196</v>
      </c>
      <c r="AV786" s="14" t="s">
        <v>196</v>
      </c>
      <c r="AW786" s="14" t="s">
        <v>41</v>
      </c>
      <c r="AX786" s="14" t="s">
        <v>85</v>
      </c>
      <c r="AY786" s="249" t="s">
        <v>183</v>
      </c>
    </row>
    <row r="787" spans="2:65" s="1" customFormat="1" ht="25.5" customHeight="1">
      <c r="B787" s="43"/>
      <c r="C787" s="204" t="s">
        <v>1057</v>
      </c>
      <c r="D787" s="204" t="s">
        <v>185</v>
      </c>
      <c r="E787" s="205" t="s">
        <v>1058</v>
      </c>
      <c r="F787" s="206" t="s">
        <v>1059</v>
      </c>
      <c r="G787" s="207" t="s">
        <v>291</v>
      </c>
      <c r="H787" s="208">
        <v>2.88</v>
      </c>
      <c r="I787" s="209"/>
      <c r="J787" s="210">
        <f>ROUND(I787*H787,2)</f>
        <v>0</v>
      </c>
      <c r="K787" s="206" t="s">
        <v>34</v>
      </c>
      <c r="L787" s="63"/>
      <c r="M787" s="211" t="s">
        <v>34</v>
      </c>
      <c r="N787" s="212" t="s">
        <v>49</v>
      </c>
      <c r="O787" s="44"/>
      <c r="P787" s="213">
        <f>O787*H787</f>
        <v>0</v>
      </c>
      <c r="Q787" s="213">
        <v>0.0016</v>
      </c>
      <c r="R787" s="213">
        <f>Q787*H787</f>
        <v>0.004608</v>
      </c>
      <c r="S787" s="213">
        <v>0</v>
      </c>
      <c r="T787" s="214">
        <f>S787*H787</f>
        <v>0</v>
      </c>
      <c r="AR787" s="25" t="s">
        <v>190</v>
      </c>
      <c r="AT787" s="25" t="s">
        <v>185</v>
      </c>
      <c r="AU787" s="25" t="s">
        <v>196</v>
      </c>
      <c r="AY787" s="25" t="s">
        <v>183</v>
      </c>
      <c r="BE787" s="215">
        <f>IF(N787="základní",J787,0)</f>
        <v>0</v>
      </c>
      <c r="BF787" s="215">
        <f>IF(N787="snížená",J787,0)</f>
        <v>0</v>
      </c>
      <c r="BG787" s="215">
        <f>IF(N787="zákl. přenesená",J787,0)</f>
        <v>0</v>
      </c>
      <c r="BH787" s="215">
        <f>IF(N787="sníž. přenesená",J787,0)</f>
        <v>0</v>
      </c>
      <c r="BI787" s="215">
        <f>IF(N787="nulová",J787,0)</f>
        <v>0</v>
      </c>
      <c r="BJ787" s="25" t="s">
        <v>85</v>
      </c>
      <c r="BK787" s="215">
        <f>ROUND(I787*H787,2)</f>
        <v>0</v>
      </c>
      <c r="BL787" s="25" t="s">
        <v>190</v>
      </c>
      <c r="BM787" s="25" t="s">
        <v>1060</v>
      </c>
    </row>
    <row r="788" spans="2:51" s="12" customFormat="1" ht="13.5">
      <c r="B788" s="216"/>
      <c r="C788" s="217"/>
      <c r="D788" s="218" t="s">
        <v>192</v>
      </c>
      <c r="E788" s="219" t="s">
        <v>34</v>
      </c>
      <c r="F788" s="220" t="s">
        <v>1061</v>
      </c>
      <c r="G788" s="217"/>
      <c r="H788" s="221" t="s">
        <v>34</v>
      </c>
      <c r="I788" s="222"/>
      <c r="J788" s="217"/>
      <c r="K788" s="217"/>
      <c r="L788" s="223"/>
      <c r="M788" s="224"/>
      <c r="N788" s="225"/>
      <c r="O788" s="225"/>
      <c r="P788" s="225"/>
      <c r="Q788" s="225"/>
      <c r="R788" s="225"/>
      <c r="S788" s="225"/>
      <c r="T788" s="226"/>
      <c r="AT788" s="227" t="s">
        <v>192</v>
      </c>
      <c r="AU788" s="227" t="s">
        <v>196</v>
      </c>
      <c r="AV788" s="12" t="s">
        <v>85</v>
      </c>
      <c r="AW788" s="12" t="s">
        <v>41</v>
      </c>
      <c r="AX788" s="12" t="s">
        <v>78</v>
      </c>
      <c r="AY788" s="227" t="s">
        <v>183</v>
      </c>
    </row>
    <row r="789" spans="2:51" s="13" customFormat="1" ht="13.5">
      <c r="B789" s="228"/>
      <c r="C789" s="229"/>
      <c r="D789" s="218" t="s">
        <v>192</v>
      </c>
      <c r="E789" s="230" t="s">
        <v>34</v>
      </c>
      <c r="F789" s="231" t="s">
        <v>1062</v>
      </c>
      <c r="G789" s="229"/>
      <c r="H789" s="232">
        <v>2.88</v>
      </c>
      <c r="I789" s="233"/>
      <c r="J789" s="229"/>
      <c r="K789" s="229"/>
      <c r="L789" s="234"/>
      <c r="M789" s="235"/>
      <c r="N789" s="236"/>
      <c r="O789" s="236"/>
      <c r="P789" s="236"/>
      <c r="Q789" s="236"/>
      <c r="R789" s="236"/>
      <c r="S789" s="236"/>
      <c r="T789" s="237"/>
      <c r="AT789" s="238" t="s">
        <v>192</v>
      </c>
      <c r="AU789" s="238" t="s">
        <v>196</v>
      </c>
      <c r="AV789" s="13" t="s">
        <v>89</v>
      </c>
      <c r="AW789" s="13" t="s">
        <v>41</v>
      </c>
      <c r="AX789" s="13" t="s">
        <v>78</v>
      </c>
      <c r="AY789" s="238" t="s">
        <v>183</v>
      </c>
    </row>
    <row r="790" spans="2:51" s="14" customFormat="1" ht="13.5">
      <c r="B790" s="239"/>
      <c r="C790" s="240"/>
      <c r="D790" s="252" t="s">
        <v>192</v>
      </c>
      <c r="E790" s="262" t="s">
        <v>34</v>
      </c>
      <c r="F790" s="263" t="s">
        <v>195</v>
      </c>
      <c r="G790" s="240"/>
      <c r="H790" s="264">
        <v>2.88</v>
      </c>
      <c r="I790" s="244"/>
      <c r="J790" s="240"/>
      <c r="K790" s="240"/>
      <c r="L790" s="245"/>
      <c r="M790" s="246"/>
      <c r="N790" s="247"/>
      <c r="O790" s="247"/>
      <c r="P790" s="247"/>
      <c r="Q790" s="247"/>
      <c r="R790" s="247"/>
      <c r="S790" s="247"/>
      <c r="T790" s="248"/>
      <c r="AT790" s="249" t="s">
        <v>192</v>
      </c>
      <c r="AU790" s="249" t="s">
        <v>196</v>
      </c>
      <c r="AV790" s="14" t="s">
        <v>196</v>
      </c>
      <c r="AW790" s="14" t="s">
        <v>41</v>
      </c>
      <c r="AX790" s="14" t="s">
        <v>85</v>
      </c>
      <c r="AY790" s="249" t="s">
        <v>183</v>
      </c>
    </row>
    <row r="791" spans="2:65" s="1" customFormat="1" ht="16.5" customHeight="1">
      <c r="B791" s="43"/>
      <c r="C791" s="265" t="s">
        <v>1063</v>
      </c>
      <c r="D791" s="265" t="s">
        <v>418</v>
      </c>
      <c r="E791" s="266" t="s">
        <v>1064</v>
      </c>
      <c r="F791" s="267" t="s">
        <v>1065</v>
      </c>
      <c r="G791" s="268" t="s">
        <v>344</v>
      </c>
      <c r="H791" s="269">
        <v>8.08</v>
      </c>
      <c r="I791" s="270"/>
      <c r="J791" s="271">
        <f>ROUND(I791*H791,2)</f>
        <v>0</v>
      </c>
      <c r="K791" s="267" t="s">
        <v>34</v>
      </c>
      <c r="L791" s="272"/>
      <c r="M791" s="273" t="s">
        <v>34</v>
      </c>
      <c r="N791" s="274" t="s">
        <v>49</v>
      </c>
      <c r="O791" s="44"/>
      <c r="P791" s="213">
        <f>O791*H791</f>
        <v>0</v>
      </c>
      <c r="Q791" s="213">
        <v>0.07</v>
      </c>
      <c r="R791" s="213">
        <f>Q791*H791</f>
        <v>0.5656000000000001</v>
      </c>
      <c r="S791" s="213">
        <v>0</v>
      </c>
      <c r="T791" s="214">
        <f>S791*H791</f>
        <v>0</v>
      </c>
      <c r="AR791" s="25" t="s">
        <v>234</v>
      </c>
      <c r="AT791" s="25" t="s">
        <v>418</v>
      </c>
      <c r="AU791" s="25" t="s">
        <v>196</v>
      </c>
      <c r="AY791" s="25" t="s">
        <v>183</v>
      </c>
      <c r="BE791" s="215">
        <f>IF(N791="základní",J791,0)</f>
        <v>0</v>
      </c>
      <c r="BF791" s="215">
        <f>IF(N791="snížená",J791,0)</f>
        <v>0</v>
      </c>
      <c r="BG791" s="215">
        <f>IF(N791="zákl. přenesená",J791,0)</f>
        <v>0</v>
      </c>
      <c r="BH791" s="215">
        <f>IF(N791="sníž. přenesená",J791,0)</f>
        <v>0</v>
      </c>
      <c r="BI791" s="215">
        <f>IF(N791="nulová",J791,0)</f>
        <v>0</v>
      </c>
      <c r="BJ791" s="25" t="s">
        <v>85</v>
      </c>
      <c r="BK791" s="215">
        <f>ROUND(I791*H791,2)</f>
        <v>0</v>
      </c>
      <c r="BL791" s="25" t="s">
        <v>190</v>
      </c>
      <c r="BM791" s="25" t="s">
        <v>1066</v>
      </c>
    </row>
    <row r="792" spans="2:51" s="13" customFormat="1" ht="13.5">
      <c r="B792" s="228"/>
      <c r="C792" s="229"/>
      <c r="D792" s="218" t="s">
        <v>192</v>
      </c>
      <c r="E792" s="229"/>
      <c r="F792" s="231" t="s">
        <v>1067</v>
      </c>
      <c r="G792" s="229"/>
      <c r="H792" s="232">
        <v>8.08</v>
      </c>
      <c r="I792" s="233"/>
      <c r="J792" s="229"/>
      <c r="K792" s="229"/>
      <c r="L792" s="234"/>
      <c r="M792" s="235"/>
      <c r="N792" s="236"/>
      <c r="O792" s="236"/>
      <c r="P792" s="236"/>
      <c r="Q792" s="236"/>
      <c r="R792" s="236"/>
      <c r="S792" s="236"/>
      <c r="T792" s="237"/>
      <c r="AT792" s="238" t="s">
        <v>192</v>
      </c>
      <c r="AU792" s="238" t="s">
        <v>196</v>
      </c>
      <c r="AV792" s="13" t="s">
        <v>89</v>
      </c>
      <c r="AW792" s="13" t="s">
        <v>6</v>
      </c>
      <c r="AX792" s="13" t="s">
        <v>85</v>
      </c>
      <c r="AY792" s="238" t="s">
        <v>183</v>
      </c>
    </row>
    <row r="793" spans="2:63" s="11" customFormat="1" ht="22.35" customHeight="1">
      <c r="B793" s="187"/>
      <c r="C793" s="188"/>
      <c r="D793" s="201" t="s">
        <v>77</v>
      </c>
      <c r="E793" s="202" t="s">
        <v>592</v>
      </c>
      <c r="F793" s="202" t="s">
        <v>1068</v>
      </c>
      <c r="G793" s="188"/>
      <c r="H793" s="188"/>
      <c r="I793" s="191"/>
      <c r="J793" s="203">
        <f>BK793</f>
        <v>0</v>
      </c>
      <c r="K793" s="188"/>
      <c r="L793" s="193"/>
      <c r="M793" s="194"/>
      <c r="N793" s="195"/>
      <c r="O793" s="195"/>
      <c r="P793" s="196">
        <f>SUM(P794:P802)</f>
        <v>0</v>
      </c>
      <c r="Q793" s="195"/>
      <c r="R793" s="196">
        <f>SUM(R794:R802)</f>
        <v>0.89958</v>
      </c>
      <c r="S793" s="195"/>
      <c r="T793" s="197">
        <f>SUM(T794:T802)</f>
        <v>0</v>
      </c>
      <c r="AR793" s="198" t="s">
        <v>85</v>
      </c>
      <c r="AT793" s="199" t="s">
        <v>77</v>
      </c>
      <c r="AU793" s="199" t="s">
        <v>89</v>
      </c>
      <c r="AY793" s="198" t="s">
        <v>183</v>
      </c>
      <c r="BK793" s="200">
        <f>SUM(BK794:BK802)</f>
        <v>0</v>
      </c>
    </row>
    <row r="794" spans="2:65" s="1" customFormat="1" ht="25.5" customHeight="1">
      <c r="B794" s="43"/>
      <c r="C794" s="204" t="s">
        <v>1069</v>
      </c>
      <c r="D794" s="204" t="s">
        <v>185</v>
      </c>
      <c r="E794" s="205" t="s">
        <v>1070</v>
      </c>
      <c r="F794" s="206" t="s">
        <v>1071</v>
      </c>
      <c r="G794" s="207" t="s">
        <v>344</v>
      </c>
      <c r="H794" s="208">
        <v>8</v>
      </c>
      <c r="I794" s="209"/>
      <c r="J794" s="210">
        <f>ROUND(I794*H794,2)</f>
        <v>0</v>
      </c>
      <c r="K794" s="206" t="s">
        <v>189</v>
      </c>
      <c r="L794" s="63"/>
      <c r="M794" s="211" t="s">
        <v>34</v>
      </c>
      <c r="N794" s="212" t="s">
        <v>49</v>
      </c>
      <c r="O794" s="44"/>
      <c r="P794" s="213">
        <f>O794*H794</f>
        <v>0</v>
      </c>
      <c r="Q794" s="213">
        <v>0.05362</v>
      </c>
      <c r="R794" s="213">
        <f>Q794*H794</f>
        <v>0.42896</v>
      </c>
      <c r="S794" s="213">
        <v>0</v>
      </c>
      <c r="T794" s="214">
        <f>S794*H794</f>
        <v>0</v>
      </c>
      <c r="AR794" s="25" t="s">
        <v>190</v>
      </c>
      <c r="AT794" s="25" t="s">
        <v>185</v>
      </c>
      <c r="AU794" s="25" t="s">
        <v>196</v>
      </c>
      <c r="AY794" s="25" t="s">
        <v>183</v>
      </c>
      <c r="BE794" s="215">
        <f>IF(N794="základní",J794,0)</f>
        <v>0</v>
      </c>
      <c r="BF794" s="215">
        <f>IF(N794="snížená",J794,0)</f>
        <v>0</v>
      </c>
      <c r="BG794" s="215">
        <f>IF(N794="zákl. přenesená",J794,0)</f>
        <v>0</v>
      </c>
      <c r="BH794" s="215">
        <f>IF(N794="sníž. přenesená",J794,0)</f>
        <v>0</v>
      </c>
      <c r="BI794" s="215">
        <f>IF(N794="nulová",J794,0)</f>
        <v>0</v>
      </c>
      <c r="BJ794" s="25" t="s">
        <v>85</v>
      </c>
      <c r="BK794" s="215">
        <f>ROUND(I794*H794,2)</f>
        <v>0</v>
      </c>
      <c r="BL794" s="25" t="s">
        <v>190</v>
      </c>
      <c r="BM794" s="25" t="s">
        <v>1072</v>
      </c>
    </row>
    <row r="795" spans="2:51" s="13" customFormat="1" ht="13.5">
      <c r="B795" s="228"/>
      <c r="C795" s="229"/>
      <c r="D795" s="218" t="s">
        <v>192</v>
      </c>
      <c r="E795" s="230" t="s">
        <v>34</v>
      </c>
      <c r="F795" s="231" t="s">
        <v>1073</v>
      </c>
      <c r="G795" s="229"/>
      <c r="H795" s="232">
        <v>8</v>
      </c>
      <c r="I795" s="233"/>
      <c r="J795" s="229"/>
      <c r="K795" s="229"/>
      <c r="L795" s="234"/>
      <c r="M795" s="235"/>
      <c r="N795" s="236"/>
      <c r="O795" s="236"/>
      <c r="P795" s="236"/>
      <c r="Q795" s="236"/>
      <c r="R795" s="236"/>
      <c r="S795" s="236"/>
      <c r="T795" s="237"/>
      <c r="AT795" s="238" t="s">
        <v>192</v>
      </c>
      <c r="AU795" s="238" t="s">
        <v>196</v>
      </c>
      <c r="AV795" s="13" t="s">
        <v>89</v>
      </c>
      <c r="AW795" s="13" t="s">
        <v>41</v>
      </c>
      <c r="AX795" s="13" t="s">
        <v>78</v>
      </c>
      <c r="AY795" s="238" t="s">
        <v>183</v>
      </c>
    </row>
    <row r="796" spans="2:51" s="14" customFormat="1" ht="13.5">
      <c r="B796" s="239"/>
      <c r="C796" s="240"/>
      <c r="D796" s="252" t="s">
        <v>192</v>
      </c>
      <c r="E796" s="262" t="s">
        <v>34</v>
      </c>
      <c r="F796" s="263" t="s">
        <v>195</v>
      </c>
      <c r="G796" s="240"/>
      <c r="H796" s="264">
        <v>8</v>
      </c>
      <c r="I796" s="244"/>
      <c r="J796" s="240"/>
      <c r="K796" s="240"/>
      <c r="L796" s="245"/>
      <c r="M796" s="246"/>
      <c r="N796" s="247"/>
      <c r="O796" s="247"/>
      <c r="P796" s="247"/>
      <c r="Q796" s="247"/>
      <c r="R796" s="247"/>
      <c r="S796" s="247"/>
      <c r="T796" s="248"/>
      <c r="AT796" s="249" t="s">
        <v>192</v>
      </c>
      <c r="AU796" s="249" t="s">
        <v>196</v>
      </c>
      <c r="AV796" s="14" t="s">
        <v>196</v>
      </c>
      <c r="AW796" s="14" t="s">
        <v>41</v>
      </c>
      <c r="AX796" s="14" t="s">
        <v>85</v>
      </c>
      <c r="AY796" s="249" t="s">
        <v>183</v>
      </c>
    </row>
    <row r="797" spans="2:65" s="1" customFormat="1" ht="16.5" customHeight="1">
      <c r="B797" s="43"/>
      <c r="C797" s="265" t="s">
        <v>1074</v>
      </c>
      <c r="D797" s="265" t="s">
        <v>418</v>
      </c>
      <c r="E797" s="266" t="s">
        <v>1075</v>
      </c>
      <c r="F797" s="267" t="s">
        <v>1076</v>
      </c>
      <c r="G797" s="268" t="s">
        <v>344</v>
      </c>
      <c r="H797" s="269">
        <v>2</v>
      </c>
      <c r="I797" s="270"/>
      <c r="J797" s="271">
        <f>ROUND(I797*H797,2)</f>
        <v>0</v>
      </c>
      <c r="K797" s="267" t="s">
        <v>189</v>
      </c>
      <c r="L797" s="272"/>
      <c r="M797" s="273" t="s">
        <v>34</v>
      </c>
      <c r="N797" s="274" t="s">
        <v>49</v>
      </c>
      <c r="O797" s="44"/>
      <c r="P797" s="213">
        <f>O797*H797</f>
        <v>0</v>
      </c>
      <c r="Q797" s="213">
        <v>0.04</v>
      </c>
      <c r="R797" s="213">
        <f>Q797*H797</f>
        <v>0.08</v>
      </c>
      <c r="S797" s="213">
        <v>0</v>
      </c>
      <c r="T797" s="214">
        <f>S797*H797</f>
        <v>0</v>
      </c>
      <c r="AR797" s="25" t="s">
        <v>234</v>
      </c>
      <c r="AT797" s="25" t="s">
        <v>418</v>
      </c>
      <c r="AU797" s="25" t="s">
        <v>196</v>
      </c>
      <c r="AY797" s="25" t="s">
        <v>183</v>
      </c>
      <c r="BE797" s="215">
        <f>IF(N797="základní",J797,0)</f>
        <v>0</v>
      </c>
      <c r="BF797" s="215">
        <f>IF(N797="snížená",J797,0)</f>
        <v>0</v>
      </c>
      <c r="BG797" s="215">
        <f>IF(N797="zákl. přenesená",J797,0)</f>
        <v>0</v>
      </c>
      <c r="BH797" s="215">
        <f>IF(N797="sníž. přenesená",J797,0)</f>
        <v>0</v>
      </c>
      <c r="BI797" s="215">
        <f>IF(N797="nulová",J797,0)</f>
        <v>0</v>
      </c>
      <c r="BJ797" s="25" t="s">
        <v>85</v>
      </c>
      <c r="BK797" s="215">
        <f>ROUND(I797*H797,2)</f>
        <v>0</v>
      </c>
      <c r="BL797" s="25" t="s">
        <v>190</v>
      </c>
      <c r="BM797" s="25" t="s">
        <v>1077</v>
      </c>
    </row>
    <row r="798" spans="2:65" s="1" customFormat="1" ht="16.5" customHeight="1">
      <c r="B798" s="43"/>
      <c r="C798" s="265" t="s">
        <v>1078</v>
      </c>
      <c r="D798" s="265" t="s">
        <v>418</v>
      </c>
      <c r="E798" s="266" t="s">
        <v>1079</v>
      </c>
      <c r="F798" s="267" t="s">
        <v>1080</v>
      </c>
      <c r="G798" s="268" t="s">
        <v>344</v>
      </c>
      <c r="H798" s="269">
        <v>6</v>
      </c>
      <c r="I798" s="270"/>
      <c r="J798" s="271">
        <f>ROUND(I798*H798,2)</f>
        <v>0</v>
      </c>
      <c r="K798" s="267" t="s">
        <v>189</v>
      </c>
      <c r="L798" s="272"/>
      <c r="M798" s="273" t="s">
        <v>34</v>
      </c>
      <c r="N798" s="274" t="s">
        <v>49</v>
      </c>
      <c r="O798" s="44"/>
      <c r="P798" s="213">
        <f>O798*H798</f>
        <v>0</v>
      </c>
      <c r="Q798" s="213">
        <v>0.045</v>
      </c>
      <c r="R798" s="213">
        <f>Q798*H798</f>
        <v>0.27</v>
      </c>
      <c r="S798" s="213">
        <v>0</v>
      </c>
      <c r="T798" s="214">
        <f>S798*H798</f>
        <v>0</v>
      </c>
      <c r="AR798" s="25" t="s">
        <v>234</v>
      </c>
      <c r="AT798" s="25" t="s">
        <v>418</v>
      </c>
      <c r="AU798" s="25" t="s">
        <v>196</v>
      </c>
      <c r="AY798" s="25" t="s">
        <v>183</v>
      </c>
      <c r="BE798" s="215">
        <f>IF(N798="základní",J798,0)</f>
        <v>0</v>
      </c>
      <c r="BF798" s="215">
        <f>IF(N798="snížená",J798,0)</f>
        <v>0</v>
      </c>
      <c r="BG798" s="215">
        <f>IF(N798="zákl. přenesená",J798,0)</f>
        <v>0</v>
      </c>
      <c r="BH798" s="215">
        <f>IF(N798="sníž. přenesená",J798,0)</f>
        <v>0</v>
      </c>
      <c r="BI798" s="215">
        <f>IF(N798="nulová",J798,0)</f>
        <v>0</v>
      </c>
      <c r="BJ798" s="25" t="s">
        <v>85</v>
      </c>
      <c r="BK798" s="215">
        <f>ROUND(I798*H798,2)</f>
        <v>0</v>
      </c>
      <c r="BL798" s="25" t="s">
        <v>190</v>
      </c>
      <c r="BM798" s="25" t="s">
        <v>1081</v>
      </c>
    </row>
    <row r="799" spans="2:65" s="1" customFormat="1" ht="25.5" customHeight="1">
      <c r="B799" s="43"/>
      <c r="C799" s="204" t="s">
        <v>1082</v>
      </c>
      <c r="D799" s="204" t="s">
        <v>185</v>
      </c>
      <c r="E799" s="205" t="s">
        <v>1083</v>
      </c>
      <c r="F799" s="206" t="s">
        <v>1084</v>
      </c>
      <c r="G799" s="207" t="s">
        <v>344</v>
      </c>
      <c r="H799" s="208">
        <v>1</v>
      </c>
      <c r="I799" s="209"/>
      <c r="J799" s="210">
        <f>ROUND(I799*H799,2)</f>
        <v>0</v>
      </c>
      <c r="K799" s="206" t="s">
        <v>189</v>
      </c>
      <c r="L799" s="63"/>
      <c r="M799" s="211" t="s">
        <v>34</v>
      </c>
      <c r="N799" s="212" t="s">
        <v>49</v>
      </c>
      <c r="O799" s="44"/>
      <c r="P799" s="213">
        <f>O799*H799</f>
        <v>0</v>
      </c>
      <c r="Q799" s="213">
        <v>0.05362</v>
      </c>
      <c r="R799" s="213">
        <f>Q799*H799</f>
        <v>0.05362</v>
      </c>
      <c r="S799" s="213">
        <v>0</v>
      </c>
      <c r="T799" s="214">
        <f>S799*H799</f>
        <v>0</v>
      </c>
      <c r="AR799" s="25" t="s">
        <v>190</v>
      </c>
      <c r="AT799" s="25" t="s">
        <v>185</v>
      </c>
      <c r="AU799" s="25" t="s">
        <v>196</v>
      </c>
      <c r="AY799" s="25" t="s">
        <v>183</v>
      </c>
      <c r="BE799" s="215">
        <f>IF(N799="základní",J799,0)</f>
        <v>0</v>
      </c>
      <c r="BF799" s="215">
        <f>IF(N799="snížená",J799,0)</f>
        <v>0</v>
      </c>
      <c r="BG799" s="215">
        <f>IF(N799="zákl. přenesená",J799,0)</f>
        <v>0</v>
      </c>
      <c r="BH799" s="215">
        <f>IF(N799="sníž. přenesená",J799,0)</f>
        <v>0</v>
      </c>
      <c r="BI799" s="215">
        <f>IF(N799="nulová",J799,0)</f>
        <v>0</v>
      </c>
      <c r="BJ799" s="25" t="s">
        <v>85</v>
      </c>
      <c r="BK799" s="215">
        <f>ROUND(I799*H799,2)</f>
        <v>0</v>
      </c>
      <c r="BL799" s="25" t="s">
        <v>190</v>
      </c>
      <c r="BM799" s="25" t="s">
        <v>1085</v>
      </c>
    </row>
    <row r="800" spans="2:51" s="13" customFormat="1" ht="13.5">
      <c r="B800" s="228"/>
      <c r="C800" s="229"/>
      <c r="D800" s="218" t="s">
        <v>192</v>
      </c>
      <c r="E800" s="230" t="s">
        <v>34</v>
      </c>
      <c r="F800" s="231" t="s">
        <v>1086</v>
      </c>
      <c r="G800" s="229"/>
      <c r="H800" s="232">
        <v>1</v>
      </c>
      <c r="I800" s="233"/>
      <c r="J800" s="229"/>
      <c r="K800" s="229"/>
      <c r="L800" s="234"/>
      <c r="M800" s="235"/>
      <c r="N800" s="236"/>
      <c r="O800" s="236"/>
      <c r="P800" s="236"/>
      <c r="Q800" s="236"/>
      <c r="R800" s="236"/>
      <c r="S800" s="236"/>
      <c r="T800" s="237"/>
      <c r="AT800" s="238" t="s">
        <v>192</v>
      </c>
      <c r="AU800" s="238" t="s">
        <v>196</v>
      </c>
      <c r="AV800" s="13" t="s">
        <v>89</v>
      </c>
      <c r="AW800" s="13" t="s">
        <v>41</v>
      </c>
      <c r="AX800" s="13" t="s">
        <v>78</v>
      </c>
      <c r="AY800" s="238" t="s">
        <v>183</v>
      </c>
    </row>
    <row r="801" spans="2:51" s="14" customFormat="1" ht="13.5">
      <c r="B801" s="239"/>
      <c r="C801" s="240"/>
      <c r="D801" s="252" t="s">
        <v>192</v>
      </c>
      <c r="E801" s="262" t="s">
        <v>34</v>
      </c>
      <c r="F801" s="263" t="s">
        <v>195</v>
      </c>
      <c r="G801" s="240"/>
      <c r="H801" s="264">
        <v>1</v>
      </c>
      <c r="I801" s="244"/>
      <c r="J801" s="240"/>
      <c r="K801" s="240"/>
      <c r="L801" s="245"/>
      <c r="M801" s="246"/>
      <c r="N801" s="247"/>
      <c r="O801" s="247"/>
      <c r="P801" s="247"/>
      <c r="Q801" s="247"/>
      <c r="R801" s="247"/>
      <c r="S801" s="247"/>
      <c r="T801" s="248"/>
      <c r="AT801" s="249" t="s">
        <v>192</v>
      </c>
      <c r="AU801" s="249" t="s">
        <v>196</v>
      </c>
      <c r="AV801" s="14" t="s">
        <v>196</v>
      </c>
      <c r="AW801" s="14" t="s">
        <v>41</v>
      </c>
      <c r="AX801" s="14" t="s">
        <v>85</v>
      </c>
      <c r="AY801" s="249" t="s">
        <v>183</v>
      </c>
    </row>
    <row r="802" spans="2:65" s="1" customFormat="1" ht="25.5" customHeight="1">
      <c r="B802" s="43"/>
      <c r="C802" s="265" t="s">
        <v>1087</v>
      </c>
      <c r="D802" s="265" t="s">
        <v>418</v>
      </c>
      <c r="E802" s="266" t="s">
        <v>1088</v>
      </c>
      <c r="F802" s="267" t="s">
        <v>1089</v>
      </c>
      <c r="G802" s="268" t="s">
        <v>344</v>
      </c>
      <c r="H802" s="269">
        <v>1</v>
      </c>
      <c r="I802" s="270"/>
      <c r="J802" s="271">
        <f>ROUND(I802*H802,2)</f>
        <v>0</v>
      </c>
      <c r="K802" s="267" t="s">
        <v>189</v>
      </c>
      <c r="L802" s="272"/>
      <c r="M802" s="273" t="s">
        <v>34</v>
      </c>
      <c r="N802" s="274" t="s">
        <v>49</v>
      </c>
      <c r="O802" s="44"/>
      <c r="P802" s="213">
        <f>O802*H802</f>
        <v>0</v>
      </c>
      <c r="Q802" s="213">
        <v>0.067</v>
      </c>
      <c r="R802" s="213">
        <f>Q802*H802</f>
        <v>0.067</v>
      </c>
      <c r="S802" s="213">
        <v>0</v>
      </c>
      <c r="T802" s="214">
        <f>S802*H802</f>
        <v>0</v>
      </c>
      <c r="AR802" s="25" t="s">
        <v>234</v>
      </c>
      <c r="AT802" s="25" t="s">
        <v>418</v>
      </c>
      <c r="AU802" s="25" t="s">
        <v>196</v>
      </c>
      <c r="AY802" s="25" t="s">
        <v>183</v>
      </c>
      <c r="BE802" s="215">
        <f>IF(N802="základní",J802,0)</f>
        <v>0</v>
      </c>
      <c r="BF802" s="215">
        <f>IF(N802="snížená",J802,0)</f>
        <v>0</v>
      </c>
      <c r="BG802" s="215">
        <f>IF(N802="zákl. přenesená",J802,0)</f>
        <v>0</v>
      </c>
      <c r="BH802" s="215">
        <f>IF(N802="sníž. přenesená",J802,0)</f>
        <v>0</v>
      </c>
      <c r="BI802" s="215">
        <f>IF(N802="nulová",J802,0)</f>
        <v>0</v>
      </c>
      <c r="BJ802" s="25" t="s">
        <v>85</v>
      </c>
      <c r="BK802" s="215">
        <f>ROUND(I802*H802,2)</f>
        <v>0</v>
      </c>
      <c r="BL802" s="25" t="s">
        <v>190</v>
      </c>
      <c r="BM802" s="25" t="s">
        <v>1090</v>
      </c>
    </row>
    <row r="803" spans="2:63" s="11" customFormat="1" ht="29.85" customHeight="1">
      <c r="B803" s="187"/>
      <c r="C803" s="188"/>
      <c r="D803" s="189" t="s">
        <v>77</v>
      </c>
      <c r="E803" s="277" t="s">
        <v>239</v>
      </c>
      <c r="F803" s="277" t="s">
        <v>1091</v>
      </c>
      <c r="G803" s="188"/>
      <c r="H803" s="188"/>
      <c r="I803" s="191"/>
      <c r="J803" s="278">
        <f>BK803</f>
        <v>0</v>
      </c>
      <c r="K803" s="188"/>
      <c r="L803" s="193"/>
      <c r="M803" s="194"/>
      <c r="N803" s="195"/>
      <c r="O803" s="195"/>
      <c r="P803" s="196">
        <f>P804+P890+P908</f>
        <v>0</v>
      </c>
      <c r="Q803" s="195"/>
      <c r="R803" s="196">
        <f>R804+R890+R908</f>
        <v>0.3976943</v>
      </c>
      <c r="S803" s="195"/>
      <c r="T803" s="197">
        <f>T804+T890+T908</f>
        <v>834.1860370000002</v>
      </c>
      <c r="AR803" s="198" t="s">
        <v>85</v>
      </c>
      <c r="AT803" s="199" t="s">
        <v>77</v>
      </c>
      <c r="AU803" s="199" t="s">
        <v>85</v>
      </c>
      <c r="AY803" s="198" t="s">
        <v>183</v>
      </c>
      <c r="BK803" s="200">
        <f>BK804+BK890+BK908</f>
        <v>0</v>
      </c>
    </row>
    <row r="804" spans="2:63" s="11" customFormat="1" ht="14.85" customHeight="1">
      <c r="B804" s="187"/>
      <c r="C804" s="188"/>
      <c r="D804" s="201" t="s">
        <v>77</v>
      </c>
      <c r="E804" s="202" t="s">
        <v>808</v>
      </c>
      <c r="F804" s="202" t="s">
        <v>1092</v>
      </c>
      <c r="G804" s="188"/>
      <c r="H804" s="188"/>
      <c r="I804" s="191"/>
      <c r="J804" s="203">
        <f>BK804</f>
        <v>0</v>
      </c>
      <c r="K804" s="188"/>
      <c r="L804" s="193"/>
      <c r="M804" s="194"/>
      <c r="N804" s="195"/>
      <c r="O804" s="195"/>
      <c r="P804" s="196">
        <f>SUM(P805:P889)</f>
        <v>0</v>
      </c>
      <c r="Q804" s="195"/>
      <c r="R804" s="196">
        <f>SUM(R805:R889)</f>
        <v>0.10372015000000001</v>
      </c>
      <c r="S804" s="195"/>
      <c r="T804" s="197">
        <f>SUM(T805:T889)</f>
        <v>0</v>
      </c>
      <c r="AR804" s="198" t="s">
        <v>85</v>
      </c>
      <c r="AT804" s="199" t="s">
        <v>77</v>
      </c>
      <c r="AU804" s="199" t="s">
        <v>89</v>
      </c>
      <c r="AY804" s="198" t="s">
        <v>183</v>
      </c>
      <c r="BK804" s="200">
        <f>SUM(BK805:BK889)</f>
        <v>0</v>
      </c>
    </row>
    <row r="805" spans="2:65" s="1" customFormat="1" ht="38.25" customHeight="1">
      <c r="B805" s="43"/>
      <c r="C805" s="204" t="s">
        <v>1093</v>
      </c>
      <c r="D805" s="204" t="s">
        <v>185</v>
      </c>
      <c r="E805" s="205" t="s">
        <v>1094</v>
      </c>
      <c r="F805" s="206" t="s">
        <v>1095</v>
      </c>
      <c r="G805" s="207" t="s">
        <v>291</v>
      </c>
      <c r="H805" s="208">
        <v>854.481</v>
      </c>
      <c r="I805" s="209"/>
      <c r="J805" s="210">
        <f>ROUND(I805*H805,2)</f>
        <v>0</v>
      </c>
      <c r="K805" s="206" t="s">
        <v>189</v>
      </c>
      <c r="L805" s="63"/>
      <c r="M805" s="211" t="s">
        <v>34</v>
      </c>
      <c r="N805" s="212" t="s">
        <v>49</v>
      </c>
      <c r="O805" s="44"/>
      <c r="P805" s="213">
        <f>O805*H805</f>
        <v>0</v>
      </c>
      <c r="Q805" s="213">
        <v>0</v>
      </c>
      <c r="R805" s="213">
        <f>Q805*H805</f>
        <v>0</v>
      </c>
      <c r="S805" s="213">
        <v>0</v>
      </c>
      <c r="T805" s="214">
        <f>S805*H805</f>
        <v>0</v>
      </c>
      <c r="AR805" s="25" t="s">
        <v>190</v>
      </c>
      <c r="AT805" s="25" t="s">
        <v>185</v>
      </c>
      <c r="AU805" s="25" t="s">
        <v>196</v>
      </c>
      <c r="AY805" s="25" t="s">
        <v>183</v>
      </c>
      <c r="BE805" s="215">
        <f>IF(N805="základní",J805,0)</f>
        <v>0</v>
      </c>
      <c r="BF805" s="215">
        <f>IF(N805="snížená",J805,0)</f>
        <v>0</v>
      </c>
      <c r="BG805" s="215">
        <f>IF(N805="zákl. přenesená",J805,0)</f>
        <v>0</v>
      </c>
      <c r="BH805" s="215">
        <f>IF(N805="sníž. přenesená",J805,0)</f>
        <v>0</v>
      </c>
      <c r="BI805" s="215">
        <f>IF(N805="nulová",J805,0)</f>
        <v>0</v>
      </c>
      <c r="BJ805" s="25" t="s">
        <v>85</v>
      </c>
      <c r="BK805" s="215">
        <f>ROUND(I805*H805,2)</f>
        <v>0</v>
      </c>
      <c r="BL805" s="25" t="s">
        <v>190</v>
      </c>
      <c r="BM805" s="25" t="s">
        <v>1096</v>
      </c>
    </row>
    <row r="806" spans="2:51" s="13" customFormat="1" ht="13.5">
      <c r="B806" s="228"/>
      <c r="C806" s="229"/>
      <c r="D806" s="218" t="s">
        <v>192</v>
      </c>
      <c r="E806" s="230" t="s">
        <v>34</v>
      </c>
      <c r="F806" s="231" t="s">
        <v>1097</v>
      </c>
      <c r="G806" s="229"/>
      <c r="H806" s="232">
        <v>237.367</v>
      </c>
      <c r="I806" s="233"/>
      <c r="J806" s="229"/>
      <c r="K806" s="229"/>
      <c r="L806" s="234"/>
      <c r="M806" s="235"/>
      <c r="N806" s="236"/>
      <c r="O806" s="236"/>
      <c r="P806" s="236"/>
      <c r="Q806" s="236"/>
      <c r="R806" s="236"/>
      <c r="S806" s="236"/>
      <c r="T806" s="237"/>
      <c r="AT806" s="238" t="s">
        <v>192</v>
      </c>
      <c r="AU806" s="238" t="s">
        <v>196</v>
      </c>
      <c r="AV806" s="13" t="s">
        <v>89</v>
      </c>
      <c r="AW806" s="13" t="s">
        <v>41</v>
      </c>
      <c r="AX806" s="13" t="s">
        <v>78</v>
      </c>
      <c r="AY806" s="238" t="s">
        <v>183</v>
      </c>
    </row>
    <row r="807" spans="2:51" s="13" customFormat="1" ht="13.5">
      <c r="B807" s="228"/>
      <c r="C807" s="229"/>
      <c r="D807" s="218" t="s">
        <v>192</v>
      </c>
      <c r="E807" s="230" t="s">
        <v>34</v>
      </c>
      <c r="F807" s="231" t="s">
        <v>1098</v>
      </c>
      <c r="G807" s="229"/>
      <c r="H807" s="232">
        <v>123.653</v>
      </c>
      <c r="I807" s="233"/>
      <c r="J807" s="229"/>
      <c r="K807" s="229"/>
      <c r="L807" s="234"/>
      <c r="M807" s="235"/>
      <c r="N807" s="236"/>
      <c r="O807" s="236"/>
      <c r="P807" s="236"/>
      <c r="Q807" s="236"/>
      <c r="R807" s="236"/>
      <c r="S807" s="236"/>
      <c r="T807" s="237"/>
      <c r="AT807" s="238" t="s">
        <v>192</v>
      </c>
      <c r="AU807" s="238" t="s">
        <v>196</v>
      </c>
      <c r="AV807" s="13" t="s">
        <v>89</v>
      </c>
      <c r="AW807" s="13" t="s">
        <v>41</v>
      </c>
      <c r="AX807" s="13" t="s">
        <v>78</v>
      </c>
      <c r="AY807" s="238" t="s">
        <v>183</v>
      </c>
    </row>
    <row r="808" spans="2:51" s="13" customFormat="1" ht="13.5">
      <c r="B808" s="228"/>
      <c r="C808" s="229"/>
      <c r="D808" s="218" t="s">
        <v>192</v>
      </c>
      <c r="E808" s="230" t="s">
        <v>34</v>
      </c>
      <c r="F808" s="231" t="s">
        <v>1099</v>
      </c>
      <c r="G808" s="229"/>
      <c r="H808" s="232">
        <v>118.928</v>
      </c>
      <c r="I808" s="233"/>
      <c r="J808" s="229"/>
      <c r="K808" s="229"/>
      <c r="L808" s="234"/>
      <c r="M808" s="235"/>
      <c r="N808" s="236"/>
      <c r="O808" s="236"/>
      <c r="P808" s="236"/>
      <c r="Q808" s="236"/>
      <c r="R808" s="236"/>
      <c r="S808" s="236"/>
      <c r="T808" s="237"/>
      <c r="AT808" s="238" t="s">
        <v>192</v>
      </c>
      <c r="AU808" s="238" t="s">
        <v>196</v>
      </c>
      <c r="AV808" s="13" t="s">
        <v>89</v>
      </c>
      <c r="AW808" s="13" t="s">
        <v>41</v>
      </c>
      <c r="AX808" s="13" t="s">
        <v>78</v>
      </c>
      <c r="AY808" s="238" t="s">
        <v>183</v>
      </c>
    </row>
    <row r="809" spans="2:51" s="13" customFormat="1" ht="13.5">
      <c r="B809" s="228"/>
      <c r="C809" s="229"/>
      <c r="D809" s="218" t="s">
        <v>192</v>
      </c>
      <c r="E809" s="230" t="s">
        <v>34</v>
      </c>
      <c r="F809" s="231" t="s">
        <v>1100</v>
      </c>
      <c r="G809" s="229"/>
      <c r="H809" s="232">
        <v>197.562</v>
      </c>
      <c r="I809" s="233"/>
      <c r="J809" s="229"/>
      <c r="K809" s="229"/>
      <c r="L809" s="234"/>
      <c r="M809" s="235"/>
      <c r="N809" s="236"/>
      <c r="O809" s="236"/>
      <c r="P809" s="236"/>
      <c r="Q809" s="236"/>
      <c r="R809" s="236"/>
      <c r="S809" s="236"/>
      <c r="T809" s="237"/>
      <c r="AT809" s="238" t="s">
        <v>192</v>
      </c>
      <c r="AU809" s="238" t="s">
        <v>196</v>
      </c>
      <c r="AV809" s="13" t="s">
        <v>89</v>
      </c>
      <c r="AW809" s="13" t="s">
        <v>41</v>
      </c>
      <c r="AX809" s="13" t="s">
        <v>78</v>
      </c>
      <c r="AY809" s="238" t="s">
        <v>183</v>
      </c>
    </row>
    <row r="810" spans="2:51" s="13" customFormat="1" ht="13.5">
      <c r="B810" s="228"/>
      <c r="C810" s="229"/>
      <c r="D810" s="218" t="s">
        <v>192</v>
      </c>
      <c r="E810" s="230" t="s">
        <v>34</v>
      </c>
      <c r="F810" s="231" t="s">
        <v>1101</v>
      </c>
      <c r="G810" s="229"/>
      <c r="H810" s="232">
        <v>46.252</v>
      </c>
      <c r="I810" s="233"/>
      <c r="J810" s="229"/>
      <c r="K810" s="229"/>
      <c r="L810" s="234"/>
      <c r="M810" s="235"/>
      <c r="N810" s="236"/>
      <c r="O810" s="236"/>
      <c r="P810" s="236"/>
      <c r="Q810" s="236"/>
      <c r="R810" s="236"/>
      <c r="S810" s="236"/>
      <c r="T810" s="237"/>
      <c r="AT810" s="238" t="s">
        <v>192</v>
      </c>
      <c r="AU810" s="238" t="s">
        <v>196</v>
      </c>
      <c r="AV810" s="13" t="s">
        <v>89</v>
      </c>
      <c r="AW810" s="13" t="s">
        <v>41</v>
      </c>
      <c r="AX810" s="13" t="s">
        <v>78</v>
      </c>
      <c r="AY810" s="238" t="s">
        <v>183</v>
      </c>
    </row>
    <row r="811" spans="2:51" s="13" customFormat="1" ht="13.5">
      <c r="B811" s="228"/>
      <c r="C811" s="229"/>
      <c r="D811" s="218" t="s">
        <v>192</v>
      </c>
      <c r="E811" s="230" t="s">
        <v>34</v>
      </c>
      <c r="F811" s="231" t="s">
        <v>1102</v>
      </c>
      <c r="G811" s="229"/>
      <c r="H811" s="232">
        <v>56.843</v>
      </c>
      <c r="I811" s="233"/>
      <c r="J811" s="229"/>
      <c r="K811" s="229"/>
      <c r="L811" s="234"/>
      <c r="M811" s="235"/>
      <c r="N811" s="236"/>
      <c r="O811" s="236"/>
      <c r="P811" s="236"/>
      <c r="Q811" s="236"/>
      <c r="R811" s="236"/>
      <c r="S811" s="236"/>
      <c r="T811" s="237"/>
      <c r="AT811" s="238" t="s">
        <v>192</v>
      </c>
      <c r="AU811" s="238" t="s">
        <v>196</v>
      </c>
      <c r="AV811" s="13" t="s">
        <v>89</v>
      </c>
      <c r="AW811" s="13" t="s">
        <v>41</v>
      </c>
      <c r="AX811" s="13" t="s">
        <v>78</v>
      </c>
      <c r="AY811" s="238" t="s">
        <v>183</v>
      </c>
    </row>
    <row r="812" spans="2:51" s="13" customFormat="1" ht="13.5">
      <c r="B812" s="228"/>
      <c r="C812" s="229"/>
      <c r="D812" s="218" t="s">
        <v>192</v>
      </c>
      <c r="E812" s="230" t="s">
        <v>34</v>
      </c>
      <c r="F812" s="231" t="s">
        <v>1103</v>
      </c>
      <c r="G812" s="229"/>
      <c r="H812" s="232">
        <v>73.876</v>
      </c>
      <c r="I812" s="233"/>
      <c r="J812" s="229"/>
      <c r="K812" s="229"/>
      <c r="L812" s="234"/>
      <c r="M812" s="235"/>
      <c r="N812" s="236"/>
      <c r="O812" s="236"/>
      <c r="P812" s="236"/>
      <c r="Q812" s="236"/>
      <c r="R812" s="236"/>
      <c r="S812" s="236"/>
      <c r="T812" s="237"/>
      <c r="AT812" s="238" t="s">
        <v>192</v>
      </c>
      <c r="AU812" s="238" t="s">
        <v>196</v>
      </c>
      <c r="AV812" s="13" t="s">
        <v>89</v>
      </c>
      <c r="AW812" s="13" t="s">
        <v>41</v>
      </c>
      <c r="AX812" s="13" t="s">
        <v>78</v>
      </c>
      <c r="AY812" s="238" t="s">
        <v>183</v>
      </c>
    </row>
    <row r="813" spans="2:51" s="14" customFormat="1" ht="13.5">
      <c r="B813" s="239"/>
      <c r="C813" s="240"/>
      <c r="D813" s="252" t="s">
        <v>192</v>
      </c>
      <c r="E813" s="262" t="s">
        <v>34</v>
      </c>
      <c r="F813" s="263" t="s">
        <v>195</v>
      </c>
      <c r="G813" s="240"/>
      <c r="H813" s="264">
        <v>854.481</v>
      </c>
      <c r="I813" s="244"/>
      <c r="J813" s="240"/>
      <c r="K813" s="240"/>
      <c r="L813" s="245"/>
      <c r="M813" s="246"/>
      <c r="N813" s="247"/>
      <c r="O813" s="247"/>
      <c r="P813" s="247"/>
      <c r="Q813" s="247"/>
      <c r="R813" s="247"/>
      <c r="S813" s="247"/>
      <c r="T813" s="248"/>
      <c r="AT813" s="249" t="s">
        <v>192</v>
      </c>
      <c r="AU813" s="249" t="s">
        <v>196</v>
      </c>
      <c r="AV813" s="14" t="s">
        <v>196</v>
      </c>
      <c r="AW813" s="14" t="s">
        <v>41</v>
      </c>
      <c r="AX813" s="14" t="s">
        <v>85</v>
      </c>
      <c r="AY813" s="249" t="s">
        <v>183</v>
      </c>
    </row>
    <row r="814" spans="2:65" s="1" customFormat="1" ht="38.25" customHeight="1">
      <c r="B814" s="43"/>
      <c r="C814" s="204" t="s">
        <v>1104</v>
      </c>
      <c r="D814" s="204" t="s">
        <v>185</v>
      </c>
      <c r="E814" s="205" t="s">
        <v>1105</v>
      </c>
      <c r="F814" s="206" t="s">
        <v>1106</v>
      </c>
      <c r="G814" s="207" t="s">
        <v>291</v>
      </c>
      <c r="H814" s="208">
        <v>64086.075</v>
      </c>
      <c r="I814" s="209"/>
      <c r="J814" s="210">
        <f>ROUND(I814*H814,2)</f>
        <v>0</v>
      </c>
      <c r="K814" s="206" t="s">
        <v>189</v>
      </c>
      <c r="L814" s="63"/>
      <c r="M814" s="211" t="s">
        <v>34</v>
      </c>
      <c r="N814" s="212" t="s">
        <v>49</v>
      </c>
      <c r="O814" s="44"/>
      <c r="P814" s="213">
        <f>O814*H814</f>
        <v>0</v>
      </c>
      <c r="Q814" s="213">
        <v>0</v>
      </c>
      <c r="R814" s="213">
        <f>Q814*H814</f>
        <v>0</v>
      </c>
      <c r="S814" s="213">
        <v>0</v>
      </c>
      <c r="T814" s="214">
        <f>S814*H814</f>
        <v>0</v>
      </c>
      <c r="AR814" s="25" t="s">
        <v>190</v>
      </c>
      <c r="AT814" s="25" t="s">
        <v>185</v>
      </c>
      <c r="AU814" s="25" t="s">
        <v>196</v>
      </c>
      <c r="AY814" s="25" t="s">
        <v>183</v>
      </c>
      <c r="BE814" s="215">
        <f>IF(N814="základní",J814,0)</f>
        <v>0</v>
      </c>
      <c r="BF814" s="215">
        <f>IF(N814="snížená",J814,0)</f>
        <v>0</v>
      </c>
      <c r="BG814" s="215">
        <f>IF(N814="zákl. přenesená",J814,0)</f>
        <v>0</v>
      </c>
      <c r="BH814" s="215">
        <f>IF(N814="sníž. přenesená",J814,0)</f>
        <v>0</v>
      </c>
      <c r="BI814" s="215">
        <f>IF(N814="nulová",J814,0)</f>
        <v>0</v>
      </c>
      <c r="BJ814" s="25" t="s">
        <v>85</v>
      </c>
      <c r="BK814" s="215">
        <f>ROUND(I814*H814,2)</f>
        <v>0</v>
      </c>
      <c r="BL814" s="25" t="s">
        <v>190</v>
      </c>
      <c r="BM814" s="25" t="s">
        <v>1107</v>
      </c>
    </row>
    <row r="815" spans="2:51" s="12" customFormat="1" ht="13.5">
      <c r="B815" s="216"/>
      <c r="C815" s="217"/>
      <c r="D815" s="218" t="s">
        <v>192</v>
      </c>
      <c r="E815" s="219" t="s">
        <v>34</v>
      </c>
      <c r="F815" s="220" t="s">
        <v>1108</v>
      </c>
      <c r="G815" s="217"/>
      <c r="H815" s="221" t="s">
        <v>34</v>
      </c>
      <c r="I815" s="222"/>
      <c r="J815" s="217"/>
      <c r="K815" s="217"/>
      <c r="L815" s="223"/>
      <c r="M815" s="224"/>
      <c r="N815" s="225"/>
      <c r="O815" s="225"/>
      <c r="P815" s="225"/>
      <c r="Q815" s="225"/>
      <c r="R815" s="225"/>
      <c r="S815" s="225"/>
      <c r="T815" s="226"/>
      <c r="AT815" s="227" t="s">
        <v>192</v>
      </c>
      <c r="AU815" s="227" t="s">
        <v>196</v>
      </c>
      <c r="AV815" s="12" t="s">
        <v>85</v>
      </c>
      <c r="AW815" s="12" t="s">
        <v>41</v>
      </c>
      <c r="AX815" s="12" t="s">
        <v>78</v>
      </c>
      <c r="AY815" s="227" t="s">
        <v>183</v>
      </c>
    </row>
    <row r="816" spans="2:51" s="13" customFormat="1" ht="13.5">
      <c r="B816" s="228"/>
      <c r="C816" s="229"/>
      <c r="D816" s="218" t="s">
        <v>192</v>
      </c>
      <c r="E816" s="230" t="s">
        <v>34</v>
      </c>
      <c r="F816" s="231" t="s">
        <v>1109</v>
      </c>
      <c r="G816" s="229"/>
      <c r="H816" s="232">
        <v>64086.075</v>
      </c>
      <c r="I816" s="233"/>
      <c r="J816" s="229"/>
      <c r="K816" s="229"/>
      <c r="L816" s="234"/>
      <c r="M816" s="235"/>
      <c r="N816" s="236"/>
      <c r="O816" s="236"/>
      <c r="P816" s="236"/>
      <c r="Q816" s="236"/>
      <c r="R816" s="236"/>
      <c r="S816" s="236"/>
      <c r="T816" s="237"/>
      <c r="AT816" s="238" t="s">
        <v>192</v>
      </c>
      <c r="AU816" s="238" t="s">
        <v>196</v>
      </c>
      <c r="AV816" s="13" t="s">
        <v>89</v>
      </c>
      <c r="AW816" s="13" t="s">
        <v>41</v>
      </c>
      <c r="AX816" s="13" t="s">
        <v>78</v>
      </c>
      <c r="AY816" s="238" t="s">
        <v>183</v>
      </c>
    </row>
    <row r="817" spans="2:51" s="14" customFormat="1" ht="13.5">
      <c r="B817" s="239"/>
      <c r="C817" s="240"/>
      <c r="D817" s="252" t="s">
        <v>192</v>
      </c>
      <c r="E817" s="262" t="s">
        <v>34</v>
      </c>
      <c r="F817" s="263" t="s">
        <v>195</v>
      </c>
      <c r="G817" s="240"/>
      <c r="H817" s="264">
        <v>64086.075</v>
      </c>
      <c r="I817" s="244"/>
      <c r="J817" s="240"/>
      <c r="K817" s="240"/>
      <c r="L817" s="245"/>
      <c r="M817" s="246"/>
      <c r="N817" s="247"/>
      <c r="O817" s="247"/>
      <c r="P817" s="247"/>
      <c r="Q817" s="247"/>
      <c r="R817" s="247"/>
      <c r="S817" s="247"/>
      <c r="T817" s="248"/>
      <c r="AT817" s="249" t="s">
        <v>192</v>
      </c>
      <c r="AU817" s="249" t="s">
        <v>196</v>
      </c>
      <c r="AV817" s="14" t="s">
        <v>196</v>
      </c>
      <c r="AW817" s="14" t="s">
        <v>41</v>
      </c>
      <c r="AX817" s="14" t="s">
        <v>85</v>
      </c>
      <c r="AY817" s="249" t="s">
        <v>183</v>
      </c>
    </row>
    <row r="818" spans="2:65" s="1" customFormat="1" ht="38.25" customHeight="1">
      <c r="B818" s="43"/>
      <c r="C818" s="204" t="s">
        <v>1110</v>
      </c>
      <c r="D818" s="204" t="s">
        <v>185</v>
      </c>
      <c r="E818" s="205" t="s">
        <v>1111</v>
      </c>
      <c r="F818" s="206" t="s">
        <v>1112</v>
      </c>
      <c r="G818" s="207" t="s">
        <v>291</v>
      </c>
      <c r="H818" s="208">
        <v>854.481</v>
      </c>
      <c r="I818" s="209"/>
      <c r="J818" s="210">
        <f>ROUND(I818*H818,2)</f>
        <v>0</v>
      </c>
      <c r="K818" s="206" t="s">
        <v>189</v>
      </c>
      <c r="L818" s="63"/>
      <c r="M818" s="211" t="s">
        <v>34</v>
      </c>
      <c r="N818" s="212" t="s">
        <v>49</v>
      </c>
      <c r="O818" s="44"/>
      <c r="P818" s="213">
        <f>O818*H818</f>
        <v>0</v>
      </c>
      <c r="Q818" s="213">
        <v>0</v>
      </c>
      <c r="R818" s="213">
        <f>Q818*H818</f>
        <v>0</v>
      </c>
      <c r="S818" s="213">
        <v>0</v>
      </c>
      <c r="T818" s="214">
        <f>S818*H818</f>
        <v>0</v>
      </c>
      <c r="AR818" s="25" t="s">
        <v>190</v>
      </c>
      <c r="AT818" s="25" t="s">
        <v>185</v>
      </c>
      <c r="AU818" s="25" t="s">
        <v>196</v>
      </c>
      <c r="AY818" s="25" t="s">
        <v>183</v>
      </c>
      <c r="BE818" s="215">
        <f>IF(N818="základní",J818,0)</f>
        <v>0</v>
      </c>
      <c r="BF818" s="215">
        <f>IF(N818="snížená",J818,0)</f>
        <v>0</v>
      </c>
      <c r="BG818" s="215">
        <f>IF(N818="zákl. přenesená",J818,0)</f>
        <v>0</v>
      </c>
      <c r="BH818" s="215">
        <f>IF(N818="sníž. přenesená",J818,0)</f>
        <v>0</v>
      </c>
      <c r="BI818" s="215">
        <f>IF(N818="nulová",J818,0)</f>
        <v>0</v>
      </c>
      <c r="BJ818" s="25" t="s">
        <v>85</v>
      </c>
      <c r="BK818" s="215">
        <f>ROUND(I818*H818,2)</f>
        <v>0</v>
      </c>
      <c r="BL818" s="25" t="s">
        <v>190</v>
      </c>
      <c r="BM818" s="25" t="s">
        <v>1113</v>
      </c>
    </row>
    <row r="819" spans="2:51" s="13" customFormat="1" ht="13.5">
      <c r="B819" s="228"/>
      <c r="C819" s="229"/>
      <c r="D819" s="218" t="s">
        <v>192</v>
      </c>
      <c r="E819" s="230" t="s">
        <v>34</v>
      </c>
      <c r="F819" s="231" t="s">
        <v>1114</v>
      </c>
      <c r="G819" s="229"/>
      <c r="H819" s="232">
        <v>854.481</v>
      </c>
      <c r="I819" s="233"/>
      <c r="J819" s="229"/>
      <c r="K819" s="229"/>
      <c r="L819" s="234"/>
      <c r="M819" s="235"/>
      <c r="N819" s="236"/>
      <c r="O819" s="236"/>
      <c r="P819" s="236"/>
      <c r="Q819" s="236"/>
      <c r="R819" s="236"/>
      <c r="S819" s="236"/>
      <c r="T819" s="237"/>
      <c r="AT819" s="238" t="s">
        <v>192</v>
      </c>
      <c r="AU819" s="238" t="s">
        <v>196</v>
      </c>
      <c r="AV819" s="13" t="s">
        <v>89</v>
      </c>
      <c r="AW819" s="13" t="s">
        <v>41</v>
      </c>
      <c r="AX819" s="13" t="s">
        <v>78</v>
      </c>
      <c r="AY819" s="238" t="s">
        <v>183</v>
      </c>
    </row>
    <row r="820" spans="2:51" s="14" customFormat="1" ht="13.5">
      <c r="B820" s="239"/>
      <c r="C820" s="240"/>
      <c r="D820" s="252" t="s">
        <v>192</v>
      </c>
      <c r="E820" s="262" t="s">
        <v>34</v>
      </c>
      <c r="F820" s="263" t="s">
        <v>195</v>
      </c>
      <c r="G820" s="240"/>
      <c r="H820" s="264">
        <v>854.481</v>
      </c>
      <c r="I820" s="244"/>
      <c r="J820" s="240"/>
      <c r="K820" s="240"/>
      <c r="L820" s="245"/>
      <c r="M820" s="246"/>
      <c r="N820" s="247"/>
      <c r="O820" s="247"/>
      <c r="P820" s="247"/>
      <c r="Q820" s="247"/>
      <c r="R820" s="247"/>
      <c r="S820" s="247"/>
      <c r="T820" s="248"/>
      <c r="AT820" s="249" t="s">
        <v>192</v>
      </c>
      <c r="AU820" s="249" t="s">
        <v>196</v>
      </c>
      <c r="AV820" s="14" t="s">
        <v>196</v>
      </c>
      <c r="AW820" s="14" t="s">
        <v>41</v>
      </c>
      <c r="AX820" s="14" t="s">
        <v>85</v>
      </c>
      <c r="AY820" s="249" t="s">
        <v>183</v>
      </c>
    </row>
    <row r="821" spans="2:65" s="1" customFormat="1" ht="25.5" customHeight="1">
      <c r="B821" s="43"/>
      <c r="C821" s="204" t="s">
        <v>1115</v>
      </c>
      <c r="D821" s="204" t="s">
        <v>185</v>
      </c>
      <c r="E821" s="205" t="s">
        <v>1116</v>
      </c>
      <c r="F821" s="206" t="s">
        <v>1117</v>
      </c>
      <c r="G821" s="207" t="s">
        <v>465</v>
      </c>
      <c r="H821" s="208">
        <v>384.516</v>
      </c>
      <c r="I821" s="209"/>
      <c r="J821" s="210">
        <f>ROUND(I821*H821,2)</f>
        <v>0</v>
      </c>
      <c r="K821" s="206" t="s">
        <v>189</v>
      </c>
      <c r="L821" s="63"/>
      <c r="M821" s="211" t="s">
        <v>34</v>
      </c>
      <c r="N821" s="212" t="s">
        <v>49</v>
      </c>
      <c r="O821" s="44"/>
      <c r="P821" s="213">
        <f>O821*H821</f>
        <v>0</v>
      </c>
      <c r="Q821" s="213">
        <v>0</v>
      </c>
      <c r="R821" s="213">
        <f>Q821*H821</f>
        <v>0</v>
      </c>
      <c r="S821" s="213">
        <v>0</v>
      </c>
      <c r="T821" s="214">
        <f>S821*H821</f>
        <v>0</v>
      </c>
      <c r="AR821" s="25" t="s">
        <v>190</v>
      </c>
      <c r="AT821" s="25" t="s">
        <v>185</v>
      </c>
      <c r="AU821" s="25" t="s">
        <v>196</v>
      </c>
      <c r="AY821" s="25" t="s">
        <v>183</v>
      </c>
      <c r="BE821" s="215">
        <f>IF(N821="základní",J821,0)</f>
        <v>0</v>
      </c>
      <c r="BF821" s="215">
        <f>IF(N821="snížená",J821,0)</f>
        <v>0</v>
      </c>
      <c r="BG821" s="215">
        <f>IF(N821="zákl. přenesená",J821,0)</f>
        <v>0</v>
      </c>
      <c r="BH821" s="215">
        <f>IF(N821="sníž. přenesená",J821,0)</f>
        <v>0</v>
      </c>
      <c r="BI821" s="215">
        <f>IF(N821="nulová",J821,0)</f>
        <v>0</v>
      </c>
      <c r="BJ821" s="25" t="s">
        <v>85</v>
      </c>
      <c r="BK821" s="215">
        <f>ROUND(I821*H821,2)</f>
        <v>0</v>
      </c>
      <c r="BL821" s="25" t="s">
        <v>190</v>
      </c>
      <c r="BM821" s="25" t="s">
        <v>1118</v>
      </c>
    </row>
    <row r="822" spans="2:51" s="12" customFormat="1" ht="13.5">
      <c r="B822" s="216"/>
      <c r="C822" s="217"/>
      <c r="D822" s="218" t="s">
        <v>192</v>
      </c>
      <c r="E822" s="219" t="s">
        <v>34</v>
      </c>
      <c r="F822" s="220" t="s">
        <v>1119</v>
      </c>
      <c r="G822" s="217"/>
      <c r="H822" s="221" t="s">
        <v>34</v>
      </c>
      <c r="I822" s="222"/>
      <c r="J822" s="217"/>
      <c r="K822" s="217"/>
      <c r="L822" s="223"/>
      <c r="M822" s="224"/>
      <c r="N822" s="225"/>
      <c r="O822" s="225"/>
      <c r="P822" s="225"/>
      <c r="Q822" s="225"/>
      <c r="R822" s="225"/>
      <c r="S822" s="225"/>
      <c r="T822" s="226"/>
      <c r="AT822" s="227" t="s">
        <v>192</v>
      </c>
      <c r="AU822" s="227" t="s">
        <v>196</v>
      </c>
      <c r="AV822" s="12" t="s">
        <v>85</v>
      </c>
      <c r="AW822" s="12" t="s">
        <v>41</v>
      </c>
      <c r="AX822" s="12" t="s">
        <v>78</v>
      </c>
      <c r="AY822" s="227" t="s">
        <v>183</v>
      </c>
    </row>
    <row r="823" spans="2:51" s="13" customFormat="1" ht="13.5">
      <c r="B823" s="228"/>
      <c r="C823" s="229"/>
      <c r="D823" s="218" t="s">
        <v>192</v>
      </c>
      <c r="E823" s="230" t="s">
        <v>34</v>
      </c>
      <c r="F823" s="231" t="s">
        <v>1120</v>
      </c>
      <c r="G823" s="229"/>
      <c r="H823" s="232">
        <v>384.516</v>
      </c>
      <c r="I823" s="233"/>
      <c r="J823" s="229"/>
      <c r="K823" s="229"/>
      <c r="L823" s="234"/>
      <c r="M823" s="235"/>
      <c r="N823" s="236"/>
      <c r="O823" s="236"/>
      <c r="P823" s="236"/>
      <c r="Q823" s="236"/>
      <c r="R823" s="236"/>
      <c r="S823" s="236"/>
      <c r="T823" s="237"/>
      <c r="AT823" s="238" t="s">
        <v>192</v>
      </c>
      <c r="AU823" s="238" t="s">
        <v>196</v>
      </c>
      <c r="AV823" s="13" t="s">
        <v>89</v>
      </c>
      <c r="AW823" s="13" t="s">
        <v>41</v>
      </c>
      <c r="AX823" s="13" t="s">
        <v>78</v>
      </c>
      <c r="AY823" s="238" t="s">
        <v>183</v>
      </c>
    </row>
    <row r="824" spans="2:51" s="14" customFormat="1" ht="13.5">
      <c r="B824" s="239"/>
      <c r="C824" s="240"/>
      <c r="D824" s="252" t="s">
        <v>192</v>
      </c>
      <c r="E824" s="262" t="s">
        <v>34</v>
      </c>
      <c r="F824" s="263" t="s">
        <v>195</v>
      </c>
      <c r="G824" s="240"/>
      <c r="H824" s="264">
        <v>384.516</v>
      </c>
      <c r="I824" s="244"/>
      <c r="J824" s="240"/>
      <c r="K824" s="240"/>
      <c r="L824" s="245"/>
      <c r="M824" s="246"/>
      <c r="N824" s="247"/>
      <c r="O824" s="247"/>
      <c r="P824" s="247"/>
      <c r="Q824" s="247"/>
      <c r="R824" s="247"/>
      <c r="S824" s="247"/>
      <c r="T824" s="248"/>
      <c r="AT824" s="249" t="s">
        <v>192</v>
      </c>
      <c r="AU824" s="249" t="s">
        <v>196</v>
      </c>
      <c r="AV824" s="14" t="s">
        <v>196</v>
      </c>
      <c r="AW824" s="14" t="s">
        <v>41</v>
      </c>
      <c r="AX824" s="14" t="s">
        <v>85</v>
      </c>
      <c r="AY824" s="249" t="s">
        <v>183</v>
      </c>
    </row>
    <row r="825" spans="2:65" s="1" customFormat="1" ht="25.5" customHeight="1">
      <c r="B825" s="43"/>
      <c r="C825" s="204" t="s">
        <v>1121</v>
      </c>
      <c r="D825" s="204" t="s">
        <v>185</v>
      </c>
      <c r="E825" s="205" t="s">
        <v>1122</v>
      </c>
      <c r="F825" s="206" t="s">
        <v>1123</v>
      </c>
      <c r="G825" s="207" t="s">
        <v>465</v>
      </c>
      <c r="H825" s="208">
        <v>28838.7</v>
      </c>
      <c r="I825" s="209"/>
      <c r="J825" s="210">
        <f>ROUND(I825*H825,2)</f>
        <v>0</v>
      </c>
      <c r="K825" s="206" t="s">
        <v>189</v>
      </c>
      <c r="L825" s="63"/>
      <c r="M825" s="211" t="s">
        <v>34</v>
      </c>
      <c r="N825" s="212" t="s">
        <v>49</v>
      </c>
      <c r="O825" s="44"/>
      <c r="P825" s="213">
        <f>O825*H825</f>
        <v>0</v>
      </c>
      <c r="Q825" s="213">
        <v>0</v>
      </c>
      <c r="R825" s="213">
        <f>Q825*H825</f>
        <v>0</v>
      </c>
      <c r="S825" s="213">
        <v>0</v>
      </c>
      <c r="T825" s="214">
        <f>S825*H825</f>
        <v>0</v>
      </c>
      <c r="AR825" s="25" t="s">
        <v>190</v>
      </c>
      <c r="AT825" s="25" t="s">
        <v>185</v>
      </c>
      <c r="AU825" s="25" t="s">
        <v>196</v>
      </c>
      <c r="AY825" s="25" t="s">
        <v>183</v>
      </c>
      <c r="BE825" s="215">
        <f>IF(N825="základní",J825,0)</f>
        <v>0</v>
      </c>
      <c r="BF825" s="215">
        <f>IF(N825="snížená",J825,0)</f>
        <v>0</v>
      </c>
      <c r="BG825" s="215">
        <f>IF(N825="zákl. přenesená",J825,0)</f>
        <v>0</v>
      </c>
      <c r="BH825" s="215">
        <f>IF(N825="sníž. přenesená",J825,0)</f>
        <v>0</v>
      </c>
      <c r="BI825" s="215">
        <f>IF(N825="nulová",J825,0)</f>
        <v>0</v>
      </c>
      <c r="BJ825" s="25" t="s">
        <v>85</v>
      </c>
      <c r="BK825" s="215">
        <f>ROUND(I825*H825,2)</f>
        <v>0</v>
      </c>
      <c r="BL825" s="25" t="s">
        <v>190</v>
      </c>
      <c r="BM825" s="25" t="s">
        <v>1124</v>
      </c>
    </row>
    <row r="826" spans="2:51" s="12" customFormat="1" ht="13.5">
      <c r="B826" s="216"/>
      <c r="C826" s="217"/>
      <c r="D826" s="218" t="s">
        <v>192</v>
      </c>
      <c r="E826" s="219" t="s">
        <v>34</v>
      </c>
      <c r="F826" s="220" t="s">
        <v>1108</v>
      </c>
      <c r="G826" s="217"/>
      <c r="H826" s="221" t="s">
        <v>34</v>
      </c>
      <c r="I826" s="222"/>
      <c r="J826" s="217"/>
      <c r="K826" s="217"/>
      <c r="L826" s="223"/>
      <c r="M826" s="224"/>
      <c r="N826" s="225"/>
      <c r="O826" s="225"/>
      <c r="P826" s="225"/>
      <c r="Q826" s="225"/>
      <c r="R826" s="225"/>
      <c r="S826" s="225"/>
      <c r="T826" s="226"/>
      <c r="AT826" s="227" t="s">
        <v>192</v>
      </c>
      <c r="AU826" s="227" t="s">
        <v>196</v>
      </c>
      <c r="AV826" s="12" t="s">
        <v>85</v>
      </c>
      <c r="AW826" s="12" t="s">
        <v>41</v>
      </c>
      <c r="AX826" s="12" t="s">
        <v>78</v>
      </c>
      <c r="AY826" s="227" t="s">
        <v>183</v>
      </c>
    </row>
    <row r="827" spans="2:51" s="13" customFormat="1" ht="13.5">
      <c r="B827" s="228"/>
      <c r="C827" s="229"/>
      <c r="D827" s="218" t="s">
        <v>192</v>
      </c>
      <c r="E827" s="230" t="s">
        <v>34</v>
      </c>
      <c r="F827" s="231" t="s">
        <v>1125</v>
      </c>
      <c r="G827" s="229"/>
      <c r="H827" s="232">
        <v>28838.7</v>
      </c>
      <c r="I827" s="233"/>
      <c r="J827" s="229"/>
      <c r="K827" s="229"/>
      <c r="L827" s="234"/>
      <c r="M827" s="235"/>
      <c r="N827" s="236"/>
      <c r="O827" s="236"/>
      <c r="P827" s="236"/>
      <c r="Q827" s="236"/>
      <c r="R827" s="236"/>
      <c r="S827" s="236"/>
      <c r="T827" s="237"/>
      <c r="AT827" s="238" t="s">
        <v>192</v>
      </c>
      <c r="AU827" s="238" t="s">
        <v>196</v>
      </c>
      <c r="AV827" s="13" t="s">
        <v>89</v>
      </c>
      <c r="AW827" s="13" t="s">
        <v>41</v>
      </c>
      <c r="AX827" s="13" t="s">
        <v>78</v>
      </c>
      <c r="AY827" s="238" t="s">
        <v>183</v>
      </c>
    </row>
    <row r="828" spans="2:51" s="14" customFormat="1" ht="13.5">
      <c r="B828" s="239"/>
      <c r="C828" s="240"/>
      <c r="D828" s="252" t="s">
        <v>192</v>
      </c>
      <c r="E828" s="262" t="s">
        <v>34</v>
      </c>
      <c r="F828" s="263" t="s">
        <v>195</v>
      </c>
      <c r="G828" s="240"/>
      <c r="H828" s="264">
        <v>28838.7</v>
      </c>
      <c r="I828" s="244"/>
      <c r="J828" s="240"/>
      <c r="K828" s="240"/>
      <c r="L828" s="245"/>
      <c r="M828" s="246"/>
      <c r="N828" s="247"/>
      <c r="O828" s="247"/>
      <c r="P828" s="247"/>
      <c r="Q828" s="247"/>
      <c r="R828" s="247"/>
      <c r="S828" s="247"/>
      <c r="T828" s="248"/>
      <c r="AT828" s="249" t="s">
        <v>192</v>
      </c>
      <c r="AU828" s="249" t="s">
        <v>196</v>
      </c>
      <c r="AV828" s="14" t="s">
        <v>196</v>
      </c>
      <c r="AW828" s="14" t="s">
        <v>41</v>
      </c>
      <c r="AX828" s="14" t="s">
        <v>85</v>
      </c>
      <c r="AY828" s="249" t="s">
        <v>183</v>
      </c>
    </row>
    <row r="829" spans="2:65" s="1" customFormat="1" ht="25.5" customHeight="1">
      <c r="B829" s="43"/>
      <c r="C829" s="204" t="s">
        <v>1126</v>
      </c>
      <c r="D829" s="204" t="s">
        <v>185</v>
      </c>
      <c r="E829" s="205" t="s">
        <v>1127</v>
      </c>
      <c r="F829" s="206" t="s">
        <v>1128</v>
      </c>
      <c r="G829" s="207" t="s">
        <v>465</v>
      </c>
      <c r="H829" s="208">
        <v>384.516</v>
      </c>
      <c r="I829" s="209"/>
      <c r="J829" s="210">
        <f>ROUND(I829*H829,2)</f>
        <v>0</v>
      </c>
      <c r="K829" s="206" t="s">
        <v>189</v>
      </c>
      <c r="L829" s="63"/>
      <c r="M829" s="211" t="s">
        <v>34</v>
      </c>
      <c r="N829" s="212" t="s">
        <v>49</v>
      </c>
      <c r="O829" s="44"/>
      <c r="P829" s="213">
        <f>O829*H829</f>
        <v>0</v>
      </c>
      <c r="Q829" s="213">
        <v>0</v>
      </c>
      <c r="R829" s="213">
        <f>Q829*H829</f>
        <v>0</v>
      </c>
      <c r="S829" s="213">
        <v>0</v>
      </c>
      <c r="T829" s="214">
        <f>S829*H829</f>
        <v>0</v>
      </c>
      <c r="AR829" s="25" t="s">
        <v>190</v>
      </c>
      <c r="AT829" s="25" t="s">
        <v>185</v>
      </c>
      <c r="AU829" s="25" t="s">
        <v>196</v>
      </c>
      <c r="AY829" s="25" t="s">
        <v>183</v>
      </c>
      <c r="BE829" s="215">
        <f>IF(N829="základní",J829,0)</f>
        <v>0</v>
      </c>
      <c r="BF829" s="215">
        <f>IF(N829="snížená",J829,0)</f>
        <v>0</v>
      </c>
      <c r="BG829" s="215">
        <f>IF(N829="zákl. přenesená",J829,0)</f>
        <v>0</v>
      </c>
      <c r="BH829" s="215">
        <f>IF(N829="sníž. přenesená",J829,0)</f>
        <v>0</v>
      </c>
      <c r="BI829" s="215">
        <f>IF(N829="nulová",J829,0)</f>
        <v>0</v>
      </c>
      <c r="BJ829" s="25" t="s">
        <v>85</v>
      </c>
      <c r="BK829" s="215">
        <f>ROUND(I829*H829,2)</f>
        <v>0</v>
      </c>
      <c r="BL829" s="25" t="s">
        <v>190</v>
      </c>
      <c r="BM829" s="25" t="s">
        <v>1129</v>
      </c>
    </row>
    <row r="830" spans="2:51" s="13" customFormat="1" ht="13.5">
      <c r="B830" s="228"/>
      <c r="C830" s="229"/>
      <c r="D830" s="218" t="s">
        <v>192</v>
      </c>
      <c r="E830" s="230" t="s">
        <v>34</v>
      </c>
      <c r="F830" s="231" t="s">
        <v>1130</v>
      </c>
      <c r="G830" s="229"/>
      <c r="H830" s="232">
        <v>384.516</v>
      </c>
      <c r="I830" s="233"/>
      <c r="J830" s="229"/>
      <c r="K830" s="229"/>
      <c r="L830" s="234"/>
      <c r="M830" s="235"/>
      <c r="N830" s="236"/>
      <c r="O830" s="236"/>
      <c r="P830" s="236"/>
      <c r="Q830" s="236"/>
      <c r="R830" s="236"/>
      <c r="S830" s="236"/>
      <c r="T830" s="237"/>
      <c r="AT830" s="238" t="s">
        <v>192</v>
      </c>
      <c r="AU830" s="238" t="s">
        <v>196</v>
      </c>
      <c r="AV830" s="13" t="s">
        <v>89</v>
      </c>
      <c r="AW830" s="13" t="s">
        <v>41</v>
      </c>
      <c r="AX830" s="13" t="s">
        <v>78</v>
      </c>
      <c r="AY830" s="238" t="s">
        <v>183</v>
      </c>
    </row>
    <row r="831" spans="2:51" s="14" customFormat="1" ht="13.5">
      <c r="B831" s="239"/>
      <c r="C831" s="240"/>
      <c r="D831" s="252" t="s">
        <v>192</v>
      </c>
      <c r="E831" s="262" t="s">
        <v>34</v>
      </c>
      <c r="F831" s="263" t="s">
        <v>195</v>
      </c>
      <c r="G831" s="240"/>
      <c r="H831" s="264">
        <v>384.516</v>
      </c>
      <c r="I831" s="244"/>
      <c r="J831" s="240"/>
      <c r="K831" s="240"/>
      <c r="L831" s="245"/>
      <c r="M831" s="246"/>
      <c r="N831" s="247"/>
      <c r="O831" s="247"/>
      <c r="P831" s="247"/>
      <c r="Q831" s="247"/>
      <c r="R831" s="247"/>
      <c r="S831" s="247"/>
      <c r="T831" s="248"/>
      <c r="AT831" s="249" t="s">
        <v>192</v>
      </c>
      <c r="AU831" s="249" t="s">
        <v>196</v>
      </c>
      <c r="AV831" s="14" t="s">
        <v>196</v>
      </c>
      <c r="AW831" s="14" t="s">
        <v>41</v>
      </c>
      <c r="AX831" s="14" t="s">
        <v>85</v>
      </c>
      <c r="AY831" s="249" t="s">
        <v>183</v>
      </c>
    </row>
    <row r="832" spans="2:65" s="1" customFormat="1" ht="25.5" customHeight="1">
      <c r="B832" s="43"/>
      <c r="C832" s="204" t="s">
        <v>1131</v>
      </c>
      <c r="D832" s="204" t="s">
        <v>185</v>
      </c>
      <c r="E832" s="205" t="s">
        <v>1132</v>
      </c>
      <c r="F832" s="206" t="s">
        <v>1133</v>
      </c>
      <c r="G832" s="207" t="s">
        <v>291</v>
      </c>
      <c r="H832" s="208">
        <v>854.481</v>
      </c>
      <c r="I832" s="209"/>
      <c r="J832" s="210">
        <f>ROUND(I832*H832,2)</f>
        <v>0</v>
      </c>
      <c r="K832" s="206" t="s">
        <v>189</v>
      </c>
      <c r="L832" s="63"/>
      <c r="M832" s="211" t="s">
        <v>34</v>
      </c>
      <c r="N832" s="212" t="s">
        <v>49</v>
      </c>
      <c r="O832" s="44"/>
      <c r="P832" s="213">
        <f>O832*H832</f>
        <v>0</v>
      </c>
      <c r="Q832" s="213">
        <v>0</v>
      </c>
      <c r="R832" s="213">
        <f>Q832*H832</f>
        <v>0</v>
      </c>
      <c r="S832" s="213">
        <v>0</v>
      </c>
      <c r="T832" s="214">
        <f>S832*H832</f>
        <v>0</v>
      </c>
      <c r="AR832" s="25" t="s">
        <v>190</v>
      </c>
      <c r="AT832" s="25" t="s">
        <v>185</v>
      </c>
      <c r="AU832" s="25" t="s">
        <v>196</v>
      </c>
      <c r="AY832" s="25" t="s">
        <v>183</v>
      </c>
      <c r="BE832" s="215">
        <f>IF(N832="základní",J832,0)</f>
        <v>0</v>
      </c>
      <c r="BF832" s="215">
        <f>IF(N832="snížená",J832,0)</f>
        <v>0</v>
      </c>
      <c r="BG832" s="215">
        <f>IF(N832="zákl. přenesená",J832,0)</f>
        <v>0</v>
      </c>
      <c r="BH832" s="215">
        <f>IF(N832="sníž. přenesená",J832,0)</f>
        <v>0</v>
      </c>
      <c r="BI832" s="215">
        <f>IF(N832="nulová",J832,0)</f>
        <v>0</v>
      </c>
      <c r="BJ832" s="25" t="s">
        <v>85</v>
      </c>
      <c r="BK832" s="215">
        <f>ROUND(I832*H832,2)</f>
        <v>0</v>
      </c>
      <c r="BL832" s="25" t="s">
        <v>190</v>
      </c>
      <c r="BM832" s="25" t="s">
        <v>1134</v>
      </c>
    </row>
    <row r="833" spans="2:51" s="13" customFormat="1" ht="13.5">
      <c r="B833" s="228"/>
      <c r="C833" s="229"/>
      <c r="D833" s="218" t="s">
        <v>192</v>
      </c>
      <c r="E833" s="230" t="s">
        <v>34</v>
      </c>
      <c r="F833" s="231" t="s">
        <v>1097</v>
      </c>
      <c r="G833" s="229"/>
      <c r="H833" s="232">
        <v>237.367</v>
      </c>
      <c r="I833" s="233"/>
      <c r="J833" s="229"/>
      <c r="K833" s="229"/>
      <c r="L833" s="234"/>
      <c r="M833" s="235"/>
      <c r="N833" s="236"/>
      <c r="O833" s="236"/>
      <c r="P833" s="236"/>
      <c r="Q833" s="236"/>
      <c r="R833" s="236"/>
      <c r="S833" s="236"/>
      <c r="T833" s="237"/>
      <c r="AT833" s="238" t="s">
        <v>192</v>
      </c>
      <c r="AU833" s="238" t="s">
        <v>196</v>
      </c>
      <c r="AV833" s="13" t="s">
        <v>89</v>
      </c>
      <c r="AW833" s="13" t="s">
        <v>41</v>
      </c>
      <c r="AX833" s="13" t="s">
        <v>78</v>
      </c>
      <c r="AY833" s="238" t="s">
        <v>183</v>
      </c>
    </row>
    <row r="834" spans="2:51" s="13" customFormat="1" ht="13.5">
      <c r="B834" s="228"/>
      <c r="C834" s="229"/>
      <c r="D834" s="218" t="s">
        <v>192</v>
      </c>
      <c r="E834" s="230" t="s">
        <v>34</v>
      </c>
      <c r="F834" s="231" t="s">
        <v>1098</v>
      </c>
      <c r="G834" s="229"/>
      <c r="H834" s="232">
        <v>123.653</v>
      </c>
      <c r="I834" s="233"/>
      <c r="J834" s="229"/>
      <c r="K834" s="229"/>
      <c r="L834" s="234"/>
      <c r="M834" s="235"/>
      <c r="N834" s="236"/>
      <c r="O834" s="236"/>
      <c r="P834" s="236"/>
      <c r="Q834" s="236"/>
      <c r="R834" s="236"/>
      <c r="S834" s="236"/>
      <c r="T834" s="237"/>
      <c r="AT834" s="238" t="s">
        <v>192</v>
      </c>
      <c r="AU834" s="238" t="s">
        <v>196</v>
      </c>
      <c r="AV834" s="13" t="s">
        <v>89</v>
      </c>
      <c r="AW834" s="13" t="s">
        <v>41</v>
      </c>
      <c r="AX834" s="13" t="s">
        <v>78</v>
      </c>
      <c r="AY834" s="238" t="s">
        <v>183</v>
      </c>
    </row>
    <row r="835" spans="2:51" s="13" customFormat="1" ht="13.5">
      <c r="B835" s="228"/>
      <c r="C835" s="229"/>
      <c r="D835" s="218" t="s">
        <v>192</v>
      </c>
      <c r="E835" s="230" t="s">
        <v>34</v>
      </c>
      <c r="F835" s="231" t="s">
        <v>1099</v>
      </c>
      <c r="G835" s="229"/>
      <c r="H835" s="232">
        <v>118.928</v>
      </c>
      <c r="I835" s="233"/>
      <c r="J835" s="229"/>
      <c r="K835" s="229"/>
      <c r="L835" s="234"/>
      <c r="M835" s="235"/>
      <c r="N835" s="236"/>
      <c r="O835" s="236"/>
      <c r="P835" s="236"/>
      <c r="Q835" s="236"/>
      <c r="R835" s="236"/>
      <c r="S835" s="236"/>
      <c r="T835" s="237"/>
      <c r="AT835" s="238" t="s">
        <v>192</v>
      </c>
      <c r="AU835" s="238" t="s">
        <v>196</v>
      </c>
      <c r="AV835" s="13" t="s">
        <v>89</v>
      </c>
      <c r="AW835" s="13" t="s">
        <v>41</v>
      </c>
      <c r="AX835" s="13" t="s">
        <v>78</v>
      </c>
      <c r="AY835" s="238" t="s">
        <v>183</v>
      </c>
    </row>
    <row r="836" spans="2:51" s="13" customFormat="1" ht="13.5">
      <c r="B836" s="228"/>
      <c r="C836" s="229"/>
      <c r="D836" s="218" t="s">
        <v>192</v>
      </c>
      <c r="E836" s="230" t="s">
        <v>34</v>
      </c>
      <c r="F836" s="231" t="s">
        <v>1100</v>
      </c>
      <c r="G836" s="229"/>
      <c r="H836" s="232">
        <v>197.562</v>
      </c>
      <c r="I836" s="233"/>
      <c r="J836" s="229"/>
      <c r="K836" s="229"/>
      <c r="L836" s="234"/>
      <c r="M836" s="235"/>
      <c r="N836" s="236"/>
      <c r="O836" s="236"/>
      <c r="P836" s="236"/>
      <c r="Q836" s="236"/>
      <c r="R836" s="236"/>
      <c r="S836" s="236"/>
      <c r="T836" s="237"/>
      <c r="AT836" s="238" t="s">
        <v>192</v>
      </c>
      <c r="AU836" s="238" t="s">
        <v>196</v>
      </c>
      <c r="AV836" s="13" t="s">
        <v>89</v>
      </c>
      <c r="AW836" s="13" t="s">
        <v>41</v>
      </c>
      <c r="AX836" s="13" t="s">
        <v>78</v>
      </c>
      <c r="AY836" s="238" t="s">
        <v>183</v>
      </c>
    </row>
    <row r="837" spans="2:51" s="13" customFormat="1" ht="13.5">
      <c r="B837" s="228"/>
      <c r="C837" s="229"/>
      <c r="D837" s="218" t="s">
        <v>192</v>
      </c>
      <c r="E837" s="230" t="s">
        <v>34</v>
      </c>
      <c r="F837" s="231" t="s">
        <v>1101</v>
      </c>
      <c r="G837" s="229"/>
      <c r="H837" s="232">
        <v>46.252</v>
      </c>
      <c r="I837" s="233"/>
      <c r="J837" s="229"/>
      <c r="K837" s="229"/>
      <c r="L837" s="234"/>
      <c r="M837" s="235"/>
      <c r="N837" s="236"/>
      <c r="O837" s="236"/>
      <c r="P837" s="236"/>
      <c r="Q837" s="236"/>
      <c r="R837" s="236"/>
      <c r="S837" s="236"/>
      <c r="T837" s="237"/>
      <c r="AT837" s="238" t="s">
        <v>192</v>
      </c>
      <c r="AU837" s="238" t="s">
        <v>196</v>
      </c>
      <c r="AV837" s="13" t="s">
        <v>89</v>
      </c>
      <c r="AW837" s="13" t="s">
        <v>41</v>
      </c>
      <c r="AX837" s="13" t="s">
        <v>78</v>
      </c>
      <c r="AY837" s="238" t="s">
        <v>183</v>
      </c>
    </row>
    <row r="838" spans="2:51" s="13" customFormat="1" ht="13.5">
      <c r="B838" s="228"/>
      <c r="C838" s="229"/>
      <c r="D838" s="218" t="s">
        <v>192</v>
      </c>
      <c r="E838" s="230" t="s">
        <v>34</v>
      </c>
      <c r="F838" s="231" t="s">
        <v>1102</v>
      </c>
      <c r="G838" s="229"/>
      <c r="H838" s="232">
        <v>56.843</v>
      </c>
      <c r="I838" s="233"/>
      <c r="J838" s="229"/>
      <c r="K838" s="229"/>
      <c r="L838" s="234"/>
      <c r="M838" s="235"/>
      <c r="N838" s="236"/>
      <c r="O838" s="236"/>
      <c r="P838" s="236"/>
      <c r="Q838" s="236"/>
      <c r="R838" s="236"/>
      <c r="S838" s="236"/>
      <c r="T838" s="237"/>
      <c r="AT838" s="238" t="s">
        <v>192</v>
      </c>
      <c r="AU838" s="238" t="s">
        <v>196</v>
      </c>
      <c r="AV838" s="13" t="s">
        <v>89</v>
      </c>
      <c r="AW838" s="13" t="s">
        <v>41</v>
      </c>
      <c r="AX838" s="13" t="s">
        <v>78</v>
      </c>
      <c r="AY838" s="238" t="s">
        <v>183</v>
      </c>
    </row>
    <row r="839" spans="2:51" s="13" customFormat="1" ht="13.5">
      <c r="B839" s="228"/>
      <c r="C839" s="229"/>
      <c r="D839" s="218" t="s">
        <v>192</v>
      </c>
      <c r="E839" s="230" t="s">
        <v>34</v>
      </c>
      <c r="F839" s="231" t="s">
        <v>1103</v>
      </c>
      <c r="G839" s="229"/>
      <c r="H839" s="232">
        <v>73.876</v>
      </c>
      <c r="I839" s="233"/>
      <c r="J839" s="229"/>
      <c r="K839" s="229"/>
      <c r="L839" s="234"/>
      <c r="M839" s="235"/>
      <c r="N839" s="236"/>
      <c r="O839" s="236"/>
      <c r="P839" s="236"/>
      <c r="Q839" s="236"/>
      <c r="R839" s="236"/>
      <c r="S839" s="236"/>
      <c r="T839" s="237"/>
      <c r="AT839" s="238" t="s">
        <v>192</v>
      </c>
      <c r="AU839" s="238" t="s">
        <v>196</v>
      </c>
      <c r="AV839" s="13" t="s">
        <v>89</v>
      </c>
      <c r="AW839" s="13" t="s">
        <v>41</v>
      </c>
      <c r="AX839" s="13" t="s">
        <v>78</v>
      </c>
      <c r="AY839" s="238" t="s">
        <v>183</v>
      </c>
    </row>
    <row r="840" spans="2:51" s="14" customFormat="1" ht="13.5">
      <c r="B840" s="239"/>
      <c r="C840" s="240"/>
      <c r="D840" s="252" t="s">
        <v>192</v>
      </c>
      <c r="E840" s="262" t="s">
        <v>34</v>
      </c>
      <c r="F840" s="263" t="s">
        <v>195</v>
      </c>
      <c r="G840" s="240"/>
      <c r="H840" s="264">
        <v>854.481</v>
      </c>
      <c r="I840" s="244"/>
      <c r="J840" s="240"/>
      <c r="K840" s="240"/>
      <c r="L840" s="245"/>
      <c r="M840" s="246"/>
      <c r="N840" s="247"/>
      <c r="O840" s="247"/>
      <c r="P840" s="247"/>
      <c r="Q840" s="247"/>
      <c r="R840" s="247"/>
      <c r="S840" s="247"/>
      <c r="T840" s="248"/>
      <c r="AT840" s="249" t="s">
        <v>192</v>
      </c>
      <c r="AU840" s="249" t="s">
        <v>196</v>
      </c>
      <c r="AV840" s="14" t="s">
        <v>196</v>
      </c>
      <c r="AW840" s="14" t="s">
        <v>41</v>
      </c>
      <c r="AX840" s="14" t="s">
        <v>85</v>
      </c>
      <c r="AY840" s="249" t="s">
        <v>183</v>
      </c>
    </row>
    <row r="841" spans="2:65" s="1" customFormat="1" ht="25.5" customHeight="1">
      <c r="B841" s="43"/>
      <c r="C841" s="204" t="s">
        <v>1135</v>
      </c>
      <c r="D841" s="204" t="s">
        <v>185</v>
      </c>
      <c r="E841" s="205" t="s">
        <v>1136</v>
      </c>
      <c r="F841" s="206" t="s">
        <v>1137</v>
      </c>
      <c r="G841" s="207" t="s">
        <v>291</v>
      </c>
      <c r="H841" s="208">
        <v>64086.075</v>
      </c>
      <c r="I841" s="209"/>
      <c r="J841" s="210">
        <f>ROUND(I841*H841,2)</f>
        <v>0</v>
      </c>
      <c r="K841" s="206" t="s">
        <v>189</v>
      </c>
      <c r="L841" s="63"/>
      <c r="M841" s="211" t="s">
        <v>34</v>
      </c>
      <c r="N841" s="212" t="s">
        <v>49</v>
      </c>
      <c r="O841" s="44"/>
      <c r="P841" s="213">
        <f>O841*H841</f>
        <v>0</v>
      </c>
      <c r="Q841" s="213">
        <v>0</v>
      </c>
      <c r="R841" s="213">
        <f>Q841*H841</f>
        <v>0</v>
      </c>
      <c r="S841" s="213">
        <v>0</v>
      </c>
      <c r="T841" s="214">
        <f>S841*H841</f>
        <v>0</v>
      </c>
      <c r="AR841" s="25" t="s">
        <v>190</v>
      </c>
      <c r="AT841" s="25" t="s">
        <v>185</v>
      </c>
      <c r="AU841" s="25" t="s">
        <v>196</v>
      </c>
      <c r="AY841" s="25" t="s">
        <v>183</v>
      </c>
      <c r="BE841" s="215">
        <f>IF(N841="základní",J841,0)</f>
        <v>0</v>
      </c>
      <c r="BF841" s="215">
        <f>IF(N841="snížená",J841,0)</f>
        <v>0</v>
      </c>
      <c r="BG841" s="215">
        <f>IF(N841="zákl. přenesená",J841,0)</f>
        <v>0</v>
      </c>
      <c r="BH841" s="215">
        <f>IF(N841="sníž. přenesená",J841,0)</f>
        <v>0</v>
      </c>
      <c r="BI841" s="215">
        <f>IF(N841="nulová",J841,0)</f>
        <v>0</v>
      </c>
      <c r="BJ841" s="25" t="s">
        <v>85</v>
      </c>
      <c r="BK841" s="215">
        <f>ROUND(I841*H841,2)</f>
        <v>0</v>
      </c>
      <c r="BL841" s="25" t="s">
        <v>190</v>
      </c>
      <c r="BM841" s="25" t="s">
        <v>1138</v>
      </c>
    </row>
    <row r="842" spans="2:51" s="12" customFormat="1" ht="13.5">
      <c r="B842" s="216"/>
      <c r="C842" s="217"/>
      <c r="D842" s="218" t="s">
        <v>192</v>
      </c>
      <c r="E842" s="219" t="s">
        <v>34</v>
      </c>
      <c r="F842" s="220" t="s">
        <v>1108</v>
      </c>
      <c r="G842" s="217"/>
      <c r="H842" s="221" t="s">
        <v>34</v>
      </c>
      <c r="I842" s="222"/>
      <c r="J842" s="217"/>
      <c r="K842" s="217"/>
      <c r="L842" s="223"/>
      <c r="M842" s="224"/>
      <c r="N842" s="225"/>
      <c r="O842" s="225"/>
      <c r="P842" s="225"/>
      <c r="Q842" s="225"/>
      <c r="R842" s="225"/>
      <c r="S842" s="225"/>
      <c r="T842" s="226"/>
      <c r="AT842" s="227" t="s">
        <v>192</v>
      </c>
      <c r="AU842" s="227" t="s">
        <v>196</v>
      </c>
      <c r="AV842" s="12" t="s">
        <v>85</v>
      </c>
      <c r="AW842" s="12" t="s">
        <v>41</v>
      </c>
      <c r="AX842" s="12" t="s">
        <v>78</v>
      </c>
      <c r="AY842" s="227" t="s">
        <v>183</v>
      </c>
    </row>
    <row r="843" spans="2:51" s="13" customFormat="1" ht="13.5">
      <c r="B843" s="228"/>
      <c r="C843" s="229"/>
      <c r="D843" s="218" t="s">
        <v>192</v>
      </c>
      <c r="E843" s="230" t="s">
        <v>34</v>
      </c>
      <c r="F843" s="231" t="s">
        <v>1109</v>
      </c>
      <c r="G843" s="229"/>
      <c r="H843" s="232">
        <v>64086.075</v>
      </c>
      <c r="I843" s="233"/>
      <c r="J843" s="229"/>
      <c r="K843" s="229"/>
      <c r="L843" s="234"/>
      <c r="M843" s="235"/>
      <c r="N843" s="236"/>
      <c r="O843" s="236"/>
      <c r="P843" s="236"/>
      <c r="Q843" s="236"/>
      <c r="R843" s="236"/>
      <c r="S843" s="236"/>
      <c r="T843" s="237"/>
      <c r="AT843" s="238" t="s">
        <v>192</v>
      </c>
      <c r="AU843" s="238" t="s">
        <v>196</v>
      </c>
      <c r="AV843" s="13" t="s">
        <v>89</v>
      </c>
      <c r="AW843" s="13" t="s">
        <v>41</v>
      </c>
      <c r="AX843" s="13" t="s">
        <v>78</v>
      </c>
      <c r="AY843" s="238" t="s">
        <v>183</v>
      </c>
    </row>
    <row r="844" spans="2:51" s="14" customFormat="1" ht="13.5">
      <c r="B844" s="239"/>
      <c r="C844" s="240"/>
      <c r="D844" s="252" t="s">
        <v>192</v>
      </c>
      <c r="E844" s="262" t="s">
        <v>34</v>
      </c>
      <c r="F844" s="263" t="s">
        <v>195</v>
      </c>
      <c r="G844" s="240"/>
      <c r="H844" s="264">
        <v>64086.075</v>
      </c>
      <c r="I844" s="244"/>
      <c r="J844" s="240"/>
      <c r="K844" s="240"/>
      <c r="L844" s="245"/>
      <c r="M844" s="246"/>
      <c r="N844" s="247"/>
      <c r="O844" s="247"/>
      <c r="P844" s="247"/>
      <c r="Q844" s="247"/>
      <c r="R844" s="247"/>
      <c r="S844" s="247"/>
      <c r="T844" s="248"/>
      <c r="AT844" s="249" t="s">
        <v>192</v>
      </c>
      <c r="AU844" s="249" t="s">
        <v>196</v>
      </c>
      <c r="AV844" s="14" t="s">
        <v>196</v>
      </c>
      <c r="AW844" s="14" t="s">
        <v>41</v>
      </c>
      <c r="AX844" s="14" t="s">
        <v>85</v>
      </c>
      <c r="AY844" s="249" t="s">
        <v>183</v>
      </c>
    </row>
    <row r="845" spans="2:65" s="1" customFormat="1" ht="25.5" customHeight="1">
      <c r="B845" s="43"/>
      <c r="C845" s="204" t="s">
        <v>1139</v>
      </c>
      <c r="D845" s="204" t="s">
        <v>185</v>
      </c>
      <c r="E845" s="205" t="s">
        <v>1140</v>
      </c>
      <c r="F845" s="206" t="s">
        <v>1141</v>
      </c>
      <c r="G845" s="207" t="s">
        <v>291</v>
      </c>
      <c r="H845" s="208">
        <v>854.481</v>
      </c>
      <c r="I845" s="209"/>
      <c r="J845" s="210">
        <f>ROUND(I845*H845,2)</f>
        <v>0</v>
      </c>
      <c r="K845" s="206" t="s">
        <v>189</v>
      </c>
      <c r="L845" s="63"/>
      <c r="M845" s="211" t="s">
        <v>34</v>
      </c>
      <c r="N845" s="212" t="s">
        <v>49</v>
      </c>
      <c r="O845" s="44"/>
      <c r="P845" s="213">
        <f>O845*H845</f>
        <v>0</v>
      </c>
      <c r="Q845" s="213">
        <v>0</v>
      </c>
      <c r="R845" s="213">
        <f>Q845*H845</f>
        <v>0</v>
      </c>
      <c r="S845" s="213">
        <v>0</v>
      </c>
      <c r="T845" s="214">
        <f>S845*H845</f>
        <v>0</v>
      </c>
      <c r="AR845" s="25" t="s">
        <v>190</v>
      </c>
      <c r="AT845" s="25" t="s">
        <v>185</v>
      </c>
      <c r="AU845" s="25" t="s">
        <v>196</v>
      </c>
      <c r="AY845" s="25" t="s">
        <v>183</v>
      </c>
      <c r="BE845" s="215">
        <f>IF(N845="základní",J845,0)</f>
        <v>0</v>
      </c>
      <c r="BF845" s="215">
        <f>IF(N845="snížená",J845,0)</f>
        <v>0</v>
      </c>
      <c r="BG845" s="215">
        <f>IF(N845="zákl. přenesená",J845,0)</f>
        <v>0</v>
      </c>
      <c r="BH845" s="215">
        <f>IF(N845="sníž. přenesená",J845,0)</f>
        <v>0</v>
      </c>
      <c r="BI845" s="215">
        <f>IF(N845="nulová",J845,0)</f>
        <v>0</v>
      </c>
      <c r="BJ845" s="25" t="s">
        <v>85</v>
      </c>
      <c r="BK845" s="215">
        <f>ROUND(I845*H845,2)</f>
        <v>0</v>
      </c>
      <c r="BL845" s="25" t="s">
        <v>190</v>
      </c>
      <c r="BM845" s="25" t="s">
        <v>1142</v>
      </c>
    </row>
    <row r="846" spans="2:51" s="13" customFormat="1" ht="13.5">
      <c r="B846" s="228"/>
      <c r="C846" s="229"/>
      <c r="D846" s="218" t="s">
        <v>192</v>
      </c>
      <c r="E846" s="230" t="s">
        <v>34</v>
      </c>
      <c r="F846" s="231" t="s">
        <v>1114</v>
      </c>
      <c r="G846" s="229"/>
      <c r="H846" s="232">
        <v>854.481</v>
      </c>
      <c r="I846" s="233"/>
      <c r="J846" s="229"/>
      <c r="K846" s="229"/>
      <c r="L846" s="234"/>
      <c r="M846" s="235"/>
      <c r="N846" s="236"/>
      <c r="O846" s="236"/>
      <c r="P846" s="236"/>
      <c r="Q846" s="236"/>
      <c r="R846" s="236"/>
      <c r="S846" s="236"/>
      <c r="T846" s="237"/>
      <c r="AT846" s="238" t="s">
        <v>192</v>
      </c>
      <c r="AU846" s="238" t="s">
        <v>196</v>
      </c>
      <c r="AV846" s="13" t="s">
        <v>89</v>
      </c>
      <c r="AW846" s="13" t="s">
        <v>41</v>
      </c>
      <c r="AX846" s="13" t="s">
        <v>78</v>
      </c>
      <c r="AY846" s="238" t="s">
        <v>183</v>
      </c>
    </row>
    <row r="847" spans="2:51" s="14" customFormat="1" ht="13.5">
      <c r="B847" s="239"/>
      <c r="C847" s="240"/>
      <c r="D847" s="252" t="s">
        <v>192</v>
      </c>
      <c r="E847" s="262" t="s">
        <v>34</v>
      </c>
      <c r="F847" s="263" t="s">
        <v>195</v>
      </c>
      <c r="G847" s="240"/>
      <c r="H847" s="264">
        <v>854.481</v>
      </c>
      <c r="I847" s="244"/>
      <c r="J847" s="240"/>
      <c r="K847" s="240"/>
      <c r="L847" s="245"/>
      <c r="M847" s="246"/>
      <c r="N847" s="247"/>
      <c r="O847" s="247"/>
      <c r="P847" s="247"/>
      <c r="Q847" s="247"/>
      <c r="R847" s="247"/>
      <c r="S847" s="247"/>
      <c r="T847" s="248"/>
      <c r="AT847" s="249" t="s">
        <v>192</v>
      </c>
      <c r="AU847" s="249" t="s">
        <v>196</v>
      </c>
      <c r="AV847" s="14" t="s">
        <v>196</v>
      </c>
      <c r="AW847" s="14" t="s">
        <v>41</v>
      </c>
      <c r="AX847" s="14" t="s">
        <v>85</v>
      </c>
      <c r="AY847" s="249" t="s">
        <v>183</v>
      </c>
    </row>
    <row r="848" spans="2:65" s="1" customFormat="1" ht="25.5" customHeight="1">
      <c r="B848" s="43"/>
      <c r="C848" s="204" t="s">
        <v>1143</v>
      </c>
      <c r="D848" s="204" t="s">
        <v>185</v>
      </c>
      <c r="E848" s="205" t="s">
        <v>1144</v>
      </c>
      <c r="F848" s="206" t="s">
        <v>1145</v>
      </c>
      <c r="G848" s="207" t="s">
        <v>291</v>
      </c>
      <c r="H848" s="208">
        <v>305.848</v>
      </c>
      <c r="I848" s="209"/>
      <c r="J848" s="210">
        <f>ROUND(I848*H848,2)</f>
        <v>0</v>
      </c>
      <c r="K848" s="206" t="s">
        <v>189</v>
      </c>
      <c r="L848" s="63"/>
      <c r="M848" s="211" t="s">
        <v>34</v>
      </c>
      <c r="N848" s="212" t="s">
        <v>49</v>
      </c>
      <c r="O848" s="44"/>
      <c r="P848" s="213">
        <f>O848*H848</f>
        <v>0</v>
      </c>
      <c r="Q848" s="213">
        <v>0.00013</v>
      </c>
      <c r="R848" s="213">
        <f>Q848*H848</f>
        <v>0.039760239999999995</v>
      </c>
      <c r="S848" s="213">
        <v>0</v>
      </c>
      <c r="T848" s="214">
        <f>S848*H848</f>
        <v>0</v>
      </c>
      <c r="AR848" s="25" t="s">
        <v>190</v>
      </c>
      <c r="AT848" s="25" t="s">
        <v>185</v>
      </c>
      <c r="AU848" s="25" t="s">
        <v>196</v>
      </c>
      <c r="AY848" s="25" t="s">
        <v>183</v>
      </c>
      <c r="BE848" s="215">
        <f>IF(N848="základní",J848,0)</f>
        <v>0</v>
      </c>
      <c r="BF848" s="215">
        <f>IF(N848="snížená",J848,0)</f>
        <v>0</v>
      </c>
      <c r="BG848" s="215">
        <f>IF(N848="zákl. přenesená",J848,0)</f>
        <v>0</v>
      </c>
      <c r="BH848" s="215">
        <f>IF(N848="sníž. přenesená",J848,0)</f>
        <v>0</v>
      </c>
      <c r="BI848" s="215">
        <f>IF(N848="nulová",J848,0)</f>
        <v>0</v>
      </c>
      <c r="BJ848" s="25" t="s">
        <v>85</v>
      </c>
      <c r="BK848" s="215">
        <f>ROUND(I848*H848,2)</f>
        <v>0</v>
      </c>
      <c r="BL848" s="25" t="s">
        <v>190</v>
      </c>
      <c r="BM848" s="25" t="s">
        <v>1146</v>
      </c>
    </row>
    <row r="849" spans="2:51" s="12" customFormat="1" ht="13.5">
      <c r="B849" s="216"/>
      <c r="C849" s="217"/>
      <c r="D849" s="218" t="s">
        <v>192</v>
      </c>
      <c r="E849" s="219" t="s">
        <v>34</v>
      </c>
      <c r="F849" s="220" t="s">
        <v>1147</v>
      </c>
      <c r="G849" s="217"/>
      <c r="H849" s="221" t="s">
        <v>34</v>
      </c>
      <c r="I849" s="222"/>
      <c r="J849" s="217"/>
      <c r="K849" s="217"/>
      <c r="L849" s="223"/>
      <c r="M849" s="224"/>
      <c r="N849" s="225"/>
      <c r="O849" s="225"/>
      <c r="P849" s="225"/>
      <c r="Q849" s="225"/>
      <c r="R849" s="225"/>
      <c r="S849" s="225"/>
      <c r="T849" s="226"/>
      <c r="AT849" s="227" t="s">
        <v>192</v>
      </c>
      <c r="AU849" s="227" t="s">
        <v>196</v>
      </c>
      <c r="AV849" s="12" t="s">
        <v>85</v>
      </c>
      <c r="AW849" s="12" t="s">
        <v>41</v>
      </c>
      <c r="AX849" s="12" t="s">
        <v>78</v>
      </c>
      <c r="AY849" s="227" t="s">
        <v>183</v>
      </c>
    </row>
    <row r="850" spans="2:51" s="13" customFormat="1" ht="13.5">
      <c r="B850" s="228"/>
      <c r="C850" s="229"/>
      <c r="D850" s="218" t="s">
        <v>192</v>
      </c>
      <c r="E850" s="230" t="s">
        <v>34</v>
      </c>
      <c r="F850" s="231" t="s">
        <v>1148</v>
      </c>
      <c r="G850" s="229"/>
      <c r="H850" s="232">
        <v>305.848</v>
      </c>
      <c r="I850" s="233"/>
      <c r="J850" s="229"/>
      <c r="K850" s="229"/>
      <c r="L850" s="234"/>
      <c r="M850" s="235"/>
      <c r="N850" s="236"/>
      <c r="O850" s="236"/>
      <c r="P850" s="236"/>
      <c r="Q850" s="236"/>
      <c r="R850" s="236"/>
      <c r="S850" s="236"/>
      <c r="T850" s="237"/>
      <c r="AT850" s="238" t="s">
        <v>192</v>
      </c>
      <c r="AU850" s="238" t="s">
        <v>196</v>
      </c>
      <c r="AV850" s="13" t="s">
        <v>89</v>
      </c>
      <c r="AW850" s="13" t="s">
        <v>41</v>
      </c>
      <c r="AX850" s="13" t="s">
        <v>78</v>
      </c>
      <c r="AY850" s="238" t="s">
        <v>183</v>
      </c>
    </row>
    <row r="851" spans="2:51" s="14" customFormat="1" ht="13.5">
      <c r="B851" s="239"/>
      <c r="C851" s="240"/>
      <c r="D851" s="252" t="s">
        <v>192</v>
      </c>
      <c r="E851" s="262" t="s">
        <v>34</v>
      </c>
      <c r="F851" s="263" t="s">
        <v>195</v>
      </c>
      <c r="G851" s="240"/>
      <c r="H851" s="264">
        <v>305.848</v>
      </c>
      <c r="I851" s="244"/>
      <c r="J851" s="240"/>
      <c r="K851" s="240"/>
      <c r="L851" s="245"/>
      <c r="M851" s="246"/>
      <c r="N851" s="247"/>
      <c r="O851" s="247"/>
      <c r="P851" s="247"/>
      <c r="Q851" s="247"/>
      <c r="R851" s="247"/>
      <c r="S851" s="247"/>
      <c r="T851" s="248"/>
      <c r="AT851" s="249" t="s">
        <v>192</v>
      </c>
      <c r="AU851" s="249" t="s">
        <v>196</v>
      </c>
      <c r="AV851" s="14" t="s">
        <v>196</v>
      </c>
      <c r="AW851" s="14" t="s">
        <v>41</v>
      </c>
      <c r="AX851" s="14" t="s">
        <v>85</v>
      </c>
      <c r="AY851" s="249" t="s">
        <v>183</v>
      </c>
    </row>
    <row r="852" spans="2:65" s="1" customFormat="1" ht="25.5" customHeight="1">
      <c r="B852" s="43"/>
      <c r="C852" s="204" t="s">
        <v>1149</v>
      </c>
      <c r="D852" s="204" t="s">
        <v>185</v>
      </c>
      <c r="E852" s="205" t="s">
        <v>1150</v>
      </c>
      <c r="F852" s="206" t="s">
        <v>1151</v>
      </c>
      <c r="G852" s="207" t="s">
        <v>291</v>
      </c>
      <c r="H852" s="208">
        <v>304.571</v>
      </c>
      <c r="I852" s="209"/>
      <c r="J852" s="210">
        <f>ROUND(I852*H852,2)</f>
        <v>0</v>
      </c>
      <c r="K852" s="206" t="s">
        <v>189</v>
      </c>
      <c r="L852" s="63"/>
      <c r="M852" s="211" t="s">
        <v>34</v>
      </c>
      <c r="N852" s="212" t="s">
        <v>49</v>
      </c>
      <c r="O852" s="44"/>
      <c r="P852" s="213">
        <f>O852*H852</f>
        <v>0</v>
      </c>
      <c r="Q852" s="213">
        <v>0.00021</v>
      </c>
      <c r="R852" s="213">
        <f>Q852*H852</f>
        <v>0.06395991000000001</v>
      </c>
      <c r="S852" s="213">
        <v>0</v>
      </c>
      <c r="T852" s="214">
        <f>S852*H852</f>
        <v>0</v>
      </c>
      <c r="AR852" s="25" t="s">
        <v>190</v>
      </c>
      <c r="AT852" s="25" t="s">
        <v>185</v>
      </c>
      <c r="AU852" s="25" t="s">
        <v>196</v>
      </c>
      <c r="AY852" s="25" t="s">
        <v>183</v>
      </c>
      <c r="BE852" s="215">
        <f>IF(N852="základní",J852,0)</f>
        <v>0</v>
      </c>
      <c r="BF852" s="215">
        <f>IF(N852="snížená",J852,0)</f>
        <v>0</v>
      </c>
      <c r="BG852" s="215">
        <f>IF(N852="zákl. přenesená",J852,0)</f>
        <v>0</v>
      </c>
      <c r="BH852" s="215">
        <f>IF(N852="sníž. přenesená",J852,0)</f>
        <v>0</v>
      </c>
      <c r="BI852" s="215">
        <f>IF(N852="nulová",J852,0)</f>
        <v>0</v>
      </c>
      <c r="BJ852" s="25" t="s">
        <v>85</v>
      </c>
      <c r="BK852" s="215">
        <f>ROUND(I852*H852,2)</f>
        <v>0</v>
      </c>
      <c r="BL852" s="25" t="s">
        <v>190</v>
      </c>
      <c r="BM852" s="25" t="s">
        <v>1152</v>
      </c>
    </row>
    <row r="853" spans="2:51" s="12" customFormat="1" ht="13.5">
      <c r="B853" s="216"/>
      <c r="C853" s="217"/>
      <c r="D853" s="218" t="s">
        <v>192</v>
      </c>
      <c r="E853" s="219" t="s">
        <v>34</v>
      </c>
      <c r="F853" s="220" t="s">
        <v>1147</v>
      </c>
      <c r="G853" s="217"/>
      <c r="H853" s="221" t="s">
        <v>34</v>
      </c>
      <c r="I853" s="222"/>
      <c r="J853" s="217"/>
      <c r="K853" s="217"/>
      <c r="L853" s="223"/>
      <c r="M853" s="224"/>
      <c r="N853" s="225"/>
      <c r="O853" s="225"/>
      <c r="P853" s="225"/>
      <c r="Q853" s="225"/>
      <c r="R853" s="225"/>
      <c r="S853" s="225"/>
      <c r="T853" s="226"/>
      <c r="AT853" s="227" t="s">
        <v>192</v>
      </c>
      <c r="AU853" s="227" t="s">
        <v>196</v>
      </c>
      <c r="AV853" s="12" t="s">
        <v>85</v>
      </c>
      <c r="AW853" s="12" t="s">
        <v>41</v>
      </c>
      <c r="AX853" s="12" t="s">
        <v>78</v>
      </c>
      <c r="AY853" s="227" t="s">
        <v>183</v>
      </c>
    </row>
    <row r="854" spans="2:51" s="12" customFormat="1" ht="13.5">
      <c r="B854" s="216"/>
      <c r="C854" s="217"/>
      <c r="D854" s="218" t="s">
        <v>192</v>
      </c>
      <c r="E854" s="219" t="s">
        <v>34</v>
      </c>
      <c r="F854" s="220" t="s">
        <v>353</v>
      </c>
      <c r="G854" s="217"/>
      <c r="H854" s="221" t="s">
        <v>34</v>
      </c>
      <c r="I854" s="222"/>
      <c r="J854" s="217"/>
      <c r="K854" s="217"/>
      <c r="L854" s="223"/>
      <c r="M854" s="224"/>
      <c r="N854" s="225"/>
      <c r="O854" s="225"/>
      <c r="P854" s="225"/>
      <c r="Q854" s="225"/>
      <c r="R854" s="225"/>
      <c r="S854" s="225"/>
      <c r="T854" s="226"/>
      <c r="AT854" s="227" t="s">
        <v>192</v>
      </c>
      <c r="AU854" s="227" t="s">
        <v>196</v>
      </c>
      <c r="AV854" s="12" t="s">
        <v>85</v>
      </c>
      <c r="AW854" s="12" t="s">
        <v>41</v>
      </c>
      <c r="AX854" s="12" t="s">
        <v>78</v>
      </c>
      <c r="AY854" s="227" t="s">
        <v>183</v>
      </c>
    </row>
    <row r="855" spans="2:51" s="13" customFormat="1" ht="13.5">
      <c r="B855" s="228"/>
      <c r="C855" s="229"/>
      <c r="D855" s="218" t="s">
        <v>192</v>
      </c>
      <c r="E855" s="230" t="s">
        <v>34</v>
      </c>
      <c r="F855" s="231" t="s">
        <v>1153</v>
      </c>
      <c r="G855" s="229"/>
      <c r="H855" s="232">
        <v>246.893</v>
      </c>
      <c r="I855" s="233"/>
      <c r="J855" s="229"/>
      <c r="K855" s="229"/>
      <c r="L855" s="234"/>
      <c r="M855" s="235"/>
      <c r="N855" s="236"/>
      <c r="O855" s="236"/>
      <c r="P855" s="236"/>
      <c r="Q855" s="236"/>
      <c r="R855" s="236"/>
      <c r="S855" s="236"/>
      <c r="T855" s="237"/>
      <c r="AT855" s="238" t="s">
        <v>192</v>
      </c>
      <c r="AU855" s="238" t="s">
        <v>196</v>
      </c>
      <c r="AV855" s="13" t="s">
        <v>89</v>
      </c>
      <c r="AW855" s="13" t="s">
        <v>41</v>
      </c>
      <c r="AX855" s="13" t="s">
        <v>78</v>
      </c>
      <c r="AY855" s="238" t="s">
        <v>183</v>
      </c>
    </row>
    <row r="856" spans="2:51" s="13" customFormat="1" ht="13.5">
      <c r="B856" s="228"/>
      <c r="C856" s="229"/>
      <c r="D856" s="218" t="s">
        <v>192</v>
      </c>
      <c r="E856" s="230" t="s">
        <v>34</v>
      </c>
      <c r="F856" s="231" t="s">
        <v>1154</v>
      </c>
      <c r="G856" s="229"/>
      <c r="H856" s="232">
        <v>57.678</v>
      </c>
      <c r="I856" s="233"/>
      <c r="J856" s="229"/>
      <c r="K856" s="229"/>
      <c r="L856" s="234"/>
      <c r="M856" s="235"/>
      <c r="N856" s="236"/>
      <c r="O856" s="236"/>
      <c r="P856" s="236"/>
      <c r="Q856" s="236"/>
      <c r="R856" s="236"/>
      <c r="S856" s="236"/>
      <c r="T856" s="237"/>
      <c r="AT856" s="238" t="s">
        <v>192</v>
      </c>
      <c r="AU856" s="238" t="s">
        <v>196</v>
      </c>
      <c r="AV856" s="13" t="s">
        <v>89</v>
      </c>
      <c r="AW856" s="13" t="s">
        <v>41</v>
      </c>
      <c r="AX856" s="13" t="s">
        <v>78</v>
      </c>
      <c r="AY856" s="238" t="s">
        <v>183</v>
      </c>
    </row>
    <row r="857" spans="2:51" s="14" customFormat="1" ht="13.5">
      <c r="B857" s="239"/>
      <c r="C857" s="240"/>
      <c r="D857" s="252" t="s">
        <v>192</v>
      </c>
      <c r="E857" s="262" t="s">
        <v>34</v>
      </c>
      <c r="F857" s="263" t="s">
        <v>195</v>
      </c>
      <c r="G857" s="240"/>
      <c r="H857" s="264">
        <v>304.571</v>
      </c>
      <c r="I857" s="244"/>
      <c r="J857" s="240"/>
      <c r="K857" s="240"/>
      <c r="L857" s="245"/>
      <c r="M857" s="246"/>
      <c r="N857" s="247"/>
      <c r="O857" s="247"/>
      <c r="P857" s="247"/>
      <c r="Q857" s="247"/>
      <c r="R857" s="247"/>
      <c r="S857" s="247"/>
      <c r="T857" s="248"/>
      <c r="AT857" s="249" t="s">
        <v>192</v>
      </c>
      <c r="AU857" s="249" t="s">
        <v>196</v>
      </c>
      <c r="AV857" s="14" t="s">
        <v>196</v>
      </c>
      <c r="AW857" s="14" t="s">
        <v>41</v>
      </c>
      <c r="AX857" s="14" t="s">
        <v>85</v>
      </c>
      <c r="AY857" s="249" t="s">
        <v>183</v>
      </c>
    </row>
    <row r="858" spans="2:65" s="1" customFormat="1" ht="25.5" customHeight="1">
      <c r="B858" s="43"/>
      <c r="C858" s="204" t="s">
        <v>1155</v>
      </c>
      <c r="D858" s="204" t="s">
        <v>185</v>
      </c>
      <c r="E858" s="205" t="s">
        <v>1156</v>
      </c>
      <c r="F858" s="206" t="s">
        <v>1157</v>
      </c>
      <c r="G858" s="207" t="s">
        <v>188</v>
      </c>
      <c r="H858" s="208">
        <v>25.092</v>
      </c>
      <c r="I858" s="209"/>
      <c r="J858" s="210">
        <f>ROUND(I858*H858,2)</f>
        <v>0</v>
      </c>
      <c r="K858" s="206" t="s">
        <v>189</v>
      </c>
      <c r="L858" s="63"/>
      <c r="M858" s="211" t="s">
        <v>34</v>
      </c>
      <c r="N858" s="212" t="s">
        <v>49</v>
      </c>
      <c r="O858" s="44"/>
      <c r="P858" s="213">
        <f>O858*H858</f>
        <v>0</v>
      </c>
      <c r="Q858" s="213">
        <v>0</v>
      </c>
      <c r="R858" s="213">
        <f>Q858*H858</f>
        <v>0</v>
      </c>
      <c r="S858" s="213">
        <v>0</v>
      </c>
      <c r="T858" s="214">
        <f>S858*H858</f>
        <v>0</v>
      </c>
      <c r="AR858" s="25" t="s">
        <v>190</v>
      </c>
      <c r="AT858" s="25" t="s">
        <v>185</v>
      </c>
      <c r="AU858" s="25" t="s">
        <v>196</v>
      </c>
      <c r="AY858" s="25" t="s">
        <v>183</v>
      </c>
      <c r="BE858" s="215">
        <f>IF(N858="základní",J858,0)</f>
        <v>0</v>
      </c>
      <c r="BF858" s="215">
        <f>IF(N858="snížená",J858,0)</f>
        <v>0</v>
      </c>
      <c r="BG858" s="215">
        <f>IF(N858="zákl. přenesená",J858,0)</f>
        <v>0</v>
      </c>
      <c r="BH858" s="215">
        <f>IF(N858="sníž. přenesená",J858,0)</f>
        <v>0</v>
      </c>
      <c r="BI858" s="215">
        <f>IF(N858="nulová",J858,0)</f>
        <v>0</v>
      </c>
      <c r="BJ858" s="25" t="s">
        <v>85</v>
      </c>
      <c r="BK858" s="215">
        <f>ROUND(I858*H858,2)</f>
        <v>0</v>
      </c>
      <c r="BL858" s="25" t="s">
        <v>190</v>
      </c>
      <c r="BM858" s="25" t="s">
        <v>1158</v>
      </c>
    </row>
    <row r="859" spans="2:51" s="12" customFormat="1" ht="13.5">
      <c r="B859" s="216"/>
      <c r="C859" s="217"/>
      <c r="D859" s="218" t="s">
        <v>192</v>
      </c>
      <c r="E859" s="219" t="s">
        <v>34</v>
      </c>
      <c r="F859" s="220" t="s">
        <v>250</v>
      </c>
      <c r="G859" s="217"/>
      <c r="H859" s="221" t="s">
        <v>34</v>
      </c>
      <c r="I859" s="222"/>
      <c r="J859" s="217"/>
      <c r="K859" s="217"/>
      <c r="L859" s="223"/>
      <c r="M859" s="224"/>
      <c r="N859" s="225"/>
      <c r="O859" s="225"/>
      <c r="P859" s="225"/>
      <c r="Q859" s="225"/>
      <c r="R859" s="225"/>
      <c r="S859" s="225"/>
      <c r="T859" s="226"/>
      <c r="AT859" s="227" t="s">
        <v>192</v>
      </c>
      <c r="AU859" s="227" t="s">
        <v>196</v>
      </c>
      <c r="AV859" s="12" t="s">
        <v>85</v>
      </c>
      <c r="AW859" s="12" t="s">
        <v>41</v>
      </c>
      <c r="AX859" s="12" t="s">
        <v>78</v>
      </c>
      <c r="AY859" s="227" t="s">
        <v>183</v>
      </c>
    </row>
    <row r="860" spans="2:51" s="13" customFormat="1" ht="13.5">
      <c r="B860" s="228"/>
      <c r="C860" s="229"/>
      <c r="D860" s="218" t="s">
        <v>192</v>
      </c>
      <c r="E860" s="230" t="s">
        <v>34</v>
      </c>
      <c r="F860" s="231" t="s">
        <v>1159</v>
      </c>
      <c r="G860" s="229"/>
      <c r="H860" s="232">
        <v>25.092</v>
      </c>
      <c r="I860" s="233"/>
      <c r="J860" s="229"/>
      <c r="K860" s="229"/>
      <c r="L860" s="234"/>
      <c r="M860" s="235"/>
      <c r="N860" s="236"/>
      <c r="O860" s="236"/>
      <c r="P860" s="236"/>
      <c r="Q860" s="236"/>
      <c r="R860" s="236"/>
      <c r="S860" s="236"/>
      <c r="T860" s="237"/>
      <c r="AT860" s="238" t="s">
        <v>192</v>
      </c>
      <c r="AU860" s="238" t="s">
        <v>196</v>
      </c>
      <c r="AV860" s="13" t="s">
        <v>89</v>
      </c>
      <c r="AW860" s="13" t="s">
        <v>41</v>
      </c>
      <c r="AX860" s="13" t="s">
        <v>78</v>
      </c>
      <c r="AY860" s="238" t="s">
        <v>183</v>
      </c>
    </row>
    <row r="861" spans="2:51" s="14" customFormat="1" ht="13.5">
      <c r="B861" s="239"/>
      <c r="C861" s="240"/>
      <c r="D861" s="252" t="s">
        <v>192</v>
      </c>
      <c r="E861" s="262" t="s">
        <v>34</v>
      </c>
      <c r="F861" s="263" t="s">
        <v>195</v>
      </c>
      <c r="G861" s="240"/>
      <c r="H861" s="264">
        <v>25.092</v>
      </c>
      <c r="I861" s="244"/>
      <c r="J861" s="240"/>
      <c r="K861" s="240"/>
      <c r="L861" s="245"/>
      <c r="M861" s="246"/>
      <c r="N861" s="247"/>
      <c r="O861" s="247"/>
      <c r="P861" s="247"/>
      <c r="Q861" s="247"/>
      <c r="R861" s="247"/>
      <c r="S861" s="247"/>
      <c r="T861" s="248"/>
      <c r="AT861" s="249" t="s">
        <v>192</v>
      </c>
      <c r="AU861" s="249" t="s">
        <v>196</v>
      </c>
      <c r="AV861" s="14" t="s">
        <v>196</v>
      </c>
      <c r="AW861" s="14" t="s">
        <v>41</v>
      </c>
      <c r="AX861" s="14" t="s">
        <v>85</v>
      </c>
      <c r="AY861" s="249" t="s">
        <v>183</v>
      </c>
    </row>
    <row r="862" spans="2:65" s="1" customFormat="1" ht="25.5" customHeight="1">
      <c r="B862" s="43"/>
      <c r="C862" s="204" t="s">
        <v>1160</v>
      </c>
      <c r="D862" s="204" t="s">
        <v>185</v>
      </c>
      <c r="E862" s="205" t="s">
        <v>1161</v>
      </c>
      <c r="F862" s="206" t="s">
        <v>1162</v>
      </c>
      <c r="G862" s="207" t="s">
        <v>188</v>
      </c>
      <c r="H862" s="208">
        <v>25.092</v>
      </c>
      <c r="I862" s="209"/>
      <c r="J862" s="210">
        <f>ROUND(I862*H862,2)</f>
        <v>0</v>
      </c>
      <c r="K862" s="206" t="s">
        <v>189</v>
      </c>
      <c r="L862" s="63"/>
      <c r="M862" s="211" t="s">
        <v>34</v>
      </c>
      <c r="N862" s="212" t="s">
        <v>49</v>
      </c>
      <c r="O862" s="44"/>
      <c r="P862" s="213">
        <f>O862*H862</f>
        <v>0</v>
      </c>
      <c r="Q862" s="213">
        <v>0</v>
      </c>
      <c r="R862" s="213">
        <f>Q862*H862</f>
        <v>0</v>
      </c>
      <c r="S862" s="213">
        <v>0</v>
      </c>
      <c r="T862" s="214">
        <f>S862*H862</f>
        <v>0</v>
      </c>
      <c r="AR862" s="25" t="s">
        <v>190</v>
      </c>
      <c r="AT862" s="25" t="s">
        <v>185</v>
      </c>
      <c r="AU862" s="25" t="s">
        <v>196</v>
      </c>
      <c r="AY862" s="25" t="s">
        <v>183</v>
      </c>
      <c r="BE862" s="215">
        <f>IF(N862="základní",J862,0)</f>
        <v>0</v>
      </c>
      <c r="BF862" s="215">
        <f>IF(N862="snížená",J862,0)</f>
        <v>0</v>
      </c>
      <c r="BG862" s="215">
        <f>IF(N862="zákl. přenesená",J862,0)</f>
        <v>0</v>
      </c>
      <c r="BH862" s="215">
        <f>IF(N862="sníž. přenesená",J862,0)</f>
        <v>0</v>
      </c>
      <c r="BI862" s="215">
        <f>IF(N862="nulová",J862,0)</f>
        <v>0</v>
      </c>
      <c r="BJ862" s="25" t="s">
        <v>85</v>
      </c>
      <c r="BK862" s="215">
        <f>ROUND(I862*H862,2)</f>
        <v>0</v>
      </c>
      <c r="BL862" s="25" t="s">
        <v>190</v>
      </c>
      <c r="BM862" s="25" t="s">
        <v>1163</v>
      </c>
    </row>
    <row r="863" spans="2:51" s="13" customFormat="1" ht="13.5">
      <c r="B863" s="228"/>
      <c r="C863" s="229"/>
      <c r="D863" s="218" t="s">
        <v>192</v>
      </c>
      <c r="E863" s="230" t="s">
        <v>34</v>
      </c>
      <c r="F863" s="231" t="s">
        <v>1164</v>
      </c>
      <c r="G863" s="229"/>
      <c r="H863" s="232">
        <v>25.092</v>
      </c>
      <c r="I863" s="233"/>
      <c r="J863" s="229"/>
      <c r="K863" s="229"/>
      <c r="L863" s="234"/>
      <c r="M863" s="235"/>
      <c r="N863" s="236"/>
      <c r="O863" s="236"/>
      <c r="P863" s="236"/>
      <c r="Q863" s="236"/>
      <c r="R863" s="236"/>
      <c r="S863" s="236"/>
      <c r="T863" s="237"/>
      <c r="AT863" s="238" t="s">
        <v>192</v>
      </c>
      <c r="AU863" s="238" t="s">
        <v>196</v>
      </c>
      <c r="AV863" s="13" t="s">
        <v>89</v>
      </c>
      <c r="AW863" s="13" t="s">
        <v>41</v>
      </c>
      <c r="AX863" s="13" t="s">
        <v>78</v>
      </c>
      <c r="AY863" s="238" t="s">
        <v>183</v>
      </c>
    </row>
    <row r="864" spans="2:51" s="14" customFormat="1" ht="13.5">
      <c r="B864" s="239"/>
      <c r="C864" s="240"/>
      <c r="D864" s="252" t="s">
        <v>192</v>
      </c>
      <c r="E864" s="262" t="s">
        <v>34</v>
      </c>
      <c r="F864" s="263" t="s">
        <v>195</v>
      </c>
      <c r="G864" s="240"/>
      <c r="H864" s="264">
        <v>25.092</v>
      </c>
      <c r="I864" s="244"/>
      <c r="J864" s="240"/>
      <c r="K864" s="240"/>
      <c r="L864" s="245"/>
      <c r="M864" s="246"/>
      <c r="N864" s="247"/>
      <c r="O864" s="247"/>
      <c r="P864" s="247"/>
      <c r="Q864" s="247"/>
      <c r="R864" s="247"/>
      <c r="S864" s="247"/>
      <c r="T864" s="248"/>
      <c r="AT864" s="249" t="s">
        <v>192</v>
      </c>
      <c r="AU864" s="249" t="s">
        <v>196</v>
      </c>
      <c r="AV864" s="14" t="s">
        <v>196</v>
      </c>
      <c r="AW864" s="14" t="s">
        <v>41</v>
      </c>
      <c r="AX864" s="14" t="s">
        <v>85</v>
      </c>
      <c r="AY864" s="249" t="s">
        <v>183</v>
      </c>
    </row>
    <row r="865" spans="2:65" s="1" customFormat="1" ht="25.5" customHeight="1">
      <c r="B865" s="43"/>
      <c r="C865" s="204" t="s">
        <v>1165</v>
      </c>
      <c r="D865" s="204" t="s">
        <v>185</v>
      </c>
      <c r="E865" s="205" t="s">
        <v>1166</v>
      </c>
      <c r="F865" s="206" t="s">
        <v>1167</v>
      </c>
      <c r="G865" s="207" t="s">
        <v>188</v>
      </c>
      <c r="H865" s="208">
        <v>752.76</v>
      </c>
      <c r="I865" s="209"/>
      <c r="J865" s="210">
        <f>ROUND(I865*H865,2)</f>
        <v>0</v>
      </c>
      <c r="K865" s="206" t="s">
        <v>189</v>
      </c>
      <c r="L865" s="63"/>
      <c r="M865" s="211" t="s">
        <v>34</v>
      </c>
      <c r="N865" s="212" t="s">
        <v>49</v>
      </c>
      <c r="O865" s="44"/>
      <c r="P865" s="213">
        <f>O865*H865</f>
        <v>0</v>
      </c>
      <c r="Q865" s="213">
        <v>0</v>
      </c>
      <c r="R865" s="213">
        <f>Q865*H865</f>
        <v>0</v>
      </c>
      <c r="S865" s="213">
        <v>0</v>
      </c>
      <c r="T865" s="214">
        <f>S865*H865</f>
        <v>0</v>
      </c>
      <c r="AR865" s="25" t="s">
        <v>190</v>
      </c>
      <c r="AT865" s="25" t="s">
        <v>185</v>
      </c>
      <c r="AU865" s="25" t="s">
        <v>196</v>
      </c>
      <c r="AY865" s="25" t="s">
        <v>183</v>
      </c>
      <c r="BE865" s="215">
        <f>IF(N865="základní",J865,0)</f>
        <v>0</v>
      </c>
      <c r="BF865" s="215">
        <f>IF(N865="snížená",J865,0)</f>
        <v>0</v>
      </c>
      <c r="BG865" s="215">
        <f>IF(N865="zákl. přenesená",J865,0)</f>
        <v>0</v>
      </c>
      <c r="BH865" s="215">
        <f>IF(N865="sníž. přenesená",J865,0)</f>
        <v>0</v>
      </c>
      <c r="BI865" s="215">
        <f>IF(N865="nulová",J865,0)</f>
        <v>0</v>
      </c>
      <c r="BJ865" s="25" t="s">
        <v>85</v>
      </c>
      <c r="BK865" s="215">
        <f>ROUND(I865*H865,2)</f>
        <v>0</v>
      </c>
      <c r="BL865" s="25" t="s">
        <v>190</v>
      </c>
      <c r="BM865" s="25" t="s">
        <v>1168</v>
      </c>
    </row>
    <row r="866" spans="2:51" s="13" customFormat="1" ht="13.5">
      <c r="B866" s="228"/>
      <c r="C866" s="229"/>
      <c r="D866" s="218" t="s">
        <v>192</v>
      </c>
      <c r="E866" s="230" t="s">
        <v>34</v>
      </c>
      <c r="F866" s="231" t="s">
        <v>1169</v>
      </c>
      <c r="G866" s="229"/>
      <c r="H866" s="232">
        <v>752.76</v>
      </c>
      <c r="I866" s="233"/>
      <c r="J866" s="229"/>
      <c r="K866" s="229"/>
      <c r="L866" s="234"/>
      <c r="M866" s="235"/>
      <c r="N866" s="236"/>
      <c r="O866" s="236"/>
      <c r="P866" s="236"/>
      <c r="Q866" s="236"/>
      <c r="R866" s="236"/>
      <c r="S866" s="236"/>
      <c r="T866" s="237"/>
      <c r="AT866" s="238" t="s">
        <v>192</v>
      </c>
      <c r="AU866" s="238" t="s">
        <v>196</v>
      </c>
      <c r="AV866" s="13" t="s">
        <v>89</v>
      </c>
      <c r="AW866" s="13" t="s">
        <v>41</v>
      </c>
      <c r="AX866" s="13" t="s">
        <v>78</v>
      </c>
      <c r="AY866" s="238" t="s">
        <v>183</v>
      </c>
    </row>
    <row r="867" spans="2:51" s="14" customFormat="1" ht="13.5">
      <c r="B867" s="239"/>
      <c r="C867" s="240"/>
      <c r="D867" s="252" t="s">
        <v>192</v>
      </c>
      <c r="E867" s="262" t="s">
        <v>34</v>
      </c>
      <c r="F867" s="263" t="s">
        <v>195</v>
      </c>
      <c r="G867" s="240"/>
      <c r="H867" s="264">
        <v>752.76</v>
      </c>
      <c r="I867" s="244"/>
      <c r="J867" s="240"/>
      <c r="K867" s="240"/>
      <c r="L867" s="245"/>
      <c r="M867" s="246"/>
      <c r="N867" s="247"/>
      <c r="O867" s="247"/>
      <c r="P867" s="247"/>
      <c r="Q867" s="247"/>
      <c r="R867" s="247"/>
      <c r="S867" s="247"/>
      <c r="T867" s="248"/>
      <c r="AT867" s="249" t="s">
        <v>192</v>
      </c>
      <c r="AU867" s="249" t="s">
        <v>196</v>
      </c>
      <c r="AV867" s="14" t="s">
        <v>196</v>
      </c>
      <c r="AW867" s="14" t="s">
        <v>41</v>
      </c>
      <c r="AX867" s="14" t="s">
        <v>85</v>
      </c>
      <c r="AY867" s="249" t="s">
        <v>183</v>
      </c>
    </row>
    <row r="868" spans="2:65" s="1" customFormat="1" ht="25.5" customHeight="1">
      <c r="B868" s="43"/>
      <c r="C868" s="204" t="s">
        <v>1170</v>
      </c>
      <c r="D868" s="204" t="s">
        <v>185</v>
      </c>
      <c r="E868" s="205" t="s">
        <v>1171</v>
      </c>
      <c r="F868" s="206" t="s">
        <v>1172</v>
      </c>
      <c r="G868" s="207" t="s">
        <v>188</v>
      </c>
      <c r="H868" s="208">
        <v>25.092</v>
      </c>
      <c r="I868" s="209"/>
      <c r="J868" s="210">
        <f>ROUND(I868*H868,2)</f>
        <v>0</v>
      </c>
      <c r="K868" s="206" t="s">
        <v>189</v>
      </c>
      <c r="L868" s="63"/>
      <c r="M868" s="211" t="s">
        <v>34</v>
      </c>
      <c r="N868" s="212" t="s">
        <v>49</v>
      </c>
      <c r="O868" s="44"/>
      <c r="P868" s="213">
        <f>O868*H868</f>
        <v>0</v>
      </c>
      <c r="Q868" s="213">
        <v>0</v>
      </c>
      <c r="R868" s="213">
        <f>Q868*H868</f>
        <v>0</v>
      </c>
      <c r="S868" s="213">
        <v>0</v>
      </c>
      <c r="T868" s="214">
        <f>S868*H868</f>
        <v>0</v>
      </c>
      <c r="AR868" s="25" t="s">
        <v>190</v>
      </c>
      <c r="AT868" s="25" t="s">
        <v>185</v>
      </c>
      <c r="AU868" s="25" t="s">
        <v>196</v>
      </c>
      <c r="AY868" s="25" t="s">
        <v>183</v>
      </c>
      <c r="BE868" s="215">
        <f>IF(N868="základní",J868,0)</f>
        <v>0</v>
      </c>
      <c r="BF868" s="215">
        <f>IF(N868="snížená",J868,0)</f>
        <v>0</v>
      </c>
      <c r="BG868" s="215">
        <f>IF(N868="zákl. přenesená",J868,0)</f>
        <v>0</v>
      </c>
      <c r="BH868" s="215">
        <f>IF(N868="sníž. přenesená",J868,0)</f>
        <v>0</v>
      </c>
      <c r="BI868" s="215">
        <f>IF(N868="nulová",J868,0)</f>
        <v>0</v>
      </c>
      <c r="BJ868" s="25" t="s">
        <v>85</v>
      </c>
      <c r="BK868" s="215">
        <f>ROUND(I868*H868,2)</f>
        <v>0</v>
      </c>
      <c r="BL868" s="25" t="s">
        <v>190</v>
      </c>
      <c r="BM868" s="25" t="s">
        <v>1173</v>
      </c>
    </row>
    <row r="869" spans="2:51" s="12" customFormat="1" ht="13.5">
      <c r="B869" s="216"/>
      <c r="C869" s="217"/>
      <c r="D869" s="218" t="s">
        <v>192</v>
      </c>
      <c r="E869" s="219" t="s">
        <v>34</v>
      </c>
      <c r="F869" s="220" t="s">
        <v>250</v>
      </c>
      <c r="G869" s="217"/>
      <c r="H869" s="221" t="s">
        <v>34</v>
      </c>
      <c r="I869" s="222"/>
      <c r="J869" s="217"/>
      <c r="K869" s="217"/>
      <c r="L869" s="223"/>
      <c r="M869" s="224"/>
      <c r="N869" s="225"/>
      <c r="O869" s="225"/>
      <c r="P869" s="225"/>
      <c r="Q869" s="225"/>
      <c r="R869" s="225"/>
      <c r="S869" s="225"/>
      <c r="T869" s="226"/>
      <c r="AT869" s="227" t="s">
        <v>192</v>
      </c>
      <c r="AU869" s="227" t="s">
        <v>196</v>
      </c>
      <c r="AV869" s="12" t="s">
        <v>85</v>
      </c>
      <c r="AW869" s="12" t="s">
        <v>41</v>
      </c>
      <c r="AX869" s="12" t="s">
        <v>78</v>
      </c>
      <c r="AY869" s="227" t="s">
        <v>183</v>
      </c>
    </row>
    <row r="870" spans="2:51" s="13" customFormat="1" ht="13.5">
      <c r="B870" s="228"/>
      <c r="C870" s="229"/>
      <c r="D870" s="218" t="s">
        <v>192</v>
      </c>
      <c r="E870" s="230" t="s">
        <v>34</v>
      </c>
      <c r="F870" s="231" t="s">
        <v>1159</v>
      </c>
      <c r="G870" s="229"/>
      <c r="H870" s="232">
        <v>25.092</v>
      </c>
      <c r="I870" s="233"/>
      <c r="J870" s="229"/>
      <c r="K870" s="229"/>
      <c r="L870" s="234"/>
      <c r="M870" s="235"/>
      <c r="N870" s="236"/>
      <c r="O870" s="236"/>
      <c r="P870" s="236"/>
      <c r="Q870" s="236"/>
      <c r="R870" s="236"/>
      <c r="S870" s="236"/>
      <c r="T870" s="237"/>
      <c r="AT870" s="238" t="s">
        <v>192</v>
      </c>
      <c r="AU870" s="238" t="s">
        <v>196</v>
      </c>
      <c r="AV870" s="13" t="s">
        <v>89</v>
      </c>
      <c r="AW870" s="13" t="s">
        <v>41</v>
      </c>
      <c r="AX870" s="13" t="s">
        <v>78</v>
      </c>
      <c r="AY870" s="238" t="s">
        <v>183</v>
      </c>
    </row>
    <row r="871" spans="2:51" s="14" customFormat="1" ht="13.5">
      <c r="B871" s="239"/>
      <c r="C871" s="240"/>
      <c r="D871" s="252" t="s">
        <v>192</v>
      </c>
      <c r="E871" s="262" t="s">
        <v>34</v>
      </c>
      <c r="F871" s="263" t="s">
        <v>195</v>
      </c>
      <c r="G871" s="240"/>
      <c r="H871" s="264">
        <v>25.092</v>
      </c>
      <c r="I871" s="244"/>
      <c r="J871" s="240"/>
      <c r="K871" s="240"/>
      <c r="L871" s="245"/>
      <c r="M871" s="246"/>
      <c r="N871" s="247"/>
      <c r="O871" s="247"/>
      <c r="P871" s="247"/>
      <c r="Q871" s="247"/>
      <c r="R871" s="247"/>
      <c r="S871" s="247"/>
      <c r="T871" s="248"/>
      <c r="AT871" s="249" t="s">
        <v>192</v>
      </c>
      <c r="AU871" s="249" t="s">
        <v>196</v>
      </c>
      <c r="AV871" s="14" t="s">
        <v>196</v>
      </c>
      <c r="AW871" s="14" t="s">
        <v>41</v>
      </c>
      <c r="AX871" s="14" t="s">
        <v>85</v>
      </c>
      <c r="AY871" s="249" t="s">
        <v>183</v>
      </c>
    </row>
    <row r="872" spans="2:65" s="1" customFormat="1" ht="25.5" customHeight="1">
      <c r="B872" s="43"/>
      <c r="C872" s="204" t="s">
        <v>1174</v>
      </c>
      <c r="D872" s="204" t="s">
        <v>185</v>
      </c>
      <c r="E872" s="205" t="s">
        <v>1175</v>
      </c>
      <c r="F872" s="206" t="s">
        <v>1176</v>
      </c>
      <c r="G872" s="207" t="s">
        <v>1177</v>
      </c>
      <c r="H872" s="208">
        <v>2</v>
      </c>
      <c r="I872" s="209"/>
      <c r="J872" s="210">
        <f>ROUND(I872*H872,2)</f>
        <v>0</v>
      </c>
      <c r="K872" s="206" t="s">
        <v>189</v>
      </c>
      <c r="L872" s="63"/>
      <c r="M872" s="211" t="s">
        <v>34</v>
      </c>
      <c r="N872" s="212" t="s">
        <v>49</v>
      </c>
      <c r="O872" s="44"/>
      <c r="P872" s="213">
        <f>O872*H872</f>
        <v>0</v>
      </c>
      <c r="Q872" s="213">
        <v>0</v>
      </c>
      <c r="R872" s="213">
        <f>Q872*H872</f>
        <v>0</v>
      </c>
      <c r="S872" s="213">
        <v>0</v>
      </c>
      <c r="T872" s="214">
        <f>S872*H872</f>
        <v>0</v>
      </c>
      <c r="AR872" s="25" t="s">
        <v>190</v>
      </c>
      <c r="AT872" s="25" t="s">
        <v>185</v>
      </c>
      <c r="AU872" s="25" t="s">
        <v>196</v>
      </c>
      <c r="AY872" s="25" t="s">
        <v>183</v>
      </c>
      <c r="BE872" s="215">
        <f>IF(N872="základní",J872,0)</f>
        <v>0</v>
      </c>
      <c r="BF872" s="215">
        <f>IF(N872="snížená",J872,0)</f>
        <v>0</v>
      </c>
      <c r="BG872" s="215">
        <f>IF(N872="zákl. přenesená",J872,0)</f>
        <v>0</v>
      </c>
      <c r="BH872" s="215">
        <f>IF(N872="sníž. přenesená",J872,0)</f>
        <v>0</v>
      </c>
      <c r="BI872" s="215">
        <f>IF(N872="nulová",J872,0)</f>
        <v>0</v>
      </c>
      <c r="BJ872" s="25" t="s">
        <v>85</v>
      </c>
      <c r="BK872" s="215">
        <f>ROUND(I872*H872,2)</f>
        <v>0</v>
      </c>
      <c r="BL872" s="25" t="s">
        <v>190</v>
      </c>
      <c r="BM872" s="25" t="s">
        <v>1178</v>
      </c>
    </row>
    <row r="873" spans="2:51" s="13" customFormat="1" ht="13.5">
      <c r="B873" s="228"/>
      <c r="C873" s="229"/>
      <c r="D873" s="218" t="s">
        <v>192</v>
      </c>
      <c r="E873" s="230" t="s">
        <v>34</v>
      </c>
      <c r="F873" s="231" t="s">
        <v>1179</v>
      </c>
      <c r="G873" s="229"/>
      <c r="H873" s="232">
        <v>2</v>
      </c>
      <c r="I873" s="233"/>
      <c r="J873" s="229"/>
      <c r="K873" s="229"/>
      <c r="L873" s="234"/>
      <c r="M873" s="235"/>
      <c r="N873" s="236"/>
      <c r="O873" s="236"/>
      <c r="P873" s="236"/>
      <c r="Q873" s="236"/>
      <c r="R873" s="236"/>
      <c r="S873" s="236"/>
      <c r="T873" s="237"/>
      <c r="AT873" s="238" t="s">
        <v>192</v>
      </c>
      <c r="AU873" s="238" t="s">
        <v>196</v>
      </c>
      <c r="AV873" s="13" t="s">
        <v>89</v>
      </c>
      <c r="AW873" s="13" t="s">
        <v>41</v>
      </c>
      <c r="AX873" s="13" t="s">
        <v>78</v>
      </c>
      <c r="AY873" s="238" t="s">
        <v>183</v>
      </c>
    </row>
    <row r="874" spans="2:51" s="14" customFormat="1" ht="13.5">
      <c r="B874" s="239"/>
      <c r="C874" s="240"/>
      <c r="D874" s="252" t="s">
        <v>192</v>
      </c>
      <c r="E874" s="262" t="s">
        <v>34</v>
      </c>
      <c r="F874" s="263" t="s">
        <v>195</v>
      </c>
      <c r="G874" s="240"/>
      <c r="H874" s="264">
        <v>2</v>
      </c>
      <c r="I874" s="244"/>
      <c r="J874" s="240"/>
      <c r="K874" s="240"/>
      <c r="L874" s="245"/>
      <c r="M874" s="246"/>
      <c r="N874" s="247"/>
      <c r="O874" s="247"/>
      <c r="P874" s="247"/>
      <c r="Q874" s="247"/>
      <c r="R874" s="247"/>
      <c r="S874" s="247"/>
      <c r="T874" s="248"/>
      <c r="AT874" s="249" t="s">
        <v>192</v>
      </c>
      <c r="AU874" s="249" t="s">
        <v>196</v>
      </c>
      <c r="AV874" s="14" t="s">
        <v>196</v>
      </c>
      <c r="AW874" s="14" t="s">
        <v>41</v>
      </c>
      <c r="AX874" s="14" t="s">
        <v>85</v>
      </c>
      <c r="AY874" s="249" t="s">
        <v>183</v>
      </c>
    </row>
    <row r="875" spans="2:65" s="1" customFormat="1" ht="25.5" customHeight="1">
      <c r="B875" s="43"/>
      <c r="C875" s="204" t="s">
        <v>1180</v>
      </c>
      <c r="D875" s="204" t="s">
        <v>185</v>
      </c>
      <c r="E875" s="205" t="s">
        <v>1181</v>
      </c>
      <c r="F875" s="206" t="s">
        <v>1182</v>
      </c>
      <c r="G875" s="207" t="s">
        <v>1177</v>
      </c>
      <c r="H875" s="208">
        <v>60</v>
      </c>
      <c r="I875" s="209"/>
      <c r="J875" s="210">
        <f>ROUND(I875*H875,2)</f>
        <v>0</v>
      </c>
      <c r="K875" s="206" t="s">
        <v>189</v>
      </c>
      <c r="L875" s="63"/>
      <c r="M875" s="211" t="s">
        <v>34</v>
      </c>
      <c r="N875" s="212" t="s">
        <v>49</v>
      </c>
      <c r="O875" s="44"/>
      <c r="P875" s="213">
        <f>O875*H875</f>
        <v>0</v>
      </c>
      <c r="Q875" s="213">
        <v>0</v>
      </c>
      <c r="R875" s="213">
        <f>Q875*H875</f>
        <v>0</v>
      </c>
      <c r="S875" s="213">
        <v>0</v>
      </c>
      <c r="T875" s="214">
        <f>S875*H875</f>
        <v>0</v>
      </c>
      <c r="AR875" s="25" t="s">
        <v>190</v>
      </c>
      <c r="AT875" s="25" t="s">
        <v>185</v>
      </c>
      <c r="AU875" s="25" t="s">
        <v>196</v>
      </c>
      <c r="AY875" s="25" t="s">
        <v>183</v>
      </c>
      <c r="BE875" s="215">
        <f>IF(N875="základní",J875,0)</f>
        <v>0</v>
      </c>
      <c r="BF875" s="215">
        <f>IF(N875="snížená",J875,0)</f>
        <v>0</v>
      </c>
      <c r="BG875" s="215">
        <f>IF(N875="zákl. přenesená",J875,0)</f>
        <v>0</v>
      </c>
      <c r="BH875" s="215">
        <f>IF(N875="sníž. přenesená",J875,0)</f>
        <v>0</v>
      </c>
      <c r="BI875" s="215">
        <f>IF(N875="nulová",J875,0)</f>
        <v>0</v>
      </c>
      <c r="BJ875" s="25" t="s">
        <v>85</v>
      </c>
      <c r="BK875" s="215">
        <f>ROUND(I875*H875,2)</f>
        <v>0</v>
      </c>
      <c r="BL875" s="25" t="s">
        <v>190</v>
      </c>
      <c r="BM875" s="25" t="s">
        <v>1183</v>
      </c>
    </row>
    <row r="876" spans="2:51" s="13" customFormat="1" ht="13.5">
      <c r="B876" s="228"/>
      <c r="C876" s="229"/>
      <c r="D876" s="218" t="s">
        <v>192</v>
      </c>
      <c r="E876" s="230" t="s">
        <v>34</v>
      </c>
      <c r="F876" s="231" t="s">
        <v>1184</v>
      </c>
      <c r="G876" s="229"/>
      <c r="H876" s="232">
        <v>60</v>
      </c>
      <c r="I876" s="233"/>
      <c r="J876" s="229"/>
      <c r="K876" s="229"/>
      <c r="L876" s="234"/>
      <c r="M876" s="235"/>
      <c r="N876" s="236"/>
      <c r="O876" s="236"/>
      <c r="P876" s="236"/>
      <c r="Q876" s="236"/>
      <c r="R876" s="236"/>
      <c r="S876" s="236"/>
      <c r="T876" s="237"/>
      <c r="AT876" s="238" t="s">
        <v>192</v>
      </c>
      <c r="AU876" s="238" t="s">
        <v>196</v>
      </c>
      <c r="AV876" s="13" t="s">
        <v>89</v>
      </c>
      <c r="AW876" s="13" t="s">
        <v>41</v>
      </c>
      <c r="AX876" s="13" t="s">
        <v>78</v>
      </c>
      <c r="AY876" s="238" t="s">
        <v>183</v>
      </c>
    </row>
    <row r="877" spans="2:51" s="14" customFormat="1" ht="13.5">
      <c r="B877" s="239"/>
      <c r="C877" s="240"/>
      <c r="D877" s="252" t="s">
        <v>192</v>
      </c>
      <c r="E877" s="262" t="s">
        <v>34</v>
      </c>
      <c r="F877" s="263" t="s">
        <v>195</v>
      </c>
      <c r="G877" s="240"/>
      <c r="H877" s="264">
        <v>60</v>
      </c>
      <c r="I877" s="244"/>
      <c r="J877" s="240"/>
      <c r="K877" s="240"/>
      <c r="L877" s="245"/>
      <c r="M877" s="246"/>
      <c r="N877" s="247"/>
      <c r="O877" s="247"/>
      <c r="P877" s="247"/>
      <c r="Q877" s="247"/>
      <c r="R877" s="247"/>
      <c r="S877" s="247"/>
      <c r="T877" s="248"/>
      <c r="AT877" s="249" t="s">
        <v>192</v>
      </c>
      <c r="AU877" s="249" t="s">
        <v>196</v>
      </c>
      <c r="AV877" s="14" t="s">
        <v>196</v>
      </c>
      <c r="AW877" s="14" t="s">
        <v>41</v>
      </c>
      <c r="AX877" s="14" t="s">
        <v>85</v>
      </c>
      <c r="AY877" s="249" t="s">
        <v>183</v>
      </c>
    </row>
    <row r="878" spans="2:65" s="1" customFormat="1" ht="25.5" customHeight="1">
      <c r="B878" s="43"/>
      <c r="C878" s="204" t="s">
        <v>1185</v>
      </c>
      <c r="D878" s="204" t="s">
        <v>185</v>
      </c>
      <c r="E878" s="205" t="s">
        <v>1186</v>
      </c>
      <c r="F878" s="206" t="s">
        <v>1187</v>
      </c>
      <c r="G878" s="207" t="s">
        <v>1177</v>
      </c>
      <c r="H878" s="208">
        <v>2</v>
      </c>
      <c r="I878" s="209"/>
      <c r="J878" s="210">
        <f>ROUND(I878*H878,2)</f>
        <v>0</v>
      </c>
      <c r="K878" s="206" t="s">
        <v>189</v>
      </c>
      <c r="L878" s="63"/>
      <c r="M878" s="211" t="s">
        <v>34</v>
      </c>
      <c r="N878" s="212" t="s">
        <v>49</v>
      </c>
      <c r="O878" s="44"/>
      <c r="P878" s="213">
        <f>O878*H878</f>
        <v>0</v>
      </c>
      <c r="Q878" s="213">
        <v>0</v>
      </c>
      <c r="R878" s="213">
        <f>Q878*H878</f>
        <v>0</v>
      </c>
      <c r="S878" s="213">
        <v>0</v>
      </c>
      <c r="T878" s="214">
        <f>S878*H878</f>
        <v>0</v>
      </c>
      <c r="AR878" s="25" t="s">
        <v>190</v>
      </c>
      <c r="AT878" s="25" t="s">
        <v>185</v>
      </c>
      <c r="AU878" s="25" t="s">
        <v>196</v>
      </c>
      <c r="AY878" s="25" t="s">
        <v>183</v>
      </c>
      <c r="BE878" s="215">
        <f>IF(N878="základní",J878,0)</f>
        <v>0</v>
      </c>
      <c r="BF878" s="215">
        <f>IF(N878="snížená",J878,0)</f>
        <v>0</v>
      </c>
      <c r="BG878" s="215">
        <f>IF(N878="zákl. přenesená",J878,0)</f>
        <v>0</v>
      </c>
      <c r="BH878" s="215">
        <f>IF(N878="sníž. přenesená",J878,0)</f>
        <v>0</v>
      </c>
      <c r="BI878" s="215">
        <f>IF(N878="nulová",J878,0)</f>
        <v>0</v>
      </c>
      <c r="BJ878" s="25" t="s">
        <v>85</v>
      </c>
      <c r="BK878" s="215">
        <f>ROUND(I878*H878,2)</f>
        <v>0</v>
      </c>
      <c r="BL878" s="25" t="s">
        <v>190</v>
      </c>
      <c r="BM878" s="25" t="s">
        <v>1188</v>
      </c>
    </row>
    <row r="879" spans="2:51" s="13" customFormat="1" ht="13.5">
      <c r="B879" s="228"/>
      <c r="C879" s="229"/>
      <c r="D879" s="218" t="s">
        <v>192</v>
      </c>
      <c r="E879" s="230" t="s">
        <v>34</v>
      </c>
      <c r="F879" s="231" t="s">
        <v>89</v>
      </c>
      <c r="G879" s="229"/>
      <c r="H879" s="232">
        <v>2</v>
      </c>
      <c r="I879" s="233"/>
      <c r="J879" s="229"/>
      <c r="K879" s="229"/>
      <c r="L879" s="234"/>
      <c r="M879" s="235"/>
      <c r="N879" s="236"/>
      <c r="O879" s="236"/>
      <c r="P879" s="236"/>
      <c r="Q879" s="236"/>
      <c r="R879" s="236"/>
      <c r="S879" s="236"/>
      <c r="T879" s="237"/>
      <c r="AT879" s="238" t="s">
        <v>192</v>
      </c>
      <c r="AU879" s="238" t="s">
        <v>196</v>
      </c>
      <c r="AV879" s="13" t="s">
        <v>89</v>
      </c>
      <c r="AW879" s="13" t="s">
        <v>41</v>
      </c>
      <c r="AX879" s="13" t="s">
        <v>78</v>
      </c>
      <c r="AY879" s="238" t="s">
        <v>183</v>
      </c>
    </row>
    <row r="880" spans="2:51" s="14" customFormat="1" ht="13.5">
      <c r="B880" s="239"/>
      <c r="C880" s="240"/>
      <c r="D880" s="252" t="s">
        <v>192</v>
      </c>
      <c r="E880" s="262" t="s">
        <v>34</v>
      </c>
      <c r="F880" s="263" t="s">
        <v>195</v>
      </c>
      <c r="G880" s="240"/>
      <c r="H880" s="264">
        <v>2</v>
      </c>
      <c r="I880" s="244"/>
      <c r="J880" s="240"/>
      <c r="K880" s="240"/>
      <c r="L880" s="245"/>
      <c r="M880" s="246"/>
      <c r="N880" s="247"/>
      <c r="O880" s="247"/>
      <c r="P880" s="247"/>
      <c r="Q880" s="247"/>
      <c r="R880" s="247"/>
      <c r="S880" s="247"/>
      <c r="T880" s="248"/>
      <c r="AT880" s="249" t="s">
        <v>192</v>
      </c>
      <c r="AU880" s="249" t="s">
        <v>196</v>
      </c>
      <c r="AV880" s="14" t="s">
        <v>196</v>
      </c>
      <c r="AW880" s="14" t="s">
        <v>41</v>
      </c>
      <c r="AX880" s="14" t="s">
        <v>85</v>
      </c>
      <c r="AY880" s="249" t="s">
        <v>183</v>
      </c>
    </row>
    <row r="881" spans="2:65" s="1" customFormat="1" ht="25.5" customHeight="1">
      <c r="B881" s="43"/>
      <c r="C881" s="204" t="s">
        <v>1189</v>
      </c>
      <c r="D881" s="204" t="s">
        <v>185</v>
      </c>
      <c r="E881" s="205" t="s">
        <v>1190</v>
      </c>
      <c r="F881" s="206" t="s">
        <v>1191</v>
      </c>
      <c r="G881" s="207" t="s">
        <v>1177</v>
      </c>
      <c r="H881" s="208">
        <v>4</v>
      </c>
      <c r="I881" s="209"/>
      <c r="J881" s="210">
        <f>ROUND(I881*H881,2)</f>
        <v>0</v>
      </c>
      <c r="K881" s="206" t="s">
        <v>189</v>
      </c>
      <c r="L881" s="63"/>
      <c r="M881" s="211" t="s">
        <v>34</v>
      </c>
      <c r="N881" s="212" t="s">
        <v>49</v>
      </c>
      <c r="O881" s="44"/>
      <c r="P881" s="213">
        <f>O881*H881</f>
        <v>0</v>
      </c>
      <c r="Q881" s="213">
        <v>0</v>
      </c>
      <c r="R881" s="213">
        <f>Q881*H881</f>
        <v>0</v>
      </c>
      <c r="S881" s="213">
        <v>0</v>
      </c>
      <c r="T881" s="214">
        <f>S881*H881</f>
        <v>0</v>
      </c>
      <c r="AR881" s="25" t="s">
        <v>190</v>
      </c>
      <c r="AT881" s="25" t="s">
        <v>185</v>
      </c>
      <c r="AU881" s="25" t="s">
        <v>196</v>
      </c>
      <c r="AY881" s="25" t="s">
        <v>183</v>
      </c>
      <c r="BE881" s="215">
        <f>IF(N881="základní",J881,0)</f>
        <v>0</v>
      </c>
      <c r="BF881" s="215">
        <f>IF(N881="snížená",J881,0)</f>
        <v>0</v>
      </c>
      <c r="BG881" s="215">
        <f>IF(N881="zákl. přenesená",J881,0)</f>
        <v>0</v>
      </c>
      <c r="BH881" s="215">
        <f>IF(N881="sníž. přenesená",J881,0)</f>
        <v>0</v>
      </c>
      <c r="BI881" s="215">
        <f>IF(N881="nulová",J881,0)</f>
        <v>0</v>
      </c>
      <c r="BJ881" s="25" t="s">
        <v>85</v>
      </c>
      <c r="BK881" s="215">
        <f>ROUND(I881*H881,2)</f>
        <v>0</v>
      </c>
      <c r="BL881" s="25" t="s">
        <v>190</v>
      </c>
      <c r="BM881" s="25" t="s">
        <v>1192</v>
      </c>
    </row>
    <row r="882" spans="2:51" s="13" customFormat="1" ht="13.5">
      <c r="B882" s="228"/>
      <c r="C882" s="229"/>
      <c r="D882" s="218" t="s">
        <v>192</v>
      </c>
      <c r="E882" s="230" t="s">
        <v>34</v>
      </c>
      <c r="F882" s="231" t="s">
        <v>190</v>
      </c>
      <c r="G882" s="229"/>
      <c r="H882" s="232">
        <v>4</v>
      </c>
      <c r="I882" s="233"/>
      <c r="J882" s="229"/>
      <c r="K882" s="229"/>
      <c r="L882" s="234"/>
      <c r="M882" s="235"/>
      <c r="N882" s="236"/>
      <c r="O882" s="236"/>
      <c r="P882" s="236"/>
      <c r="Q882" s="236"/>
      <c r="R882" s="236"/>
      <c r="S882" s="236"/>
      <c r="T882" s="237"/>
      <c r="AT882" s="238" t="s">
        <v>192</v>
      </c>
      <c r="AU882" s="238" t="s">
        <v>196</v>
      </c>
      <c r="AV882" s="13" t="s">
        <v>89</v>
      </c>
      <c r="AW882" s="13" t="s">
        <v>41</v>
      </c>
      <c r="AX882" s="13" t="s">
        <v>78</v>
      </c>
      <c r="AY882" s="238" t="s">
        <v>183</v>
      </c>
    </row>
    <row r="883" spans="2:51" s="14" customFormat="1" ht="13.5">
      <c r="B883" s="239"/>
      <c r="C883" s="240"/>
      <c r="D883" s="252" t="s">
        <v>192</v>
      </c>
      <c r="E883" s="262" t="s">
        <v>34</v>
      </c>
      <c r="F883" s="263" t="s">
        <v>195</v>
      </c>
      <c r="G883" s="240"/>
      <c r="H883" s="264">
        <v>4</v>
      </c>
      <c r="I883" s="244"/>
      <c r="J883" s="240"/>
      <c r="K883" s="240"/>
      <c r="L883" s="245"/>
      <c r="M883" s="246"/>
      <c r="N883" s="247"/>
      <c r="O883" s="247"/>
      <c r="P883" s="247"/>
      <c r="Q883" s="247"/>
      <c r="R883" s="247"/>
      <c r="S883" s="247"/>
      <c r="T883" s="248"/>
      <c r="AT883" s="249" t="s">
        <v>192</v>
      </c>
      <c r="AU883" s="249" t="s">
        <v>196</v>
      </c>
      <c r="AV883" s="14" t="s">
        <v>196</v>
      </c>
      <c r="AW883" s="14" t="s">
        <v>41</v>
      </c>
      <c r="AX883" s="14" t="s">
        <v>85</v>
      </c>
      <c r="AY883" s="249" t="s">
        <v>183</v>
      </c>
    </row>
    <row r="884" spans="2:65" s="1" customFormat="1" ht="25.5" customHeight="1">
      <c r="B884" s="43"/>
      <c r="C884" s="204" t="s">
        <v>1193</v>
      </c>
      <c r="D884" s="204" t="s">
        <v>185</v>
      </c>
      <c r="E884" s="205" t="s">
        <v>1194</v>
      </c>
      <c r="F884" s="206" t="s">
        <v>1195</v>
      </c>
      <c r="G884" s="207" t="s">
        <v>1177</v>
      </c>
      <c r="H884" s="208">
        <v>60</v>
      </c>
      <c r="I884" s="209"/>
      <c r="J884" s="210">
        <f>ROUND(I884*H884,2)</f>
        <v>0</v>
      </c>
      <c r="K884" s="206" t="s">
        <v>189</v>
      </c>
      <c r="L884" s="63"/>
      <c r="M884" s="211" t="s">
        <v>34</v>
      </c>
      <c r="N884" s="212" t="s">
        <v>49</v>
      </c>
      <c r="O884" s="44"/>
      <c r="P884" s="213">
        <f>O884*H884</f>
        <v>0</v>
      </c>
      <c r="Q884" s="213">
        <v>0</v>
      </c>
      <c r="R884" s="213">
        <f>Q884*H884</f>
        <v>0</v>
      </c>
      <c r="S884" s="213">
        <v>0</v>
      </c>
      <c r="T884" s="214">
        <f>S884*H884</f>
        <v>0</v>
      </c>
      <c r="AR884" s="25" t="s">
        <v>190</v>
      </c>
      <c r="AT884" s="25" t="s">
        <v>185</v>
      </c>
      <c r="AU884" s="25" t="s">
        <v>196</v>
      </c>
      <c r="AY884" s="25" t="s">
        <v>183</v>
      </c>
      <c r="BE884" s="215">
        <f>IF(N884="základní",J884,0)</f>
        <v>0</v>
      </c>
      <c r="BF884" s="215">
        <f>IF(N884="snížená",J884,0)</f>
        <v>0</v>
      </c>
      <c r="BG884" s="215">
        <f>IF(N884="zákl. přenesená",J884,0)</f>
        <v>0</v>
      </c>
      <c r="BH884" s="215">
        <f>IF(N884="sníž. přenesená",J884,0)</f>
        <v>0</v>
      </c>
      <c r="BI884" s="215">
        <f>IF(N884="nulová",J884,0)</f>
        <v>0</v>
      </c>
      <c r="BJ884" s="25" t="s">
        <v>85</v>
      </c>
      <c r="BK884" s="215">
        <f>ROUND(I884*H884,2)</f>
        <v>0</v>
      </c>
      <c r="BL884" s="25" t="s">
        <v>190</v>
      </c>
      <c r="BM884" s="25" t="s">
        <v>1196</v>
      </c>
    </row>
    <row r="885" spans="2:51" s="13" customFormat="1" ht="13.5">
      <c r="B885" s="228"/>
      <c r="C885" s="229"/>
      <c r="D885" s="218" t="s">
        <v>192</v>
      </c>
      <c r="E885" s="230" t="s">
        <v>34</v>
      </c>
      <c r="F885" s="231" t="s">
        <v>1197</v>
      </c>
      <c r="G885" s="229"/>
      <c r="H885" s="232">
        <v>60</v>
      </c>
      <c r="I885" s="233"/>
      <c r="J885" s="229"/>
      <c r="K885" s="229"/>
      <c r="L885" s="234"/>
      <c r="M885" s="235"/>
      <c r="N885" s="236"/>
      <c r="O885" s="236"/>
      <c r="P885" s="236"/>
      <c r="Q885" s="236"/>
      <c r="R885" s="236"/>
      <c r="S885" s="236"/>
      <c r="T885" s="237"/>
      <c r="AT885" s="238" t="s">
        <v>192</v>
      </c>
      <c r="AU885" s="238" t="s">
        <v>196</v>
      </c>
      <c r="AV885" s="13" t="s">
        <v>89</v>
      </c>
      <c r="AW885" s="13" t="s">
        <v>41</v>
      </c>
      <c r="AX885" s="13" t="s">
        <v>78</v>
      </c>
      <c r="AY885" s="238" t="s">
        <v>183</v>
      </c>
    </row>
    <row r="886" spans="2:51" s="14" customFormat="1" ht="13.5">
      <c r="B886" s="239"/>
      <c r="C886" s="240"/>
      <c r="D886" s="252" t="s">
        <v>192</v>
      </c>
      <c r="E886" s="262" t="s">
        <v>34</v>
      </c>
      <c r="F886" s="263" t="s">
        <v>195</v>
      </c>
      <c r="G886" s="240"/>
      <c r="H886" s="264">
        <v>60</v>
      </c>
      <c r="I886" s="244"/>
      <c r="J886" s="240"/>
      <c r="K886" s="240"/>
      <c r="L886" s="245"/>
      <c r="M886" s="246"/>
      <c r="N886" s="247"/>
      <c r="O886" s="247"/>
      <c r="P886" s="247"/>
      <c r="Q886" s="247"/>
      <c r="R886" s="247"/>
      <c r="S886" s="247"/>
      <c r="T886" s="248"/>
      <c r="AT886" s="249" t="s">
        <v>192</v>
      </c>
      <c r="AU886" s="249" t="s">
        <v>196</v>
      </c>
      <c r="AV886" s="14" t="s">
        <v>196</v>
      </c>
      <c r="AW886" s="14" t="s">
        <v>41</v>
      </c>
      <c r="AX886" s="14" t="s">
        <v>85</v>
      </c>
      <c r="AY886" s="249" t="s">
        <v>183</v>
      </c>
    </row>
    <row r="887" spans="2:65" s="1" customFormat="1" ht="25.5" customHeight="1">
      <c r="B887" s="43"/>
      <c r="C887" s="204" t="s">
        <v>1198</v>
      </c>
      <c r="D887" s="204" t="s">
        <v>185</v>
      </c>
      <c r="E887" s="205" t="s">
        <v>1199</v>
      </c>
      <c r="F887" s="206" t="s">
        <v>1200</v>
      </c>
      <c r="G887" s="207" t="s">
        <v>1177</v>
      </c>
      <c r="H887" s="208">
        <v>4</v>
      </c>
      <c r="I887" s="209"/>
      <c r="J887" s="210">
        <f>ROUND(I887*H887,2)</f>
        <v>0</v>
      </c>
      <c r="K887" s="206" t="s">
        <v>189</v>
      </c>
      <c r="L887" s="63"/>
      <c r="M887" s="211" t="s">
        <v>34</v>
      </c>
      <c r="N887" s="212" t="s">
        <v>49</v>
      </c>
      <c r="O887" s="44"/>
      <c r="P887" s="213">
        <f>O887*H887</f>
        <v>0</v>
      </c>
      <c r="Q887" s="213">
        <v>0</v>
      </c>
      <c r="R887" s="213">
        <f>Q887*H887</f>
        <v>0</v>
      </c>
      <c r="S887" s="213">
        <v>0</v>
      </c>
      <c r="T887" s="214">
        <f>S887*H887</f>
        <v>0</v>
      </c>
      <c r="AR887" s="25" t="s">
        <v>190</v>
      </c>
      <c r="AT887" s="25" t="s">
        <v>185</v>
      </c>
      <c r="AU887" s="25" t="s">
        <v>196</v>
      </c>
      <c r="AY887" s="25" t="s">
        <v>183</v>
      </c>
      <c r="BE887" s="215">
        <f>IF(N887="základní",J887,0)</f>
        <v>0</v>
      </c>
      <c r="BF887" s="215">
        <f>IF(N887="snížená",J887,0)</f>
        <v>0</v>
      </c>
      <c r="BG887" s="215">
        <f>IF(N887="zákl. přenesená",J887,0)</f>
        <v>0</v>
      </c>
      <c r="BH887" s="215">
        <f>IF(N887="sníž. přenesená",J887,0)</f>
        <v>0</v>
      </c>
      <c r="BI887" s="215">
        <f>IF(N887="nulová",J887,0)</f>
        <v>0</v>
      </c>
      <c r="BJ887" s="25" t="s">
        <v>85</v>
      </c>
      <c r="BK887" s="215">
        <f>ROUND(I887*H887,2)</f>
        <v>0</v>
      </c>
      <c r="BL887" s="25" t="s">
        <v>190</v>
      </c>
      <c r="BM887" s="25" t="s">
        <v>1201</v>
      </c>
    </row>
    <row r="888" spans="2:51" s="13" customFormat="1" ht="13.5">
      <c r="B888" s="228"/>
      <c r="C888" s="229"/>
      <c r="D888" s="218" t="s">
        <v>192</v>
      </c>
      <c r="E888" s="230" t="s">
        <v>34</v>
      </c>
      <c r="F888" s="231" t="s">
        <v>190</v>
      </c>
      <c r="G888" s="229"/>
      <c r="H888" s="232">
        <v>4</v>
      </c>
      <c r="I888" s="233"/>
      <c r="J888" s="229"/>
      <c r="K888" s="229"/>
      <c r="L888" s="234"/>
      <c r="M888" s="235"/>
      <c r="N888" s="236"/>
      <c r="O888" s="236"/>
      <c r="P888" s="236"/>
      <c r="Q888" s="236"/>
      <c r="R888" s="236"/>
      <c r="S888" s="236"/>
      <c r="T888" s="237"/>
      <c r="AT888" s="238" t="s">
        <v>192</v>
      </c>
      <c r="AU888" s="238" t="s">
        <v>196</v>
      </c>
      <c r="AV888" s="13" t="s">
        <v>89</v>
      </c>
      <c r="AW888" s="13" t="s">
        <v>41</v>
      </c>
      <c r="AX888" s="13" t="s">
        <v>78</v>
      </c>
      <c r="AY888" s="238" t="s">
        <v>183</v>
      </c>
    </row>
    <row r="889" spans="2:51" s="14" customFormat="1" ht="13.5">
      <c r="B889" s="239"/>
      <c r="C889" s="240"/>
      <c r="D889" s="218" t="s">
        <v>192</v>
      </c>
      <c r="E889" s="241" t="s">
        <v>34</v>
      </c>
      <c r="F889" s="242" t="s">
        <v>195</v>
      </c>
      <c r="G889" s="240"/>
      <c r="H889" s="243">
        <v>4</v>
      </c>
      <c r="I889" s="244"/>
      <c r="J889" s="240"/>
      <c r="K889" s="240"/>
      <c r="L889" s="245"/>
      <c r="M889" s="246"/>
      <c r="N889" s="247"/>
      <c r="O889" s="247"/>
      <c r="P889" s="247"/>
      <c r="Q889" s="247"/>
      <c r="R889" s="247"/>
      <c r="S889" s="247"/>
      <c r="T889" s="248"/>
      <c r="AT889" s="249" t="s">
        <v>192</v>
      </c>
      <c r="AU889" s="249" t="s">
        <v>196</v>
      </c>
      <c r="AV889" s="14" t="s">
        <v>196</v>
      </c>
      <c r="AW889" s="14" t="s">
        <v>41</v>
      </c>
      <c r="AX889" s="14" t="s">
        <v>85</v>
      </c>
      <c r="AY889" s="249" t="s">
        <v>183</v>
      </c>
    </row>
    <row r="890" spans="2:63" s="11" customFormat="1" ht="22.35" customHeight="1">
      <c r="B890" s="187"/>
      <c r="C890" s="188"/>
      <c r="D890" s="201" t="s">
        <v>77</v>
      </c>
      <c r="E890" s="202" t="s">
        <v>814</v>
      </c>
      <c r="F890" s="202" t="s">
        <v>1202</v>
      </c>
      <c r="G890" s="188"/>
      <c r="H890" s="188"/>
      <c r="I890" s="191"/>
      <c r="J890" s="203">
        <f>BK890</f>
        <v>0</v>
      </c>
      <c r="K890" s="188"/>
      <c r="L890" s="193"/>
      <c r="M890" s="194"/>
      <c r="N890" s="195"/>
      <c r="O890" s="195"/>
      <c r="P890" s="196">
        <f>SUM(P891:P907)</f>
        <v>0</v>
      </c>
      <c r="Q890" s="195"/>
      <c r="R890" s="196">
        <f>SUM(R891:R907)</f>
        <v>0.29153815</v>
      </c>
      <c r="S890" s="195"/>
      <c r="T890" s="197">
        <f>SUM(T891:T907)</f>
        <v>0</v>
      </c>
      <c r="AR890" s="198" t="s">
        <v>85</v>
      </c>
      <c r="AT890" s="199" t="s">
        <v>77</v>
      </c>
      <c r="AU890" s="199" t="s">
        <v>89</v>
      </c>
      <c r="AY890" s="198" t="s">
        <v>183</v>
      </c>
      <c r="BK890" s="200">
        <f>SUM(BK891:BK907)</f>
        <v>0</v>
      </c>
    </row>
    <row r="891" spans="2:65" s="1" customFormat="1" ht="63.75" customHeight="1">
      <c r="B891" s="43"/>
      <c r="C891" s="204" t="s">
        <v>1203</v>
      </c>
      <c r="D891" s="204" t="s">
        <v>185</v>
      </c>
      <c r="E891" s="205" t="s">
        <v>1204</v>
      </c>
      <c r="F891" s="206" t="s">
        <v>1205</v>
      </c>
      <c r="G891" s="207" t="s">
        <v>291</v>
      </c>
      <c r="H891" s="208">
        <v>370.703</v>
      </c>
      <c r="I891" s="209"/>
      <c r="J891" s="210">
        <f>ROUND(I891*H891,2)</f>
        <v>0</v>
      </c>
      <c r="K891" s="206" t="s">
        <v>189</v>
      </c>
      <c r="L891" s="63"/>
      <c r="M891" s="211" t="s">
        <v>34</v>
      </c>
      <c r="N891" s="212" t="s">
        <v>49</v>
      </c>
      <c r="O891" s="44"/>
      <c r="P891" s="213">
        <f>O891*H891</f>
        <v>0</v>
      </c>
      <c r="Q891" s="213">
        <v>4E-05</v>
      </c>
      <c r="R891" s="213">
        <f>Q891*H891</f>
        <v>0.01482812</v>
      </c>
      <c r="S891" s="213">
        <v>0</v>
      </c>
      <c r="T891" s="214">
        <f>S891*H891</f>
        <v>0</v>
      </c>
      <c r="AR891" s="25" t="s">
        <v>190</v>
      </c>
      <c r="AT891" s="25" t="s">
        <v>185</v>
      </c>
      <c r="AU891" s="25" t="s">
        <v>196</v>
      </c>
      <c r="AY891" s="25" t="s">
        <v>183</v>
      </c>
      <c r="BE891" s="215">
        <f>IF(N891="základní",J891,0)</f>
        <v>0</v>
      </c>
      <c r="BF891" s="215">
        <f>IF(N891="snížená",J891,0)</f>
        <v>0</v>
      </c>
      <c r="BG891" s="215">
        <f>IF(N891="zákl. přenesená",J891,0)</f>
        <v>0</v>
      </c>
      <c r="BH891" s="215">
        <f>IF(N891="sníž. přenesená",J891,0)</f>
        <v>0</v>
      </c>
      <c r="BI891" s="215">
        <f>IF(N891="nulová",J891,0)</f>
        <v>0</v>
      </c>
      <c r="BJ891" s="25" t="s">
        <v>85</v>
      </c>
      <c r="BK891" s="215">
        <f>ROUND(I891*H891,2)</f>
        <v>0</v>
      </c>
      <c r="BL891" s="25" t="s">
        <v>190</v>
      </c>
      <c r="BM891" s="25" t="s">
        <v>1206</v>
      </c>
    </row>
    <row r="892" spans="2:51" s="13" customFormat="1" ht="13.5">
      <c r="B892" s="228"/>
      <c r="C892" s="229"/>
      <c r="D892" s="218" t="s">
        <v>192</v>
      </c>
      <c r="E892" s="230" t="s">
        <v>34</v>
      </c>
      <c r="F892" s="231" t="s">
        <v>1207</v>
      </c>
      <c r="G892" s="229"/>
      <c r="H892" s="232">
        <v>370.703</v>
      </c>
      <c r="I892" s="233"/>
      <c r="J892" s="229"/>
      <c r="K892" s="229"/>
      <c r="L892" s="234"/>
      <c r="M892" s="235"/>
      <c r="N892" s="236"/>
      <c r="O892" s="236"/>
      <c r="P892" s="236"/>
      <c r="Q892" s="236"/>
      <c r="R892" s="236"/>
      <c r="S892" s="236"/>
      <c r="T892" s="237"/>
      <c r="AT892" s="238" t="s">
        <v>192</v>
      </c>
      <c r="AU892" s="238" t="s">
        <v>196</v>
      </c>
      <c r="AV892" s="13" t="s">
        <v>89</v>
      </c>
      <c r="AW892" s="13" t="s">
        <v>41</v>
      </c>
      <c r="AX892" s="13" t="s">
        <v>78</v>
      </c>
      <c r="AY892" s="238" t="s">
        <v>183</v>
      </c>
    </row>
    <row r="893" spans="2:51" s="14" customFormat="1" ht="13.5">
      <c r="B893" s="239"/>
      <c r="C893" s="240"/>
      <c r="D893" s="252" t="s">
        <v>192</v>
      </c>
      <c r="E893" s="262" t="s">
        <v>34</v>
      </c>
      <c r="F893" s="263" t="s">
        <v>195</v>
      </c>
      <c r="G893" s="240"/>
      <c r="H893" s="264">
        <v>370.703</v>
      </c>
      <c r="I893" s="244"/>
      <c r="J893" s="240"/>
      <c r="K893" s="240"/>
      <c r="L893" s="245"/>
      <c r="M893" s="246"/>
      <c r="N893" s="247"/>
      <c r="O893" s="247"/>
      <c r="P893" s="247"/>
      <c r="Q893" s="247"/>
      <c r="R893" s="247"/>
      <c r="S893" s="247"/>
      <c r="T893" s="248"/>
      <c r="AT893" s="249" t="s">
        <v>192</v>
      </c>
      <c r="AU893" s="249" t="s">
        <v>196</v>
      </c>
      <c r="AV893" s="14" t="s">
        <v>196</v>
      </c>
      <c r="AW893" s="14" t="s">
        <v>41</v>
      </c>
      <c r="AX893" s="14" t="s">
        <v>85</v>
      </c>
      <c r="AY893" s="249" t="s">
        <v>183</v>
      </c>
    </row>
    <row r="894" spans="2:65" s="1" customFormat="1" ht="63.75" customHeight="1">
      <c r="B894" s="43"/>
      <c r="C894" s="204" t="s">
        <v>1208</v>
      </c>
      <c r="D894" s="204" t="s">
        <v>185</v>
      </c>
      <c r="E894" s="205" t="s">
        <v>1209</v>
      </c>
      <c r="F894" s="206" t="s">
        <v>1210</v>
      </c>
      <c r="G894" s="207" t="s">
        <v>291</v>
      </c>
      <c r="H894" s="208">
        <v>370.703</v>
      </c>
      <c r="I894" s="209"/>
      <c r="J894" s="210">
        <f>ROUND(I894*H894,2)</f>
        <v>0</v>
      </c>
      <c r="K894" s="206" t="s">
        <v>189</v>
      </c>
      <c r="L894" s="63"/>
      <c r="M894" s="211" t="s">
        <v>34</v>
      </c>
      <c r="N894" s="212" t="s">
        <v>49</v>
      </c>
      <c r="O894" s="44"/>
      <c r="P894" s="213">
        <f>O894*H894</f>
        <v>0</v>
      </c>
      <c r="Q894" s="213">
        <v>4E-05</v>
      </c>
      <c r="R894" s="213">
        <f>Q894*H894</f>
        <v>0.01482812</v>
      </c>
      <c r="S894" s="213">
        <v>0</v>
      </c>
      <c r="T894" s="214">
        <f>S894*H894</f>
        <v>0</v>
      </c>
      <c r="AR894" s="25" t="s">
        <v>190</v>
      </c>
      <c r="AT894" s="25" t="s">
        <v>185</v>
      </c>
      <c r="AU894" s="25" t="s">
        <v>196</v>
      </c>
      <c r="AY894" s="25" t="s">
        <v>183</v>
      </c>
      <c r="BE894" s="215">
        <f>IF(N894="základní",J894,0)</f>
        <v>0</v>
      </c>
      <c r="BF894" s="215">
        <f>IF(N894="snížená",J894,0)</f>
        <v>0</v>
      </c>
      <c r="BG894" s="215">
        <f>IF(N894="zákl. přenesená",J894,0)</f>
        <v>0</v>
      </c>
      <c r="BH894" s="215">
        <f>IF(N894="sníž. přenesená",J894,0)</f>
        <v>0</v>
      </c>
      <c r="BI894" s="215">
        <f>IF(N894="nulová",J894,0)</f>
        <v>0</v>
      </c>
      <c r="BJ894" s="25" t="s">
        <v>85</v>
      </c>
      <c r="BK894" s="215">
        <f>ROUND(I894*H894,2)</f>
        <v>0</v>
      </c>
      <c r="BL894" s="25" t="s">
        <v>190</v>
      </c>
      <c r="BM894" s="25" t="s">
        <v>1211</v>
      </c>
    </row>
    <row r="895" spans="2:51" s="13" customFormat="1" ht="13.5">
      <c r="B895" s="228"/>
      <c r="C895" s="229"/>
      <c r="D895" s="218" t="s">
        <v>192</v>
      </c>
      <c r="E895" s="230" t="s">
        <v>34</v>
      </c>
      <c r="F895" s="231" t="s">
        <v>1212</v>
      </c>
      <c r="G895" s="229"/>
      <c r="H895" s="232">
        <v>370.703</v>
      </c>
      <c r="I895" s="233"/>
      <c r="J895" s="229"/>
      <c r="K895" s="229"/>
      <c r="L895" s="234"/>
      <c r="M895" s="235"/>
      <c r="N895" s="236"/>
      <c r="O895" s="236"/>
      <c r="P895" s="236"/>
      <c r="Q895" s="236"/>
      <c r="R895" s="236"/>
      <c r="S895" s="236"/>
      <c r="T895" s="237"/>
      <c r="AT895" s="238" t="s">
        <v>192</v>
      </c>
      <c r="AU895" s="238" t="s">
        <v>196</v>
      </c>
      <c r="AV895" s="13" t="s">
        <v>89</v>
      </c>
      <c r="AW895" s="13" t="s">
        <v>41</v>
      </c>
      <c r="AX895" s="13" t="s">
        <v>78</v>
      </c>
      <c r="AY895" s="238" t="s">
        <v>183</v>
      </c>
    </row>
    <row r="896" spans="2:51" s="14" customFormat="1" ht="13.5">
      <c r="B896" s="239"/>
      <c r="C896" s="240"/>
      <c r="D896" s="252" t="s">
        <v>192</v>
      </c>
      <c r="E896" s="262" t="s">
        <v>34</v>
      </c>
      <c r="F896" s="263" t="s">
        <v>195</v>
      </c>
      <c r="G896" s="240"/>
      <c r="H896" s="264">
        <v>370.703</v>
      </c>
      <c r="I896" s="244"/>
      <c r="J896" s="240"/>
      <c r="K896" s="240"/>
      <c r="L896" s="245"/>
      <c r="M896" s="246"/>
      <c r="N896" s="247"/>
      <c r="O896" s="247"/>
      <c r="P896" s="247"/>
      <c r="Q896" s="247"/>
      <c r="R896" s="247"/>
      <c r="S896" s="247"/>
      <c r="T896" s="248"/>
      <c r="AT896" s="249" t="s">
        <v>192</v>
      </c>
      <c r="AU896" s="249" t="s">
        <v>196</v>
      </c>
      <c r="AV896" s="14" t="s">
        <v>196</v>
      </c>
      <c r="AW896" s="14" t="s">
        <v>41</v>
      </c>
      <c r="AX896" s="14" t="s">
        <v>85</v>
      </c>
      <c r="AY896" s="249" t="s">
        <v>183</v>
      </c>
    </row>
    <row r="897" spans="2:65" s="1" customFormat="1" ht="25.5" customHeight="1">
      <c r="B897" s="43"/>
      <c r="C897" s="204" t="s">
        <v>1213</v>
      </c>
      <c r="D897" s="204" t="s">
        <v>185</v>
      </c>
      <c r="E897" s="205" t="s">
        <v>1214</v>
      </c>
      <c r="F897" s="206" t="s">
        <v>1215</v>
      </c>
      <c r="G897" s="207" t="s">
        <v>291</v>
      </c>
      <c r="H897" s="208">
        <v>49.973</v>
      </c>
      <c r="I897" s="209"/>
      <c r="J897" s="210">
        <f>ROUND(I897*H897,2)</f>
        <v>0</v>
      </c>
      <c r="K897" s="206" t="s">
        <v>189</v>
      </c>
      <c r="L897" s="63"/>
      <c r="M897" s="211" t="s">
        <v>34</v>
      </c>
      <c r="N897" s="212" t="s">
        <v>49</v>
      </c>
      <c r="O897" s="44"/>
      <c r="P897" s="213">
        <f>O897*H897</f>
        <v>0</v>
      </c>
      <c r="Q897" s="213">
        <v>0.00067</v>
      </c>
      <c r="R897" s="213">
        <f>Q897*H897</f>
        <v>0.033481910000000004</v>
      </c>
      <c r="S897" s="213">
        <v>0</v>
      </c>
      <c r="T897" s="214">
        <f>S897*H897</f>
        <v>0</v>
      </c>
      <c r="AR897" s="25" t="s">
        <v>190</v>
      </c>
      <c r="AT897" s="25" t="s">
        <v>185</v>
      </c>
      <c r="AU897" s="25" t="s">
        <v>196</v>
      </c>
      <c r="AY897" s="25" t="s">
        <v>183</v>
      </c>
      <c r="BE897" s="215">
        <f>IF(N897="základní",J897,0)</f>
        <v>0</v>
      </c>
      <c r="BF897" s="215">
        <f>IF(N897="snížená",J897,0)</f>
        <v>0</v>
      </c>
      <c r="BG897" s="215">
        <f>IF(N897="zákl. přenesená",J897,0)</f>
        <v>0</v>
      </c>
      <c r="BH897" s="215">
        <f>IF(N897="sníž. přenesená",J897,0)</f>
        <v>0</v>
      </c>
      <c r="BI897" s="215">
        <f>IF(N897="nulová",J897,0)</f>
        <v>0</v>
      </c>
      <c r="BJ897" s="25" t="s">
        <v>85</v>
      </c>
      <c r="BK897" s="215">
        <f>ROUND(I897*H897,2)</f>
        <v>0</v>
      </c>
      <c r="BL897" s="25" t="s">
        <v>190</v>
      </c>
      <c r="BM897" s="25" t="s">
        <v>1216</v>
      </c>
    </row>
    <row r="898" spans="2:51" s="12" customFormat="1" ht="13.5">
      <c r="B898" s="216"/>
      <c r="C898" s="217"/>
      <c r="D898" s="218" t="s">
        <v>192</v>
      </c>
      <c r="E898" s="219" t="s">
        <v>34</v>
      </c>
      <c r="F898" s="220" t="s">
        <v>1217</v>
      </c>
      <c r="G898" s="217"/>
      <c r="H898" s="221" t="s">
        <v>34</v>
      </c>
      <c r="I898" s="222"/>
      <c r="J898" s="217"/>
      <c r="K898" s="217"/>
      <c r="L898" s="223"/>
      <c r="M898" s="224"/>
      <c r="N898" s="225"/>
      <c r="O898" s="225"/>
      <c r="P898" s="225"/>
      <c r="Q898" s="225"/>
      <c r="R898" s="225"/>
      <c r="S898" s="225"/>
      <c r="T898" s="226"/>
      <c r="AT898" s="227" t="s">
        <v>192</v>
      </c>
      <c r="AU898" s="227" t="s">
        <v>196</v>
      </c>
      <c r="AV898" s="12" t="s">
        <v>85</v>
      </c>
      <c r="AW898" s="12" t="s">
        <v>41</v>
      </c>
      <c r="AX898" s="12" t="s">
        <v>78</v>
      </c>
      <c r="AY898" s="227" t="s">
        <v>183</v>
      </c>
    </row>
    <row r="899" spans="2:51" s="13" customFormat="1" ht="13.5">
      <c r="B899" s="228"/>
      <c r="C899" s="229"/>
      <c r="D899" s="218" t="s">
        <v>192</v>
      </c>
      <c r="E899" s="230" t="s">
        <v>34</v>
      </c>
      <c r="F899" s="231" t="s">
        <v>1218</v>
      </c>
      <c r="G899" s="229"/>
      <c r="H899" s="232">
        <v>49.973</v>
      </c>
      <c r="I899" s="233"/>
      <c r="J899" s="229"/>
      <c r="K899" s="229"/>
      <c r="L899" s="234"/>
      <c r="M899" s="235"/>
      <c r="N899" s="236"/>
      <c r="O899" s="236"/>
      <c r="P899" s="236"/>
      <c r="Q899" s="236"/>
      <c r="R899" s="236"/>
      <c r="S899" s="236"/>
      <c r="T899" s="237"/>
      <c r="AT899" s="238" t="s">
        <v>192</v>
      </c>
      <c r="AU899" s="238" t="s">
        <v>196</v>
      </c>
      <c r="AV899" s="13" t="s">
        <v>89</v>
      </c>
      <c r="AW899" s="13" t="s">
        <v>41</v>
      </c>
      <c r="AX899" s="13" t="s">
        <v>78</v>
      </c>
      <c r="AY899" s="238" t="s">
        <v>183</v>
      </c>
    </row>
    <row r="900" spans="2:51" s="14" customFormat="1" ht="13.5">
      <c r="B900" s="239"/>
      <c r="C900" s="240"/>
      <c r="D900" s="252" t="s">
        <v>192</v>
      </c>
      <c r="E900" s="262" t="s">
        <v>34</v>
      </c>
      <c r="F900" s="263" t="s">
        <v>195</v>
      </c>
      <c r="G900" s="240"/>
      <c r="H900" s="264">
        <v>49.973</v>
      </c>
      <c r="I900" s="244"/>
      <c r="J900" s="240"/>
      <c r="K900" s="240"/>
      <c r="L900" s="245"/>
      <c r="M900" s="246"/>
      <c r="N900" s="247"/>
      <c r="O900" s="247"/>
      <c r="P900" s="247"/>
      <c r="Q900" s="247"/>
      <c r="R900" s="247"/>
      <c r="S900" s="247"/>
      <c r="T900" s="248"/>
      <c r="AT900" s="249" t="s">
        <v>192</v>
      </c>
      <c r="AU900" s="249" t="s">
        <v>196</v>
      </c>
      <c r="AV900" s="14" t="s">
        <v>196</v>
      </c>
      <c r="AW900" s="14" t="s">
        <v>41</v>
      </c>
      <c r="AX900" s="14" t="s">
        <v>85</v>
      </c>
      <c r="AY900" s="249" t="s">
        <v>183</v>
      </c>
    </row>
    <row r="901" spans="2:65" s="1" customFormat="1" ht="38.25" customHeight="1">
      <c r="B901" s="43"/>
      <c r="C901" s="204" t="s">
        <v>1219</v>
      </c>
      <c r="D901" s="204" t="s">
        <v>185</v>
      </c>
      <c r="E901" s="205" t="s">
        <v>1220</v>
      </c>
      <c r="F901" s="206" t="s">
        <v>1221</v>
      </c>
      <c r="G901" s="207" t="s">
        <v>344</v>
      </c>
      <c r="H901" s="208">
        <v>6</v>
      </c>
      <c r="I901" s="209"/>
      <c r="J901" s="210">
        <f>ROUND(I901*H901,2)</f>
        <v>0</v>
      </c>
      <c r="K901" s="206" t="s">
        <v>189</v>
      </c>
      <c r="L901" s="63"/>
      <c r="M901" s="211" t="s">
        <v>34</v>
      </c>
      <c r="N901" s="212" t="s">
        <v>49</v>
      </c>
      <c r="O901" s="44"/>
      <c r="P901" s="213">
        <f>O901*H901</f>
        <v>0</v>
      </c>
      <c r="Q901" s="213">
        <v>0.0234</v>
      </c>
      <c r="R901" s="213">
        <f>Q901*H901</f>
        <v>0.1404</v>
      </c>
      <c r="S901" s="213">
        <v>0</v>
      </c>
      <c r="T901" s="214">
        <f>S901*H901</f>
        <v>0</v>
      </c>
      <c r="AR901" s="25" t="s">
        <v>190</v>
      </c>
      <c r="AT901" s="25" t="s">
        <v>185</v>
      </c>
      <c r="AU901" s="25" t="s">
        <v>196</v>
      </c>
      <c r="AY901" s="25" t="s">
        <v>183</v>
      </c>
      <c r="BE901" s="215">
        <f>IF(N901="základní",J901,0)</f>
        <v>0</v>
      </c>
      <c r="BF901" s="215">
        <f>IF(N901="snížená",J901,0)</f>
        <v>0</v>
      </c>
      <c r="BG901" s="215">
        <f>IF(N901="zákl. přenesená",J901,0)</f>
        <v>0</v>
      </c>
      <c r="BH901" s="215">
        <f>IF(N901="sníž. přenesená",J901,0)</f>
        <v>0</v>
      </c>
      <c r="BI901" s="215">
        <f>IF(N901="nulová",J901,0)</f>
        <v>0</v>
      </c>
      <c r="BJ901" s="25" t="s">
        <v>85</v>
      </c>
      <c r="BK901" s="215">
        <f>ROUND(I901*H901,2)</f>
        <v>0</v>
      </c>
      <c r="BL901" s="25" t="s">
        <v>190</v>
      </c>
      <c r="BM901" s="25" t="s">
        <v>1222</v>
      </c>
    </row>
    <row r="902" spans="2:51" s="13" customFormat="1" ht="13.5">
      <c r="B902" s="228"/>
      <c r="C902" s="229"/>
      <c r="D902" s="218" t="s">
        <v>192</v>
      </c>
      <c r="E902" s="230" t="s">
        <v>34</v>
      </c>
      <c r="F902" s="231" t="s">
        <v>1223</v>
      </c>
      <c r="G902" s="229"/>
      <c r="H902" s="232">
        <v>6</v>
      </c>
      <c r="I902" s="233"/>
      <c r="J902" s="229"/>
      <c r="K902" s="229"/>
      <c r="L902" s="234"/>
      <c r="M902" s="235"/>
      <c r="N902" s="236"/>
      <c r="O902" s="236"/>
      <c r="P902" s="236"/>
      <c r="Q902" s="236"/>
      <c r="R902" s="236"/>
      <c r="S902" s="236"/>
      <c r="T902" s="237"/>
      <c r="AT902" s="238" t="s">
        <v>192</v>
      </c>
      <c r="AU902" s="238" t="s">
        <v>196</v>
      </c>
      <c r="AV902" s="13" t="s">
        <v>89</v>
      </c>
      <c r="AW902" s="13" t="s">
        <v>41</v>
      </c>
      <c r="AX902" s="13" t="s">
        <v>78</v>
      </c>
      <c r="AY902" s="238" t="s">
        <v>183</v>
      </c>
    </row>
    <row r="903" spans="2:51" s="14" customFormat="1" ht="13.5">
      <c r="B903" s="239"/>
      <c r="C903" s="240"/>
      <c r="D903" s="252" t="s">
        <v>192</v>
      </c>
      <c r="E903" s="262" t="s">
        <v>34</v>
      </c>
      <c r="F903" s="263" t="s">
        <v>195</v>
      </c>
      <c r="G903" s="240"/>
      <c r="H903" s="264">
        <v>6</v>
      </c>
      <c r="I903" s="244"/>
      <c r="J903" s="240"/>
      <c r="K903" s="240"/>
      <c r="L903" s="245"/>
      <c r="M903" s="246"/>
      <c r="N903" s="247"/>
      <c r="O903" s="247"/>
      <c r="P903" s="247"/>
      <c r="Q903" s="247"/>
      <c r="R903" s="247"/>
      <c r="S903" s="247"/>
      <c r="T903" s="248"/>
      <c r="AT903" s="249" t="s">
        <v>192</v>
      </c>
      <c r="AU903" s="249" t="s">
        <v>196</v>
      </c>
      <c r="AV903" s="14" t="s">
        <v>196</v>
      </c>
      <c r="AW903" s="14" t="s">
        <v>41</v>
      </c>
      <c r="AX903" s="14" t="s">
        <v>85</v>
      </c>
      <c r="AY903" s="249" t="s">
        <v>183</v>
      </c>
    </row>
    <row r="904" spans="2:65" s="1" customFormat="1" ht="16.5" customHeight="1">
      <c r="B904" s="43"/>
      <c r="C904" s="265" t="s">
        <v>1224</v>
      </c>
      <c r="D904" s="265" t="s">
        <v>418</v>
      </c>
      <c r="E904" s="266" t="s">
        <v>1225</v>
      </c>
      <c r="F904" s="267" t="s">
        <v>1226</v>
      </c>
      <c r="G904" s="268" t="s">
        <v>344</v>
      </c>
      <c r="H904" s="269">
        <v>6</v>
      </c>
      <c r="I904" s="270"/>
      <c r="J904" s="271">
        <f>ROUND(I904*H904,2)</f>
        <v>0</v>
      </c>
      <c r="K904" s="267" t="s">
        <v>34</v>
      </c>
      <c r="L904" s="272"/>
      <c r="M904" s="273" t="s">
        <v>34</v>
      </c>
      <c r="N904" s="274" t="s">
        <v>49</v>
      </c>
      <c r="O904" s="44"/>
      <c r="P904" s="213">
        <f>O904*H904</f>
        <v>0</v>
      </c>
      <c r="Q904" s="213">
        <v>0.0055</v>
      </c>
      <c r="R904" s="213">
        <f>Q904*H904</f>
        <v>0.033</v>
      </c>
      <c r="S904" s="213">
        <v>0</v>
      </c>
      <c r="T904" s="214">
        <f>S904*H904</f>
        <v>0</v>
      </c>
      <c r="AR904" s="25" t="s">
        <v>234</v>
      </c>
      <c r="AT904" s="25" t="s">
        <v>418</v>
      </c>
      <c r="AU904" s="25" t="s">
        <v>196</v>
      </c>
      <c r="AY904" s="25" t="s">
        <v>183</v>
      </c>
      <c r="BE904" s="215">
        <f>IF(N904="základní",J904,0)</f>
        <v>0</v>
      </c>
      <c r="BF904" s="215">
        <f>IF(N904="snížená",J904,0)</f>
        <v>0</v>
      </c>
      <c r="BG904" s="215">
        <f>IF(N904="zákl. přenesená",J904,0)</f>
        <v>0</v>
      </c>
      <c r="BH904" s="215">
        <f>IF(N904="sníž. přenesená",J904,0)</f>
        <v>0</v>
      </c>
      <c r="BI904" s="215">
        <f>IF(N904="nulová",J904,0)</f>
        <v>0</v>
      </c>
      <c r="BJ904" s="25" t="s">
        <v>85</v>
      </c>
      <c r="BK904" s="215">
        <f>ROUND(I904*H904,2)</f>
        <v>0</v>
      </c>
      <c r="BL904" s="25" t="s">
        <v>190</v>
      </c>
      <c r="BM904" s="25" t="s">
        <v>1227</v>
      </c>
    </row>
    <row r="905" spans="2:65" s="1" customFormat="1" ht="25.5" customHeight="1">
      <c r="B905" s="43"/>
      <c r="C905" s="204" t="s">
        <v>1228</v>
      </c>
      <c r="D905" s="204" t="s">
        <v>185</v>
      </c>
      <c r="E905" s="205" t="s">
        <v>1229</v>
      </c>
      <c r="F905" s="206" t="s">
        <v>1230</v>
      </c>
      <c r="G905" s="207" t="s">
        <v>465</v>
      </c>
      <c r="H905" s="208">
        <v>50</v>
      </c>
      <c r="I905" s="209"/>
      <c r="J905" s="210">
        <f>ROUND(I905*H905,2)</f>
        <v>0</v>
      </c>
      <c r="K905" s="206" t="s">
        <v>34</v>
      </c>
      <c r="L905" s="63"/>
      <c r="M905" s="211" t="s">
        <v>34</v>
      </c>
      <c r="N905" s="212" t="s">
        <v>49</v>
      </c>
      <c r="O905" s="44"/>
      <c r="P905" s="213">
        <f>O905*H905</f>
        <v>0</v>
      </c>
      <c r="Q905" s="213">
        <v>0.0011</v>
      </c>
      <c r="R905" s="213">
        <f>Q905*H905</f>
        <v>0.055</v>
      </c>
      <c r="S905" s="213">
        <v>0</v>
      </c>
      <c r="T905" s="214">
        <f>S905*H905</f>
        <v>0</v>
      </c>
      <c r="AR905" s="25" t="s">
        <v>190</v>
      </c>
      <c r="AT905" s="25" t="s">
        <v>185</v>
      </c>
      <c r="AU905" s="25" t="s">
        <v>196</v>
      </c>
      <c r="AY905" s="25" t="s">
        <v>183</v>
      </c>
      <c r="BE905" s="215">
        <f>IF(N905="základní",J905,0)</f>
        <v>0</v>
      </c>
      <c r="BF905" s="215">
        <f>IF(N905="snížená",J905,0)</f>
        <v>0</v>
      </c>
      <c r="BG905" s="215">
        <f>IF(N905="zákl. přenesená",J905,0)</f>
        <v>0</v>
      </c>
      <c r="BH905" s="215">
        <f>IF(N905="sníž. přenesená",J905,0)</f>
        <v>0</v>
      </c>
      <c r="BI905" s="215">
        <f>IF(N905="nulová",J905,0)</f>
        <v>0</v>
      </c>
      <c r="BJ905" s="25" t="s">
        <v>85</v>
      </c>
      <c r="BK905" s="215">
        <f>ROUND(I905*H905,2)</f>
        <v>0</v>
      </c>
      <c r="BL905" s="25" t="s">
        <v>190</v>
      </c>
      <c r="BM905" s="25" t="s">
        <v>1231</v>
      </c>
    </row>
    <row r="906" spans="2:51" s="13" customFormat="1" ht="13.5">
      <c r="B906" s="228"/>
      <c r="C906" s="229"/>
      <c r="D906" s="218" t="s">
        <v>192</v>
      </c>
      <c r="E906" s="230" t="s">
        <v>34</v>
      </c>
      <c r="F906" s="231" t="s">
        <v>1232</v>
      </c>
      <c r="G906" s="229"/>
      <c r="H906" s="232">
        <v>50</v>
      </c>
      <c r="I906" s="233"/>
      <c r="J906" s="229"/>
      <c r="K906" s="229"/>
      <c r="L906" s="234"/>
      <c r="M906" s="235"/>
      <c r="N906" s="236"/>
      <c r="O906" s="236"/>
      <c r="P906" s="236"/>
      <c r="Q906" s="236"/>
      <c r="R906" s="236"/>
      <c r="S906" s="236"/>
      <c r="T906" s="237"/>
      <c r="AT906" s="238" t="s">
        <v>192</v>
      </c>
      <c r="AU906" s="238" t="s">
        <v>196</v>
      </c>
      <c r="AV906" s="13" t="s">
        <v>89</v>
      </c>
      <c r="AW906" s="13" t="s">
        <v>41</v>
      </c>
      <c r="AX906" s="13" t="s">
        <v>78</v>
      </c>
      <c r="AY906" s="238" t="s">
        <v>183</v>
      </c>
    </row>
    <row r="907" spans="2:51" s="14" customFormat="1" ht="13.5">
      <c r="B907" s="239"/>
      <c r="C907" s="240"/>
      <c r="D907" s="218" t="s">
        <v>192</v>
      </c>
      <c r="E907" s="241" t="s">
        <v>34</v>
      </c>
      <c r="F907" s="242" t="s">
        <v>195</v>
      </c>
      <c r="G907" s="240"/>
      <c r="H907" s="243">
        <v>50</v>
      </c>
      <c r="I907" s="244"/>
      <c r="J907" s="240"/>
      <c r="K907" s="240"/>
      <c r="L907" s="245"/>
      <c r="M907" s="246"/>
      <c r="N907" s="247"/>
      <c r="O907" s="247"/>
      <c r="P907" s="247"/>
      <c r="Q907" s="247"/>
      <c r="R907" s="247"/>
      <c r="S907" s="247"/>
      <c r="T907" s="248"/>
      <c r="AT907" s="249" t="s">
        <v>192</v>
      </c>
      <c r="AU907" s="249" t="s">
        <v>196</v>
      </c>
      <c r="AV907" s="14" t="s">
        <v>196</v>
      </c>
      <c r="AW907" s="14" t="s">
        <v>41</v>
      </c>
      <c r="AX907" s="14" t="s">
        <v>85</v>
      </c>
      <c r="AY907" s="249" t="s">
        <v>183</v>
      </c>
    </row>
    <row r="908" spans="2:63" s="11" customFormat="1" ht="22.35" customHeight="1">
      <c r="B908" s="187"/>
      <c r="C908" s="188"/>
      <c r="D908" s="201" t="s">
        <v>77</v>
      </c>
      <c r="E908" s="202" t="s">
        <v>820</v>
      </c>
      <c r="F908" s="202" t="s">
        <v>1233</v>
      </c>
      <c r="G908" s="188"/>
      <c r="H908" s="188"/>
      <c r="I908" s="191"/>
      <c r="J908" s="203">
        <f>BK908</f>
        <v>0</v>
      </c>
      <c r="K908" s="188"/>
      <c r="L908" s="193"/>
      <c r="M908" s="194"/>
      <c r="N908" s="195"/>
      <c r="O908" s="195"/>
      <c r="P908" s="196">
        <f>SUM(P909:P996)</f>
        <v>0</v>
      </c>
      <c r="Q908" s="195"/>
      <c r="R908" s="196">
        <f>SUM(R909:R996)</f>
        <v>0.002436</v>
      </c>
      <c r="S908" s="195"/>
      <c r="T908" s="197">
        <f>SUM(T909:T996)</f>
        <v>834.1860370000002</v>
      </c>
      <c r="AR908" s="198" t="s">
        <v>85</v>
      </c>
      <c r="AT908" s="199" t="s">
        <v>77</v>
      </c>
      <c r="AU908" s="199" t="s">
        <v>89</v>
      </c>
      <c r="AY908" s="198" t="s">
        <v>183</v>
      </c>
      <c r="BK908" s="200">
        <f>SUM(BK909:BK996)</f>
        <v>0</v>
      </c>
    </row>
    <row r="909" spans="2:65" s="1" customFormat="1" ht="38.25" customHeight="1">
      <c r="B909" s="43"/>
      <c r="C909" s="204" t="s">
        <v>1234</v>
      </c>
      <c r="D909" s="204" t="s">
        <v>185</v>
      </c>
      <c r="E909" s="205" t="s">
        <v>1235</v>
      </c>
      <c r="F909" s="206" t="s">
        <v>1236</v>
      </c>
      <c r="G909" s="207" t="s">
        <v>188</v>
      </c>
      <c r="H909" s="208">
        <v>1638.865</v>
      </c>
      <c r="I909" s="209"/>
      <c r="J909" s="210">
        <f>ROUND(I909*H909,2)</f>
        <v>0</v>
      </c>
      <c r="K909" s="206" t="s">
        <v>189</v>
      </c>
      <c r="L909" s="63"/>
      <c r="M909" s="211" t="s">
        <v>34</v>
      </c>
      <c r="N909" s="212" t="s">
        <v>49</v>
      </c>
      <c r="O909" s="44"/>
      <c r="P909" s="213">
        <f>O909*H909</f>
        <v>0</v>
      </c>
      <c r="Q909" s="213">
        <v>0</v>
      </c>
      <c r="R909" s="213">
        <f>Q909*H909</f>
        <v>0</v>
      </c>
      <c r="S909" s="213">
        <v>0.35</v>
      </c>
      <c r="T909" s="214">
        <f>S909*H909</f>
        <v>573.60275</v>
      </c>
      <c r="AR909" s="25" t="s">
        <v>190</v>
      </c>
      <c r="AT909" s="25" t="s">
        <v>185</v>
      </c>
      <c r="AU909" s="25" t="s">
        <v>196</v>
      </c>
      <c r="AY909" s="25" t="s">
        <v>183</v>
      </c>
      <c r="BE909" s="215">
        <f>IF(N909="základní",J909,0)</f>
        <v>0</v>
      </c>
      <c r="BF909" s="215">
        <f>IF(N909="snížená",J909,0)</f>
        <v>0</v>
      </c>
      <c r="BG909" s="215">
        <f>IF(N909="zákl. přenesená",J909,0)</f>
        <v>0</v>
      </c>
      <c r="BH909" s="215">
        <f>IF(N909="sníž. přenesená",J909,0)</f>
        <v>0</v>
      </c>
      <c r="BI909" s="215">
        <f>IF(N909="nulová",J909,0)</f>
        <v>0</v>
      </c>
      <c r="BJ909" s="25" t="s">
        <v>85</v>
      </c>
      <c r="BK909" s="215">
        <f>ROUND(I909*H909,2)</f>
        <v>0</v>
      </c>
      <c r="BL909" s="25" t="s">
        <v>190</v>
      </c>
      <c r="BM909" s="25" t="s">
        <v>1237</v>
      </c>
    </row>
    <row r="910" spans="2:51" s="12" customFormat="1" ht="13.5">
      <c r="B910" s="216"/>
      <c r="C910" s="217"/>
      <c r="D910" s="218" t="s">
        <v>192</v>
      </c>
      <c r="E910" s="219" t="s">
        <v>34</v>
      </c>
      <c r="F910" s="220" t="s">
        <v>1238</v>
      </c>
      <c r="G910" s="217"/>
      <c r="H910" s="221" t="s">
        <v>34</v>
      </c>
      <c r="I910" s="222"/>
      <c r="J910" s="217"/>
      <c r="K910" s="217"/>
      <c r="L910" s="223"/>
      <c r="M910" s="224"/>
      <c r="N910" s="225"/>
      <c r="O910" s="225"/>
      <c r="P910" s="225"/>
      <c r="Q910" s="225"/>
      <c r="R910" s="225"/>
      <c r="S910" s="225"/>
      <c r="T910" s="226"/>
      <c r="AT910" s="227" t="s">
        <v>192</v>
      </c>
      <c r="AU910" s="227" t="s">
        <v>196</v>
      </c>
      <c r="AV910" s="12" t="s">
        <v>85</v>
      </c>
      <c r="AW910" s="12" t="s">
        <v>41</v>
      </c>
      <c r="AX910" s="12" t="s">
        <v>78</v>
      </c>
      <c r="AY910" s="227" t="s">
        <v>183</v>
      </c>
    </row>
    <row r="911" spans="2:51" s="13" customFormat="1" ht="13.5">
      <c r="B911" s="228"/>
      <c r="C911" s="229"/>
      <c r="D911" s="218" t="s">
        <v>192</v>
      </c>
      <c r="E911" s="230" t="s">
        <v>34</v>
      </c>
      <c r="F911" s="231" t="s">
        <v>1239</v>
      </c>
      <c r="G911" s="229"/>
      <c r="H911" s="232">
        <v>1213.538</v>
      </c>
      <c r="I911" s="233"/>
      <c r="J911" s="229"/>
      <c r="K911" s="229"/>
      <c r="L911" s="234"/>
      <c r="M911" s="235"/>
      <c r="N911" s="236"/>
      <c r="O911" s="236"/>
      <c r="P911" s="236"/>
      <c r="Q911" s="236"/>
      <c r="R911" s="236"/>
      <c r="S911" s="236"/>
      <c r="T911" s="237"/>
      <c r="AT911" s="238" t="s">
        <v>192</v>
      </c>
      <c r="AU911" s="238" t="s">
        <v>196</v>
      </c>
      <c r="AV911" s="13" t="s">
        <v>89</v>
      </c>
      <c r="AW911" s="13" t="s">
        <v>41</v>
      </c>
      <c r="AX911" s="13" t="s">
        <v>78</v>
      </c>
      <c r="AY911" s="238" t="s">
        <v>183</v>
      </c>
    </row>
    <row r="912" spans="2:51" s="13" customFormat="1" ht="13.5">
      <c r="B912" s="228"/>
      <c r="C912" s="229"/>
      <c r="D912" s="218" t="s">
        <v>192</v>
      </c>
      <c r="E912" s="230" t="s">
        <v>34</v>
      </c>
      <c r="F912" s="231" t="s">
        <v>1240</v>
      </c>
      <c r="G912" s="229"/>
      <c r="H912" s="232">
        <v>217.868</v>
      </c>
      <c r="I912" s="233"/>
      <c r="J912" s="229"/>
      <c r="K912" s="229"/>
      <c r="L912" s="234"/>
      <c r="M912" s="235"/>
      <c r="N912" s="236"/>
      <c r="O912" s="236"/>
      <c r="P912" s="236"/>
      <c r="Q912" s="236"/>
      <c r="R912" s="236"/>
      <c r="S912" s="236"/>
      <c r="T912" s="237"/>
      <c r="AT912" s="238" t="s">
        <v>192</v>
      </c>
      <c r="AU912" s="238" t="s">
        <v>196</v>
      </c>
      <c r="AV912" s="13" t="s">
        <v>89</v>
      </c>
      <c r="AW912" s="13" t="s">
        <v>41</v>
      </c>
      <c r="AX912" s="13" t="s">
        <v>78</v>
      </c>
      <c r="AY912" s="238" t="s">
        <v>183</v>
      </c>
    </row>
    <row r="913" spans="2:51" s="13" customFormat="1" ht="13.5">
      <c r="B913" s="228"/>
      <c r="C913" s="229"/>
      <c r="D913" s="218" t="s">
        <v>192</v>
      </c>
      <c r="E913" s="230" t="s">
        <v>34</v>
      </c>
      <c r="F913" s="231" t="s">
        <v>1241</v>
      </c>
      <c r="G913" s="229"/>
      <c r="H913" s="232">
        <v>207.459</v>
      </c>
      <c r="I913" s="233"/>
      <c r="J913" s="229"/>
      <c r="K913" s="229"/>
      <c r="L913" s="234"/>
      <c r="M913" s="235"/>
      <c r="N913" s="236"/>
      <c r="O913" s="236"/>
      <c r="P913" s="236"/>
      <c r="Q913" s="236"/>
      <c r="R913" s="236"/>
      <c r="S913" s="236"/>
      <c r="T913" s="237"/>
      <c r="AT913" s="238" t="s">
        <v>192</v>
      </c>
      <c r="AU913" s="238" t="s">
        <v>196</v>
      </c>
      <c r="AV913" s="13" t="s">
        <v>89</v>
      </c>
      <c r="AW913" s="13" t="s">
        <v>41</v>
      </c>
      <c r="AX913" s="13" t="s">
        <v>78</v>
      </c>
      <c r="AY913" s="238" t="s">
        <v>183</v>
      </c>
    </row>
    <row r="914" spans="2:51" s="14" customFormat="1" ht="13.5">
      <c r="B914" s="239"/>
      <c r="C914" s="240"/>
      <c r="D914" s="252" t="s">
        <v>192</v>
      </c>
      <c r="E914" s="262" t="s">
        <v>34</v>
      </c>
      <c r="F914" s="263" t="s">
        <v>195</v>
      </c>
      <c r="G914" s="240"/>
      <c r="H914" s="264">
        <v>1638.865</v>
      </c>
      <c r="I914" s="244"/>
      <c r="J914" s="240"/>
      <c r="K914" s="240"/>
      <c r="L914" s="245"/>
      <c r="M914" s="246"/>
      <c r="N914" s="247"/>
      <c r="O914" s="247"/>
      <c r="P914" s="247"/>
      <c r="Q914" s="247"/>
      <c r="R914" s="247"/>
      <c r="S914" s="247"/>
      <c r="T914" s="248"/>
      <c r="AT914" s="249" t="s">
        <v>192</v>
      </c>
      <c r="AU914" s="249" t="s">
        <v>196</v>
      </c>
      <c r="AV914" s="14" t="s">
        <v>196</v>
      </c>
      <c r="AW914" s="14" t="s">
        <v>41</v>
      </c>
      <c r="AX914" s="14" t="s">
        <v>85</v>
      </c>
      <c r="AY914" s="249" t="s">
        <v>183</v>
      </c>
    </row>
    <row r="915" spans="2:65" s="1" customFormat="1" ht="25.5" customHeight="1">
      <c r="B915" s="43"/>
      <c r="C915" s="204" t="s">
        <v>1242</v>
      </c>
      <c r="D915" s="204" t="s">
        <v>185</v>
      </c>
      <c r="E915" s="205" t="s">
        <v>1243</v>
      </c>
      <c r="F915" s="206" t="s">
        <v>1244</v>
      </c>
      <c r="G915" s="207" t="s">
        <v>188</v>
      </c>
      <c r="H915" s="208">
        <v>8.83</v>
      </c>
      <c r="I915" s="209"/>
      <c r="J915" s="210">
        <f>ROUND(I915*H915,2)</f>
        <v>0</v>
      </c>
      <c r="K915" s="206" t="s">
        <v>189</v>
      </c>
      <c r="L915" s="63"/>
      <c r="M915" s="211" t="s">
        <v>34</v>
      </c>
      <c r="N915" s="212" t="s">
        <v>49</v>
      </c>
      <c r="O915" s="44"/>
      <c r="P915" s="213">
        <f>O915*H915</f>
        <v>0</v>
      </c>
      <c r="Q915" s="213">
        <v>0</v>
      </c>
      <c r="R915" s="213">
        <f>Q915*H915</f>
        <v>0</v>
      </c>
      <c r="S915" s="213">
        <v>2.004</v>
      </c>
      <c r="T915" s="214">
        <f>S915*H915</f>
        <v>17.69532</v>
      </c>
      <c r="AR915" s="25" t="s">
        <v>190</v>
      </c>
      <c r="AT915" s="25" t="s">
        <v>185</v>
      </c>
      <c r="AU915" s="25" t="s">
        <v>196</v>
      </c>
      <c r="AY915" s="25" t="s">
        <v>183</v>
      </c>
      <c r="BE915" s="215">
        <f>IF(N915="základní",J915,0)</f>
        <v>0</v>
      </c>
      <c r="BF915" s="215">
        <f>IF(N915="snížená",J915,0)</f>
        <v>0</v>
      </c>
      <c r="BG915" s="215">
        <f>IF(N915="zákl. přenesená",J915,0)</f>
        <v>0</v>
      </c>
      <c r="BH915" s="215">
        <f>IF(N915="sníž. přenesená",J915,0)</f>
        <v>0</v>
      </c>
      <c r="BI915" s="215">
        <f>IF(N915="nulová",J915,0)</f>
        <v>0</v>
      </c>
      <c r="BJ915" s="25" t="s">
        <v>85</v>
      </c>
      <c r="BK915" s="215">
        <f>ROUND(I915*H915,2)</f>
        <v>0</v>
      </c>
      <c r="BL915" s="25" t="s">
        <v>190</v>
      </c>
      <c r="BM915" s="25" t="s">
        <v>1245</v>
      </c>
    </row>
    <row r="916" spans="2:51" s="13" customFormat="1" ht="13.5">
      <c r="B916" s="228"/>
      <c r="C916" s="229"/>
      <c r="D916" s="218" t="s">
        <v>192</v>
      </c>
      <c r="E916" s="230" t="s">
        <v>34</v>
      </c>
      <c r="F916" s="231" t="s">
        <v>1246</v>
      </c>
      <c r="G916" s="229"/>
      <c r="H916" s="232">
        <v>8.83</v>
      </c>
      <c r="I916" s="233"/>
      <c r="J916" s="229"/>
      <c r="K916" s="229"/>
      <c r="L916" s="234"/>
      <c r="M916" s="235"/>
      <c r="N916" s="236"/>
      <c r="O916" s="236"/>
      <c r="P916" s="236"/>
      <c r="Q916" s="236"/>
      <c r="R916" s="236"/>
      <c r="S916" s="236"/>
      <c r="T916" s="237"/>
      <c r="AT916" s="238" t="s">
        <v>192</v>
      </c>
      <c r="AU916" s="238" t="s">
        <v>196</v>
      </c>
      <c r="AV916" s="13" t="s">
        <v>89</v>
      </c>
      <c r="AW916" s="13" t="s">
        <v>41</v>
      </c>
      <c r="AX916" s="13" t="s">
        <v>78</v>
      </c>
      <c r="AY916" s="238" t="s">
        <v>183</v>
      </c>
    </row>
    <row r="917" spans="2:51" s="14" customFormat="1" ht="13.5">
      <c r="B917" s="239"/>
      <c r="C917" s="240"/>
      <c r="D917" s="252" t="s">
        <v>192</v>
      </c>
      <c r="E917" s="262" t="s">
        <v>34</v>
      </c>
      <c r="F917" s="263" t="s">
        <v>195</v>
      </c>
      <c r="G917" s="240"/>
      <c r="H917" s="264">
        <v>8.83</v>
      </c>
      <c r="I917" s="244"/>
      <c r="J917" s="240"/>
      <c r="K917" s="240"/>
      <c r="L917" s="245"/>
      <c r="M917" s="246"/>
      <c r="N917" s="247"/>
      <c r="O917" s="247"/>
      <c r="P917" s="247"/>
      <c r="Q917" s="247"/>
      <c r="R917" s="247"/>
      <c r="S917" s="247"/>
      <c r="T917" s="248"/>
      <c r="AT917" s="249" t="s">
        <v>192</v>
      </c>
      <c r="AU917" s="249" t="s">
        <v>196</v>
      </c>
      <c r="AV917" s="14" t="s">
        <v>196</v>
      </c>
      <c r="AW917" s="14" t="s">
        <v>41</v>
      </c>
      <c r="AX917" s="14" t="s">
        <v>85</v>
      </c>
      <c r="AY917" s="249" t="s">
        <v>183</v>
      </c>
    </row>
    <row r="918" spans="2:65" s="1" customFormat="1" ht="16.5" customHeight="1">
      <c r="B918" s="43"/>
      <c r="C918" s="204" t="s">
        <v>1247</v>
      </c>
      <c r="D918" s="204" t="s">
        <v>185</v>
      </c>
      <c r="E918" s="205" t="s">
        <v>1248</v>
      </c>
      <c r="F918" s="206" t="s">
        <v>1249</v>
      </c>
      <c r="G918" s="207" t="s">
        <v>188</v>
      </c>
      <c r="H918" s="208">
        <v>18.486</v>
      </c>
      <c r="I918" s="209"/>
      <c r="J918" s="210">
        <f>ROUND(I918*H918,2)</f>
        <v>0</v>
      </c>
      <c r="K918" s="206" t="s">
        <v>189</v>
      </c>
      <c r="L918" s="63"/>
      <c r="M918" s="211" t="s">
        <v>34</v>
      </c>
      <c r="N918" s="212" t="s">
        <v>49</v>
      </c>
      <c r="O918" s="44"/>
      <c r="P918" s="213">
        <f>O918*H918</f>
        <v>0</v>
      </c>
      <c r="Q918" s="213">
        <v>0</v>
      </c>
      <c r="R918" s="213">
        <f>Q918*H918</f>
        <v>0</v>
      </c>
      <c r="S918" s="213">
        <v>2</v>
      </c>
      <c r="T918" s="214">
        <f>S918*H918</f>
        <v>36.972</v>
      </c>
      <c r="AR918" s="25" t="s">
        <v>190</v>
      </c>
      <c r="AT918" s="25" t="s">
        <v>185</v>
      </c>
      <c r="AU918" s="25" t="s">
        <v>196</v>
      </c>
      <c r="AY918" s="25" t="s">
        <v>183</v>
      </c>
      <c r="BE918" s="215">
        <f>IF(N918="základní",J918,0)</f>
        <v>0</v>
      </c>
      <c r="BF918" s="215">
        <f>IF(N918="snížená",J918,0)</f>
        <v>0</v>
      </c>
      <c r="BG918" s="215">
        <f>IF(N918="zákl. přenesená",J918,0)</f>
        <v>0</v>
      </c>
      <c r="BH918" s="215">
        <f>IF(N918="sníž. přenesená",J918,0)</f>
        <v>0</v>
      </c>
      <c r="BI918" s="215">
        <f>IF(N918="nulová",J918,0)</f>
        <v>0</v>
      </c>
      <c r="BJ918" s="25" t="s">
        <v>85</v>
      </c>
      <c r="BK918" s="215">
        <f>ROUND(I918*H918,2)</f>
        <v>0</v>
      </c>
      <c r="BL918" s="25" t="s">
        <v>190</v>
      </c>
      <c r="BM918" s="25" t="s">
        <v>1250</v>
      </c>
    </row>
    <row r="919" spans="2:51" s="12" customFormat="1" ht="13.5">
      <c r="B919" s="216"/>
      <c r="C919" s="217"/>
      <c r="D919" s="218" t="s">
        <v>192</v>
      </c>
      <c r="E919" s="219" t="s">
        <v>34</v>
      </c>
      <c r="F919" s="220" t="s">
        <v>1251</v>
      </c>
      <c r="G919" s="217"/>
      <c r="H919" s="221" t="s">
        <v>34</v>
      </c>
      <c r="I919" s="222"/>
      <c r="J919" s="217"/>
      <c r="K919" s="217"/>
      <c r="L919" s="223"/>
      <c r="M919" s="224"/>
      <c r="N919" s="225"/>
      <c r="O919" s="225"/>
      <c r="P919" s="225"/>
      <c r="Q919" s="225"/>
      <c r="R919" s="225"/>
      <c r="S919" s="225"/>
      <c r="T919" s="226"/>
      <c r="AT919" s="227" t="s">
        <v>192</v>
      </c>
      <c r="AU919" s="227" t="s">
        <v>196</v>
      </c>
      <c r="AV919" s="12" t="s">
        <v>85</v>
      </c>
      <c r="AW919" s="12" t="s">
        <v>41</v>
      </c>
      <c r="AX919" s="12" t="s">
        <v>78</v>
      </c>
      <c r="AY919" s="227" t="s">
        <v>183</v>
      </c>
    </row>
    <row r="920" spans="2:51" s="13" customFormat="1" ht="13.5">
      <c r="B920" s="228"/>
      <c r="C920" s="229"/>
      <c r="D920" s="218" t="s">
        <v>192</v>
      </c>
      <c r="E920" s="230" t="s">
        <v>34</v>
      </c>
      <c r="F920" s="231" t="s">
        <v>1252</v>
      </c>
      <c r="G920" s="229"/>
      <c r="H920" s="232">
        <v>6.75</v>
      </c>
      <c r="I920" s="233"/>
      <c r="J920" s="229"/>
      <c r="K920" s="229"/>
      <c r="L920" s="234"/>
      <c r="M920" s="235"/>
      <c r="N920" s="236"/>
      <c r="O920" s="236"/>
      <c r="P920" s="236"/>
      <c r="Q920" s="236"/>
      <c r="R920" s="236"/>
      <c r="S920" s="236"/>
      <c r="T920" s="237"/>
      <c r="AT920" s="238" t="s">
        <v>192</v>
      </c>
      <c r="AU920" s="238" t="s">
        <v>196</v>
      </c>
      <c r="AV920" s="13" t="s">
        <v>89</v>
      </c>
      <c r="AW920" s="13" t="s">
        <v>41</v>
      </c>
      <c r="AX920" s="13" t="s">
        <v>78</v>
      </c>
      <c r="AY920" s="238" t="s">
        <v>183</v>
      </c>
    </row>
    <row r="921" spans="2:51" s="12" customFormat="1" ht="13.5">
      <c r="B921" s="216"/>
      <c r="C921" s="217"/>
      <c r="D921" s="218" t="s">
        <v>192</v>
      </c>
      <c r="E921" s="219" t="s">
        <v>34</v>
      </c>
      <c r="F921" s="220" t="s">
        <v>1253</v>
      </c>
      <c r="G921" s="217"/>
      <c r="H921" s="221" t="s">
        <v>34</v>
      </c>
      <c r="I921" s="222"/>
      <c r="J921" s="217"/>
      <c r="K921" s="217"/>
      <c r="L921" s="223"/>
      <c r="M921" s="224"/>
      <c r="N921" s="225"/>
      <c r="O921" s="225"/>
      <c r="P921" s="225"/>
      <c r="Q921" s="225"/>
      <c r="R921" s="225"/>
      <c r="S921" s="225"/>
      <c r="T921" s="226"/>
      <c r="AT921" s="227" t="s">
        <v>192</v>
      </c>
      <c r="AU921" s="227" t="s">
        <v>196</v>
      </c>
      <c r="AV921" s="12" t="s">
        <v>85</v>
      </c>
      <c r="AW921" s="12" t="s">
        <v>41</v>
      </c>
      <c r="AX921" s="12" t="s">
        <v>78</v>
      </c>
      <c r="AY921" s="227" t="s">
        <v>183</v>
      </c>
    </row>
    <row r="922" spans="2:51" s="13" customFormat="1" ht="13.5">
      <c r="B922" s="228"/>
      <c r="C922" s="229"/>
      <c r="D922" s="218" t="s">
        <v>192</v>
      </c>
      <c r="E922" s="230" t="s">
        <v>34</v>
      </c>
      <c r="F922" s="231" t="s">
        <v>1254</v>
      </c>
      <c r="G922" s="229"/>
      <c r="H922" s="232">
        <v>11.736</v>
      </c>
      <c r="I922" s="233"/>
      <c r="J922" s="229"/>
      <c r="K922" s="229"/>
      <c r="L922" s="234"/>
      <c r="M922" s="235"/>
      <c r="N922" s="236"/>
      <c r="O922" s="236"/>
      <c r="P922" s="236"/>
      <c r="Q922" s="236"/>
      <c r="R922" s="236"/>
      <c r="S922" s="236"/>
      <c r="T922" s="237"/>
      <c r="AT922" s="238" t="s">
        <v>192</v>
      </c>
      <c r="AU922" s="238" t="s">
        <v>196</v>
      </c>
      <c r="AV922" s="13" t="s">
        <v>89</v>
      </c>
      <c r="AW922" s="13" t="s">
        <v>41</v>
      </c>
      <c r="AX922" s="13" t="s">
        <v>78</v>
      </c>
      <c r="AY922" s="238" t="s">
        <v>183</v>
      </c>
    </row>
    <row r="923" spans="2:51" s="14" customFormat="1" ht="13.5">
      <c r="B923" s="239"/>
      <c r="C923" s="240"/>
      <c r="D923" s="252" t="s">
        <v>192</v>
      </c>
      <c r="E923" s="262" t="s">
        <v>34</v>
      </c>
      <c r="F923" s="263" t="s">
        <v>195</v>
      </c>
      <c r="G923" s="240"/>
      <c r="H923" s="264">
        <v>18.486</v>
      </c>
      <c r="I923" s="244"/>
      <c r="J923" s="240"/>
      <c r="K923" s="240"/>
      <c r="L923" s="245"/>
      <c r="M923" s="246"/>
      <c r="N923" s="247"/>
      <c r="O923" s="247"/>
      <c r="P923" s="247"/>
      <c r="Q923" s="247"/>
      <c r="R923" s="247"/>
      <c r="S923" s="247"/>
      <c r="T923" s="248"/>
      <c r="AT923" s="249" t="s">
        <v>192</v>
      </c>
      <c r="AU923" s="249" t="s">
        <v>196</v>
      </c>
      <c r="AV923" s="14" t="s">
        <v>196</v>
      </c>
      <c r="AW923" s="14" t="s">
        <v>41</v>
      </c>
      <c r="AX923" s="14" t="s">
        <v>85</v>
      </c>
      <c r="AY923" s="249" t="s">
        <v>183</v>
      </c>
    </row>
    <row r="924" spans="2:65" s="1" customFormat="1" ht="25.5" customHeight="1">
      <c r="B924" s="43"/>
      <c r="C924" s="204" t="s">
        <v>1255</v>
      </c>
      <c r="D924" s="204" t="s">
        <v>185</v>
      </c>
      <c r="E924" s="205" t="s">
        <v>1256</v>
      </c>
      <c r="F924" s="206" t="s">
        <v>1257</v>
      </c>
      <c r="G924" s="207" t="s">
        <v>188</v>
      </c>
      <c r="H924" s="208">
        <v>6.306</v>
      </c>
      <c r="I924" s="209"/>
      <c r="J924" s="210">
        <f>ROUND(I924*H924,2)</f>
        <v>0</v>
      </c>
      <c r="K924" s="206" t="s">
        <v>189</v>
      </c>
      <c r="L924" s="63"/>
      <c r="M924" s="211" t="s">
        <v>34</v>
      </c>
      <c r="N924" s="212" t="s">
        <v>49</v>
      </c>
      <c r="O924" s="44"/>
      <c r="P924" s="213">
        <f>O924*H924</f>
        <v>0</v>
      </c>
      <c r="Q924" s="213">
        <v>0</v>
      </c>
      <c r="R924" s="213">
        <f>Q924*H924</f>
        <v>0</v>
      </c>
      <c r="S924" s="213">
        <v>1.95</v>
      </c>
      <c r="T924" s="214">
        <f>S924*H924</f>
        <v>12.2967</v>
      </c>
      <c r="AR924" s="25" t="s">
        <v>190</v>
      </c>
      <c r="AT924" s="25" t="s">
        <v>185</v>
      </c>
      <c r="AU924" s="25" t="s">
        <v>196</v>
      </c>
      <c r="AY924" s="25" t="s">
        <v>183</v>
      </c>
      <c r="BE924" s="215">
        <f>IF(N924="základní",J924,0)</f>
        <v>0</v>
      </c>
      <c r="BF924" s="215">
        <f>IF(N924="snížená",J924,0)</f>
        <v>0</v>
      </c>
      <c r="BG924" s="215">
        <f>IF(N924="zákl. přenesená",J924,0)</f>
        <v>0</v>
      </c>
      <c r="BH924" s="215">
        <f>IF(N924="sníž. přenesená",J924,0)</f>
        <v>0</v>
      </c>
      <c r="BI924" s="215">
        <f>IF(N924="nulová",J924,0)</f>
        <v>0</v>
      </c>
      <c r="BJ924" s="25" t="s">
        <v>85</v>
      </c>
      <c r="BK924" s="215">
        <f>ROUND(I924*H924,2)</f>
        <v>0</v>
      </c>
      <c r="BL924" s="25" t="s">
        <v>190</v>
      </c>
      <c r="BM924" s="25" t="s">
        <v>1258</v>
      </c>
    </row>
    <row r="925" spans="2:51" s="12" customFormat="1" ht="13.5">
      <c r="B925" s="216"/>
      <c r="C925" s="217"/>
      <c r="D925" s="218" t="s">
        <v>192</v>
      </c>
      <c r="E925" s="219" t="s">
        <v>34</v>
      </c>
      <c r="F925" s="220" t="s">
        <v>1259</v>
      </c>
      <c r="G925" s="217"/>
      <c r="H925" s="221" t="s">
        <v>34</v>
      </c>
      <c r="I925" s="222"/>
      <c r="J925" s="217"/>
      <c r="K925" s="217"/>
      <c r="L925" s="223"/>
      <c r="M925" s="224"/>
      <c r="N925" s="225"/>
      <c r="O925" s="225"/>
      <c r="P925" s="225"/>
      <c r="Q925" s="225"/>
      <c r="R925" s="225"/>
      <c r="S925" s="225"/>
      <c r="T925" s="226"/>
      <c r="AT925" s="227" t="s">
        <v>192</v>
      </c>
      <c r="AU925" s="227" t="s">
        <v>196</v>
      </c>
      <c r="AV925" s="12" t="s">
        <v>85</v>
      </c>
      <c r="AW925" s="12" t="s">
        <v>41</v>
      </c>
      <c r="AX925" s="12" t="s">
        <v>78</v>
      </c>
      <c r="AY925" s="227" t="s">
        <v>183</v>
      </c>
    </row>
    <row r="926" spans="2:51" s="13" customFormat="1" ht="13.5">
      <c r="B926" s="228"/>
      <c r="C926" s="229"/>
      <c r="D926" s="218" t="s">
        <v>192</v>
      </c>
      <c r="E926" s="230" t="s">
        <v>34</v>
      </c>
      <c r="F926" s="231" t="s">
        <v>1260</v>
      </c>
      <c r="G926" s="229"/>
      <c r="H926" s="232">
        <v>4.68</v>
      </c>
      <c r="I926" s="233"/>
      <c r="J926" s="229"/>
      <c r="K926" s="229"/>
      <c r="L926" s="234"/>
      <c r="M926" s="235"/>
      <c r="N926" s="236"/>
      <c r="O926" s="236"/>
      <c r="P926" s="236"/>
      <c r="Q926" s="236"/>
      <c r="R926" s="236"/>
      <c r="S926" s="236"/>
      <c r="T926" s="237"/>
      <c r="AT926" s="238" t="s">
        <v>192</v>
      </c>
      <c r="AU926" s="238" t="s">
        <v>196</v>
      </c>
      <c r="AV926" s="13" t="s">
        <v>89</v>
      </c>
      <c r="AW926" s="13" t="s">
        <v>41</v>
      </c>
      <c r="AX926" s="13" t="s">
        <v>78</v>
      </c>
      <c r="AY926" s="238" t="s">
        <v>183</v>
      </c>
    </row>
    <row r="927" spans="2:51" s="12" customFormat="1" ht="13.5">
      <c r="B927" s="216"/>
      <c r="C927" s="217"/>
      <c r="D927" s="218" t="s">
        <v>192</v>
      </c>
      <c r="E927" s="219" t="s">
        <v>34</v>
      </c>
      <c r="F927" s="220" t="s">
        <v>1261</v>
      </c>
      <c r="G927" s="217"/>
      <c r="H927" s="221" t="s">
        <v>34</v>
      </c>
      <c r="I927" s="222"/>
      <c r="J927" s="217"/>
      <c r="K927" s="217"/>
      <c r="L927" s="223"/>
      <c r="M927" s="224"/>
      <c r="N927" s="225"/>
      <c r="O927" s="225"/>
      <c r="P927" s="225"/>
      <c r="Q927" s="225"/>
      <c r="R927" s="225"/>
      <c r="S927" s="225"/>
      <c r="T927" s="226"/>
      <c r="AT927" s="227" t="s">
        <v>192</v>
      </c>
      <c r="AU927" s="227" t="s">
        <v>196</v>
      </c>
      <c r="AV927" s="12" t="s">
        <v>85</v>
      </c>
      <c r="AW927" s="12" t="s">
        <v>41</v>
      </c>
      <c r="AX927" s="12" t="s">
        <v>78</v>
      </c>
      <c r="AY927" s="227" t="s">
        <v>183</v>
      </c>
    </row>
    <row r="928" spans="2:51" s="13" customFormat="1" ht="13.5">
      <c r="B928" s="228"/>
      <c r="C928" s="229"/>
      <c r="D928" s="218" t="s">
        <v>192</v>
      </c>
      <c r="E928" s="230" t="s">
        <v>34</v>
      </c>
      <c r="F928" s="231" t="s">
        <v>1262</v>
      </c>
      <c r="G928" s="229"/>
      <c r="H928" s="232">
        <v>1.626</v>
      </c>
      <c r="I928" s="233"/>
      <c r="J928" s="229"/>
      <c r="K928" s="229"/>
      <c r="L928" s="234"/>
      <c r="M928" s="235"/>
      <c r="N928" s="236"/>
      <c r="O928" s="236"/>
      <c r="P928" s="236"/>
      <c r="Q928" s="236"/>
      <c r="R928" s="236"/>
      <c r="S928" s="236"/>
      <c r="T928" s="237"/>
      <c r="AT928" s="238" t="s">
        <v>192</v>
      </c>
      <c r="AU928" s="238" t="s">
        <v>196</v>
      </c>
      <c r="AV928" s="13" t="s">
        <v>89</v>
      </c>
      <c r="AW928" s="13" t="s">
        <v>41</v>
      </c>
      <c r="AX928" s="13" t="s">
        <v>78</v>
      </c>
      <c r="AY928" s="238" t="s">
        <v>183</v>
      </c>
    </row>
    <row r="929" spans="2:51" s="14" customFormat="1" ht="13.5">
      <c r="B929" s="239"/>
      <c r="C929" s="240"/>
      <c r="D929" s="252" t="s">
        <v>192</v>
      </c>
      <c r="E929" s="262" t="s">
        <v>34</v>
      </c>
      <c r="F929" s="263" t="s">
        <v>195</v>
      </c>
      <c r="G929" s="240"/>
      <c r="H929" s="264">
        <v>6.306</v>
      </c>
      <c r="I929" s="244"/>
      <c r="J929" s="240"/>
      <c r="K929" s="240"/>
      <c r="L929" s="245"/>
      <c r="M929" s="246"/>
      <c r="N929" s="247"/>
      <c r="O929" s="247"/>
      <c r="P929" s="247"/>
      <c r="Q929" s="247"/>
      <c r="R929" s="247"/>
      <c r="S929" s="247"/>
      <c r="T929" s="248"/>
      <c r="AT929" s="249" t="s">
        <v>192</v>
      </c>
      <c r="AU929" s="249" t="s">
        <v>196</v>
      </c>
      <c r="AV929" s="14" t="s">
        <v>196</v>
      </c>
      <c r="AW929" s="14" t="s">
        <v>41</v>
      </c>
      <c r="AX929" s="14" t="s">
        <v>85</v>
      </c>
      <c r="AY929" s="249" t="s">
        <v>183</v>
      </c>
    </row>
    <row r="930" spans="2:65" s="1" customFormat="1" ht="16.5" customHeight="1">
      <c r="B930" s="43"/>
      <c r="C930" s="204" t="s">
        <v>1263</v>
      </c>
      <c r="D930" s="204" t="s">
        <v>185</v>
      </c>
      <c r="E930" s="205" t="s">
        <v>1264</v>
      </c>
      <c r="F930" s="206" t="s">
        <v>1265</v>
      </c>
      <c r="G930" s="207" t="s">
        <v>188</v>
      </c>
      <c r="H930" s="208">
        <v>1.26</v>
      </c>
      <c r="I930" s="209"/>
      <c r="J930" s="210">
        <f>ROUND(I930*H930,2)</f>
        <v>0</v>
      </c>
      <c r="K930" s="206" t="s">
        <v>189</v>
      </c>
      <c r="L930" s="63"/>
      <c r="M930" s="211" t="s">
        <v>34</v>
      </c>
      <c r="N930" s="212" t="s">
        <v>49</v>
      </c>
      <c r="O930" s="44"/>
      <c r="P930" s="213">
        <f>O930*H930</f>
        <v>0</v>
      </c>
      <c r="Q930" s="213">
        <v>0</v>
      </c>
      <c r="R930" s="213">
        <f>Q930*H930</f>
        <v>0</v>
      </c>
      <c r="S930" s="213">
        <v>2.2</v>
      </c>
      <c r="T930" s="214">
        <f>S930*H930</f>
        <v>2.7720000000000002</v>
      </c>
      <c r="AR930" s="25" t="s">
        <v>190</v>
      </c>
      <c r="AT930" s="25" t="s">
        <v>185</v>
      </c>
      <c r="AU930" s="25" t="s">
        <v>196</v>
      </c>
      <c r="AY930" s="25" t="s">
        <v>183</v>
      </c>
      <c r="BE930" s="215">
        <f>IF(N930="základní",J930,0)</f>
        <v>0</v>
      </c>
      <c r="BF930" s="215">
        <f>IF(N930="snížená",J930,0)</f>
        <v>0</v>
      </c>
      <c r="BG930" s="215">
        <f>IF(N930="zákl. přenesená",J930,0)</f>
        <v>0</v>
      </c>
      <c r="BH930" s="215">
        <f>IF(N930="sníž. přenesená",J930,0)</f>
        <v>0</v>
      </c>
      <c r="BI930" s="215">
        <f>IF(N930="nulová",J930,0)</f>
        <v>0</v>
      </c>
      <c r="BJ930" s="25" t="s">
        <v>85</v>
      </c>
      <c r="BK930" s="215">
        <f>ROUND(I930*H930,2)</f>
        <v>0</v>
      </c>
      <c r="BL930" s="25" t="s">
        <v>190</v>
      </c>
      <c r="BM930" s="25" t="s">
        <v>1266</v>
      </c>
    </row>
    <row r="931" spans="2:51" s="12" customFormat="1" ht="13.5">
      <c r="B931" s="216"/>
      <c r="C931" s="217"/>
      <c r="D931" s="218" t="s">
        <v>192</v>
      </c>
      <c r="E931" s="219" t="s">
        <v>34</v>
      </c>
      <c r="F931" s="220" t="s">
        <v>1267</v>
      </c>
      <c r="G931" s="217"/>
      <c r="H931" s="221" t="s">
        <v>34</v>
      </c>
      <c r="I931" s="222"/>
      <c r="J931" s="217"/>
      <c r="K931" s="217"/>
      <c r="L931" s="223"/>
      <c r="M931" s="224"/>
      <c r="N931" s="225"/>
      <c r="O931" s="225"/>
      <c r="P931" s="225"/>
      <c r="Q931" s="225"/>
      <c r="R931" s="225"/>
      <c r="S931" s="225"/>
      <c r="T931" s="226"/>
      <c r="AT931" s="227" t="s">
        <v>192</v>
      </c>
      <c r="AU931" s="227" t="s">
        <v>196</v>
      </c>
      <c r="AV931" s="12" t="s">
        <v>85</v>
      </c>
      <c r="AW931" s="12" t="s">
        <v>41</v>
      </c>
      <c r="AX931" s="12" t="s">
        <v>78</v>
      </c>
      <c r="AY931" s="227" t="s">
        <v>183</v>
      </c>
    </row>
    <row r="932" spans="2:51" s="13" customFormat="1" ht="13.5">
      <c r="B932" s="228"/>
      <c r="C932" s="229"/>
      <c r="D932" s="218" t="s">
        <v>192</v>
      </c>
      <c r="E932" s="230" t="s">
        <v>34</v>
      </c>
      <c r="F932" s="231" t="s">
        <v>1268</v>
      </c>
      <c r="G932" s="229"/>
      <c r="H932" s="232">
        <v>1.26</v>
      </c>
      <c r="I932" s="233"/>
      <c r="J932" s="229"/>
      <c r="K932" s="229"/>
      <c r="L932" s="234"/>
      <c r="M932" s="235"/>
      <c r="N932" s="236"/>
      <c r="O932" s="236"/>
      <c r="P932" s="236"/>
      <c r="Q932" s="236"/>
      <c r="R932" s="236"/>
      <c r="S932" s="236"/>
      <c r="T932" s="237"/>
      <c r="AT932" s="238" t="s">
        <v>192</v>
      </c>
      <c r="AU932" s="238" t="s">
        <v>196</v>
      </c>
      <c r="AV932" s="13" t="s">
        <v>89</v>
      </c>
      <c r="AW932" s="13" t="s">
        <v>41</v>
      </c>
      <c r="AX932" s="13" t="s">
        <v>78</v>
      </c>
      <c r="AY932" s="238" t="s">
        <v>183</v>
      </c>
    </row>
    <row r="933" spans="2:51" s="14" customFormat="1" ht="13.5">
      <c r="B933" s="239"/>
      <c r="C933" s="240"/>
      <c r="D933" s="252" t="s">
        <v>192</v>
      </c>
      <c r="E933" s="262" t="s">
        <v>34</v>
      </c>
      <c r="F933" s="263" t="s">
        <v>195</v>
      </c>
      <c r="G933" s="240"/>
      <c r="H933" s="264">
        <v>1.26</v>
      </c>
      <c r="I933" s="244"/>
      <c r="J933" s="240"/>
      <c r="K933" s="240"/>
      <c r="L933" s="245"/>
      <c r="M933" s="246"/>
      <c r="N933" s="247"/>
      <c r="O933" s="247"/>
      <c r="P933" s="247"/>
      <c r="Q933" s="247"/>
      <c r="R933" s="247"/>
      <c r="S933" s="247"/>
      <c r="T933" s="248"/>
      <c r="AT933" s="249" t="s">
        <v>192</v>
      </c>
      <c r="AU933" s="249" t="s">
        <v>196</v>
      </c>
      <c r="AV933" s="14" t="s">
        <v>196</v>
      </c>
      <c r="AW933" s="14" t="s">
        <v>41</v>
      </c>
      <c r="AX933" s="14" t="s">
        <v>85</v>
      </c>
      <c r="AY933" s="249" t="s">
        <v>183</v>
      </c>
    </row>
    <row r="934" spans="2:65" s="1" customFormat="1" ht="25.5" customHeight="1">
      <c r="B934" s="43"/>
      <c r="C934" s="204" t="s">
        <v>1269</v>
      </c>
      <c r="D934" s="204" t="s">
        <v>185</v>
      </c>
      <c r="E934" s="205" t="s">
        <v>1270</v>
      </c>
      <c r="F934" s="206" t="s">
        <v>1271</v>
      </c>
      <c r="G934" s="207" t="s">
        <v>188</v>
      </c>
      <c r="H934" s="208">
        <v>32.983</v>
      </c>
      <c r="I934" s="209"/>
      <c r="J934" s="210">
        <f>ROUND(I934*H934,2)</f>
        <v>0</v>
      </c>
      <c r="K934" s="206" t="s">
        <v>189</v>
      </c>
      <c r="L934" s="63"/>
      <c r="M934" s="211" t="s">
        <v>34</v>
      </c>
      <c r="N934" s="212" t="s">
        <v>49</v>
      </c>
      <c r="O934" s="44"/>
      <c r="P934" s="213">
        <f>O934*H934</f>
        <v>0</v>
      </c>
      <c r="Q934" s="213">
        <v>0</v>
      </c>
      <c r="R934" s="213">
        <f>Q934*H934</f>
        <v>0</v>
      </c>
      <c r="S934" s="213">
        <v>2.2</v>
      </c>
      <c r="T934" s="214">
        <f>S934*H934</f>
        <v>72.5626</v>
      </c>
      <c r="AR934" s="25" t="s">
        <v>190</v>
      </c>
      <c r="AT934" s="25" t="s">
        <v>185</v>
      </c>
      <c r="AU934" s="25" t="s">
        <v>196</v>
      </c>
      <c r="AY934" s="25" t="s">
        <v>183</v>
      </c>
      <c r="BE934" s="215">
        <f>IF(N934="základní",J934,0)</f>
        <v>0</v>
      </c>
      <c r="BF934" s="215">
        <f>IF(N934="snížená",J934,0)</f>
        <v>0</v>
      </c>
      <c r="BG934" s="215">
        <f>IF(N934="zákl. přenesená",J934,0)</f>
        <v>0</v>
      </c>
      <c r="BH934" s="215">
        <f>IF(N934="sníž. přenesená",J934,0)</f>
        <v>0</v>
      </c>
      <c r="BI934" s="215">
        <f>IF(N934="nulová",J934,0)</f>
        <v>0</v>
      </c>
      <c r="BJ934" s="25" t="s">
        <v>85</v>
      </c>
      <c r="BK934" s="215">
        <f>ROUND(I934*H934,2)</f>
        <v>0</v>
      </c>
      <c r="BL934" s="25" t="s">
        <v>190</v>
      </c>
      <c r="BM934" s="25" t="s">
        <v>1272</v>
      </c>
    </row>
    <row r="935" spans="2:51" s="12" customFormat="1" ht="13.5">
      <c r="B935" s="216"/>
      <c r="C935" s="217"/>
      <c r="D935" s="218" t="s">
        <v>192</v>
      </c>
      <c r="E935" s="219" t="s">
        <v>34</v>
      </c>
      <c r="F935" s="220" t="s">
        <v>1002</v>
      </c>
      <c r="G935" s="217"/>
      <c r="H935" s="221" t="s">
        <v>34</v>
      </c>
      <c r="I935" s="222"/>
      <c r="J935" s="217"/>
      <c r="K935" s="217"/>
      <c r="L935" s="223"/>
      <c r="M935" s="224"/>
      <c r="N935" s="225"/>
      <c r="O935" s="225"/>
      <c r="P935" s="225"/>
      <c r="Q935" s="225"/>
      <c r="R935" s="225"/>
      <c r="S935" s="225"/>
      <c r="T935" s="226"/>
      <c r="AT935" s="227" t="s">
        <v>192</v>
      </c>
      <c r="AU935" s="227" t="s">
        <v>196</v>
      </c>
      <c r="AV935" s="12" t="s">
        <v>85</v>
      </c>
      <c r="AW935" s="12" t="s">
        <v>41</v>
      </c>
      <c r="AX935" s="12" t="s">
        <v>78</v>
      </c>
      <c r="AY935" s="227" t="s">
        <v>183</v>
      </c>
    </row>
    <row r="936" spans="2:51" s="13" customFormat="1" ht="13.5">
      <c r="B936" s="228"/>
      <c r="C936" s="229"/>
      <c r="D936" s="218" t="s">
        <v>192</v>
      </c>
      <c r="E936" s="230" t="s">
        <v>34</v>
      </c>
      <c r="F936" s="231" t="s">
        <v>1273</v>
      </c>
      <c r="G936" s="229"/>
      <c r="H936" s="232">
        <v>29.637</v>
      </c>
      <c r="I936" s="233"/>
      <c r="J936" s="229"/>
      <c r="K936" s="229"/>
      <c r="L936" s="234"/>
      <c r="M936" s="235"/>
      <c r="N936" s="236"/>
      <c r="O936" s="236"/>
      <c r="P936" s="236"/>
      <c r="Q936" s="236"/>
      <c r="R936" s="236"/>
      <c r="S936" s="236"/>
      <c r="T936" s="237"/>
      <c r="AT936" s="238" t="s">
        <v>192</v>
      </c>
      <c r="AU936" s="238" t="s">
        <v>196</v>
      </c>
      <c r="AV936" s="13" t="s">
        <v>89</v>
      </c>
      <c r="AW936" s="13" t="s">
        <v>41</v>
      </c>
      <c r="AX936" s="13" t="s">
        <v>78</v>
      </c>
      <c r="AY936" s="238" t="s">
        <v>183</v>
      </c>
    </row>
    <row r="937" spans="2:51" s="12" customFormat="1" ht="13.5">
      <c r="B937" s="216"/>
      <c r="C937" s="217"/>
      <c r="D937" s="218" t="s">
        <v>192</v>
      </c>
      <c r="E937" s="219" t="s">
        <v>34</v>
      </c>
      <c r="F937" s="220" t="s">
        <v>673</v>
      </c>
      <c r="G937" s="217"/>
      <c r="H937" s="221" t="s">
        <v>34</v>
      </c>
      <c r="I937" s="222"/>
      <c r="J937" s="217"/>
      <c r="K937" s="217"/>
      <c r="L937" s="223"/>
      <c r="M937" s="224"/>
      <c r="N937" s="225"/>
      <c r="O937" s="225"/>
      <c r="P937" s="225"/>
      <c r="Q937" s="225"/>
      <c r="R937" s="225"/>
      <c r="S937" s="225"/>
      <c r="T937" s="226"/>
      <c r="AT937" s="227" t="s">
        <v>192</v>
      </c>
      <c r="AU937" s="227" t="s">
        <v>196</v>
      </c>
      <c r="AV937" s="12" t="s">
        <v>85</v>
      </c>
      <c r="AW937" s="12" t="s">
        <v>41</v>
      </c>
      <c r="AX937" s="12" t="s">
        <v>78</v>
      </c>
      <c r="AY937" s="227" t="s">
        <v>183</v>
      </c>
    </row>
    <row r="938" spans="2:51" s="13" customFormat="1" ht="13.5">
      <c r="B938" s="228"/>
      <c r="C938" s="229"/>
      <c r="D938" s="218" t="s">
        <v>192</v>
      </c>
      <c r="E938" s="230" t="s">
        <v>34</v>
      </c>
      <c r="F938" s="231" t="s">
        <v>1274</v>
      </c>
      <c r="G938" s="229"/>
      <c r="H938" s="232">
        <v>3.346</v>
      </c>
      <c r="I938" s="233"/>
      <c r="J938" s="229"/>
      <c r="K938" s="229"/>
      <c r="L938" s="234"/>
      <c r="M938" s="235"/>
      <c r="N938" s="236"/>
      <c r="O938" s="236"/>
      <c r="P938" s="236"/>
      <c r="Q938" s="236"/>
      <c r="R938" s="236"/>
      <c r="S938" s="236"/>
      <c r="T938" s="237"/>
      <c r="AT938" s="238" t="s">
        <v>192</v>
      </c>
      <c r="AU938" s="238" t="s">
        <v>196</v>
      </c>
      <c r="AV938" s="13" t="s">
        <v>89</v>
      </c>
      <c r="AW938" s="13" t="s">
        <v>41</v>
      </c>
      <c r="AX938" s="13" t="s">
        <v>78</v>
      </c>
      <c r="AY938" s="238" t="s">
        <v>183</v>
      </c>
    </row>
    <row r="939" spans="2:51" s="14" customFormat="1" ht="13.5">
      <c r="B939" s="239"/>
      <c r="C939" s="240"/>
      <c r="D939" s="252" t="s">
        <v>192</v>
      </c>
      <c r="E939" s="262" t="s">
        <v>34</v>
      </c>
      <c r="F939" s="263" t="s">
        <v>195</v>
      </c>
      <c r="G939" s="240"/>
      <c r="H939" s="264">
        <v>32.983</v>
      </c>
      <c r="I939" s="244"/>
      <c r="J939" s="240"/>
      <c r="K939" s="240"/>
      <c r="L939" s="245"/>
      <c r="M939" s="246"/>
      <c r="N939" s="247"/>
      <c r="O939" s="247"/>
      <c r="P939" s="247"/>
      <c r="Q939" s="247"/>
      <c r="R939" s="247"/>
      <c r="S939" s="247"/>
      <c r="T939" s="248"/>
      <c r="AT939" s="249" t="s">
        <v>192</v>
      </c>
      <c r="AU939" s="249" t="s">
        <v>196</v>
      </c>
      <c r="AV939" s="14" t="s">
        <v>196</v>
      </c>
      <c r="AW939" s="14" t="s">
        <v>41</v>
      </c>
      <c r="AX939" s="14" t="s">
        <v>85</v>
      </c>
      <c r="AY939" s="249" t="s">
        <v>183</v>
      </c>
    </row>
    <row r="940" spans="2:65" s="1" customFormat="1" ht="25.5" customHeight="1">
      <c r="B940" s="43"/>
      <c r="C940" s="204" t="s">
        <v>1275</v>
      </c>
      <c r="D940" s="204" t="s">
        <v>185</v>
      </c>
      <c r="E940" s="205" t="s">
        <v>1276</v>
      </c>
      <c r="F940" s="206" t="s">
        <v>1277</v>
      </c>
      <c r="G940" s="207" t="s">
        <v>188</v>
      </c>
      <c r="H940" s="208">
        <v>29.637</v>
      </c>
      <c r="I940" s="209"/>
      <c r="J940" s="210">
        <f>ROUND(I940*H940,2)</f>
        <v>0</v>
      </c>
      <c r="K940" s="206" t="s">
        <v>189</v>
      </c>
      <c r="L940" s="63"/>
      <c r="M940" s="211" t="s">
        <v>34</v>
      </c>
      <c r="N940" s="212" t="s">
        <v>49</v>
      </c>
      <c r="O940" s="44"/>
      <c r="P940" s="213">
        <f>O940*H940</f>
        <v>0</v>
      </c>
      <c r="Q940" s="213">
        <v>0</v>
      </c>
      <c r="R940" s="213">
        <f>Q940*H940</f>
        <v>0</v>
      </c>
      <c r="S940" s="213">
        <v>0.044</v>
      </c>
      <c r="T940" s="214">
        <f>S940*H940</f>
        <v>1.304028</v>
      </c>
      <c r="AR940" s="25" t="s">
        <v>190</v>
      </c>
      <c r="AT940" s="25" t="s">
        <v>185</v>
      </c>
      <c r="AU940" s="25" t="s">
        <v>196</v>
      </c>
      <c r="AY940" s="25" t="s">
        <v>183</v>
      </c>
      <c r="BE940" s="215">
        <f>IF(N940="základní",J940,0)</f>
        <v>0</v>
      </c>
      <c r="BF940" s="215">
        <f>IF(N940="snížená",J940,0)</f>
        <v>0</v>
      </c>
      <c r="BG940" s="215">
        <f>IF(N940="zákl. přenesená",J940,0)</f>
        <v>0</v>
      </c>
      <c r="BH940" s="215">
        <f>IF(N940="sníž. přenesená",J940,0)</f>
        <v>0</v>
      </c>
      <c r="BI940" s="215">
        <f>IF(N940="nulová",J940,0)</f>
        <v>0</v>
      </c>
      <c r="BJ940" s="25" t="s">
        <v>85</v>
      </c>
      <c r="BK940" s="215">
        <f>ROUND(I940*H940,2)</f>
        <v>0</v>
      </c>
      <c r="BL940" s="25" t="s">
        <v>190</v>
      </c>
      <c r="BM940" s="25" t="s">
        <v>1278</v>
      </c>
    </row>
    <row r="941" spans="2:51" s="12" customFormat="1" ht="13.5">
      <c r="B941" s="216"/>
      <c r="C941" s="217"/>
      <c r="D941" s="218" t="s">
        <v>192</v>
      </c>
      <c r="E941" s="219" t="s">
        <v>34</v>
      </c>
      <c r="F941" s="220" t="s">
        <v>1002</v>
      </c>
      <c r="G941" s="217"/>
      <c r="H941" s="221" t="s">
        <v>34</v>
      </c>
      <c r="I941" s="222"/>
      <c r="J941" s="217"/>
      <c r="K941" s="217"/>
      <c r="L941" s="223"/>
      <c r="M941" s="224"/>
      <c r="N941" s="225"/>
      <c r="O941" s="225"/>
      <c r="P941" s="225"/>
      <c r="Q941" s="225"/>
      <c r="R941" s="225"/>
      <c r="S941" s="225"/>
      <c r="T941" s="226"/>
      <c r="AT941" s="227" t="s">
        <v>192</v>
      </c>
      <c r="AU941" s="227" t="s">
        <v>196</v>
      </c>
      <c r="AV941" s="12" t="s">
        <v>85</v>
      </c>
      <c r="AW941" s="12" t="s">
        <v>41</v>
      </c>
      <c r="AX941" s="12" t="s">
        <v>78</v>
      </c>
      <c r="AY941" s="227" t="s">
        <v>183</v>
      </c>
    </row>
    <row r="942" spans="2:51" s="13" customFormat="1" ht="13.5">
      <c r="B942" s="228"/>
      <c r="C942" s="229"/>
      <c r="D942" s="218" t="s">
        <v>192</v>
      </c>
      <c r="E942" s="230" t="s">
        <v>34</v>
      </c>
      <c r="F942" s="231" t="s">
        <v>1273</v>
      </c>
      <c r="G942" s="229"/>
      <c r="H942" s="232">
        <v>29.637</v>
      </c>
      <c r="I942" s="233"/>
      <c r="J942" s="229"/>
      <c r="K942" s="229"/>
      <c r="L942" s="234"/>
      <c r="M942" s="235"/>
      <c r="N942" s="236"/>
      <c r="O942" s="236"/>
      <c r="P942" s="236"/>
      <c r="Q942" s="236"/>
      <c r="R942" s="236"/>
      <c r="S942" s="236"/>
      <c r="T942" s="237"/>
      <c r="AT942" s="238" t="s">
        <v>192</v>
      </c>
      <c r="AU942" s="238" t="s">
        <v>196</v>
      </c>
      <c r="AV942" s="13" t="s">
        <v>89</v>
      </c>
      <c r="AW942" s="13" t="s">
        <v>41</v>
      </c>
      <c r="AX942" s="13" t="s">
        <v>78</v>
      </c>
      <c r="AY942" s="238" t="s">
        <v>183</v>
      </c>
    </row>
    <row r="943" spans="2:51" s="14" customFormat="1" ht="13.5">
      <c r="B943" s="239"/>
      <c r="C943" s="240"/>
      <c r="D943" s="252" t="s">
        <v>192</v>
      </c>
      <c r="E943" s="262" t="s">
        <v>34</v>
      </c>
      <c r="F943" s="263" t="s">
        <v>195</v>
      </c>
      <c r="G943" s="240"/>
      <c r="H943" s="264">
        <v>29.637</v>
      </c>
      <c r="I943" s="244"/>
      <c r="J943" s="240"/>
      <c r="K943" s="240"/>
      <c r="L943" s="245"/>
      <c r="M943" s="246"/>
      <c r="N943" s="247"/>
      <c r="O943" s="247"/>
      <c r="P943" s="247"/>
      <c r="Q943" s="247"/>
      <c r="R943" s="247"/>
      <c r="S943" s="247"/>
      <c r="T943" s="248"/>
      <c r="AT943" s="249" t="s">
        <v>192</v>
      </c>
      <c r="AU943" s="249" t="s">
        <v>196</v>
      </c>
      <c r="AV943" s="14" t="s">
        <v>196</v>
      </c>
      <c r="AW943" s="14" t="s">
        <v>41</v>
      </c>
      <c r="AX943" s="14" t="s">
        <v>85</v>
      </c>
      <c r="AY943" s="249" t="s">
        <v>183</v>
      </c>
    </row>
    <row r="944" spans="2:65" s="1" customFormat="1" ht="38.25" customHeight="1">
      <c r="B944" s="43"/>
      <c r="C944" s="204" t="s">
        <v>1279</v>
      </c>
      <c r="D944" s="204" t="s">
        <v>185</v>
      </c>
      <c r="E944" s="205" t="s">
        <v>1280</v>
      </c>
      <c r="F944" s="206" t="s">
        <v>1281</v>
      </c>
      <c r="G944" s="207" t="s">
        <v>291</v>
      </c>
      <c r="H944" s="208">
        <v>33.463</v>
      </c>
      <c r="I944" s="209"/>
      <c r="J944" s="210">
        <f>ROUND(I944*H944,2)</f>
        <v>0</v>
      </c>
      <c r="K944" s="206" t="s">
        <v>189</v>
      </c>
      <c r="L944" s="63"/>
      <c r="M944" s="211" t="s">
        <v>34</v>
      </c>
      <c r="N944" s="212" t="s">
        <v>49</v>
      </c>
      <c r="O944" s="44"/>
      <c r="P944" s="213">
        <f>O944*H944</f>
        <v>0</v>
      </c>
      <c r="Q944" s="213">
        <v>0</v>
      </c>
      <c r="R944" s="213">
        <f>Q944*H944</f>
        <v>0</v>
      </c>
      <c r="S944" s="213">
        <v>0.18</v>
      </c>
      <c r="T944" s="214">
        <f>S944*H944</f>
        <v>6.02334</v>
      </c>
      <c r="AR944" s="25" t="s">
        <v>190</v>
      </c>
      <c r="AT944" s="25" t="s">
        <v>185</v>
      </c>
      <c r="AU944" s="25" t="s">
        <v>196</v>
      </c>
      <c r="AY944" s="25" t="s">
        <v>183</v>
      </c>
      <c r="BE944" s="215">
        <f>IF(N944="základní",J944,0)</f>
        <v>0</v>
      </c>
      <c r="BF944" s="215">
        <f>IF(N944="snížená",J944,0)</f>
        <v>0</v>
      </c>
      <c r="BG944" s="215">
        <f>IF(N944="zákl. přenesená",J944,0)</f>
        <v>0</v>
      </c>
      <c r="BH944" s="215">
        <f>IF(N944="sníž. přenesená",J944,0)</f>
        <v>0</v>
      </c>
      <c r="BI944" s="215">
        <f>IF(N944="nulová",J944,0)</f>
        <v>0</v>
      </c>
      <c r="BJ944" s="25" t="s">
        <v>85</v>
      </c>
      <c r="BK944" s="215">
        <f>ROUND(I944*H944,2)</f>
        <v>0</v>
      </c>
      <c r="BL944" s="25" t="s">
        <v>190</v>
      </c>
      <c r="BM944" s="25" t="s">
        <v>1282</v>
      </c>
    </row>
    <row r="945" spans="2:51" s="12" customFormat="1" ht="13.5">
      <c r="B945" s="216"/>
      <c r="C945" s="217"/>
      <c r="D945" s="218" t="s">
        <v>192</v>
      </c>
      <c r="E945" s="219" t="s">
        <v>34</v>
      </c>
      <c r="F945" s="220" t="s">
        <v>1283</v>
      </c>
      <c r="G945" s="217"/>
      <c r="H945" s="221" t="s">
        <v>34</v>
      </c>
      <c r="I945" s="222"/>
      <c r="J945" s="217"/>
      <c r="K945" s="217"/>
      <c r="L945" s="223"/>
      <c r="M945" s="224"/>
      <c r="N945" s="225"/>
      <c r="O945" s="225"/>
      <c r="P945" s="225"/>
      <c r="Q945" s="225"/>
      <c r="R945" s="225"/>
      <c r="S945" s="225"/>
      <c r="T945" s="226"/>
      <c r="AT945" s="227" t="s">
        <v>192</v>
      </c>
      <c r="AU945" s="227" t="s">
        <v>196</v>
      </c>
      <c r="AV945" s="12" t="s">
        <v>85</v>
      </c>
      <c r="AW945" s="12" t="s">
        <v>41</v>
      </c>
      <c r="AX945" s="12" t="s">
        <v>78</v>
      </c>
      <c r="AY945" s="227" t="s">
        <v>183</v>
      </c>
    </row>
    <row r="946" spans="2:51" s="13" customFormat="1" ht="13.5">
      <c r="B946" s="228"/>
      <c r="C946" s="229"/>
      <c r="D946" s="218" t="s">
        <v>192</v>
      </c>
      <c r="E946" s="230" t="s">
        <v>34</v>
      </c>
      <c r="F946" s="231" t="s">
        <v>1284</v>
      </c>
      <c r="G946" s="229"/>
      <c r="H946" s="232">
        <v>33.463</v>
      </c>
      <c r="I946" s="233"/>
      <c r="J946" s="229"/>
      <c r="K946" s="229"/>
      <c r="L946" s="234"/>
      <c r="M946" s="235"/>
      <c r="N946" s="236"/>
      <c r="O946" s="236"/>
      <c r="P946" s="236"/>
      <c r="Q946" s="236"/>
      <c r="R946" s="236"/>
      <c r="S946" s="236"/>
      <c r="T946" s="237"/>
      <c r="AT946" s="238" t="s">
        <v>192</v>
      </c>
      <c r="AU946" s="238" t="s">
        <v>196</v>
      </c>
      <c r="AV946" s="13" t="s">
        <v>89</v>
      </c>
      <c r="AW946" s="13" t="s">
        <v>41</v>
      </c>
      <c r="AX946" s="13" t="s">
        <v>78</v>
      </c>
      <c r="AY946" s="238" t="s">
        <v>183</v>
      </c>
    </row>
    <row r="947" spans="2:51" s="14" customFormat="1" ht="13.5">
      <c r="B947" s="239"/>
      <c r="C947" s="240"/>
      <c r="D947" s="252" t="s">
        <v>192</v>
      </c>
      <c r="E947" s="262" t="s">
        <v>34</v>
      </c>
      <c r="F947" s="263" t="s">
        <v>195</v>
      </c>
      <c r="G947" s="240"/>
      <c r="H947" s="264">
        <v>33.463</v>
      </c>
      <c r="I947" s="244"/>
      <c r="J947" s="240"/>
      <c r="K947" s="240"/>
      <c r="L947" s="245"/>
      <c r="M947" s="246"/>
      <c r="N947" s="247"/>
      <c r="O947" s="247"/>
      <c r="P947" s="247"/>
      <c r="Q947" s="247"/>
      <c r="R947" s="247"/>
      <c r="S947" s="247"/>
      <c r="T947" s="248"/>
      <c r="AT947" s="249" t="s">
        <v>192</v>
      </c>
      <c r="AU947" s="249" t="s">
        <v>196</v>
      </c>
      <c r="AV947" s="14" t="s">
        <v>196</v>
      </c>
      <c r="AW947" s="14" t="s">
        <v>41</v>
      </c>
      <c r="AX947" s="14" t="s">
        <v>85</v>
      </c>
      <c r="AY947" s="249" t="s">
        <v>183</v>
      </c>
    </row>
    <row r="948" spans="2:65" s="1" customFormat="1" ht="25.5" customHeight="1">
      <c r="B948" s="43"/>
      <c r="C948" s="204" t="s">
        <v>1285</v>
      </c>
      <c r="D948" s="204" t="s">
        <v>185</v>
      </c>
      <c r="E948" s="205" t="s">
        <v>1286</v>
      </c>
      <c r="F948" s="206" t="s">
        <v>1287</v>
      </c>
      <c r="G948" s="207" t="s">
        <v>188</v>
      </c>
      <c r="H948" s="208">
        <v>2.867</v>
      </c>
      <c r="I948" s="209"/>
      <c r="J948" s="210">
        <f>ROUND(I948*H948,2)</f>
        <v>0</v>
      </c>
      <c r="K948" s="206" t="s">
        <v>189</v>
      </c>
      <c r="L948" s="63"/>
      <c r="M948" s="211" t="s">
        <v>34</v>
      </c>
      <c r="N948" s="212" t="s">
        <v>49</v>
      </c>
      <c r="O948" s="44"/>
      <c r="P948" s="213">
        <f>O948*H948</f>
        <v>0</v>
      </c>
      <c r="Q948" s="213">
        <v>0</v>
      </c>
      <c r="R948" s="213">
        <f>Q948*H948</f>
        <v>0</v>
      </c>
      <c r="S948" s="213">
        <v>2.2</v>
      </c>
      <c r="T948" s="214">
        <f>S948*H948</f>
        <v>6.3074</v>
      </c>
      <c r="AR948" s="25" t="s">
        <v>190</v>
      </c>
      <c r="AT948" s="25" t="s">
        <v>185</v>
      </c>
      <c r="AU948" s="25" t="s">
        <v>196</v>
      </c>
      <c r="AY948" s="25" t="s">
        <v>183</v>
      </c>
      <c r="BE948" s="215">
        <f>IF(N948="základní",J948,0)</f>
        <v>0</v>
      </c>
      <c r="BF948" s="215">
        <f>IF(N948="snížená",J948,0)</f>
        <v>0</v>
      </c>
      <c r="BG948" s="215">
        <f>IF(N948="zákl. přenesená",J948,0)</f>
        <v>0</v>
      </c>
      <c r="BH948" s="215">
        <f>IF(N948="sníž. přenesená",J948,0)</f>
        <v>0</v>
      </c>
      <c r="BI948" s="215">
        <f>IF(N948="nulová",J948,0)</f>
        <v>0</v>
      </c>
      <c r="BJ948" s="25" t="s">
        <v>85</v>
      </c>
      <c r="BK948" s="215">
        <f>ROUND(I948*H948,2)</f>
        <v>0</v>
      </c>
      <c r="BL948" s="25" t="s">
        <v>190</v>
      </c>
      <c r="BM948" s="25" t="s">
        <v>1288</v>
      </c>
    </row>
    <row r="949" spans="2:51" s="12" customFormat="1" ht="13.5">
      <c r="B949" s="216"/>
      <c r="C949" s="217"/>
      <c r="D949" s="218" t="s">
        <v>192</v>
      </c>
      <c r="E949" s="219" t="s">
        <v>34</v>
      </c>
      <c r="F949" s="220" t="s">
        <v>1289</v>
      </c>
      <c r="G949" s="217"/>
      <c r="H949" s="221" t="s">
        <v>34</v>
      </c>
      <c r="I949" s="222"/>
      <c r="J949" s="217"/>
      <c r="K949" s="217"/>
      <c r="L949" s="223"/>
      <c r="M949" s="224"/>
      <c r="N949" s="225"/>
      <c r="O949" s="225"/>
      <c r="P949" s="225"/>
      <c r="Q949" s="225"/>
      <c r="R949" s="225"/>
      <c r="S949" s="225"/>
      <c r="T949" s="226"/>
      <c r="AT949" s="227" t="s">
        <v>192</v>
      </c>
      <c r="AU949" s="227" t="s">
        <v>196</v>
      </c>
      <c r="AV949" s="12" t="s">
        <v>85</v>
      </c>
      <c r="AW949" s="12" t="s">
        <v>41</v>
      </c>
      <c r="AX949" s="12" t="s">
        <v>78</v>
      </c>
      <c r="AY949" s="227" t="s">
        <v>183</v>
      </c>
    </row>
    <row r="950" spans="2:51" s="13" customFormat="1" ht="13.5">
      <c r="B950" s="228"/>
      <c r="C950" s="229"/>
      <c r="D950" s="218" t="s">
        <v>192</v>
      </c>
      <c r="E950" s="230" t="s">
        <v>34</v>
      </c>
      <c r="F950" s="231" t="s">
        <v>1290</v>
      </c>
      <c r="G950" s="229"/>
      <c r="H950" s="232">
        <v>2.867</v>
      </c>
      <c r="I950" s="233"/>
      <c r="J950" s="229"/>
      <c r="K950" s="229"/>
      <c r="L950" s="234"/>
      <c r="M950" s="235"/>
      <c r="N950" s="236"/>
      <c r="O950" s="236"/>
      <c r="P950" s="236"/>
      <c r="Q950" s="236"/>
      <c r="R950" s="236"/>
      <c r="S950" s="236"/>
      <c r="T950" s="237"/>
      <c r="AT950" s="238" t="s">
        <v>192</v>
      </c>
      <c r="AU950" s="238" t="s">
        <v>196</v>
      </c>
      <c r="AV950" s="13" t="s">
        <v>89</v>
      </c>
      <c r="AW950" s="13" t="s">
        <v>41</v>
      </c>
      <c r="AX950" s="13" t="s">
        <v>78</v>
      </c>
      <c r="AY950" s="238" t="s">
        <v>183</v>
      </c>
    </row>
    <row r="951" spans="2:51" s="14" customFormat="1" ht="13.5">
      <c r="B951" s="239"/>
      <c r="C951" s="240"/>
      <c r="D951" s="252" t="s">
        <v>192</v>
      </c>
      <c r="E951" s="262" t="s">
        <v>34</v>
      </c>
      <c r="F951" s="263" t="s">
        <v>195</v>
      </c>
      <c r="G951" s="240"/>
      <c r="H951" s="264">
        <v>2.867</v>
      </c>
      <c r="I951" s="244"/>
      <c r="J951" s="240"/>
      <c r="K951" s="240"/>
      <c r="L951" s="245"/>
      <c r="M951" s="246"/>
      <c r="N951" s="247"/>
      <c r="O951" s="247"/>
      <c r="P951" s="247"/>
      <c r="Q951" s="247"/>
      <c r="R951" s="247"/>
      <c r="S951" s="247"/>
      <c r="T951" s="248"/>
      <c r="AT951" s="249" t="s">
        <v>192</v>
      </c>
      <c r="AU951" s="249" t="s">
        <v>196</v>
      </c>
      <c r="AV951" s="14" t="s">
        <v>196</v>
      </c>
      <c r="AW951" s="14" t="s">
        <v>41</v>
      </c>
      <c r="AX951" s="14" t="s">
        <v>85</v>
      </c>
      <c r="AY951" s="249" t="s">
        <v>183</v>
      </c>
    </row>
    <row r="952" spans="2:65" s="1" customFormat="1" ht="51" customHeight="1">
      <c r="B952" s="43"/>
      <c r="C952" s="204" t="s">
        <v>1291</v>
      </c>
      <c r="D952" s="204" t="s">
        <v>185</v>
      </c>
      <c r="E952" s="205" t="s">
        <v>1292</v>
      </c>
      <c r="F952" s="206" t="s">
        <v>1293</v>
      </c>
      <c r="G952" s="207" t="s">
        <v>291</v>
      </c>
      <c r="H952" s="208">
        <v>19.11</v>
      </c>
      <c r="I952" s="209"/>
      <c r="J952" s="210">
        <f>ROUND(I952*H952,2)</f>
        <v>0</v>
      </c>
      <c r="K952" s="206" t="s">
        <v>189</v>
      </c>
      <c r="L952" s="63"/>
      <c r="M952" s="211" t="s">
        <v>34</v>
      </c>
      <c r="N952" s="212" t="s">
        <v>49</v>
      </c>
      <c r="O952" s="44"/>
      <c r="P952" s="213">
        <f>O952*H952</f>
        <v>0</v>
      </c>
      <c r="Q952" s="213">
        <v>0</v>
      </c>
      <c r="R952" s="213">
        <f>Q952*H952</f>
        <v>0</v>
      </c>
      <c r="S952" s="213">
        <v>0.5</v>
      </c>
      <c r="T952" s="214">
        <f>S952*H952</f>
        <v>9.555</v>
      </c>
      <c r="AR952" s="25" t="s">
        <v>190</v>
      </c>
      <c r="AT952" s="25" t="s">
        <v>185</v>
      </c>
      <c r="AU952" s="25" t="s">
        <v>196</v>
      </c>
      <c r="AY952" s="25" t="s">
        <v>183</v>
      </c>
      <c r="BE952" s="215">
        <f>IF(N952="základní",J952,0)</f>
        <v>0</v>
      </c>
      <c r="BF952" s="215">
        <f>IF(N952="snížená",J952,0)</f>
        <v>0</v>
      </c>
      <c r="BG952" s="215">
        <f>IF(N952="zákl. přenesená",J952,0)</f>
        <v>0</v>
      </c>
      <c r="BH952" s="215">
        <f>IF(N952="sníž. přenesená",J952,0)</f>
        <v>0</v>
      </c>
      <c r="BI952" s="215">
        <f>IF(N952="nulová",J952,0)</f>
        <v>0</v>
      </c>
      <c r="BJ952" s="25" t="s">
        <v>85</v>
      </c>
      <c r="BK952" s="215">
        <f>ROUND(I952*H952,2)</f>
        <v>0</v>
      </c>
      <c r="BL952" s="25" t="s">
        <v>190</v>
      </c>
      <c r="BM952" s="25" t="s">
        <v>1294</v>
      </c>
    </row>
    <row r="953" spans="2:51" s="12" customFormat="1" ht="13.5">
      <c r="B953" s="216"/>
      <c r="C953" s="217"/>
      <c r="D953" s="218" t="s">
        <v>192</v>
      </c>
      <c r="E953" s="219" t="s">
        <v>34</v>
      </c>
      <c r="F953" s="220" t="s">
        <v>1289</v>
      </c>
      <c r="G953" s="217"/>
      <c r="H953" s="221" t="s">
        <v>34</v>
      </c>
      <c r="I953" s="222"/>
      <c r="J953" s="217"/>
      <c r="K953" s="217"/>
      <c r="L953" s="223"/>
      <c r="M953" s="224"/>
      <c r="N953" s="225"/>
      <c r="O953" s="225"/>
      <c r="P953" s="225"/>
      <c r="Q953" s="225"/>
      <c r="R953" s="225"/>
      <c r="S953" s="225"/>
      <c r="T953" s="226"/>
      <c r="AT953" s="227" t="s">
        <v>192</v>
      </c>
      <c r="AU953" s="227" t="s">
        <v>196</v>
      </c>
      <c r="AV953" s="12" t="s">
        <v>85</v>
      </c>
      <c r="AW953" s="12" t="s">
        <v>41</v>
      </c>
      <c r="AX953" s="12" t="s">
        <v>78</v>
      </c>
      <c r="AY953" s="227" t="s">
        <v>183</v>
      </c>
    </row>
    <row r="954" spans="2:51" s="13" customFormat="1" ht="13.5">
      <c r="B954" s="228"/>
      <c r="C954" s="229"/>
      <c r="D954" s="218" t="s">
        <v>192</v>
      </c>
      <c r="E954" s="230" t="s">
        <v>34</v>
      </c>
      <c r="F954" s="231" t="s">
        <v>1295</v>
      </c>
      <c r="G954" s="229"/>
      <c r="H954" s="232">
        <v>19.11</v>
      </c>
      <c r="I954" s="233"/>
      <c r="J954" s="229"/>
      <c r="K954" s="229"/>
      <c r="L954" s="234"/>
      <c r="M954" s="235"/>
      <c r="N954" s="236"/>
      <c r="O954" s="236"/>
      <c r="P954" s="236"/>
      <c r="Q954" s="236"/>
      <c r="R954" s="236"/>
      <c r="S954" s="236"/>
      <c r="T954" s="237"/>
      <c r="AT954" s="238" t="s">
        <v>192</v>
      </c>
      <c r="AU954" s="238" t="s">
        <v>196</v>
      </c>
      <c r="AV954" s="13" t="s">
        <v>89</v>
      </c>
      <c r="AW954" s="13" t="s">
        <v>41</v>
      </c>
      <c r="AX954" s="13" t="s">
        <v>78</v>
      </c>
      <c r="AY954" s="238" t="s">
        <v>183</v>
      </c>
    </row>
    <row r="955" spans="2:51" s="14" customFormat="1" ht="13.5">
      <c r="B955" s="239"/>
      <c r="C955" s="240"/>
      <c r="D955" s="252" t="s">
        <v>192</v>
      </c>
      <c r="E955" s="262" t="s">
        <v>34</v>
      </c>
      <c r="F955" s="263" t="s">
        <v>195</v>
      </c>
      <c r="G955" s="240"/>
      <c r="H955" s="264">
        <v>19.11</v>
      </c>
      <c r="I955" s="244"/>
      <c r="J955" s="240"/>
      <c r="K955" s="240"/>
      <c r="L955" s="245"/>
      <c r="M955" s="246"/>
      <c r="N955" s="247"/>
      <c r="O955" s="247"/>
      <c r="P955" s="247"/>
      <c r="Q955" s="247"/>
      <c r="R955" s="247"/>
      <c r="S955" s="247"/>
      <c r="T955" s="248"/>
      <c r="AT955" s="249" t="s">
        <v>192</v>
      </c>
      <c r="AU955" s="249" t="s">
        <v>196</v>
      </c>
      <c r="AV955" s="14" t="s">
        <v>196</v>
      </c>
      <c r="AW955" s="14" t="s">
        <v>41</v>
      </c>
      <c r="AX955" s="14" t="s">
        <v>85</v>
      </c>
      <c r="AY955" s="249" t="s">
        <v>183</v>
      </c>
    </row>
    <row r="956" spans="2:65" s="1" customFormat="1" ht="25.5" customHeight="1">
      <c r="B956" s="43"/>
      <c r="C956" s="204" t="s">
        <v>1296</v>
      </c>
      <c r="D956" s="204" t="s">
        <v>185</v>
      </c>
      <c r="E956" s="205" t="s">
        <v>1297</v>
      </c>
      <c r="F956" s="206" t="s">
        <v>1298</v>
      </c>
      <c r="G956" s="207" t="s">
        <v>188</v>
      </c>
      <c r="H956" s="208">
        <v>37.229</v>
      </c>
      <c r="I956" s="209"/>
      <c r="J956" s="210">
        <f>ROUND(I956*H956,2)</f>
        <v>0</v>
      </c>
      <c r="K956" s="206" t="s">
        <v>189</v>
      </c>
      <c r="L956" s="63"/>
      <c r="M956" s="211" t="s">
        <v>34</v>
      </c>
      <c r="N956" s="212" t="s">
        <v>49</v>
      </c>
      <c r="O956" s="44"/>
      <c r="P956" s="213">
        <f>O956*H956</f>
        <v>0</v>
      </c>
      <c r="Q956" s="213">
        <v>0</v>
      </c>
      <c r="R956" s="213">
        <f>Q956*H956</f>
        <v>0</v>
      </c>
      <c r="S956" s="213">
        <v>2.2</v>
      </c>
      <c r="T956" s="214">
        <f>S956*H956</f>
        <v>81.9038</v>
      </c>
      <c r="AR956" s="25" t="s">
        <v>190</v>
      </c>
      <c r="AT956" s="25" t="s">
        <v>185</v>
      </c>
      <c r="AU956" s="25" t="s">
        <v>196</v>
      </c>
      <c r="AY956" s="25" t="s">
        <v>183</v>
      </c>
      <c r="BE956" s="215">
        <f>IF(N956="základní",J956,0)</f>
        <v>0</v>
      </c>
      <c r="BF956" s="215">
        <f>IF(N956="snížená",J956,0)</f>
        <v>0</v>
      </c>
      <c r="BG956" s="215">
        <f>IF(N956="zákl. přenesená",J956,0)</f>
        <v>0</v>
      </c>
      <c r="BH956" s="215">
        <f>IF(N956="sníž. přenesená",J956,0)</f>
        <v>0</v>
      </c>
      <c r="BI956" s="215">
        <f>IF(N956="nulová",J956,0)</f>
        <v>0</v>
      </c>
      <c r="BJ956" s="25" t="s">
        <v>85</v>
      </c>
      <c r="BK956" s="215">
        <f>ROUND(I956*H956,2)</f>
        <v>0</v>
      </c>
      <c r="BL956" s="25" t="s">
        <v>190</v>
      </c>
      <c r="BM956" s="25" t="s">
        <v>1299</v>
      </c>
    </row>
    <row r="957" spans="2:51" s="12" customFormat="1" ht="13.5">
      <c r="B957" s="216"/>
      <c r="C957" s="217"/>
      <c r="D957" s="218" t="s">
        <v>192</v>
      </c>
      <c r="E957" s="219" t="s">
        <v>34</v>
      </c>
      <c r="F957" s="220" t="s">
        <v>1300</v>
      </c>
      <c r="G957" s="217"/>
      <c r="H957" s="221" t="s">
        <v>34</v>
      </c>
      <c r="I957" s="222"/>
      <c r="J957" s="217"/>
      <c r="K957" s="217"/>
      <c r="L957" s="223"/>
      <c r="M957" s="224"/>
      <c r="N957" s="225"/>
      <c r="O957" s="225"/>
      <c r="P957" s="225"/>
      <c r="Q957" s="225"/>
      <c r="R957" s="225"/>
      <c r="S957" s="225"/>
      <c r="T957" s="226"/>
      <c r="AT957" s="227" t="s">
        <v>192</v>
      </c>
      <c r="AU957" s="227" t="s">
        <v>196</v>
      </c>
      <c r="AV957" s="12" t="s">
        <v>85</v>
      </c>
      <c r="AW957" s="12" t="s">
        <v>41</v>
      </c>
      <c r="AX957" s="12" t="s">
        <v>78</v>
      </c>
      <c r="AY957" s="227" t="s">
        <v>183</v>
      </c>
    </row>
    <row r="958" spans="2:51" s="13" customFormat="1" ht="13.5">
      <c r="B958" s="228"/>
      <c r="C958" s="229"/>
      <c r="D958" s="218" t="s">
        <v>192</v>
      </c>
      <c r="E958" s="230" t="s">
        <v>34</v>
      </c>
      <c r="F958" s="231" t="s">
        <v>1301</v>
      </c>
      <c r="G958" s="229"/>
      <c r="H958" s="232">
        <v>37.229</v>
      </c>
      <c r="I958" s="233"/>
      <c r="J958" s="229"/>
      <c r="K958" s="229"/>
      <c r="L958" s="234"/>
      <c r="M958" s="235"/>
      <c r="N958" s="236"/>
      <c r="O958" s="236"/>
      <c r="P958" s="236"/>
      <c r="Q958" s="236"/>
      <c r="R958" s="236"/>
      <c r="S958" s="236"/>
      <c r="T958" s="237"/>
      <c r="AT958" s="238" t="s">
        <v>192</v>
      </c>
      <c r="AU958" s="238" t="s">
        <v>196</v>
      </c>
      <c r="AV958" s="13" t="s">
        <v>89</v>
      </c>
      <c r="AW958" s="13" t="s">
        <v>41</v>
      </c>
      <c r="AX958" s="13" t="s">
        <v>78</v>
      </c>
      <c r="AY958" s="238" t="s">
        <v>183</v>
      </c>
    </row>
    <row r="959" spans="2:51" s="14" customFormat="1" ht="13.5">
      <c r="B959" s="239"/>
      <c r="C959" s="240"/>
      <c r="D959" s="252" t="s">
        <v>192</v>
      </c>
      <c r="E959" s="262" t="s">
        <v>34</v>
      </c>
      <c r="F959" s="263" t="s">
        <v>195</v>
      </c>
      <c r="G959" s="240"/>
      <c r="H959" s="264">
        <v>37.229</v>
      </c>
      <c r="I959" s="244"/>
      <c r="J959" s="240"/>
      <c r="K959" s="240"/>
      <c r="L959" s="245"/>
      <c r="M959" s="246"/>
      <c r="N959" s="247"/>
      <c r="O959" s="247"/>
      <c r="P959" s="247"/>
      <c r="Q959" s="247"/>
      <c r="R959" s="247"/>
      <c r="S959" s="247"/>
      <c r="T959" s="248"/>
      <c r="AT959" s="249" t="s">
        <v>192</v>
      </c>
      <c r="AU959" s="249" t="s">
        <v>196</v>
      </c>
      <c r="AV959" s="14" t="s">
        <v>196</v>
      </c>
      <c r="AW959" s="14" t="s">
        <v>41</v>
      </c>
      <c r="AX959" s="14" t="s">
        <v>85</v>
      </c>
      <c r="AY959" s="249" t="s">
        <v>183</v>
      </c>
    </row>
    <row r="960" spans="2:65" s="1" customFormat="1" ht="25.5" customHeight="1">
      <c r="B960" s="43"/>
      <c r="C960" s="204" t="s">
        <v>1302</v>
      </c>
      <c r="D960" s="204" t="s">
        <v>185</v>
      </c>
      <c r="E960" s="205" t="s">
        <v>1303</v>
      </c>
      <c r="F960" s="206" t="s">
        <v>1304</v>
      </c>
      <c r="G960" s="207" t="s">
        <v>274</v>
      </c>
      <c r="H960" s="208">
        <v>0.764</v>
      </c>
      <c r="I960" s="209"/>
      <c r="J960" s="210">
        <f>ROUND(I960*H960,2)</f>
        <v>0</v>
      </c>
      <c r="K960" s="206" t="s">
        <v>189</v>
      </c>
      <c r="L960" s="63"/>
      <c r="M960" s="211" t="s">
        <v>34</v>
      </c>
      <c r="N960" s="212" t="s">
        <v>49</v>
      </c>
      <c r="O960" s="44"/>
      <c r="P960" s="213">
        <f>O960*H960</f>
        <v>0</v>
      </c>
      <c r="Q960" s="213">
        <v>0</v>
      </c>
      <c r="R960" s="213">
        <f>Q960*H960</f>
        <v>0</v>
      </c>
      <c r="S960" s="213">
        <v>1</v>
      </c>
      <c r="T960" s="214">
        <f>S960*H960</f>
        <v>0.764</v>
      </c>
      <c r="AR960" s="25" t="s">
        <v>190</v>
      </c>
      <c r="AT960" s="25" t="s">
        <v>185</v>
      </c>
      <c r="AU960" s="25" t="s">
        <v>196</v>
      </c>
      <c r="AY960" s="25" t="s">
        <v>183</v>
      </c>
      <c r="BE960" s="215">
        <f>IF(N960="základní",J960,0)</f>
        <v>0</v>
      </c>
      <c r="BF960" s="215">
        <f>IF(N960="snížená",J960,0)</f>
        <v>0</v>
      </c>
      <c r="BG960" s="215">
        <f>IF(N960="zákl. přenesená",J960,0)</f>
        <v>0</v>
      </c>
      <c r="BH960" s="215">
        <f>IF(N960="sníž. přenesená",J960,0)</f>
        <v>0</v>
      </c>
      <c r="BI960" s="215">
        <f>IF(N960="nulová",J960,0)</f>
        <v>0</v>
      </c>
      <c r="BJ960" s="25" t="s">
        <v>85</v>
      </c>
      <c r="BK960" s="215">
        <f>ROUND(I960*H960,2)</f>
        <v>0</v>
      </c>
      <c r="BL960" s="25" t="s">
        <v>190</v>
      </c>
      <c r="BM960" s="25" t="s">
        <v>1305</v>
      </c>
    </row>
    <row r="961" spans="2:51" s="12" customFormat="1" ht="13.5">
      <c r="B961" s="216"/>
      <c r="C961" s="217"/>
      <c r="D961" s="218" t="s">
        <v>192</v>
      </c>
      <c r="E961" s="219" t="s">
        <v>34</v>
      </c>
      <c r="F961" s="220" t="s">
        <v>1306</v>
      </c>
      <c r="G961" s="217"/>
      <c r="H961" s="221" t="s">
        <v>34</v>
      </c>
      <c r="I961" s="222"/>
      <c r="J961" s="217"/>
      <c r="K961" s="217"/>
      <c r="L961" s="223"/>
      <c r="M961" s="224"/>
      <c r="N961" s="225"/>
      <c r="O961" s="225"/>
      <c r="P961" s="225"/>
      <c r="Q961" s="225"/>
      <c r="R961" s="225"/>
      <c r="S961" s="225"/>
      <c r="T961" s="226"/>
      <c r="AT961" s="227" t="s">
        <v>192</v>
      </c>
      <c r="AU961" s="227" t="s">
        <v>196</v>
      </c>
      <c r="AV961" s="12" t="s">
        <v>85</v>
      </c>
      <c r="AW961" s="12" t="s">
        <v>41</v>
      </c>
      <c r="AX961" s="12" t="s">
        <v>78</v>
      </c>
      <c r="AY961" s="227" t="s">
        <v>183</v>
      </c>
    </row>
    <row r="962" spans="2:51" s="13" customFormat="1" ht="13.5">
      <c r="B962" s="228"/>
      <c r="C962" s="229"/>
      <c r="D962" s="218" t="s">
        <v>192</v>
      </c>
      <c r="E962" s="230" t="s">
        <v>34</v>
      </c>
      <c r="F962" s="231" t="s">
        <v>1307</v>
      </c>
      <c r="G962" s="229"/>
      <c r="H962" s="232">
        <v>0.152</v>
      </c>
      <c r="I962" s="233"/>
      <c r="J962" s="229"/>
      <c r="K962" s="229"/>
      <c r="L962" s="234"/>
      <c r="M962" s="235"/>
      <c r="N962" s="236"/>
      <c r="O962" s="236"/>
      <c r="P962" s="236"/>
      <c r="Q962" s="236"/>
      <c r="R962" s="236"/>
      <c r="S962" s="236"/>
      <c r="T962" s="237"/>
      <c r="AT962" s="238" t="s">
        <v>192</v>
      </c>
      <c r="AU962" s="238" t="s">
        <v>196</v>
      </c>
      <c r="AV962" s="13" t="s">
        <v>89</v>
      </c>
      <c r="AW962" s="13" t="s">
        <v>41</v>
      </c>
      <c r="AX962" s="13" t="s">
        <v>78</v>
      </c>
      <c r="AY962" s="238" t="s">
        <v>183</v>
      </c>
    </row>
    <row r="963" spans="2:51" s="13" customFormat="1" ht="13.5">
      <c r="B963" s="228"/>
      <c r="C963" s="229"/>
      <c r="D963" s="218" t="s">
        <v>192</v>
      </c>
      <c r="E963" s="230" t="s">
        <v>34</v>
      </c>
      <c r="F963" s="231" t="s">
        <v>1308</v>
      </c>
      <c r="G963" s="229"/>
      <c r="H963" s="232">
        <v>0.612</v>
      </c>
      <c r="I963" s="233"/>
      <c r="J963" s="229"/>
      <c r="K963" s="229"/>
      <c r="L963" s="234"/>
      <c r="M963" s="235"/>
      <c r="N963" s="236"/>
      <c r="O963" s="236"/>
      <c r="P963" s="236"/>
      <c r="Q963" s="236"/>
      <c r="R963" s="236"/>
      <c r="S963" s="236"/>
      <c r="T963" s="237"/>
      <c r="AT963" s="238" t="s">
        <v>192</v>
      </c>
      <c r="AU963" s="238" t="s">
        <v>196</v>
      </c>
      <c r="AV963" s="13" t="s">
        <v>89</v>
      </c>
      <c r="AW963" s="13" t="s">
        <v>41</v>
      </c>
      <c r="AX963" s="13" t="s">
        <v>78</v>
      </c>
      <c r="AY963" s="238" t="s">
        <v>183</v>
      </c>
    </row>
    <row r="964" spans="2:51" s="14" customFormat="1" ht="13.5">
      <c r="B964" s="239"/>
      <c r="C964" s="240"/>
      <c r="D964" s="252" t="s">
        <v>192</v>
      </c>
      <c r="E964" s="262" t="s">
        <v>34</v>
      </c>
      <c r="F964" s="263" t="s">
        <v>195</v>
      </c>
      <c r="G964" s="240"/>
      <c r="H964" s="264">
        <v>0.764</v>
      </c>
      <c r="I964" s="244"/>
      <c r="J964" s="240"/>
      <c r="K964" s="240"/>
      <c r="L964" s="245"/>
      <c r="M964" s="246"/>
      <c r="N964" s="247"/>
      <c r="O964" s="247"/>
      <c r="P964" s="247"/>
      <c r="Q964" s="247"/>
      <c r="R964" s="247"/>
      <c r="S964" s="247"/>
      <c r="T964" s="248"/>
      <c r="AT964" s="249" t="s">
        <v>192</v>
      </c>
      <c r="AU964" s="249" t="s">
        <v>196</v>
      </c>
      <c r="AV964" s="14" t="s">
        <v>196</v>
      </c>
      <c r="AW964" s="14" t="s">
        <v>41</v>
      </c>
      <c r="AX964" s="14" t="s">
        <v>85</v>
      </c>
      <c r="AY964" s="249" t="s">
        <v>183</v>
      </c>
    </row>
    <row r="965" spans="2:65" s="1" customFormat="1" ht="25.5" customHeight="1">
      <c r="B965" s="43"/>
      <c r="C965" s="204" t="s">
        <v>1309</v>
      </c>
      <c r="D965" s="204" t="s">
        <v>185</v>
      </c>
      <c r="E965" s="205" t="s">
        <v>1310</v>
      </c>
      <c r="F965" s="206" t="s">
        <v>1311</v>
      </c>
      <c r="G965" s="207" t="s">
        <v>291</v>
      </c>
      <c r="H965" s="208">
        <v>33.033</v>
      </c>
      <c r="I965" s="209"/>
      <c r="J965" s="210">
        <f>ROUND(I965*H965,2)</f>
        <v>0</v>
      </c>
      <c r="K965" s="206" t="s">
        <v>189</v>
      </c>
      <c r="L965" s="63"/>
      <c r="M965" s="211" t="s">
        <v>34</v>
      </c>
      <c r="N965" s="212" t="s">
        <v>49</v>
      </c>
      <c r="O965" s="44"/>
      <c r="P965" s="213">
        <f>O965*H965</f>
        <v>0</v>
      </c>
      <c r="Q965" s="213">
        <v>0</v>
      </c>
      <c r="R965" s="213">
        <f>Q965*H965</f>
        <v>0</v>
      </c>
      <c r="S965" s="213">
        <v>0.009</v>
      </c>
      <c r="T965" s="214">
        <f>S965*H965</f>
        <v>0.297297</v>
      </c>
      <c r="AR965" s="25" t="s">
        <v>190</v>
      </c>
      <c r="AT965" s="25" t="s">
        <v>185</v>
      </c>
      <c r="AU965" s="25" t="s">
        <v>196</v>
      </c>
      <c r="AY965" s="25" t="s">
        <v>183</v>
      </c>
      <c r="BE965" s="215">
        <f>IF(N965="základní",J965,0)</f>
        <v>0</v>
      </c>
      <c r="BF965" s="215">
        <f>IF(N965="snížená",J965,0)</f>
        <v>0</v>
      </c>
      <c r="BG965" s="215">
        <f>IF(N965="zákl. přenesená",J965,0)</f>
        <v>0</v>
      </c>
      <c r="BH965" s="215">
        <f>IF(N965="sníž. přenesená",J965,0)</f>
        <v>0</v>
      </c>
      <c r="BI965" s="215">
        <f>IF(N965="nulová",J965,0)</f>
        <v>0</v>
      </c>
      <c r="BJ965" s="25" t="s">
        <v>85</v>
      </c>
      <c r="BK965" s="215">
        <f>ROUND(I965*H965,2)</f>
        <v>0</v>
      </c>
      <c r="BL965" s="25" t="s">
        <v>190</v>
      </c>
      <c r="BM965" s="25" t="s">
        <v>1312</v>
      </c>
    </row>
    <row r="966" spans="2:51" s="12" customFormat="1" ht="13.5">
      <c r="B966" s="216"/>
      <c r="C966" s="217"/>
      <c r="D966" s="218" t="s">
        <v>192</v>
      </c>
      <c r="E966" s="219" t="s">
        <v>34</v>
      </c>
      <c r="F966" s="220" t="s">
        <v>1313</v>
      </c>
      <c r="G966" s="217"/>
      <c r="H966" s="221" t="s">
        <v>34</v>
      </c>
      <c r="I966" s="222"/>
      <c r="J966" s="217"/>
      <c r="K966" s="217"/>
      <c r="L966" s="223"/>
      <c r="M966" s="224"/>
      <c r="N966" s="225"/>
      <c r="O966" s="225"/>
      <c r="P966" s="225"/>
      <c r="Q966" s="225"/>
      <c r="R966" s="225"/>
      <c r="S966" s="225"/>
      <c r="T966" s="226"/>
      <c r="AT966" s="227" t="s">
        <v>192</v>
      </c>
      <c r="AU966" s="227" t="s">
        <v>196</v>
      </c>
      <c r="AV966" s="12" t="s">
        <v>85</v>
      </c>
      <c r="AW966" s="12" t="s">
        <v>41</v>
      </c>
      <c r="AX966" s="12" t="s">
        <v>78</v>
      </c>
      <c r="AY966" s="227" t="s">
        <v>183</v>
      </c>
    </row>
    <row r="967" spans="2:51" s="13" customFormat="1" ht="13.5">
      <c r="B967" s="228"/>
      <c r="C967" s="229"/>
      <c r="D967" s="218" t="s">
        <v>192</v>
      </c>
      <c r="E967" s="230" t="s">
        <v>34</v>
      </c>
      <c r="F967" s="231" t="s">
        <v>1314</v>
      </c>
      <c r="G967" s="229"/>
      <c r="H967" s="232">
        <v>33.033</v>
      </c>
      <c r="I967" s="233"/>
      <c r="J967" s="229"/>
      <c r="K967" s="229"/>
      <c r="L967" s="234"/>
      <c r="M967" s="235"/>
      <c r="N967" s="236"/>
      <c r="O967" s="236"/>
      <c r="P967" s="236"/>
      <c r="Q967" s="236"/>
      <c r="R967" s="236"/>
      <c r="S967" s="236"/>
      <c r="T967" s="237"/>
      <c r="AT967" s="238" t="s">
        <v>192</v>
      </c>
      <c r="AU967" s="238" t="s">
        <v>196</v>
      </c>
      <c r="AV967" s="13" t="s">
        <v>89</v>
      </c>
      <c r="AW967" s="13" t="s">
        <v>41</v>
      </c>
      <c r="AX967" s="13" t="s">
        <v>78</v>
      </c>
      <c r="AY967" s="238" t="s">
        <v>183</v>
      </c>
    </row>
    <row r="968" spans="2:51" s="14" customFormat="1" ht="13.5">
      <c r="B968" s="239"/>
      <c r="C968" s="240"/>
      <c r="D968" s="252" t="s">
        <v>192</v>
      </c>
      <c r="E968" s="262" t="s">
        <v>34</v>
      </c>
      <c r="F968" s="263" t="s">
        <v>195</v>
      </c>
      <c r="G968" s="240"/>
      <c r="H968" s="264">
        <v>33.033</v>
      </c>
      <c r="I968" s="244"/>
      <c r="J968" s="240"/>
      <c r="K968" s="240"/>
      <c r="L968" s="245"/>
      <c r="M968" s="246"/>
      <c r="N968" s="247"/>
      <c r="O968" s="247"/>
      <c r="P968" s="247"/>
      <c r="Q968" s="247"/>
      <c r="R968" s="247"/>
      <c r="S968" s="247"/>
      <c r="T968" s="248"/>
      <c r="AT968" s="249" t="s">
        <v>192</v>
      </c>
      <c r="AU968" s="249" t="s">
        <v>196</v>
      </c>
      <c r="AV968" s="14" t="s">
        <v>196</v>
      </c>
      <c r="AW968" s="14" t="s">
        <v>41</v>
      </c>
      <c r="AX968" s="14" t="s">
        <v>85</v>
      </c>
      <c r="AY968" s="249" t="s">
        <v>183</v>
      </c>
    </row>
    <row r="969" spans="2:65" s="1" customFormat="1" ht="25.5" customHeight="1">
      <c r="B969" s="43"/>
      <c r="C969" s="204" t="s">
        <v>1315</v>
      </c>
      <c r="D969" s="204" t="s">
        <v>185</v>
      </c>
      <c r="E969" s="205" t="s">
        <v>1316</v>
      </c>
      <c r="F969" s="206" t="s">
        <v>1317</v>
      </c>
      <c r="G969" s="207" t="s">
        <v>291</v>
      </c>
      <c r="H969" s="208">
        <v>68.04</v>
      </c>
      <c r="I969" s="209"/>
      <c r="J969" s="210">
        <f>ROUND(I969*H969,2)</f>
        <v>0</v>
      </c>
      <c r="K969" s="206" t="s">
        <v>189</v>
      </c>
      <c r="L969" s="63"/>
      <c r="M969" s="211" t="s">
        <v>34</v>
      </c>
      <c r="N969" s="212" t="s">
        <v>49</v>
      </c>
      <c r="O969" s="44"/>
      <c r="P969" s="213">
        <f>O969*H969</f>
        <v>0</v>
      </c>
      <c r="Q969" s="213">
        <v>0</v>
      </c>
      <c r="R969" s="213">
        <f>Q969*H969</f>
        <v>0</v>
      </c>
      <c r="S969" s="213">
        <v>0.046</v>
      </c>
      <c r="T969" s="214">
        <f>S969*H969</f>
        <v>3.12984</v>
      </c>
      <c r="AR969" s="25" t="s">
        <v>190</v>
      </c>
      <c r="AT969" s="25" t="s">
        <v>185</v>
      </c>
      <c r="AU969" s="25" t="s">
        <v>196</v>
      </c>
      <c r="AY969" s="25" t="s">
        <v>183</v>
      </c>
      <c r="BE969" s="215">
        <f>IF(N969="základní",J969,0)</f>
        <v>0</v>
      </c>
      <c r="BF969" s="215">
        <f>IF(N969="snížená",J969,0)</f>
        <v>0</v>
      </c>
      <c r="BG969" s="215">
        <f>IF(N969="zákl. přenesená",J969,0)</f>
        <v>0</v>
      </c>
      <c r="BH969" s="215">
        <f>IF(N969="sníž. přenesená",J969,0)</f>
        <v>0</v>
      </c>
      <c r="BI969" s="215">
        <f>IF(N969="nulová",J969,0)</f>
        <v>0</v>
      </c>
      <c r="BJ969" s="25" t="s">
        <v>85</v>
      </c>
      <c r="BK969" s="215">
        <f>ROUND(I969*H969,2)</f>
        <v>0</v>
      </c>
      <c r="BL969" s="25" t="s">
        <v>190</v>
      </c>
      <c r="BM969" s="25" t="s">
        <v>1318</v>
      </c>
    </row>
    <row r="970" spans="2:51" s="12" customFormat="1" ht="13.5">
      <c r="B970" s="216"/>
      <c r="C970" s="217"/>
      <c r="D970" s="218" t="s">
        <v>192</v>
      </c>
      <c r="E970" s="219" t="s">
        <v>34</v>
      </c>
      <c r="F970" s="220" t="s">
        <v>1319</v>
      </c>
      <c r="G970" s="217"/>
      <c r="H970" s="221" t="s">
        <v>34</v>
      </c>
      <c r="I970" s="222"/>
      <c r="J970" s="217"/>
      <c r="K970" s="217"/>
      <c r="L970" s="223"/>
      <c r="M970" s="224"/>
      <c r="N970" s="225"/>
      <c r="O970" s="225"/>
      <c r="P970" s="225"/>
      <c r="Q970" s="225"/>
      <c r="R970" s="225"/>
      <c r="S970" s="225"/>
      <c r="T970" s="226"/>
      <c r="AT970" s="227" t="s">
        <v>192</v>
      </c>
      <c r="AU970" s="227" t="s">
        <v>196</v>
      </c>
      <c r="AV970" s="12" t="s">
        <v>85</v>
      </c>
      <c r="AW970" s="12" t="s">
        <v>41</v>
      </c>
      <c r="AX970" s="12" t="s">
        <v>78</v>
      </c>
      <c r="AY970" s="227" t="s">
        <v>183</v>
      </c>
    </row>
    <row r="971" spans="2:51" s="13" customFormat="1" ht="13.5">
      <c r="B971" s="228"/>
      <c r="C971" s="229"/>
      <c r="D971" s="218" t="s">
        <v>192</v>
      </c>
      <c r="E971" s="230" t="s">
        <v>34</v>
      </c>
      <c r="F971" s="231" t="s">
        <v>1320</v>
      </c>
      <c r="G971" s="229"/>
      <c r="H971" s="232">
        <v>68.04</v>
      </c>
      <c r="I971" s="233"/>
      <c r="J971" s="229"/>
      <c r="K971" s="229"/>
      <c r="L971" s="234"/>
      <c r="M971" s="235"/>
      <c r="N971" s="236"/>
      <c r="O971" s="236"/>
      <c r="P971" s="236"/>
      <c r="Q971" s="236"/>
      <c r="R971" s="236"/>
      <c r="S971" s="236"/>
      <c r="T971" s="237"/>
      <c r="AT971" s="238" t="s">
        <v>192</v>
      </c>
      <c r="AU971" s="238" t="s">
        <v>196</v>
      </c>
      <c r="AV971" s="13" t="s">
        <v>89</v>
      </c>
      <c r="AW971" s="13" t="s">
        <v>41</v>
      </c>
      <c r="AX971" s="13" t="s">
        <v>78</v>
      </c>
      <c r="AY971" s="238" t="s">
        <v>183</v>
      </c>
    </row>
    <row r="972" spans="2:51" s="14" customFormat="1" ht="13.5">
      <c r="B972" s="239"/>
      <c r="C972" s="240"/>
      <c r="D972" s="252" t="s">
        <v>192</v>
      </c>
      <c r="E972" s="262" t="s">
        <v>34</v>
      </c>
      <c r="F972" s="263" t="s">
        <v>195</v>
      </c>
      <c r="G972" s="240"/>
      <c r="H972" s="264">
        <v>68.04</v>
      </c>
      <c r="I972" s="244"/>
      <c r="J972" s="240"/>
      <c r="K972" s="240"/>
      <c r="L972" s="245"/>
      <c r="M972" s="246"/>
      <c r="N972" s="247"/>
      <c r="O972" s="247"/>
      <c r="P972" s="247"/>
      <c r="Q972" s="247"/>
      <c r="R972" s="247"/>
      <c r="S972" s="247"/>
      <c r="T972" s="248"/>
      <c r="AT972" s="249" t="s">
        <v>192</v>
      </c>
      <c r="AU972" s="249" t="s">
        <v>196</v>
      </c>
      <c r="AV972" s="14" t="s">
        <v>196</v>
      </c>
      <c r="AW972" s="14" t="s">
        <v>41</v>
      </c>
      <c r="AX972" s="14" t="s">
        <v>85</v>
      </c>
      <c r="AY972" s="249" t="s">
        <v>183</v>
      </c>
    </row>
    <row r="973" spans="2:65" s="1" customFormat="1" ht="25.5" customHeight="1">
      <c r="B973" s="43"/>
      <c r="C973" s="204" t="s">
        <v>1321</v>
      </c>
      <c r="D973" s="204" t="s">
        <v>185</v>
      </c>
      <c r="E973" s="205" t="s">
        <v>1322</v>
      </c>
      <c r="F973" s="206" t="s">
        <v>1323</v>
      </c>
      <c r="G973" s="207" t="s">
        <v>291</v>
      </c>
      <c r="H973" s="208">
        <v>121.176</v>
      </c>
      <c r="I973" s="209"/>
      <c r="J973" s="210">
        <f>ROUND(I973*H973,2)</f>
        <v>0</v>
      </c>
      <c r="K973" s="206" t="s">
        <v>189</v>
      </c>
      <c r="L973" s="63"/>
      <c r="M973" s="211" t="s">
        <v>34</v>
      </c>
      <c r="N973" s="212" t="s">
        <v>49</v>
      </c>
      <c r="O973" s="44"/>
      <c r="P973" s="213">
        <f>O973*H973</f>
        <v>0</v>
      </c>
      <c r="Q973" s="213">
        <v>0</v>
      </c>
      <c r="R973" s="213">
        <f>Q973*H973</f>
        <v>0</v>
      </c>
      <c r="S973" s="213">
        <v>0.05</v>
      </c>
      <c r="T973" s="214">
        <f>S973*H973</f>
        <v>6.058800000000001</v>
      </c>
      <c r="AR973" s="25" t="s">
        <v>190</v>
      </c>
      <c r="AT973" s="25" t="s">
        <v>185</v>
      </c>
      <c r="AU973" s="25" t="s">
        <v>196</v>
      </c>
      <c r="AY973" s="25" t="s">
        <v>183</v>
      </c>
      <c r="BE973" s="215">
        <f>IF(N973="základní",J973,0)</f>
        <v>0</v>
      </c>
      <c r="BF973" s="215">
        <f>IF(N973="snížená",J973,0)</f>
        <v>0</v>
      </c>
      <c r="BG973" s="215">
        <f>IF(N973="zákl. přenesená",J973,0)</f>
        <v>0</v>
      </c>
      <c r="BH973" s="215">
        <f>IF(N973="sníž. přenesená",J973,0)</f>
        <v>0</v>
      </c>
      <c r="BI973" s="215">
        <f>IF(N973="nulová",J973,0)</f>
        <v>0</v>
      </c>
      <c r="BJ973" s="25" t="s">
        <v>85</v>
      </c>
      <c r="BK973" s="215">
        <f>ROUND(I973*H973,2)</f>
        <v>0</v>
      </c>
      <c r="BL973" s="25" t="s">
        <v>190</v>
      </c>
      <c r="BM973" s="25" t="s">
        <v>1324</v>
      </c>
    </row>
    <row r="974" spans="2:51" s="12" customFormat="1" ht="13.5">
      <c r="B974" s="216"/>
      <c r="C974" s="217"/>
      <c r="D974" s="218" t="s">
        <v>192</v>
      </c>
      <c r="E974" s="219" t="s">
        <v>34</v>
      </c>
      <c r="F974" s="220" t="s">
        <v>1325</v>
      </c>
      <c r="G974" s="217"/>
      <c r="H974" s="221" t="s">
        <v>34</v>
      </c>
      <c r="I974" s="222"/>
      <c r="J974" s="217"/>
      <c r="K974" s="217"/>
      <c r="L974" s="223"/>
      <c r="M974" s="224"/>
      <c r="N974" s="225"/>
      <c r="O974" s="225"/>
      <c r="P974" s="225"/>
      <c r="Q974" s="225"/>
      <c r="R974" s="225"/>
      <c r="S974" s="225"/>
      <c r="T974" s="226"/>
      <c r="AT974" s="227" t="s">
        <v>192</v>
      </c>
      <c r="AU974" s="227" t="s">
        <v>196</v>
      </c>
      <c r="AV974" s="12" t="s">
        <v>85</v>
      </c>
      <c r="AW974" s="12" t="s">
        <v>41</v>
      </c>
      <c r="AX974" s="12" t="s">
        <v>78</v>
      </c>
      <c r="AY974" s="227" t="s">
        <v>183</v>
      </c>
    </row>
    <row r="975" spans="2:51" s="13" customFormat="1" ht="13.5">
      <c r="B975" s="228"/>
      <c r="C975" s="229"/>
      <c r="D975" s="218" t="s">
        <v>192</v>
      </c>
      <c r="E975" s="230" t="s">
        <v>34</v>
      </c>
      <c r="F975" s="231" t="s">
        <v>1326</v>
      </c>
      <c r="G975" s="229"/>
      <c r="H975" s="232">
        <v>121.176</v>
      </c>
      <c r="I975" s="233"/>
      <c r="J975" s="229"/>
      <c r="K975" s="229"/>
      <c r="L975" s="234"/>
      <c r="M975" s="235"/>
      <c r="N975" s="236"/>
      <c r="O975" s="236"/>
      <c r="P975" s="236"/>
      <c r="Q975" s="236"/>
      <c r="R975" s="236"/>
      <c r="S975" s="236"/>
      <c r="T975" s="237"/>
      <c r="AT975" s="238" t="s">
        <v>192</v>
      </c>
      <c r="AU975" s="238" t="s">
        <v>196</v>
      </c>
      <c r="AV975" s="13" t="s">
        <v>89</v>
      </c>
      <c r="AW975" s="13" t="s">
        <v>41</v>
      </c>
      <c r="AX975" s="13" t="s">
        <v>78</v>
      </c>
      <c r="AY975" s="238" t="s">
        <v>183</v>
      </c>
    </row>
    <row r="976" spans="2:51" s="14" customFormat="1" ht="13.5">
      <c r="B976" s="239"/>
      <c r="C976" s="240"/>
      <c r="D976" s="252" t="s">
        <v>192</v>
      </c>
      <c r="E976" s="262" t="s">
        <v>34</v>
      </c>
      <c r="F976" s="263" t="s">
        <v>195</v>
      </c>
      <c r="G976" s="240"/>
      <c r="H976" s="264">
        <v>121.176</v>
      </c>
      <c r="I976" s="244"/>
      <c r="J976" s="240"/>
      <c r="K976" s="240"/>
      <c r="L976" s="245"/>
      <c r="M976" s="246"/>
      <c r="N976" s="247"/>
      <c r="O976" s="247"/>
      <c r="P976" s="247"/>
      <c r="Q976" s="247"/>
      <c r="R976" s="247"/>
      <c r="S976" s="247"/>
      <c r="T976" s="248"/>
      <c r="AT976" s="249" t="s">
        <v>192</v>
      </c>
      <c r="AU976" s="249" t="s">
        <v>196</v>
      </c>
      <c r="AV976" s="14" t="s">
        <v>196</v>
      </c>
      <c r="AW976" s="14" t="s">
        <v>41</v>
      </c>
      <c r="AX976" s="14" t="s">
        <v>85</v>
      </c>
      <c r="AY976" s="249" t="s">
        <v>183</v>
      </c>
    </row>
    <row r="977" spans="2:65" s="1" customFormat="1" ht="25.5" customHeight="1">
      <c r="B977" s="43"/>
      <c r="C977" s="204" t="s">
        <v>1327</v>
      </c>
      <c r="D977" s="204" t="s">
        <v>185</v>
      </c>
      <c r="E977" s="205" t="s">
        <v>1328</v>
      </c>
      <c r="F977" s="206" t="s">
        <v>1329</v>
      </c>
      <c r="G977" s="207" t="s">
        <v>665</v>
      </c>
      <c r="H977" s="208">
        <v>320</v>
      </c>
      <c r="I977" s="209"/>
      <c r="J977" s="210">
        <f>ROUND(I977*H977,2)</f>
        <v>0</v>
      </c>
      <c r="K977" s="206" t="s">
        <v>189</v>
      </c>
      <c r="L977" s="63"/>
      <c r="M977" s="211" t="s">
        <v>34</v>
      </c>
      <c r="N977" s="212" t="s">
        <v>49</v>
      </c>
      <c r="O977" s="44"/>
      <c r="P977" s="213">
        <f>O977*H977</f>
        <v>0</v>
      </c>
      <c r="Q977" s="213">
        <v>0</v>
      </c>
      <c r="R977" s="213">
        <f>Q977*H977</f>
        <v>0</v>
      </c>
      <c r="S977" s="213">
        <v>0.001</v>
      </c>
      <c r="T977" s="214">
        <f>S977*H977</f>
        <v>0.32</v>
      </c>
      <c r="AR977" s="25" t="s">
        <v>190</v>
      </c>
      <c r="AT977" s="25" t="s">
        <v>185</v>
      </c>
      <c r="AU977" s="25" t="s">
        <v>196</v>
      </c>
      <c r="AY977" s="25" t="s">
        <v>183</v>
      </c>
      <c r="BE977" s="215">
        <f>IF(N977="základní",J977,0)</f>
        <v>0</v>
      </c>
      <c r="BF977" s="215">
        <f>IF(N977="snížená",J977,0)</f>
        <v>0</v>
      </c>
      <c r="BG977" s="215">
        <f>IF(N977="zákl. přenesená",J977,0)</f>
        <v>0</v>
      </c>
      <c r="BH977" s="215">
        <f>IF(N977="sníž. přenesená",J977,0)</f>
        <v>0</v>
      </c>
      <c r="BI977" s="215">
        <f>IF(N977="nulová",J977,0)</f>
        <v>0</v>
      </c>
      <c r="BJ977" s="25" t="s">
        <v>85</v>
      </c>
      <c r="BK977" s="215">
        <f>ROUND(I977*H977,2)</f>
        <v>0</v>
      </c>
      <c r="BL977" s="25" t="s">
        <v>190</v>
      </c>
      <c r="BM977" s="25" t="s">
        <v>1330</v>
      </c>
    </row>
    <row r="978" spans="2:51" s="12" customFormat="1" ht="13.5">
      <c r="B978" s="216"/>
      <c r="C978" s="217"/>
      <c r="D978" s="218" t="s">
        <v>192</v>
      </c>
      <c r="E978" s="219" t="s">
        <v>34</v>
      </c>
      <c r="F978" s="220" t="s">
        <v>1331</v>
      </c>
      <c r="G978" s="217"/>
      <c r="H978" s="221" t="s">
        <v>34</v>
      </c>
      <c r="I978" s="222"/>
      <c r="J978" s="217"/>
      <c r="K978" s="217"/>
      <c r="L978" s="223"/>
      <c r="M978" s="224"/>
      <c r="N978" s="225"/>
      <c r="O978" s="225"/>
      <c r="P978" s="225"/>
      <c r="Q978" s="225"/>
      <c r="R978" s="225"/>
      <c r="S978" s="225"/>
      <c r="T978" s="226"/>
      <c r="AT978" s="227" t="s">
        <v>192</v>
      </c>
      <c r="AU978" s="227" t="s">
        <v>196</v>
      </c>
      <c r="AV978" s="12" t="s">
        <v>85</v>
      </c>
      <c r="AW978" s="12" t="s">
        <v>41</v>
      </c>
      <c r="AX978" s="12" t="s">
        <v>78</v>
      </c>
      <c r="AY978" s="227" t="s">
        <v>183</v>
      </c>
    </row>
    <row r="979" spans="2:51" s="13" customFormat="1" ht="13.5">
      <c r="B979" s="228"/>
      <c r="C979" s="229"/>
      <c r="D979" s="218" t="s">
        <v>192</v>
      </c>
      <c r="E979" s="230" t="s">
        <v>34</v>
      </c>
      <c r="F979" s="231" t="s">
        <v>1332</v>
      </c>
      <c r="G979" s="229"/>
      <c r="H979" s="232">
        <v>320</v>
      </c>
      <c r="I979" s="233"/>
      <c r="J979" s="229"/>
      <c r="K979" s="229"/>
      <c r="L979" s="234"/>
      <c r="M979" s="235"/>
      <c r="N979" s="236"/>
      <c r="O979" s="236"/>
      <c r="P979" s="236"/>
      <c r="Q979" s="236"/>
      <c r="R979" s="236"/>
      <c r="S979" s="236"/>
      <c r="T979" s="237"/>
      <c r="AT979" s="238" t="s">
        <v>192</v>
      </c>
      <c r="AU979" s="238" t="s">
        <v>196</v>
      </c>
      <c r="AV979" s="13" t="s">
        <v>89</v>
      </c>
      <c r="AW979" s="13" t="s">
        <v>41</v>
      </c>
      <c r="AX979" s="13" t="s">
        <v>78</v>
      </c>
      <c r="AY979" s="238" t="s">
        <v>183</v>
      </c>
    </row>
    <row r="980" spans="2:51" s="14" customFormat="1" ht="13.5">
      <c r="B980" s="239"/>
      <c r="C980" s="240"/>
      <c r="D980" s="252" t="s">
        <v>192</v>
      </c>
      <c r="E980" s="262" t="s">
        <v>34</v>
      </c>
      <c r="F980" s="263" t="s">
        <v>195</v>
      </c>
      <c r="G980" s="240"/>
      <c r="H980" s="264">
        <v>320</v>
      </c>
      <c r="I980" s="244"/>
      <c r="J980" s="240"/>
      <c r="K980" s="240"/>
      <c r="L980" s="245"/>
      <c r="M980" s="246"/>
      <c r="N980" s="247"/>
      <c r="O980" s="247"/>
      <c r="P980" s="247"/>
      <c r="Q980" s="247"/>
      <c r="R980" s="247"/>
      <c r="S980" s="247"/>
      <c r="T980" s="248"/>
      <c r="AT980" s="249" t="s">
        <v>192</v>
      </c>
      <c r="AU980" s="249" t="s">
        <v>196</v>
      </c>
      <c r="AV980" s="14" t="s">
        <v>196</v>
      </c>
      <c r="AW980" s="14" t="s">
        <v>41</v>
      </c>
      <c r="AX980" s="14" t="s">
        <v>85</v>
      </c>
      <c r="AY980" s="249" t="s">
        <v>183</v>
      </c>
    </row>
    <row r="981" spans="2:65" s="1" customFormat="1" ht="38.25" customHeight="1">
      <c r="B981" s="43"/>
      <c r="C981" s="204" t="s">
        <v>1333</v>
      </c>
      <c r="D981" s="204" t="s">
        <v>185</v>
      </c>
      <c r="E981" s="205" t="s">
        <v>1334</v>
      </c>
      <c r="F981" s="206" t="s">
        <v>1335</v>
      </c>
      <c r="G981" s="207" t="s">
        <v>291</v>
      </c>
      <c r="H981" s="208">
        <v>32.918</v>
      </c>
      <c r="I981" s="209"/>
      <c r="J981" s="210">
        <f>ROUND(I981*H981,2)</f>
        <v>0</v>
      </c>
      <c r="K981" s="206" t="s">
        <v>189</v>
      </c>
      <c r="L981" s="63"/>
      <c r="M981" s="211" t="s">
        <v>34</v>
      </c>
      <c r="N981" s="212" t="s">
        <v>49</v>
      </c>
      <c r="O981" s="44"/>
      <c r="P981" s="213">
        <f>O981*H981</f>
        <v>0</v>
      </c>
      <c r="Q981" s="213">
        <v>0</v>
      </c>
      <c r="R981" s="213">
        <f>Q981*H981</f>
        <v>0</v>
      </c>
      <c r="S981" s="213">
        <v>0.059</v>
      </c>
      <c r="T981" s="214">
        <f>S981*H981</f>
        <v>1.942162</v>
      </c>
      <c r="AR981" s="25" t="s">
        <v>190</v>
      </c>
      <c r="AT981" s="25" t="s">
        <v>185</v>
      </c>
      <c r="AU981" s="25" t="s">
        <v>196</v>
      </c>
      <c r="AY981" s="25" t="s">
        <v>183</v>
      </c>
      <c r="BE981" s="215">
        <f>IF(N981="základní",J981,0)</f>
        <v>0</v>
      </c>
      <c r="BF981" s="215">
        <f>IF(N981="snížená",J981,0)</f>
        <v>0</v>
      </c>
      <c r="BG981" s="215">
        <f>IF(N981="zákl. přenesená",J981,0)</f>
        <v>0</v>
      </c>
      <c r="BH981" s="215">
        <f>IF(N981="sníž. přenesená",J981,0)</f>
        <v>0</v>
      </c>
      <c r="BI981" s="215">
        <f>IF(N981="nulová",J981,0)</f>
        <v>0</v>
      </c>
      <c r="BJ981" s="25" t="s">
        <v>85</v>
      </c>
      <c r="BK981" s="215">
        <f>ROUND(I981*H981,2)</f>
        <v>0</v>
      </c>
      <c r="BL981" s="25" t="s">
        <v>190</v>
      </c>
      <c r="BM981" s="25" t="s">
        <v>1336</v>
      </c>
    </row>
    <row r="982" spans="2:51" s="12" customFormat="1" ht="13.5">
      <c r="B982" s="216"/>
      <c r="C982" s="217"/>
      <c r="D982" s="218" t="s">
        <v>192</v>
      </c>
      <c r="E982" s="219" t="s">
        <v>34</v>
      </c>
      <c r="F982" s="220" t="s">
        <v>1337</v>
      </c>
      <c r="G982" s="217"/>
      <c r="H982" s="221" t="s">
        <v>34</v>
      </c>
      <c r="I982" s="222"/>
      <c r="J982" s="217"/>
      <c r="K982" s="217"/>
      <c r="L982" s="223"/>
      <c r="M982" s="224"/>
      <c r="N982" s="225"/>
      <c r="O982" s="225"/>
      <c r="P982" s="225"/>
      <c r="Q982" s="225"/>
      <c r="R982" s="225"/>
      <c r="S982" s="225"/>
      <c r="T982" s="226"/>
      <c r="AT982" s="227" t="s">
        <v>192</v>
      </c>
      <c r="AU982" s="227" t="s">
        <v>196</v>
      </c>
      <c r="AV982" s="12" t="s">
        <v>85</v>
      </c>
      <c r="AW982" s="12" t="s">
        <v>41</v>
      </c>
      <c r="AX982" s="12" t="s">
        <v>78</v>
      </c>
      <c r="AY982" s="227" t="s">
        <v>183</v>
      </c>
    </row>
    <row r="983" spans="2:51" s="13" customFormat="1" ht="13.5">
      <c r="B983" s="228"/>
      <c r="C983" s="229"/>
      <c r="D983" s="218" t="s">
        <v>192</v>
      </c>
      <c r="E983" s="230" t="s">
        <v>34</v>
      </c>
      <c r="F983" s="231" t="s">
        <v>1338</v>
      </c>
      <c r="G983" s="229"/>
      <c r="H983" s="232">
        <v>32.918</v>
      </c>
      <c r="I983" s="233"/>
      <c r="J983" s="229"/>
      <c r="K983" s="229"/>
      <c r="L983" s="234"/>
      <c r="M983" s="235"/>
      <c r="N983" s="236"/>
      <c r="O983" s="236"/>
      <c r="P983" s="236"/>
      <c r="Q983" s="236"/>
      <c r="R983" s="236"/>
      <c r="S983" s="236"/>
      <c r="T983" s="237"/>
      <c r="AT983" s="238" t="s">
        <v>192</v>
      </c>
      <c r="AU983" s="238" t="s">
        <v>196</v>
      </c>
      <c r="AV983" s="13" t="s">
        <v>89</v>
      </c>
      <c r="AW983" s="13" t="s">
        <v>41</v>
      </c>
      <c r="AX983" s="13" t="s">
        <v>78</v>
      </c>
      <c r="AY983" s="238" t="s">
        <v>183</v>
      </c>
    </row>
    <row r="984" spans="2:51" s="14" customFormat="1" ht="13.5">
      <c r="B984" s="239"/>
      <c r="C984" s="240"/>
      <c r="D984" s="252" t="s">
        <v>192</v>
      </c>
      <c r="E984" s="262" t="s">
        <v>34</v>
      </c>
      <c r="F984" s="263" t="s">
        <v>195</v>
      </c>
      <c r="G984" s="240"/>
      <c r="H984" s="264">
        <v>32.918</v>
      </c>
      <c r="I984" s="244"/>
      <c r="J984" s="240"/>
      <c r="K984" s="240"/>
      <c r="L984" s="245"/>
      <c r="M984" s="246"/>
      <c r="N984" s="247"/>
      <c r="O984" s="247"/>
      <c r="P984" s="247"/>
      <c r="Q984" s="247"/>
      <c r="R984" s="247"/>
      <c r="S984" s="247"/>
      <c r="T984" s="248"/>
      <c r="AT984" s="249" t="s">
        <v>192</v>
      </c>
      <c r="AU984" s="249" t="s">
        <v>196</v>
      </c>
      <c r="AV984" s="14" t="s">
        <v>196</v>
      </c>
      <c r="AW984" s="14" t="s">
        <v>41</v>
      </c>
      <c r="AX984" s="14" t="s">
        <v>85</v>
      </c>
      <c r="AY984" s="249" t="s">
        <v>183</v>
      </c>
    </row>
    <row r="985" spans="2:65" s="1" customFormat="1" ht="25.5" customHeight="1">
      <c r="B985" s="43"/>
      <c r="C985" s="204" t="s">
        <v>1339</v>
      </c>
      <c r="D985" s="204" t="s">
        <v>185</v>
      </c>
      <c r="E985" s="205" t="s">
        <v>1340</v>
      </c>
      <c r="F985" s="206" t="s">
        <v>1341</v>
      </c>
      <c r="G985" s="207" t="s">
        <v>344</v>
      </c>
      <c r="H985" s="208">
        <v>2</v>
      </c>
      <c r="I985" s="209"/>
      <c r="J985" s="210">
        <f>ROUND(I985*H985,2)</f>
        <v>0</v>
      </c>
      <c r="K985" s="206" t="s">
        <v>189</v>
      </c>
      <c r="L985" s="63"/>
      <c r="M985" s="211" t="s">
        <v>34</v>
      </c>
      <c r="N985" s="212" t="s">
        <v>49</v>
      </c>
      <c r="O985" s="44"/>
      <c r="P985" s="213">
        <f>O985*H985</f>
        <v>0</v>
      </c>
      <c r="Q985" s="213">
        <v>0</v>
      </c>
      <c r="R985" s="213">
        <f>Q985*H985</f>
        <v>0</v>
      </c>
      <c r="S985" s="213">
        <v>0.165</v>
      </c>
      <c r="T985" s="214">
        <f>S985*H985</f>
        <v>0.33</v>
      </c>
      <c r="AR985" s="25" t="s">
        <v>190</v>
      </c>
      <c r="AT985" s="25" t="s">
        <v>185</v>
      </c>
      <c r="AU985" s="25" t="s">
        <v>196</v>
      </c>
      <c r="AY985" s="25" t="s">
        <v>183</v>
      </c>
      <c r="BE985" s="215">
        <f>IF(N985="základní",J985,0)</f>
        <v>0</v>
      </c>
      <c r="BF985" s="215">
        <f>IF(N985="snížená",J985,0)</f>
        <v>0</v>
      </c>
      <c r="BG985" s="215">
        <f>IF(N985="zákl. přenesená",J985,0)</f>
        <v>0</v>
      </c>
      <c r="BH985" s="215">
        <f>IF(N985="sníž. přenesená",J985,0)</f>
        <v>0</v>
      </c>
      <c r="BI985" s="215">
        <f>IF(N985="nulová",J985,0)</f>
        <v>0</v>
      </c>
      <c r="BJ985" s="25" t="s">
        <v>85</v>
      </c>
      <c r="BK985" s="215">
        <f>ROUND(I985*H985,2)</f>
        <v>0</v>
      </c>
      <c r="BL985" s="25" t="s">
        <v>190</v>
      </c>
      <c r="BM985" s="25" t="s">
        <v>1342</v>
      </c>
    </row>
    <row r="986" spans="2:51" s="13" customFormat="1" ht="13.5">
      <c r="B986" s="228"/>
      <c r="C986" s="229"/>
      <c r="D986" s="218" t="s">
        <v>192</v>
      </c>
      <c r="E986" s="230" t="s">
        <v>34</v>
      </c>
      <c r="F986" s="231" t="s">
        <v>1343</v>
      </c>
      <c r="G986" s="229"/>
      <c r="H986" s="232">
        <v>2</v>
      </c>
      <c r="I986" s="233"/>
      <c r="J986" s="229"/>
      <c r="K986" s="229"/>
      <c r="L986" s="234"/>
      <c r="M986" s="235"/>
      <c r="N986" s="236"/>
      <c r="O986" s="236"/>
      <c r="P986" s="236"/>
      <c r="Q986" s="236"/>
      <c r="R986" s="236"/>
      <c r="S986" s="236"/>
      <c r="T986" s="237"/>
      <c r="AT986" s="238" t="s">
        <v>192</v>
      </c>
      <c r="AU986" s="238" t="s">
        <v>196</v>
      </c>
      <c r="AV986" s="13" t="s">
        <v>89</v>
      </c>
      <c r="AW986" s="13" t="s">
        <v>41</v>
      </c>
      <c r="AX986" s="13" t="s">
        <v>78</v>
      </c>
      <c r="AY986" s="238" t="s">
        <v>183</v>
      </c>
    </row>
    <row r="987" spans="2:51" s="14" customFormat="1" ht="13.5">
      <c r="B987" s="239"/>
      <c r="C987" s="240"/>
      <c r="D987" s="252" t="s">
        <v>192</v>
      </c>
      <c r="E987" s="262" t="s">
        <v>34</v>
      </c>
      <c r="F987" s="263" t="s">
        <v>195</v>
      </c>
      <c r="G987" s="240"/>
      <c r="H987" s="264">
        <v>2</v>
      </c>
      <c r="I987" s="244"/>
      <c r="J987" s="240"/>
      <c r="K987" s="240"/>
      <c r="L987" s="245"/>
      <c r="M987" s="246"/>
      <c r="N987" s="247"/>
      <c r="O987" s="247"/>
      <c r="P987" s="247"/>
      <c r="Q987" s="247"/>
      <c r="R987" s="247"/>
      <c r="S987" s="247"/>
      <c r="T987" s="248"/>
      <c r="AT987" s="249" t="s">
        <v>192</v>
      </c>
      <c r="AU987" s="249" t="s">
        <v>196</v>
      </c>
      <c r="AV987" s="14" t="s">
        <v>196</v>
      </c>
      <c r="AW987" s="14" t="s">
        <v>41</v>
      </c>
      <c r="AX987" s="14" t="s">
        <v>85</v>
      </c>
      <c r="AY987" s="249" t="s">
        <v>183</v>
      </c>
    </row>
    <row r="988" spans="2:65" s="1" customFormat="1" ht="25.5" customHeight="1">
      <c r="B988" s="43"/>
      <c r="C988" s="204" t="s">
        <v>1344</v>
      </c>
      <c r="D988" s="204" t="s">
        <v>185</v>
      </c>
      <c r="E988" s="205" t="s">
        <v>1345</v>
      </c>
      <c r="F988" s="206" t="s">
        <v>1346</v>
      </c>
      <c r="G988" s="207" t="s">
        <v>344</v>
      </c>
      <c r="H988" s="208">
        <v>1</v>
      </c>
      <c r="I988" s="209"/>
      <c r="J988" s="210">
        <f>ROUND(I988*H988,2)</f>
        <v>0</v>
      </c>
      <c r="K988" s="206" t="s">
        <v>189</v>
      </c>
      <c r="L988" s="63"/>
      <c r="M988" s="211" t="s">
        <v>34</v>
      </c>
      <c r="N988" s="212" t="s">
        <v>49</v>
      </c>
      <c r="O988" s="44"/>
      <c r="P988" s="213">
        <f>O988*H988</f>
        <v>0</v>
      </c>
      <c r="Q988" s="213">
        <v>0</v>
      </c>
      <c r="R988" s="213">
        <f>Q988*H988</f>
        <v>0</v>
      </c>
      <c r="S988" s="213">
        <v>0.247</v>
      </c>
      <c r="T988" s="214">
        <f>S988*H988</f>
        <v>0.247</v>
      </c>
      <c r="AR988" s="25" t="s">
        <v>190</v>
      </c>
      <c r="AT988" s="25" t="s">
        <v>185</v>
      </c>
      <c r="AU988" s="25" t="s">
        <v>196</v>
      </c>
      <c r="AY988" s="25" t="s">
        <v>183</v>
      </c>
      <c r="BE988" s="215">
        <f>IF(N988="základní",J988,0)</f>
        <v>0</v>
      </c>
      <c r="BF988" s="215">
        <f>IF(N988="snížená",J988,0)</f>
        <v>0</v>
      </c>
      <c r="BG988" s="215">
        <f>IF(N988="zákl. přenesená",J988,0)</f>
        <v>0</v>
      </c>
      <c r="BH988" s="215">
        <f>IF(N988="sníž. přenesená",J988,0)</f>
        <v>0</v>
      </c>
      <c r="BI988" s="215">
        <f>IF(N988="nulová",J988,0)</f>
        <v>0</v>
      </c>
      <c r="BJ988" s="25" t="s">
        <v>85</v>
      </c>
      <c r="BK988" s="215">
        <f>ROUND(I988*H988,2)</f>
        <v>0</v>
      </c>
      <c r="BL988" s="25" t="s">
        <v>190</v>
      </c>
      <c r="BM988" s="25" t="s">
        <v>1347</v>
      </c>
    </row>
    <row r="989" spans="2:51" s="13" customFormat="1" ht="13.5">
      <c r="B989" s="228"/>
      <c r="C989" s="229"/>
      <c r="D989" s="218" t="s">
        <v>192</v>
      </c>
      <c r="E989" s="230" t="s">
        <v>34</v>
      </c>
      <c r="F989" s="231" t="s">
        <v>1348</v>
      </c>
      <c r="G989" s="229"/>
      <c r="H989" s="232">
        <v>1</v>
      </c>
      <c r="I989" s="233"/>
      <c r="J989" s="229"/>
      <c r="K989" s="229"/>
      <c r="L989" s="234"/>
      <c r="M989" s="235"/>
      <c r="N989" s="236"/>
      <c r="O989" s="236"/>
      <c r="P989" s="236"/>
      <c r="Q989" s="236"/>
      <c r="R989" s="236"/>
      <c r="S989" s="236"/>
      <c r="T989" s="237"/>
      <c r="AT989" s="238" t="s">
        <v>192</v>
      </c>
      <c r="AU989" s="238" t="s">
        <v>196</v>
      </c>
      <c r="AV989" s="13" t="s">
        <v>89</v>
      </c>
      <c r="AW989" s="13" t="s">
        <v>41</v>
      </c>
      <c r="AX989" s="13" t="s">
        <v>78</v>
      </c>
      <c r="AY989" s="238" t="s">
        <v>183</v>
      </c>
    </row>
    <row r="990" spans="2:51" s="14" customFormat="1" ht="13.5">
      <c r="B990" s="239"/>
      <c r="C990" s="240"/>
      <c r="D990" s="252" t="s">
        <v>192</v>
      </c>
      <c r="E990" s="262" t="s">
        <v>34</v>
      </c>
      <c r="F990" s="263" t="s">
        <v>195</v>
      </c>
      <c r="G990" s="240"/>
      <c r="H990" s="264">
        <v>1</v>
      </c>
      <c r="I990" s="244"/>
      <c r="J990" s="240"/>
      <c r="K990" s="240"/>
      <c r="L990" s="245"/>
      <c r="M990" s="246"/>
      <c r="N990" s="247"/>
      <c r="O990" s="247"/>
      <c r="P990" s="247"/>
      <c r="Q990" s="247"/>
      <c r="R990" s="247"/>
      <c r="S990" s="247"/>
      <c r="T990" s="248"/>
      <c r="AT990" s="249" t="s">
        <v>192</v>
      </c>
      <c r="AU990" s="249" t="s">
        <v>196</v>
      </c>
      <c r="AV990" s="14" t="s">
        <v>196</v>
      </c>
      <c r="AW990" s="14" t="s">
        <v>41</v>
      </c>
      <c r="AX990" s="14" t="s">
        <v>85</v>
      </c>
      <c r="AY990" s="249" t="s">
        <v>183</v>
      </c>
    </row>
    <row r="991" spans="2:65" s="1" customFormat="1" ht="25.5" customHeight="1">
      <c r="B991" s="43"/>
      <c r="C991" s="204" t="s">
        <v>1349</v>
      </c>
      <c r="D991" s="204" t="s">
        <v>185</v>
      </c>
      <c r="E991" s="205" t="s">
        <v>1350</v>
      </c>
      <c r="F991" s="206" t="s">
        <v>1351</v>
      </c>
      <c r="G991" s="207" t="s">
        <v>465</v>
      </c>
      <c r="H991" s="208">
        <v>0.6</v>
      </c>
      <c r="I991" s="209"/>
      <c r="J991" s="210">
        <f>ROUND(I991*H991,2)</f>
        <v>0</v>
      </c>
      <c r="K991" s="206" t="s">
        <v>189</v>
      </c>
      <c r="L991" s="63"/>
      <c r="M991" s="211" t="s">
        <v>34</v>
      </c>
      <c r="N991" s="212" t="s">
        <v>49</v>
      </c>
      <c r="O991" s="44"/>
      <c r="P991" s="213">
        <f>O991*H991</f>
        <v>0</v>
      </c>
      <c r="Q991" s="213">
        <v>0.00082</v>
      </c>
      <c r="R991" s="213">
        <f>Q991*H991</f>
        <v>0.0004919999999999999</v>
      </c>
      <c r="S991" s="213">
        <v>0.011</v>
      </c>
      <c r="T991" s="214">
        <f>S991*H991</f>
        <v>0.006599999999999999</v>
      </c>
      <c r="AR991" s="25" t="s">
        <v>190</v>
      </c>
      <c r="AT991" s="25" t="s">
        <v>185</v>
      </c>
      <c r="AU991" s="25" t="s">
        <v>196</v>
      </c>
      <c r="AY991" s="25" t="s">
        <v>183</v>
      </c>
      <c r="BE991" s="215">
        <f>IF(N991="základní",J991,0)</f>
        <v>0</v>
      </c>
      <c r="BF991" s="215">
        <f>IF(N991="snížená",J991,0)</f>
        <v>0</v>
      </c>
      <c r="BG991" s="215">
        <f>IF(N991="zákl. přenesená",J991,0)</f>
        <v>0</v>
      </c>
      <c r="BH991" s="215">
        <f>IF(N991="sníž. přenesená",J991,0)</f>
        <v>0</v>
      </c>
      <c r="BI991" s="215">
        <f>IF(N991="nulová",J991,0)</f>
        <v>0</v>
      </c>
      <c r="BJ991" s="25" t="s">
        <v>85</v>
      </c>
      <c r="BK991" s="215">
        <f>ROUND(I991*H991,2)</f>
        <v>0</v>
      </c>
      <c r="BL991" s="25" t="s">
        <v>190</v>
      </c>
      <c r="BM991" s="25" t="s">
        <v>1352</v>
      </c>
    </row>
    <row r="992" spans="2:51" s="13" customFormat="1" ht="13.5">
      <c r="B992" s="228"/>
      <c r="C992" s="229"/>
      <c r="D992" s="218" t="s">
        <v>192</v>
      </c>
      <c r="E992" s="230" t="s">
        <v>34</v>
      </c>
      <c r="F992" s="231" t="s">
        <v>1353</v>
      </c>
      <c r="G992" s="229"/>
      <c r="H992" s="232">
        <v>0.6</v>
      </c>
      <c r="I992" s="233"/>
      <c r="J992" s="229"/>
      <c r="K992" s="229"/>
      <c r="L992" s="234"/>
      <c r="M992" s="235"/>
      <c r="N992" s="236"/>
      <c r="O992" s="236"/>
      <c r="P992" s="236"/>
      <c r="Q992" s="236"/>
      <c r="R992" s="236"/>
      <c r="S992" s="236"/>
      <c r="T992" s="237"/>
      <c r="AT992" s="238" t="s">
        <v>192</v>
      </c>
      <c r="AU992" s="238" t="s">
        <v>196</v>
      </c>
      <c r="AV992" s="13" t="s">
        <v>89</v>
      </c>
      <c r="AW992" s="13" t="s">
        <v>41</v>
      </c>
      <c r="AX992" s="13" t="s">
        <v>78</v>
      </c>
      <c r="AY992" s="238" t="s">
        <v>183</v>
      </c>
    </row>
    <row r="993" spans="2:51" s="14" customFormat="1" ht="13.5">
      <c r="B993" s="239"/>
      <c r="C993" s="240"/>
      <c r="D993" s="252" t="s">
        <v>192</v>
      </c>
      <c r="E993" s="262" t="s">
        <v>34</v>
      </c>
      <c r="F993" s="263" t="s">
        <v>195</v>
      </c>
      <c r="G993" s="240"/>
      <c r="H993" s="264">
        <v>0.6</v>
      </c>
      <c r="I993" s="244"/>
      <c r="J993" s="240"/>
      <c r="K993" s="240"/>
      <c r="L993" s="245"/>
      <c r="M993" s="246"/>
      <c r="N993" s="247"/>
      <c r="O993" s="247"/>
      <c r="P993" s="247"/>
      <c r="Q993" s="247"/>
      <c r="R993" s="247"/>
      <c r="S993" s="247"/>
      <c r="T993" s="248"/>
      <c r="AT993" s="249" t="s">
        <v>192</v>
      </c>
      <c r="AU993" s="249" t="s">
        <v>196</v>
      </c>
      <c r="AV993" s="14" t="s">
        <v>196</v>
      </c>
      <c r="AW993" s="14" t="s">
        <v>41</v>
      </c>
      <c r="AX993" s="14" t="s">
        <v>85</v>
      </c>
      <c r="AY993" s="249" t="s">
        <v>183</v>
      </c>
    </row>
    <row r="994" spans="2:65" s="1" customFormat="1" ht="25.5" customHeight="1">
      <c r="B994" s="43"/>
      <c r="C994" s="204" t="s">
        <v>1354</v>
      </c>
      <c r="D994" s="204" t="s">
        <v>185</v>
      </c>
      <c r="E994" s="205" t="s">
        <v>1355</v>
      </c>
      <c r="F994" s="206" t="s">
        <v>1356</v>
      </c>
      <c r="G994" s="207" t="s">
        <v>465</v>
      </c>
      <c r="H994" s="208">
        <v>1.8</v>
      </c>
      <c r="I994" s="209"/>
      <c r="J994" s="210">
        <f>ROUND(I994*H994,2)</f>
        <v>0</v>
      </c>
      <c r="K994" s="206" t="s">
        <v>189</v>
      </c>
      <c r="L994" s="63"/>
      <c r="M994" s="211" t="s">
        <v>34</v>
      </c>
      <c r="N994" s="212" t="s">
        <v>49</v>
      </c>
      <c r="O994" s="44"/>
      <c r="P994" s="213">
        <f>O994*H994</f>
        <v>0</v>
      </c>
      <c r="Q994" s="213">
        <v>0.00108</v>
      </c>
      <c r="R994" s="213">
        <f>Q994*H994</f>
        <v>0.001944</v>
      </c>
      <c r="S994" s="213">
        <v>0.053</v>
      </c>
      <c r="T994" s="214">
        <f>S994*H994</f>
        <v>0.0954</v>
      </c>
      <c r="AR994" s="25" t="s">
        <v>190</v>
      </c>
      <c r="AT994" s="25" t="s">
        <v>185</v>
      </c>
      <c r="AU994" s="25" t="s">
        <v>196</v>
      </c>
      <c r="AY994" s="25" t="s">
        <v>183</v>
      </c>
      <c r="BE994" s="215">
        <f>IF(N994="základní",J994,0)</f>
        <v>0</v>
      </c>
      <c r="BF994" s="215">
        <f>IF(N994="snížená",J994,0)</f>
        <v>0</v>
      </c>
      <c r="BG994" s="215">
        <f>IF(N994="zákl. přenesená",J994,0)</f>
        <v>0</v>
      </c>
      <c r="BH994" s="215">
        <f>IF(N994="sníž. přenesená",J994,0)</f>
        <v>0</v>
      </c>
      <c r="BI994" s="215">
        <f>IF(N994="nulová",J994,0)</f>
        <v>0</v>
      </c>
      <c r="BJ994" s="25" t="s">
        <v>85</v>
      </c>
      <c r="BK994" s="215">
        <f>ROUND(I994*H994,2)</f>
        <v>0</v>
      </c>
      <c r="BL994" s="25" t="s">
        <v>190</v>
      </c>
      <c r="BM994" s="25" t="s">
        <v>1357</v>
      </c>
    </row>
    <row r="995" spans="2:51" s="13" customFormat="1" ht="13.5">
      <c r="B995" s="228"/>
      <c r="C995" s="229"/>
      <c r="D995" s="218" t="s">
        <v>192</v>
      </c>
      <c r="E995" s="230" t="s">
        <v>34</v>
      </c>
      <c r="F995" s="231" t="s">
        <v>1358</v>
      </c>
      <c r="G995" s="229"/>
      <c r="H995" s="232">
        <v>1.8</v>
      </c>
      <c r="I995" s="233"/>
      <c r="J995" s="229"/>
      <c r="K995" s="229"/>
      <c r="L995" s="234"/>
      <c r="M995" s="235"/>
      <c r="N995" s="236"/>
      <c r="O995" s="236"/>
      <c r="P995" s="236"/>
      <c r="Q995" s="236"/>
      <c r="R995" s="236"/>
      <c r="S995" s="236"/>
      <c r="T995" s="237"/>
      <c r="AT995" s="238" t="s">
        <v>192</v>
      </c>
      <c r="AU995" s="238" t="s">
        <v>196</v>
      </c>
      <c r="AV995" s="13" t="s">
        <v>89</v>
      </c>
      <c r="AW995" s="13" t="s">
        <v>41</v>
      </c>
      <c r="AX995" s="13" t="s">
        <v>78</v>
      </c>
      <c r="AY995" s="238" t="s">
        <v>183</v>
      </c>
    </row>
    <row r="996" spans="2:51" s="14" customFormat="1" ht="13.5">
      <c r="B996" s="239"/>
      <c r="C996" s="240"/>
      <c r="D996" s="218" t="s">
        <v>192</v>
      </c>
      <c r="E996" s="241" t="s">
        <v>34</v>
      </c>
      <c r="F996" s="242" t="s">
        <v>195</v>
      </c>
      <c r="G996" s="240"/>
      <c r="H996" s="243">
        <v>1.8</v>
      </c>
      <c r="I996" s="244"/>
      <c r="J996" s="240"/>
      <c r="K996" s="240"/>
      <c r="L996" s="245"/>
      <c r="M996" s="246"/>
      <c r="N996" s="247"/>
      <c r="O996" s="247"/>
      <c r="P996" s="247"/>
      <c r="Q996" s="247"/>
      <c r="R996" s="247"/>
      <c r="S996" s="247"/>
      <c r="T996" s="248"/>
      <c r="AT996" s="249" t="s">
        <v>192</v>
      </c>
      <c r="AU996" s="249" t="s">
        <v>196</v>
      </c>
      <c r="AV996" s="14" t="s">
        <v>196</v>
      </c>
      <c r="AW996" s="14" t="s">
        <v>41</v>
      </c>
      <c r="AX996" s="14" t="s">
        <v>85</v>
      </c>
      <c r="AY996" s="249" t="s">
        <v>183</v>
      </c>
    </row>
    <row r="997" spans="2:63" s="11" customFormat="1" ht="29.85" customHeight="1">
      <c r="B997" s="187"/>
      <c r="C997" s="188"/>
      <c r="D997" s="201" t="s">
        <v>77</v>
      </c>
      <c r="E997" s="202" t="s">
        <v>1359</v>
      </c>
      <c r="F997" s="202" t="s">
        <v>1360</v>
      </c>
      <c r="G997" s="188"/>
      <c r="H997" s="188"/>
      <c r="I997" s="191"/>
      <c r="J997" s="203">
        <f>BK997</f>
        <v>0</v>
      </c>
      <c r="K997" s="188"/>
      <c r="L997" s="193"/>
      <c r="M997" s="194"/>
      <c r="N997" s="195"/>
      <c r="O997" s="195"/>
      <c r="P997" s="196">
        <f>SUM(P998:P1005)</f>
        <v>0</v>
      </c>
      <c r="Q997" s="195"/>
      <c r="R997" s="196">
        <f>SUM(R998:R1005)</f>
        <v>0</v>
      </c>
      <c r="S997" s="195"/>
      <c r="T997" s="197">
        <f>SUM(T998:T1005)</f>
        <v>0</v>
      </c>
      <c r="AR997" s="198" t="s">
        <v>85</v>
      </c>
      <c r="AT997" s="199" t="s">
        <v>77</v>
      </c>
      <c r="AU997" s="199" t="s">
        <v>85</v>
      </c>
      <c r="AY997" s="198" t="s">
        <v>183</v>
      </c>
      <c r="BK997" s="200">
        <f>SUM(BK998:BK1005)</f>
        <v>0</v>
      </c>
    </row>
    <row r="998" spans="2:65" s="1" customFormat="1" ht="25.5" customHeight="1">
      <c r="B998" s="43"/>
      <c r="C998" s="204" t="s">
        <v>1361</v>
      </c>
      <c r="D998" s="204" t="s">
        <v>185</v>
      </c>
      <c r="E998" s="205" t="s">
        <v>1362</v>
      </c>
      <c r="F998" s="206" t="s">
        <v>1363</v>
      </c>
      <c r="G998" s="207" t="s">
        <v>274</v>
      </c>
      <c r="H998" s="208">
        <v>834.186</v>
      </c>
      <c r="I998" s="209"/>
      <c r="J998" s="210">
        <f>ROUND(I998*H998,2)</f>
        <v>0</v>
      </c>
      <c r="K998" s="206" t="s">
        <v>189</v>
      </c>
      <c r="L998" s="63"/>
      <c r="M998" s="211" t="s">
        <v>34</v>
      </c>
      <c r="N998" s="212" t="s">
        <v>49</v>
      </c>
      <c r="O998" s="44"/>
      <c r="P998" s="213">
        <f>O998*H998</f>
        <v>0</v>
      </c>
      <c r="Q998" s="213">
        <v>0</v>
      </c>
      <c r="R998" s="213">
        <f>Q998*H998</f>
        <v>0</v>
      </c>
      <c r="S998" s="213">
        <v>0</v>
      </c>
      <c r="T998" s="214">
        <f>S998*H998</f>
        <v>0</v>
      </c>
      <c r="AR998" s="25" t="s">
        <v>190</v>
      </c>
      <c r="AT998" s="25" t="s">
        <v>185</v>
      </c>
      <c r="AU998" s="25" t="s">
        <v>89</v>
      </c>
      <c r="AY998" s="25" t="s">
        <v>183</v>
      </c>
      <c r="BE998" s="215">
        <f>IF(N998="základní",J998,0)</f>
        <v>0</v>
      </c>
      <c r="BF998" s="215">
        <f>IF(N998="snížená",J998,0)</f>
        <v>0</v>
      </c>
      <c r="BG998" s="215">
        <f>IF(N998="zákl. přenesená",J998,0)</f>
        <v>0</v>
      </c>
      <c r="BH998" s="215">
        <f>IF(N998="sníž. přenesená",J998,0)</f>
        <v>0</v>
      </c>
      <c r="BI998" s="215">
        <f>IF(N998="nulová",J998,0)</f>
        <v>0</v>
      </c>
      <c r="BJ998" s="25" t="s">
        <v>85</v>
      </c>
      <c r="BK998" s="215">
        <f>ROUND(I998*H998,2)</f>
        <v>0</v>
      </c>
      <c r="BL998" s="25" t="s">
        <v>190</v>
      </c>
      <c r="BM998" s="25" t="s">
        <v>1364</v>
      </c>
    </row>
    <row r="999" spans="2:65" s="1" customFormat="1" ht="25.5" customHeight="1">
      <c r="B999" s="43"/>
      <c r="C999" s="204" t="s">
        <v>1365</v>
      </c>
      <c r="D999" s="204" t="s">
        <v>185</v>
      </c>
      <c r="E999" s="205" t="s">
        <v>1366</v>
      </c>
      <c r="F999" s="206" t="s">
        <v>1367</v>
      </c>
      <c r="G999" s="207" t="s">
        <v>274</v>
      </c>
      <c r="H999" s="208">
        <v>834.186</v>
      </c>
      <c r="I999" s="209"/>
      <c r="J999" s="210">
        <f>ROUND(I999*H999,2)</f>
        <v>0</v>
      </c>
      <c r="K999" s="206" t="s">
        <v>189</v>
      </c>
      <c r="L999" s="63"/>
      <c r="M999" s="211" t="s">
        <v>34</v>
      </c>
      <c r="N999" s="212" t="s">
        <v>49</v>
      </c>
      <c r="O999" s="44"/>
      <c r="P999" s="213">
        <f>O999*H999</f>
        <v>0</v>
      </c>
      <c r="Q999" s="213">
        <v>0</v>
      </c>
      <c r="R999" s="213">
        <f>Q999*H999</f>
        <v>0</v>
      </c>
      <c r="S999" s="213">
        <v>0</v>
      </c>
      <c r="T999" s="214">
        <f>S999*H999</f>
        <v>0</v>
      </c>
      <c r="AR999" s="25" t="s">
        <v>190</v>
      </c>
      <c r="AT999" s="25" t="s">
        <v>185</v>
      </c>
      <c r="AU999" s="25" t="s">
        <v>89</v>
      </c>
      <c r="AY999" s="25" t="s">
        <v>183</v>
      </c>
      <c r="BE999" s="215">
        <f>IF(N999="základní",J999,0)</f>
        <v>0</v>
      </c>
      <c r="BF999" s="215">
        <f>IF(N999="snížená",J999,0)</f>
        <v>0</v>
      </c>
      <c r="BG999" s="215">
        <f>IF(N999="zákl. přenesená",J999,0)</f>
        <v>0</v>
      </c>
      <c r="BH999" s="215">
        <f>IF(N999="sníž. přenesená",J999,0)</f>
        <v>0</v>
      </c>
      <c r="BI999" s="215">
        <f>IF(N999="nulová",J999,0)</f>
        <v>0</v>
      </c>
      <c r="BJ999" s="25" t="s">
        <v>85</v>
      </c>
      <c r="BK999" s="215">
        <f>ROUND(I999*H999,2)</f>
        <v>0</v>
      </c>
      <c r="BL999" s="25" t="s">
        <v>190</v>
      </c>
      <c r="BM999" s="25" t="s">
        <v>1368</v>
      </c>
    </row>
    <row r="1000" spans="2:65" s="1" customFormat="1" ht="25.5" customHeight="1">
      <c r="B1000" s="43"/>
      <c r="C1000" s="204" t="s">
        <v>1369</v>
      </c>
      <c r="D1000" s="204" t="s">
        <v>185</v>
      </c>
      <c r="E1000" s="205" t="s">
        <v>1370</v>
      </c>
      <c r="F1000" s="206" t="s">
        <v>1371</v>
      </c>
      <c r="G1000" s="207" t="s">
        <v>274</v>
      </c>
      <c r="H1000" s="208">
        <v>834.186</v>
      </c>
      <c r="I1000" s="209"/>
      <c r="J1000" s="210">
        <f>ROUND(I1000*H1000,2)</f>
        <v>0</v>
      </c>
      <c r="K1000" s="206" t="s">
        <v>189</v>
      </c>
      <c r="L1000" s="63"/>
      <c r="M1000" s="211" t="s">
        <v>34</v>
      </c>
      <c r="N1000" s="212" t="s">
        <v>49</v>
      </c>
      <c r="O1000" s="44"/>
      <c r="P1000" s="213">
        <f>O1000*H1000</f>
        <v>0</v>
      </c>
      <c r="Q1000" s="213">
        <v>0</v>
      </c>
      <c r="R1000" s="213">
        <f>Q1000*H1000</f>
        <v>0</v>
      </c>
      <c r="S1000" s="213">
        <v>0</v>
      </c>
      <c r="T1000" s="214">
        <f>S1000*H1000</f>
        <v>0</v>
      </c>
      <c r="AR1000" s="25" t="s">
        <v>190</v>
      </c>
      <c r="AT1000" s="25" t="s">
        <v>185</v>
      </c>
      <c r="AU1000" s="25" t="s">
        <v>89</v>
      </c>
      <c r="AY1000" s="25" t="s">
        <v>183</v>
      </c>
      <c r="BE1000" s="215">
        <f>IF(N1000="základní",J1000,0)</f>
        <v>0</v>
      </c>
      <c r="BF1000" s="215">
        <f>IF(N1000="snížená",J1000,0)</f>
        <v>0</v>
      </c>
      <c r="BG1000" s="215">
        <f>IF(N1000="zákl. přenesená",J1000,0)</f>
        <v>0</v>
      </c>
      <c r="BH1000" s="215">
        <f>IF(N1000="sníž. přenesená",J1000,0)</f>
        <v>0</v>
      </c>
      <c r="BI1000" s="215">
        <f>IF(N1000="nulová",J1000,0)</f>
        <v>0</v>
      </c>
      <c r="BJ1000" s="25" t="s">
        <v>85</v>
      </c>
      <c r="BK1000" s="215">
        <f>ROUND(I1000*H1000,2)</f>
        <v>0</v>
      </c>
      <c r="BL1000" s="25" t="s">
        <v>190</v>
      </c>
      <c r="BM1000" s="25" t="s">
        <v>1372</v>
      </c>
    </row>
    <row r="1001" spans="2:65" s="1" customFormat="1" ht="25.5" customHeight="1">
      <c r="B1001" s="43"/>
      <c r="C1001" s="204" t="s">
        <v>1373</v>
      </c>
      <c r="D1001" s="204" t="s">
        <v>185</v>
      </c>
      <c r="E1001" s="205" t="s">
        <v>1374</v>
      </c>
      <c r="F1001" s="206" t="s">
        <v>1375</v>
      </c>
      <c r="G1001" s="207" t="s">
        <v>274</v>
      </c>
      <c r="H1001" s="208">
        <v>7507.674</v>
      </c>
      <c r="I1001" s="209"/>
      <c r="J1001" s="210">
        <f>ROUND(I1001*H1001,2)</f>
        <v>0</v>
      </c>
      <c r="K1001" s="206" t="s">
        <v>189</v>
      </c>
      <c r="L1001" s="63"/>
      <c r="M1001" s="211" t="s">
        <v>34</v>
      </c>
      <c r="N1001" s="212" t="s">
        <v>49</v>
      </c>
      <c r="O1001" s="44"/>
      <c r="P1001" s="213">
        <f>O1001*H1001</f>
        <v>0</v>
      </c>
      <c r="Q1001" s="213">
        <v>0</v>
      </c>
      <c r="R1001" s="213">
        <f>Q1001*H1001</f>
        <v>0</v>
      </c>
      <c r="S1001" s="213">
        <v>0</v>
      </c>
      <c r="T1001" s="214">
        <f>S1001*H1001</f>
        <v>0</v>
      </c>
      <c r="AR1001" s="25" t="s">
        <v>190</v>
      </c>
      <c r="AT1001" s="25" t="s">
        <v>185</v>
      </c>
      <c r="AU1001" s="25" t="s">
        <v>89</v>
      </c>
      <c r="AY1001" s="25" t="s">
        <v>183</v>
      </c>
      <c r="BE1001" s="215">
        <f>IF(N1001="základní",J1001,0)</f>
        <v>0</v>
      </c>
      <c r="BF1001" s="215">
        <f>IF(N1001="snížená",J1001,0)</f>
        <v>0</v>
      </c>
      <c r="BG1001" s="215">
        <f>IF(N1001="zákl. přenesená",J1001,0)</f>
        <v>0</v>
      </c>
      <c r="BH1001" s="215">
        <f>IF(N1001="sníž. přenesená",J1001,0)</f>
        <v>0</v>
      </c>
      <c r="BI1001" s="215">
        <f>IF(N1001="nulová",J1001,0)</f>
        <v>0</v>
      </c>
      <c r="BJ1001" s="25" t="s">
        <v>85</v>
      </c>
      <c r="BK1001" s="215">
        <f>ROUND(I1001*H1001,2)</f>
        <v>0</v>
      </c>
      <c r="BL1001" s="25" t="s">
        <v>190</v>
      </c>
      <c r="BM1001" s="25" t="s">
        <v>1376</v>
      </c>
    </row>
    <row r="1002" spans="2:51" s="13" customFormat="1" ht="13.5">
      <c r="B1002" s="228"/>
      <c r="C1002" s="229"/>
      <c r="D1002" s="252" t="s">
        <v>192</v>
      </c>
      <c r="E1002" s="229"/>
      <c r="F1002" s="275" t="s">
        <v>1377</v>
      </c>
      <c r="G1002" s="229"/>
      <c r="H1002" s="276">
        <v>7507.674</v>
      </c>
      <c r="I1002" s="233"/>
      <c r="J1002" s="229"/>
      <c r="K1002" s="229"/>
      <c r="L1002" s="234"/>
      <c r="M1002" s="235"/>
      <c r="N1002" s="236"/>
      <c r="O1002" s="236"/>
      <c r="P1002" s="236"/>
      <c r="Q1002" s="236"/>
      <c r="R1002" s="236"/>
      <c r="S1002" s="236"/>
      <c r="T1002" s="237"/>
      <c r="AT1002" s="238" t="s">
        <v>192</v>
      </c>
      <c r="AU1002" s="238" t="s">
        <v>89</v>
      </c>
      <c r="AV1002" s="13" t="s">
        <v>89</v>
      </c>
      <c r="AW1002" s="13" t="s">
        <v>6</v>
      </c>
      <c r="AX1002" s="13" t="s">
        <v>85</v>
      </c>
      <c r="AY1002" s="238" t="s">
        <v>183</v>
      </c>
    </row>
    <row r="1003" spans="2:65" s="1" customFormat="1" ht="16.5" customHeight="1">
      <c r="B1003" s="43"/>
      <c r="C1003" s="204" t="s">
        <v>1378</v>
      </c>
      <c r="D1003" s="204" t="s">
        <v>185</v>
      </c>
      <c r="E1003" s="205" t="s">
        <v>1379</v>
      </c>
      <c r="F1003" s="206" t="s">
        <v>1380</v>
      </c>
      <c r="G1003" s="207" t="s">
        <v>274</v>
      </c>
      <c r="H1003" s="208">
        <v>87.939</v>
      </c>
      <c r="I1003" s="209"/>
      <c r="J1003" s="210">
        <f>ROUND(I1003*H1003,2)</f>
        <v>0</v>
      </c>
      <c r="K1003" s="206" t="s">
        <v>189</v>
      </c>
      <c r="L1003" s="63"/>
      <c r="M1003" s="211" t="s">
        <v>34</v>
      </c>
      <c r="N1003" s="212" t="s">
        <v>49</v>
      </c>
      <c r="O1003" s="44"/>
      <c r="P1003" s="213">
        <f>O1003*H1003</f>
        <v>0</v>
      </c>
      <c r="Q1003" s="213">
        <v>0</v>
      </c>
      <c r="R1003" s="213">
        <f>Q1003*H1003</f>
        <v>0</v>
      </c>
      <c r="S1003" s="213">
        <v>0</v>
      </c>
      <c r="T1003" s="214">
        <f>S1003*H1003</f>
        <v>0</v>
      </c>
      <c r="AR1003" s="25" t="s">
        <v>190</v>
      </c>
      <c r="AT1003" s="25" t="s">
        <v>185</v>
      </c>
      <c r="AU1003" s="25" t="s">
        <v>89</v>
      </c>
      <c r="AY1003" s="25" t="s">
        <v>183</v>
      </c>
      <c r="BE1003" s="215">
        <f>IF(N1003="základní",J1003,0)</f>
        <v>0</v>
      </c>
      <c r="BF1003" s="215">
        <f>IF(N1003="snížená",J1003,0)</f>
        <v>0</v>
      </c>
      <c r="BG1003" s="215">
        <f>IF(N1003="zákl. přenesená",J1003,0)</f>
        <v>0</v>
      </c>
      <c r="BH1003" s="215">
        <f>IF(N1003="sníž. přenesená",J1003,0)</f>
        <v>0</v>
      </c>
      <c r="BI1003" s="215">
        <f>IF(N1003="nulová",J1003,0)</f>
        <v>0</v>
      </c>
      <c r="BJ1003" s="25" t="s">
        <v>85</v>
      </c>
      <c r="BK1003" s="215">
        <f>ROUND(I1003*H1003,2)</f>
        <v>0</v>
      </c>
      <c r="BL1003" s="25" t="s">
        <v>190</v>
      </c>
      <c r="BM1003" s="25" t="s">
        <v>1381</v>
      </c>
    </row>
    <row r="1004" spans="2:51" s="13" customFormat="1" ht="13.5">
      <c r="B1004" s="228"/>
      <c r="C1004" s="229"/>
      <c r="D1004" s="218" t="s">
        <v>192</v>
      </c>
      <c r="E1004" s="230" t="s">
        <v>34</v>
      </c>
      <c r="F1004" s="231" t="s">
        <v>1382</v>
      </c>
      <c r="G1004" s="229"/>
      <c r="H1004" s="232">
        <v>87.939</v>
      </c>
      <c r="I1004" s="233"/>
      <c r="J1004" s="229"/>
      <c r="K1004" s="229"/>
      <c r="L1004" s="234"/>
      <c r="M1004" s="235"/>
      <c r="N1004" s="236"/>
      <c r="O1004" s="236"/>
      <c r="P1004" s="236"/>
      <c r="Q1004" s="236"/>
      <c r="R1004" s="236"/>
      <c r="S1004" s="236"/>
      <c r="T1004" s="237"/>
      <c r="AT1004" s="238" t="s">
        <v>192</v>
      </c>
      <c r="AU1004" s="238" t="s">
        <v>89</v>
      </c>
      <c r="AV1004" s="13" t="s">
        <v>89</v>
      </c>
      <c r="AW1004" s="13" t="s">
        <v>41</v>
      </c>
      <c r="AX1004" s="13" t="s">
        <v>78</v>
      </c>
      <c r="AY1004" s="238" t="s">
        <v>183</v>
      </c>
    </row>
    <row r="1005" spans="2:51" s="14" customFormat="1" ht="13.5">
      <c r="B1005" s="239"/>
      <c r="C1005" s="240"/>
      <c r="D1005" s="218" t="s">
        <v>192</v>
      </c>
      <c r="E1005" s="241" t="s">
        <v>34</v>
      </c>
      <c r="F1005" s="242" t="s">
        <v>195</v>
      </c>
      <c r="G1005" s="240"/>
      <c r="H1005" s="243">
        <v>87.939</v>
      </c>
      <c r="I1005" s="244"/>
      <c r="J1005" s="240"/>
      <c r="K1005" s="240"/>
      <c r="L1005" s="245"/>
      <c r="M1005" s="246"/>
      <c r="N1005" s="247"/>
      <c r="O1005" s="247"/>
      <c r="P1005" s="247"/>
      <c r="Q1005" s="247"/>
      <c r="R1005" s="247"/>
      <c r="S1005" s="247"/>
      <c r="T1005" s="248"/>
      <c r="AT1005" s="249" t="s">
        <v>192</v>
      </c>
      <c r="AU1005" s="249" t="s">
        <v>89</v>
      </c>
      <c r="AV1005" s="14" t="s">
        <v>196</v>
      </c>
      <c r="AW1005" s="14" t="s">
        <v>41</v>
      </c>
      <c r="AX1005" s="14" t="s">
        <v>85</v>
      </c>
      <c r="AY1005" s="249" t="s">
        <v>183</v>
      </c>
    </row>
    <row r="1006" spans="2:63" s="11" customFormat="1" ht="29.85" customHeight="1">
      <c r="B1006" s="187"/>
      <c r="C1006" s="188"/>
      <c r="D1006" s="201" t="s">
        <v>77</v>
      </c>
      <c r="E1006" s="202" t="s">
        <v>1383</v>
      </c>
      <c r="F1006" s="202" t="s">
        <v>1384</v>
      </c>
      <c r="G1006" s="188"/>
      <c r="H1006" s="188"/>
      <c r="I1006" s="191"/>
      <c r="J1006" s="203">
        <f>BK1006</f>
        <v>0</v>
      </c>
      <c r="K1006" s="188"/>
      <c r="L1006" s="193"/>
      <c r="M1006" s="194"/>
      <c r="N1006" s="195"/>
      <c r="O1006" s="195"/>
      <c r="P1006" s="196">
        <f>P1007</f>
        <v>0</v>
      </c>
      <c r="Q1006" s="195"/>
      <c r="R1006" s="196">
        <f>R1007</f>
        <v>0</v>
      </c>
      <c r="S1006" s="195"/>
      <c r="T1006" s="197">
        <f>T1007</f>
        <v>0</v>
      </c>
      <c r="AR1006" s="198" t="s">
        <v>85</v>
      </c>
      <c r="AT1006" s="199" t="s">
        <v>77</v>
      </c>
      <c r="AU1006" s="199" t="s">
        <v>85</v>
      </c>
      <c r="AY1006" s="198" t="s">
        <v>183</v>
      </c>
      <c r="BK1006" s="200">
        <f>BK1007</f>
        <v>0</v>
      </c>
    </row>
    <row r="1007" spans="2:65" s="1" customFormat="1" ht="38.25" customHeight="1">
      <c r="B1007" s="43"/>
      <c r="C1007" s="204" t="s">
        <v>1385</v>
      </c>
      <c r="D1007" s="204" t="s">
        <v>185</v>
      </c>
      <c r="E1007" s="205" t="s">
        <v>1386</v>
      </c>
      <c r="F1007" s="206" t="s">
        <v>1387</v>
      </c>
      <c r="G1007" s="207" t="s">
        <v>274</v>
      </c>
      <c r="H1007" s="208">
        <v>695.472</v>
      </c>
      <c r="I1007" s="209"/>
      <c r="J1007" s="210">
        <f>ROUND(I1007*H1007,2)</f>
        <v>0</v>
      </c>
      <c r="K1007" s="206" t="s">
        <v>189</v>
      </c>
      <c r="L1007" s="63"/>
      <c r="M1007" s="211" t="s">
        <v>34</v>
      </c>
      <c r="N1007" s="212" t="s">
        <v>49</v>
      </c>
      <c r="O1007" s="44"/>
      <c r="P1007" s="213">
        <f>O1007*H1007</f>
        <v>0</v>
      </c>
      <c r="Q1007" s="213">
        <v>0</v>
      </c>
      <c r="R1007" s="213">
        <f>Q1007*H1007</f>
        <v>0</v>
      </c>
      <c r="S1007" s="213">
        <v>0</v>
      </c>
      <c r="T1007" s="214">
        <f>S1007*H1007</f>
        <v>0</v>
      </c>
      <c r="AR1007" s="25" t="s">
        <v>190</v>
      </c>
      <c r="AT1007" s="25" t="s">
        <v>185</v>
      </c>
      <c r="AU1007" s="25" t="s">
        <v>89</v>
      </c>
      <c r="AY1007" s="25" t="s">
        <v>183</v>
      </c>
      <c r="BE1007" s="215">
        <f>IF(N1007="základní",J1007,0)</f>
        <v>0</v>
      </c>
      <c r="BF1007" s="215">
        <f>IF(N1007="snížená",J1007,0)</f>
        <v>0</v>
      </c>
      <c r="BG1007" s="215">
        <f>IF(N1007="zákl. přenesená",J1007,0)</f>
        <v>0</v>
      </c>
      <c r="BH1007" s="215">
        <f>IF(N1007="sníž. přenesená",J1007,0)</f>
        <v>0</v>
      </c>
      <c r="BI1007" s="215">
        <f>IF(N1007="nulová",J1007,0)</f>
        <v>0</v>
      </c>
      <c r="BJ1007" s="25" t="s">
        <v>85</v>
      </c>
      <c r="BK1007" s="215">
        <f>ROUND(I1007*H1007,2)</f>
        <v>0</v>
      </c>
      <c r="BL1007" s="25" t="s">
        <v>190</v>
      </c>
      <c r="BM1007" s="25" t="s">
        <v>1388</v>
      </c>
    </row>
    <row r="1008" spans="2:63" s="11" customFormat="1" ht="37.35" customHeight="1">
      <c r="B1008" s="187"/>
      <c r="C1008" s="188"/>
      <c r="D1008" s="189" t="s">
        <v>77</v>
      </c>
      <c r="E1008" s="190" t="s">
        <v>1389</v>
      </c>
      <c r="F1008" s="190" t="s">
        <v>1390</v>
      </c>
      <c r="G1008" s="188"/>
      <c r="H1008" s="188"/>
      <c r="I1008" s="191"/>
      <c r="J1008" s="192">
        <f>BK1008</f>
        <v>0</v>
      </c>
      <c r="K1008" s="188"/>
      <c r="L1008" s="193"/>
      <c r="M1008" s="194"/>
      <c r="N1008" s="195"/>
      <c r="O1008" s="195"/>
      <c r="P1008" s="196">
        <f>P1009+P1116+P1190+P1242+P1272+P1304+P1310+P1342+P1375+P1418+P1515+P1558+P1654+P1724+P1779+P1799+P1866</f>
        <v>0</v>
      </c>
      <c r="Q1008" s="195"/>
      <c r="R1008" s="196">
        <f>R1009+R1116+R1190+R1242+R1272+R1304+R1310+R1342+R1375+R1418+R1515+R1558+R1654+R1724+R1779+R1799+R1866</f>
        <v>37.611988919999995</v>
      </c>
      <c r="S1008" s="195"/>
      <c r="T1008" s="197">
        <f>T1009+T1116+T1190+T1242+T1272+T1304+T1310+T1342+T1375+T1418+T1515+T1558+T1654+T1724+T1779+T1799+T1866</f>
        <v>0</v>
      </c>
      <c r="AR1008" s="198" t="s">
        <v>89</v>
      </c>
      <c r="AT1008" s="199" t="s">
        <v>77</v>
      </c>
      <c r="AU1008" s="199" t="s">
        <v>78</v>
      </c>
      <c r="AY1008" s="198" t="s">
        <v>183</v>
      </c>
      <c r="BK1008" s="200">
        <f>BK1009+BK1116+BK1190+BK1242+BK1272+BK1304+BK1310+BK1342+BK1375+BK1418+BK1515+BK1558+BK1654+BK1724+BK1779+BK1799+BK1866</f>
        <v>0</v>
      </c>
    </row>
    <row r="1009" spans="2:63" s="11" customFormat="1" ht="19.9" customHeight="1">
      <c r="B1009" s="187"/>
      <c r="C1009" s="188"/>
      <c r="D1009" s="201" t="s">
        <v>77</v>
      </c>
      <c r="E1009" s="202" t="s">
        <v>1391</v>
      </c>
      <c r="F1009" s="202" t="s">
        <v>1392</v>
      </c>
      <c r="G1009" s="188"/>
      <c r="H1009" s="188"/>
      <c r="I1009" s="191"/>
      <c r="J1009" s="203">
        <f>BK1009</f>
        <v>0</v>
      </c>
      <c r="K1009" s="188"/>
      <c r="L1009" s="193"/>
      <c r="M1009" s="194"/>
      <c r="N1009" s="195"/>
      <c r="O1009" s="195"/>
      <c r="P1009" s="196">
        <f>SUM(P1010:P1115)</f>
        <v>0</v>
      </c>
      <c r="Q1009" s="195"/>
      <c r="R1009" s="196">
        <f>SUM(R1010:R1115)</f>
        <v>0.7715064399999999</v>
      </c>
      <c r="S1009" s="195"/>
      <c r="T1009" s="197">
        <f>SUM(T1010:T1115)</f>
        <v>0</v>
      </c>
      <c r="AR1009" s="198" t="s">
        <v>89</v>
      </c>
      <c r="AT1009" s="199" t="s">
        <v>77</v>
      </c>
      <c r="AU1009" s="199" t="s">
        <v>85</v>
      </c>
      <c r="AY1009" s="198" t="s">
        <v>183</v>
      </c>
      <c r="BK1009" s="200">
        <f>SUM(BK1010:BK1115)</f>
        <v>0</v>
      </c>
    </row>
    <row r="1010" spans="2:65" s="1" customFormat="1" ht="25.5" customHeight="1">
      <c r="B1010" s="43"/>
      <c r="C1010" s="204" t="s">
        <v>1393</v>
      </c>
      <c r="D1010" s="204" t="s">
        <v>185</v>
      </c>
      <c r="E1010" s="205" t="s">
        <v>1394</v>
      </c>
      <c r="F1010" s="206" t="s">
        <v>1395</v>
      </c>
      <c r="G1010" s="207" t="s">
        <v>291</v>
      </c>
      <c r="H1010" s="208">
        <v>358.753</v>
      </c>
      <c r="I1010" s="209"/>
      <c r="J1010" s="210">
        <f>ROUND(I1010*H1010,2)</f>
        <v>0</v>
      </c>
      <c r="K1010" s="206" t="s">
        <v>189</v>
      </c>
      <c r="L1010" s="63"/>
      <c r="M1010" s="211" t="s">
        <v>34</v>
      </c>
      <c r="N1010" s="212" t="s">
        <v>49</v>
      </c>
      <c r="O1010" s="44"/>
      <c r="P1010" s="213">
        <f>O1010*H1010</f>
        <v>0</v>
      </c>
      <c r="Q1010" s="213">
        <v>0</v>
      </c>
      <c r="R1010" s="213">
        <f>Q1010*H1010</f>
        <v>0</v>
      </c>
      <c r="S1010" s="213">
        <v>0</v>
      </c>
      <c r="T1010" s="214">
        <f>S1010*H1010</f>
        <v>0</v>
      </c>
      <c r="AR1010" s="25" t="s">
        <v>282</v>
      </c>
      <c r="AT1010" s="25" t="s">
        <v>185</v>
      </c>
      <c r="AU1010" s="25" t="s">
        <v>89</v>
      </c>
      <c r="AY1010" s="25" t="s">
        <v>183</v>
      </c>
      <c r="BE1010" s="215">
        <f>IF(N1010="základní",J1010,0)</f>
        <v>0</v>
      </c>
      <c r="BF1010" s="215">
        <f>IF(N1010="snížená",J1010,0)</f>
        <v>0</v>
      </c>
      <c r="BG1010" s="215">
        <f>IF(N1010="zákl. přenesená",J1010,0)</f>
        <v>0</v>
      </c>
      <c r="BH1010" s="215">
        <f>IF(N1010="sníž. přenesená",J1010,0)</f>
        <v>0</v>
      </c>
      <c r="BI1010" s="215">
        <f>IF(N1010="nulová",J1010,0)</f>
        <v>0</v>
      </c>
      <c r="BJ1010" s="25" t="s">
        <v>85</v>
      </c>
      <c r="BK1010" s="215">
        <f>ROUND(I1010*H1010,2)</f>
        <v>0</v>
      </c>
      <c r="BL1010" s="25" t="s">
        <v>282</v>
      </c>
      <c r="BM1010" s="25" t="s">
        <v>1396</v>
      </c>
    </row>
    <row r="1011" spans="2:51" s="13" customFormat="1" ht="13.5">
      <c r="B1011" s="228"/>
      <c r="C1011" s="229"/>
      <c r="D1011" s="218" t="s">
        <v>192</v>
      </c>
      <c r="E1011" s="230" t="s">
        <v>34</v>
      </c>
      <c r="F1011" s="231" t="s">
        <v>1397</v>
      </c>
      <c r="G1011" s="229"/>
      <c r="H1011" s="232">
        <v>358.753</v>
      </c>
      <c r="I1011" s="233"/>
      <c r="J1011" s="229"/>
      <c r="K1011" s="229"/>
      <c r="L1011" s="234"/>
      <c r="M1011" s="235"/>
      <c r="N1011" s="236"/>
      <c r="O1011" s="236"/>
      <c r="P1011" s="236"/>
      <c r="Q1011" s="236"/>
      <c r="R1011" s="236"/>
      <c r="S1011" s="236"/>
      <c r="T1011" s="237"/>
      <c r="AT1011" s="238" t="s">
        <v>192</v>
      </c>
      <c r="AU1011" s="238" t="s">
        <v>89</v>
      </c>
      <c r="AV1011" s="13" t="s">
        <v>89</v>
      </c>
      <c r="AW1011" s="13" t="s">
        <v>41</v>
      </c>
      <c r="AX1011" s="13" t="s">
        <v>78</v>
      </c>
      <c r="AY1011" s="238" t="s">
        <v>183</v>
      </c>
    </row>
    <row r="1012" spans="2:51" s="14" customFormat="1" ht="13.5">
      <c r="B1012" s="239"/>
      <c r="C1012" s="240"/>
      <c r="D1012" s="252" t="s">
        <v>192</v>
      </c>
      <c r="E1012" s="262" t="s">
        <v>34</v>
      </c>
      <c r="F1012" s="263" t="s">
        <v>195</v>
      </c>
      <c r="G1012" s="240"/>
      <c r="H1012" s="264">
        <v>358.753</v>
      </c>
      <c r="I1012" s="244"/>
      <c r="J1012" s="240"/>
      <c r="K1012" s="240"/>
      <c r="L1012" s="245"/>
      <c r="M1012" s="246"/>
      <c r="N1012" s="247"/>
      <c r="O1012" s="247"/>
      <c r="P1012" s="247"/>
      <c r="Q1012" s="247"/>
      <c r="R1012" s="247"/>
      <c r="S1012" s="247"/>
      <c r="T1012" s="248"/>
      <c r="AT1012" s="249" t="s">
        <v>192</v>
      </c>
      <c r="AU1012" s="249" t="s">
        <v>89</v>
      </c>
      <c r="AV1012" s="14" t="s">
        <v>196</v>
      </c>
      <c r="AW1012" s="14" t="s">
        <v>41</v>
      </c>
      <c r="AX1012" s="14" t="s">
        <v>85</v>
      </c>
      <c r="AY1012" s="249" t="s">
        <v>183</v>
      </c>
    </row>
    <row r="1013" spans="2:65" s="1" customFormat="1" ht="16.5" customHeight="1">
      <c r="B1013" s="43"/>
      <c r="C1013" s="265" t="s">
        <v>1398</v>
      </c>
      <c r="D1013" s="265" t="s">
        <v>418</v>
      </c>
      <c r="E1013" s="266" t="s">
        <v>1399</v>
      </c>
      <c r="F1013" s="267" t="s">
        <v>1400</v>
      </c>
      <c r="G1013" s="268" t="s">
        <v>274</v>
      </c>
      <c r="H1013" s="269">
        <v>0.108</v>
      </c>
      <c r="I1013" s="270"/>
      <c r="J1013" s="271">
        <f>ROUND(I1013*H1013,2)</f>
        <v>0</v>
      </c>
      <c r="K1013" s="267" t="s">
        <v>189</v>
      </c>
      <c r="L1013" s="272"/>
      <c r="M1013" s="273" t="s">
        <v>34</v>
      </c>
      <c r="N1013" s="274" t="s">
        <v>49</v>
      </c>
      <c r="O1013" s="44"/>
      <c r="P1013" s="213">
        <f>O1013*H1013</f>
        <v>0</v>
      </c>
      <c r="Q1013" s="213">
        <v>1</v>
      </c>
      <c r="R1013" s="213">
        <f>Q1013*H1013</f>
        <v>0.108</v>
      </c>
      <c r="S1013" s="213">
        <v>0</v>
      </c>
      <c r="T1013" s="214">
        <f>S1013*H1013</f>
        <v>0</v>
      </c>
      <c r="AR1013" s="25" t="s">
        <v>388</v>
      </c>
      <c r="AT1013" s="25" t="s">
        <v>418</v>
      </c>
      <c r="AU1013" s="25" t="s">
        <v>89</v>
      </c>
      <c r="AY1013" s="25" t="s">
        <v>183</v>
      </c>
      <c r="BE1013" s="215">
        <f>IF(N1013="základní",J1013,0)</f>
        <v>0</v>
      </c>
      <c r="BF1013" s="215">
        <f>IF(N1013="snížená",J1013,0)</f>
        <v>0</v>
      </c>
      <c r="BG1013" s="215">
        <f>IF(N1013="zákl. přenesená",J1013,0)</f>
        <v>0</v>
      </c>
      <c r="BH1013" s="215">
        <f>IF(N1013="sníž. přenesená",J1013,0)</f>
        <v>0</v>
      </c>
      <c r="BI1013" s="215">
        <f>IF(N1013="nulová",J1013,0)</f>
        <v>0</v>
      </c>
      <c r="BJ1013" s="25" t="s">
        <v>85</v>
      </c>
      <c r="BK1013" s="215">
        <f>ROUND(I1013*H1013,2)</f>
        <v>0</v>
      </c>
      <c r="BL1013" s="25" t="s">
        <v>282</v>
      </c>
      <c r="BM1013" s="25" t="s">
        <v>1401</v>
      </c>
    </row>
    <row r="1014" spans="2:51" s="13" customFormat="1" ht="13.5">
      <c r="B1014" s="228"/>
      <c r="C1014" s="229"/>
      <c r="D1014" s="252" t="s">
        <v>192</v>
      </c>
      <c r="E1014" s="229"/>
      <c r="F1014" s="275" t="s">
        <v>1402</v>
      </c>
      <c r="G1014" s="229"/>
      <c r="H1014" s="276">
        <v>0.108</v>
      </c>
      <c r="I1014" s="233"/>
      <c r="J1014" s="229"/>
      <c r="K1014" s="229"/>
      <c r="L1014" s="234"/>
      <c r="M1014" s="235"/>
      <c r="N1014" s="236"/>
      <c r="O1014" s="236"/>
      <c r="P1014" s="236"/>
      <c r="Q1014" s="236"/>
      <c r="R1014" s="236"/>
      <c r="S1014" s="236"/>
      <c r="T1014" s="237"/>
      <c r="AT1014" s="238" t="s">
        <v>192</v>
      </c>
      <c r="AU1014" s="238" t="s">
        <v>89</v>
      </c>
      <c r="AV1014" s="13" t="s">
        <v>89</v>
      </c>
      <c r="AW1014" s="13" t="s">
        <v>6</v>
      </c>
      <c r="AX1014" s="13" t="s">
        <v>85</v>
      </c>
      <c r="AY1014" s="238" t="s">
        <v>183</v>
      </c>
    </row>
    <row r="1015" spans="2:65" s="1" customFormat="1" ht="25.5" customHeight="1">
      <c r="B1015" s="43"/>
      <c r="C1015" s="204" t="s">
        <v>1403</v>
      </c>
      <c r="D1015" s="204" t="s">
        <v>185</v>
      </c>
      <c r="E1015" s="205" t="s">
        <v>1404</v>
      </c>
      <c r="F1015" s="206" t="s">
        <v>1405</v>
      </c>
      <c r="G1015" s="207" t="s">
        <v>291</v>
      </c>
      <c r="H1015" s="208">
        <v>29.12</v>
      </c>
      <c r="I1015" s="209"/>
      <c r="J1015" s="210">
        <f>ROUND(I1015*H1015,2)</f>
        <v>0</v>
      </c>
      <c r="K1015" s="206" t="s">
        <v>189</v>
      </c>
      <c r="L1015" s="63"/>
      <c r="M1015" s="211" t="s">
        <v>34</v>
      </c>
      <c r="N1015" s="212" t="s">
        <v>49</v>
      </c>
      <c r="O1015" s="44"/>
      <c r="P1015" s="213">
        <f>O1015*H1015</f>
        <v>0</v>
      </c>
      <c r="Q1015" s="213">
        <v>0</v>
      </c>
      <c r="R1015" s="213">
        <f>Q1015*H1015</f>
        <v>0</v>
      </c>
      <c r="S1015" s="213">
        <v>0</v>
      </c>
      <c r="T1015" s="214">
        <f>S1015*H1015</f>
        <v>0</v>
      </c>
      <c r="AR1015" s="25" t="s">
        <v>282</v>
      </c>
      <c r="AT1015" s="25" t="s">
        <v>185</v>
      </c>
      <c r="AU1015" s="25" t="s">
        <v>89</v>
      </c>
      <c r="AY1015" s="25" t="s">
        <v>183</v>
      </c>
      <c r="BE1015" s="215">
        <f>IF(N1015="základní",J1015,0)</f>
        <v>0</v>
      </c>
      <c r="BF1015" s="215">
        <f>IF(N1015="snížená",J1015,0)</f>
        <v>0</v>
      </c>
      <c r="BG1015" s="215">
        <f>IF(N1015="zákl. přenesená",J1015,0)</f>
        <v>0</v>
      </c>
      <c r="BH1015" s="215">
        <f>IF(N1015="sníž. přenesená",J1015,0)</f>
        <v>0</v>
      </c>
      <c r="BI1015" s="215">
        <f>IF(N1015="nulová",J1015,0)</f>
        <v>0</v>
      </c>
      <c r="BJ1015" s="25" t="s">
        <v>85</v>
      </c>
      <c r="BK1015" s="215">
        <f>ROUND(I1015*H1015,2)</f>
        <v>0</v>
      </c>
      <c r="BL1015" s="25" t="s">
        <v>282</v>
      </c>
      <c r="BM1015" s="25" t="s">
        <v>1406</v>
      </c>
    </row>
    <row r="1016" spans="2:51" s="13" customFormat="1" ht="13.5">
      <c r="B1016" s="228"/>
      <c r="C1016" s="229"/>
      <c r="D1016" s="218" t="s">
        <v>192</v>
      </c>
      <c r="E1016" s="230" t="s">
        <v>34</v>
      </c>
      <c r="F1016" s="231" t="s">
        <v>1407</v>
      </c>
      <c r="G1016" s="229"/>
      <c r="H1016" s="232">
        <v>29.12</v>
      </c>
      <c r="I1016" s="233"/>
      <c r="J1016" s="229"/>
      <c r="K1016" s="229"/>
      <c r="L1016" s="234"/>
      <c r="M1016" s="235"/>
      <c r="N1016" s="236"/>
      <c r="O1016" s="236"/>
      <c r="P1016" s="236"/>
      <c r="Q1016" s="236"/>
      <c r="R1016" s="236"/>
      <c r="S1016" s="236"/>
      <c r="T1016" s="237"/>
      <c r="AT1016" s="238" t="s">
        <v>192</v>
      </c>
      <c r="AU1016" s="238" t="s">
        <v>89</v>
      </c>
      <c r="AV1016" s="13" t="s">
        <v>89</v>
      </c>
      <c r="AW1016" s="13" t="s">
        <v>41</v>
      </c>
      <c r="AX1016" s="13" t="s">
        <v>78</v>
      </c>
      <c r="AY1016" s="238" t="s">
        <v>183</v>
      </c>
    </row>
    <row r="1017" spans="2:51" s="14" customFormat="1" ht="13.5">
      <c r="B1017" s="239"/>
      <c r="C1017" s="240"/>
      <c r="D1017" s="252" t="s">
        <v>192</v>
      </c>
      <c r="E1017" s="262" t="s">
        <v>34</v>
      </c>
      <c r="F1017" s="263" t="s">
        <v>195</v>
      </c>
      <c r="G1017" s="240"/>
      <c r="H1017" s="264">
        <v>29.12</v>
      </c>
      <c r="I1017" s="244"/>
      <c r="J1017" s="240"/>
      <c r="K1017" s="240"/>
      <c r="L1017" s="245"/>
      <c r="M1017" s="246"/>
      <c r="N1017" s="247"/>
      <c r="O1017" s="247"/>
      <c r="P1017" s="247"/>
      <c r="Q1017" s="247"/>
      <c r="R1017" s="247"/>
      <c r="S1017" s="247"/>
      <c r="T1017" s="248"/>
      <c r="AT1017" s="249" t="s">
        <v>192</v>
      </c>
      <c r="AU1017" s="249" t="s">
        <v>89</v>
      </c>
      <c r="AV1017" s="14" t="s">
        <v>196</v>
      </c>
      <c r="AW1017" s="14" t="s">
        <v>41</v>
      </c>
      <c r="AX1017" s="14" t="s">
        <v>85</v>
      </c>
      <c r="AY1017" s="249" t="s">
        <v>183</v>
      </c>
    </row>
    <row r="1018" spans="2:65" s="1" customFormat="1" ht="16.5" customHeight="1">
      <c r="B1018" s="43"/>
      <c r="C1018" s="265" t="s">
        <v>1408</v>
      </c>
      <c r="D1018" s="265" t="s">
        <v>418</v>
      </c>
      <c r="E1018" s="266" t="s">
        <v>1399</v>
      </c>
      <c r="F1018" s="267" t="s">
        <v>1400</v>
      </c>
      <c r="G1018" s="268" t="s">
        <v>274</v>
      </c>
      <c r="H1018" s="269">
        <v>0.01</v>
      </c>
      <c r="I1018" s="270"/>
      <c r="J1018" s="271">
        <f>ROUND(I1018*H1018,2)</f>
        <v>0</v>
      </c>
      <c r="K1018" s="267" t="s">
        <v>189</v>
      </c>
      <c r="L1018" s="272"/>
      <c r="M1018" s="273" t="s">
        <v>34</v>
      </c>
      <c r="N1018" s="274" t="s">
        <v>49</v>
      </c>
      <c r="O1018" s="44"/>
      <c r="P1018" s="213">
        <f>O1018*H1018</f>
        <v>0</v>
      </c>
      <c r="Q1018" s="213">
        <v>1</v>
      </c>
      <c r="R1018" s="213">
        <f>Q1018*H1018</f>
        <v>0.01</v>
      </c>
      <c r="S1018" s="213">
        <v>0</v>
      </c>
      <c r="T1018" s="214">
        <f>S1018*H1018</f>
        <v>0</v>
      </c>
      <c r="AR1018" s="25" t="s">
        <v>388</v>
      </c>
      <c r="AT1018" s="25" t="s">
        <v>418</v>
      </c>
      <c r="AU1018" s="25" t="s">
        <v>89</v>
      </c>
      <c r="AY1018" s="25" t="s">
        <v>183</v>
      </c>
      <c r="BE1018" s="215">
        <f>IF(N1018="základní",J1018,0)</f>
        <v>0</v>
      </c>
      <c r="BF1018" s="215">
        <f>IF(N1018="snížená",J1018,0)</f>
        <v>0</v>
      </c>
      <c r="BG1018" s="215">
        <f>IF(N1018="zákl. přenesená",J1018,0)</f>
        <v>0</v>
      </c>
      <c r="BH1018" s="215">
        <f>IF(N1018="sníž. přenesená",J1018,0)</f>
        <v>0</v>
      </c>
      <c r="BI1018" s="215">
        <f>IF(N1018="nulová",J1018,0)</f>
        <v>0</v>
      </c>
      <c r="BJ1018" s="25" t="s">
        <v>85</v>
      </c>
      <c r="BK1018" s="215">
        <f>ROUND(I1018*H1018,2)</f>
        <v>0</v>
      </c>
      <c r="BL1018" s="25" t="s">
        <v>282</v>
      </c>
      <c r="BM1018" s="25" t="s">
        <v>1409</v>
      </c>
    </row>
    <row r="1019" spans="2:51" s="13" customFormat="1" ht="13.5">
      <c r="B1019" s="228"/>
      <c r="C1019" s="229"/>
      <c r="D1019" s="252" t="s">
        <v>192</v>
      </c>
      <c r="E1019" s="229"/>
      <c r="F1019" s="275" t="s">
        <v>1410</v>
      </c>
      <c r="G1019" s="229"/>
      <c r="H1019" s="276">
        <v>0.01</v>
      </c>
      <c r="I1019" s="233"/>
      <c r="J1019" s="229"/>
      <c r="K1019" s="229"/>
      <c r="L1019" s="234"/>
      <c r="M1019" s="235"/>
      <c r="N1019" s="236"/>
      <c r="O1019" s="236"/>
      <c r="P1019" s="236"/>
      <c r="Q1019" s="236"/>
      <c r="R1019" s="236"/>
      <c r="S1019" s="236"/>
      <c r="T1019" s="237"/>
      <c r="AT1019" s="238" t="s">
        <v>192</v>
      </c>
      <c r="AU1019" s="238" t="s">
        <v>89</v>
      </c>
      <c r="AV1019" s="13" t="s">
        <v>89</v>
      </c>
      <c r="AW1019" s="13" t="s">
        <v>6</v>
      </c>
      <c r="AX1019" s="13" t="s">
        <v>85</v>
      </c>
      <c r="AY1019" s="238" t="s">
        <v>183</v>
      </c>
    </row>
    <row r="1020" spans="2:65" s="1" customFormat="1" ht="25.5" customHeight="1">
      <c r="B1020" s="43"/>
      <c r="C1020" s="204" t="s">
        <v>1411</v>
      </c>
      <c r="D1020" s="204" t="s">
        <v>185</v>
      </c>
      <c r="E1020" s="205" t="s">
        <v>1412</v>
      </c>
      <c r="F1020" s="206" t="s">
        <v>1413</v>
      </c>
      <c r="G1020" s="207" t="s">
        <v>291</v>
      </c>
      <c r="H1020" s="208">
        <v>358.753</v>
      </c>
      <c r="I1020" s="209"/>
      <c r="J1020" s="210">
        <f>ROUND(I1020*H1020,2)</f>
        <v>0</v>
      </c>
      <c r="K1020" s="206" t="s">
        <v>189</v>
      </c>
      <c r="L1020" s="63"/>
      <c r="M1020" s="211" t="s">
        <v>34</v>
      </c>
      <c r="N1020" s="212" t="s">
        <v>49</v>
      </c>
      <c r="O1020" s="44"/>
      <c r="P1020" s="213">
        <f>O1020*H1020</f>
        <v>0</v>
      </c>
      <c r="Q1020" s="213">
        <v>0.0004</v>
      </c>
      <c r="R1020" s="213">
        <f>Q1020*H1020</f>
        <v>0.1435012</v>
      </c>
      <c r="S1020" s="213">
        <v>0</v>
      </c>
      <c r="T1020" s="214">
        <f>S1020*H1020</f>
        <v>0</v>
      </c>
      <c r="AR1020" s="25" t="s">
        <v>282</v>
      </c>
      <c r="AT1020" s="25" t="s">
        <v>185</v>
      </c>
      <c r="AU1020" s="25" t="s">
        <v>89</v>
      </c>
      <c r="AY1020" s="25" t="s">
        <v>183</v>
      </c>
      <c r="BE1020" s="215">
        <f>IF(N1020="základní",J1020,0)</f>
        <v>0</v>
      </c>
      <c r="BF1020" s="215">
        <f>IF(N1020="snížená",J1020,0)</f>
        <v>0</v>
      </c>
      <c r="BG1020" s="215">
        <f>IF(N1020="zákl. přenesená",J1020,0)</f>
        <v>0</v>
      </c>
      <c r="BH1020" s="215">
        <f>IF(N1020="sníž. přenesená",J1020,0)</f>
        <v>0</v>
      </c>
      <c r="BI1020" s="215">
        <f>IF(N1020="nulová",J1020,0)</f>
        <v>0</v>
      </c>
      <c r="BJ1020" s="25" t="s">
        <v>85</v>
      </c>
      <c r="BK1020" s="215">
        <f>ROUND(I1020*H1020,2)</f>
        <v>0</v>
      </c>
      <c r="BL1020" s="25" t="s">
        <v>282</v>
      </c>
      <c r="BM1020" s="25" t="s">
        <v>1414</v>
      </c>
    </row>
    <row r="1021" spans="2:51" s="13" customFormat="1" ht="13.5">
      <c r="B1021" s="228"/>
      <c r="C1021" s="229"/>
      <c r="D1021" s="218" t="s">
        <v>192</v>
      </c>
      <c r="E1021" s="230" t="s">
        <v>34</v>
      </c>
      <c r="F1021" s="231" t="s">
        <v>1397</v>
      </c>
      <c r="G1021" s="229"/>
      <c r="H1021" s="232">
        <v>358.753</v>
      </c>
      <c r="I1021" s="233"/>
      <c r="J1021" s="229"/>
      <c r="K1021" s="229"/>
      <c r="L1021" s="234"/>
      <c r="M1021" s="235"/>
      <c r="N1021" s="236"/>
      <c r="O1021" s="236"/>
      <c r="P1021" s="236"/>
      <c r="Q1021" s="236"/>
      <c r="R1021" s="236"/>
      <c r="S1021" s="236"/>
      <c r="T1021" s="237"/>
      <c r="AT1021" s="238" t="s">
        <v>192</v>
      </c>
      <c r="AU1021" s="238" t="s">
        <v>89</v>
      </c>
      <c r="AV1021" s="13" t="s">
        <v>89</v>
      </c>
      <c r="AW1021" s="13" t="s">
        <v>41</v>
      </c>
      <c r="AX1021" s="13" t="s">
        <v>78</v>
      </c>
      <c r="AY1021" s="238" t="s">
        <v>183</v>
      </c>
    </row>
    <row r="1022" spans="2:51" s="14" customFormat="1" ht="13.5">
      <c r="B1022" s="239"/>
      <c r="C1022" s="240"/>
      <c r="D1022" s="252" t="s">
        <v>192</v>
      </c>
      <c r="E1022" s="262" t="s">
        <v>34</v>
      </c>
      <c r="F1022" s="263" t="s">
        <v>195</v>
      </c>
      <c r="G1022" s="240"/>
      <c r="H1022" s="264">
        <v>358.753</v>
      </c>
      <c r="I1022" s="244"/>
      <c r="J1022" s="240"/>
      <c r="K1022" s="240"/>
      <c r="L1022" s="245"/>
      <c r="M1022" s="246"/>
      <c r="N1022" s="247"/>
      <c r="O1022" s="247"/>
      <c r="P1022" s="247"/>
      <c r="Q1022" s="247"/>
      <c r="R1022" s="247"/>
      <c r="S1022" s="247"/>
      <c r="T1022" s="248"/>
      <c r="AT1022" s="249" t="s">
        <v>192</v>
      </c>
      <c r="AU1022" s="249" t="s">
        <v>89</v>
      </c>
      <c r="AV1022" s="14" t="s">
        <v>196</v>
      </c>
      <c r="AW1022" s="14" t="s">
        <v>41</v>
      </c>
      <c r="AX1022" s="14" t="s">
        <v>85</v>
      </c>
      <c r="AY1022" s="249" t="s">
        <v>183</v>
      </c>
    </row>
    <row r="1023" spans="2:65" s="1" customFormat="1" ht="25.5" customHeight="1">
      <c r="B1023" s="43"/>
      <c r="C1023" s="265" t="s">
        <v>1415</v>
      </c>
      <c r="D1023" s="265" t="s">
        <v>418</v>
      </c>
      <c r="E1023" s="266" t="s">
        <v>1416</v>
      </c>
      <c r="F1023" s="267" t="s">
        <v>1417</v>
      </c>
      <c r="G1023" s="268" t="s">
        <v>291</v>
      </c>
      <c r="H1023" s="269">
        <v>412.566</v>
      </c>
      <c r="I1023" s="270"/>
      <c r="J1023" s="271">
        <f>ROUND(I1023*H1023,2)</f>
        <v>0</v>
      </c>
      <c r="K1023" s="267" t="s">
        <v>34</v>
      </c>
      <c r="L1023" s="272"/>
      <c r="M1023" s="273" t="s">
        <v>34</v>
      </c>
      <c r="N1023" s="274" t="s">
        <v>49</v>
      </c>
      <c r="O1023" s="44"/>
      <c r="P1023" s="213">
        <f>O1023*H1023</f>
        <v>0</v>
      </c>
      <c r="Q1023" s="213">
        <v>0</v>
      </c>
      <c r="R1023" s="213">
        <f>Q1023*H1023</f>
        <v>0</v>
      </c>
      <c r="S1023" s="213">
        <v>0</v>
      </c>
      <c r="T1023" s="214">
        <f>S1023*H1023</f>
        <v>0</v>
      </c>
      <c r="AR1023" s="25" t="s">
        <v>388</v>
      </c>
      <c r="AT1023" s="25" t="s">
        <v>418</v>
      </c>
      <c r="AU1023" s="25" t="s">
        <v>89</v>
      </c>
      <c r="AY1023" s="25" t="s">
        <v>183</v>
      </c>
      <c r="BE1023" s="215">
        <f>IF(N1023="základní",J1023,0)</f>
        <v>0</v>
      </c>
      <c r="BF1023" s="215">
        <f>IF(N1023="snížená",J1023,0)</f>
        <v>0</v>
      </c>
      <c r="BG1023" s="215">
        <f>IF(N1023="zákl. přenesená",J1023,0)</f>
        <v>0</v>
      </c>
      <c r="BH1023" s="215">
        <f>IF(N1023="sníž. přenesená",J1023,0)</f>
        <v>0</v>
      </c>
      <c r="BI1023" s="215">
        <f>IF(N1023="nulová",J1023,0)</f>
        <v>0</v>
      </c>
      <c r="BJ1023" s="25" t="s">
        <v>85</v>
      </c>
      <c r="BK1023" s="215">
        <f>ROUND(I1023*H1023,2)</f>
        <v>0</v>
      </c>
      <c r="BL1023" s="25" t="s">
        <v>282</v>
      </c>
      <c r="BM1023" s="25" t="s">
        <v>1418</v>
      </c>
    </row>
    <row r="1024" spans="2:51" s="13" customFormat="1" ht="13.5">
      <c r="B1024" s="228"/>
      <c r="C1024" s="229"/>
      <c r="D1024" s="252" t="s">
        <v>192</v>
      </c>
      <c r="E1024" s="229"/>
      <c r="F1024" s="275" t="s">
        <v>1419</v>
      </c>
      <c r="G1024" s="229"/>
      <c r="H1024" s="276">
        <v>412.566</v>
      </c>
      <c r="I1024" s="233"/>
      <c r="J1024" s="229"/>
      <c r="K1024" s="229"/>
      <c r="L1024" s="234"/>
      <c r="M1024" s="235"/>
      <c r="N1024" s="236"/>
      <c r="O1024" s="236"/>
      <c r="P1024" s="236"/>
      <c r="Q1024" s="236"/>
      <c r="R1024" s="236"/>
      <c r="S1024" s="236"/>
      <c r="T1024" s="237"/>
      <c r="AT1024" s="238" t="s">
        <v>192</v>
      </c>
      <c r="AU1024" s="238" t="s">
        <v>89</v>
      </c>
      <c r="AV1024" s="13" t="s">
        <v>89</v>
      </c>
      <c r="AW1024" s="13" t="s">
        <v>6</v>
      </c>
      <c r="AX1024" s="13" t="s">
        <v>85</v>
      </c>
      <c r="AY1024" s="238" t="s">
        <v>183</v>
      </c>
    </row>
    <row r="1025" spans="2:65" s="1" customFormat="1" ht="25.5" customHeight="1">
      <c r="B1025" s="43"/>
      <c r="C1025" s="204" t="s">
        <v>1420</v>
      </c>
      <c r="D1025" s="204" t="s">
        <v>185</v>
      </c>
      <c r="E1025" s="205" t="s">
        <v>1421</v>
      </c>
      <c r="F1025" s="206" t="s">
        <v>1422</v>
      </c>
      <c r="G1025" s="207" t="s">
        <v>291</v>
      </c>
      <c r="H1025" s="208">
        <v>54.8</v>
      </c>
      <c r="I1025" s="209"/>
      <c r="J1025" s="210">
        <f>ROUND(I1025*H1025,2)</f>
        <v>0</v>
      </c>
      <c r="K1025" s="206" t="s">
        <v>189</v>
      </c>
      <c r="L1025" s="63"/>
      <c r="M1025" s="211" t="s">
        <v>34</v>
      </c>
      <c r="N1025" s="212" t="s">
        <v>49</v>
      </c>
      <c r="O1025" s="44"/>
      <c r="P1025" s="213">
        <f>O1025*H1025</f>
        <v>0</v>
      </c>
      <c r="Q1025" s="213">
        <v>0.0004</v>
      </c>
      <c r="R1025" s="213">
        <f>Q1025*H1025</f>
        <v>0.02192</v>
      </c>
      <c r="S1025" s="213">
        <v>0</v>
      </c>
      <c r="T1025" s="214">
        <f>S1025*H1025</f>
        <v>0</v>
      </c>
      <c r="AR1025" s="25" t="s">
        <v>282</v>
      </c>
      <c r="AT1025" s="25" t="s">
        <v>185</v>
      </c>
      <c r="AU1025" s="25" t="s">
        <v>89</v>
      </c>
      <c r="AY1025" s="25" t="s">
        <v>183</v>
      </c>
      <c r="BE1025" s="215">
        <f>IF(N1025="základní",J1025,0)</f>
        <v>0</v>
      </c>
      <c r="BF1025" s="215">
        <f>IF(N1025="snížená",J1025,0)</f>
        <v>0</v>
      </c>
      <c r="BG1025" s="215">
        <f>IF(N1025="zákl. přenesená",J1025,0)</f>
        <v>0</v>
      </c>
      <c r="BH1025" s="215">
        <f>IF(N1025="sníž. přenesená",J1025,0)</f>
        <v>0</v>
      </c>
      <c r="BI1025" s="215">
        <f>IF(N1025="nulová",J1025,0)</f>
        <v>0</v>
      </c>
      <c r="BJ1025" s="25" t="s">
        <v>85</v>
      </c>
      <c r="BK1025" s="215">
        <f>ROUND(I1025*H1025,2)</f>
        <v>0</v>
      </c>
      <c r="BL1025" s="25" t="s">
        <v>282</v>
      </c>
      <c r="BM1025" s="25" t="s">
        <v>1423</v>
      </c>
    </row>
    <row r="1026" spans="2:51" s="13" customFormat="1" ht="13.5">
      <c r="B1026" s="228"/>
      <c r="C1026" s="229"/>
      <c r="D1026" s="218" t="s">
        <v>192</v>
      </c>
      <c r="E1026" s="230" t="s">
        <v>34</v>
      </c>
      <c r="F1026" s="231" t="s">
        <v>1424</v>
      </c>
      <c r="G1026" s="229"/>
      <c r="H1026" s="232">
        <v>54.8</v>
      </c>
      <c r="I1026" s="233"/>
      <c r="J1026" s="229"/>
      <c r="K1026" s="229"/>
      <c r="L1026" s="234"/>
      <c r="M1026" s="235"/>
      <c r="N1026" s="236"/>
      <c r="O1026" s="236"/>
      <c r="P1026" s="236"/>
      <c r="Q1026" s="236"/>
      <c r="R1026" s="236"/>
      <c r="S1026" s="236"/>
      <c r="T1026" s="237"/>
      <c r="AT1026" s="238" t="s">
        <v>192</v>
      </c>
      <c r="AU1026" s="238" t="s">
        <v>89</v>
      </c>
      <c r="AV1026" s="13" t="s">
        <v>89</v>
      </c>
      <c r="AW1026" s="13" t="s">
        <v>41</v>
      </c>
      <c r="AX1026" s="13" t="s">
        <v>78</v>
      </c>
      <c r="AY1026" s="238" t="s">
        <v>183</v>
      </c>
    </row>
    <row r="1027" spans="2:51" s="14" customFormat="1" ht="13.5">
      <c r="B1027" s="239"/>
      <c r="C1027" s="240"/>
      <c r="D1027" s="252" t="s">
        <v>192</v>
      </c>
      <c r="E1027" s="262" t="s">
        <v>34</v>
      </c>
      <c r="F1027" s="263" t="s">
        <v>195</v>
      </c>
      <c r="G1027" s="240"/>
      <c r="H1027" s="264">
        <v>54.8</v>
      </c>
      <c r="I1027" s="244"/>
      <c r="J1027" s="240"/>
      <c r="K1027" s="240"/>
      <c r="L1027" s="245"/>
      <c r="M1027" s="246"/>
      <c r="N1027" s="247"/>
      <c r="O1027" s="247"/>
      <c r="P1027" s="247"/>
      <c r="Q1027" s="247"/>
      <c r="R1027" s="247"/>
      <c r="S1027" s="247"/>
      <c r="T1027" s="248"/>
      <c r="AT1027" s="249" t="s">
        <v>192</v>
      </c>
      <c r="AU1027" s="249" t="s">
        <v>89</v>
      </c>
      <c r="AV1027" s="14" t="s">
        <v>196</v>
      </c>
      <c r="AW1027" s="14" t="s">
        <v>41</v>
      </c>
      <c r="AX1027" s="14" t="s">
        <v>85</v>
      </c>
      <c r="AY1027" s="249" t="s">
        <v>183</v>
      </c>
    </row>
    <row r="1028" spans="2:65" s="1" customFormat="1" ht="25.5" customHeight="1">
      <c r="B1028" s="43"/>
      <c r="C1028" s="265" t="s">
        <v>1425</v>
      </c>
      <c r="D1028" s="265" t="s">
        <v>418</v>
      </c>
      <c r="E1028" s="266" t="s">
        <v>1416</v>
      </c>
      <c r="F1028" s="267" t="s">
        <v>1417</v>
      </c>
      <c r="G1028" s="268" t="s">
        <v>291</v>
      </c>
      <c r="H1028" s="269">
        <v>65.76</v>
      </c>
      <c r="I1028" s="270"/>
      <c r="J1028" s="271">
        <f>ROUND(I1028*H1028,2)</f>
        <v>0</v>
      </c>
      <c r="K1028" s="267" t="s">
        <v>34</v>
      </c>
      <c r="L1028" s="272"/>
      <c r="M1028" s="273" t="s">
        <v>34</v>
      </c>
      <c r="N1028" s="274" t="s">
        <v>49</v>
      </c>
      <c r="O1028" s="44"/>
      <c r="P1028" s="213">
        <f>O1028*H1028</f>
        <v>0</v>
      </c>
      <c r="Q1028" s="213">
        <v>0</v>
      </c>
      <c r="R1028" s="213">
        <f>Q1028*H1028</f>
        <v>0</v>
      </c>
      <c r="S1028" s="213">
        <v>0</v>
      </c>
      <c r="T1028" s="214">
        <f>S1028*H1028</f>
        <v>0</v>
      </c>
      <c r="AR1028" s="25" t="s">
        <v>388</v>
      </c>
      <c r="AT1028" s="25" t="s">
        <v>418</v>
      </c>
      <c r="AU1028" s="25" t="s">
        <v>89</v>
      </c>
      <c r="AY1028" s="25" t="s">
        <v>183</v>
      </c>
      <c r="BE1028" s="215">
        <f>IF(N1028="základní",J1028,0)</f>
        <v>0</v>
      </c>
      <c r="BF1028" s="215">
        <f>IF(N1028="snížená",J1028,0)</f>
        <v>0</v>
      </c>
      <c r="BG1028" s="215">
        <f>IF(N1028="zákl. přenesená",J1028,0)</f>
        <v>0</v>
      </c>
      <c r="BH1028" s="215">
        <f>IF(N1028="sníž. přenesená",J1028,0)</f>
        <v>0</v>
      </c>
      <c r="BI1028" s="215">
        <f>IF(N1028="nulová",J1028,0)</f>
        <v>0</v>
      </c>
      <c r="BJ1028" s="25" t="s">
        <v>85</v>
      </c>
      <c r="BK1028" s="215">
        <f>ROUND(I1028*H1028,2)</f>
        <v>0</v>
      </c>
      <c r="BL1028" s="25" t="s">
        <v>282</v>
      </c>
      <c r="BM1028" s="25" t="s">
        <v>1426</v>
      </c>
    </row>
    <row r="1029" spans="2:51" s="13" customFormat="1" ht="13.5">
      <c r="B1029" s="228"/>
      <c r="C1029" s="229"/>
      <c r="D1029" s="252" t="s">
        <v>192</v>
      </c>
      <c r="E1029" s="229"/>
      <c r="F1029" s="275" t="s">
        <v>1427</v>
      </c>
      <c r="G1029" s="229"/>
      <c r="H1029" s="276">
        <v>65.76</v>
      </c>
      <c r="I1029" s="233"/>
      <c r="J1029" s="229"/>
      <c r="K1029" s="229"/>
      <c r="L1029" s="234"/>
      <c r="M1029" s="235"/>
      <c r="N1029" s="236"/>
      <c r="O1029" s="236"/>
      <c r="P1029" s="236"/>
      <c r="Q1029" s="236"/>
      <c r="R1029" s="236"/>
      <c r="S1029" s="236"/>
      <c r="T1029" s="237"/>
      <c r="AT1029" s="238" t="s">
        <v>192</v>
      </c>
      <c r="AU1029" s="238" t="s">
        <v>89</v>
      </c>
      <c r="AV1029" s="13" t="s">
        <v>89</v>
      </c>
      <c r="AW1029" s="13" t="s">
        <v>6</v>
      </c>
      <c r="AX1029" s="13" t="s">
        <v>85</v>
      </c>
      <c r="AY1029" s="238" t="s">
        <v>183</v>
      </c>
    </row>
    <row r="1030" spans="2:65" s="1" customFormat="1" ht="25.5" customHeight="1">
      <c r="B1030" s="43"/>
      <c r="C1030" s="204" t="s">
        <v>1428</v>
      </c>
      <c r="D1030" s="204" t="s">
        <v>185</v>
      </c>
      <c r="E1030" s="205" t="s">
        <v>1429</v>
      </c>
      <c r="F1030" s="206" t="s">
        <v>1430</v>
      </c>
      <c r="G1030" s="207" t="s">
        <v>291</v>
      </c>
      <c r="H1030" s="208">
        <v>63.854</v>
      </c>
      <c r="I1030" s="209"/>
      <c r="J1030" s="210">
        <f>ROUND(I1030*H1030,2)</f>
        <v>0</v>
      </c>
      <c r="K1030" s="206" t="s">
        <v>189</v>
      </c>
      <c r="L1030" s="63"/>
      <c r="M1030" s="211" t="s">
        <v>34</v>
      </c>
      <c r="N1030" s="212" t="s">
        <v>49</v>
      </c>
      <c r="O1030" s="44"/>
      <c r="P1030" s="213">
        <f>O1030*H1030</f>
        <v>0</v>
      </c>
      <c r="Q1030" s="213">
        <v>0.0035</v>
      </c>
      <c r="R1030" s="213">
        <f>Q1030*H1030</f>
        <v>0.223489</v>
      </c>
      <c r="S1030" s="213">
        <v>0</v>
      </c>
      <c r="T1030" s="214">
        <f>S1030*H1030</f>
        <v>0</v>
      </c>
      <c r="AR1030" s="25" t="s">
        <v>282</v>
      </c>
      <c r="AT1030" s="25" t="s">
        <v>185</v>
      </c>
      <c r="AU1030" s="25" t="s">
        <v>89</v>
      </c>
      <c r="AY1030" s="25" t="s">
        <v>183</v>
      </c>
      <c r="BE1030" s="215">
        <f>IF(N1030="základní",J1030,0)</f>
        <v>0</v>
      </c>
      <c r="BF1030" s="215">
        <f>IF(N1030="snížená",J1030,0)</f>
        <v>0</v>
      </c>
      <c r="BG1030" s="215">
        <f>IF(N1030="zákl. přenesená",J1030,0)</f>
        <v>0</v>
      </c>
      <c r="BH1030" s="215">
        <f>IF(N1030="sníž. přenesená",J1030,0)</f>
        <v>0</v>
      </c>
      <c r="BI1030" s="215">
        <f>IF(N1030="nulová",J1030,0)</f>
        <v>0</v>
      </c>
      <c r="BJ1030" s="25" t="s">
        <v>85</v>
      </c>
      <c r="BK1030" s="215">
        <f>ROUND(I1030*H1030,2)</f>
        <v>0</v>
      </c>
      <c r="BL1030" s="25" t="s">
        <v>282</v>
      </c>
      <c r="BM1030" s="25" t="s">
        <v>1431</v>
      </c>
    </row>
    <row r="1031" spans="2:51" s="13" customFormat="1" ht="13.5">
      <c r="B1031" s="228"/>
      <c r="C1031" s="229"/>
      <c r="D1031" s="218" t="s">
        <v>192</v>
      </c>
      <c r="E1031" s="230" t="s">
        <v>34</v>
      </c>
      <c r="F1031" s="231" t="s">
        <v>1432</v>
      </c>
      <c r="G1031" s="229"/>
      <c r="H1031" s="232">
        <v>33.014</v>
      </c>
      <c r="I1031" s="233"/>
      <c r="J1031" s="229"/>
      <c r="K1031" s="229"/>
      <c r="L1031" s="234"/>
      <c r="M1031" s="235"/>
      <c r="N1031" s="236"/>
      <c r="O1031" s="236"/>
      <c r="P1031" s="236"/>
      <c r="Q1031" s="236"/>
      <c r="R1031" s="236"/>
      <c r="S1031" s="236"/>
      <c r="T1031" s="237"/>
      <c r="AT1031" s="238" t="s">
        <v>192</v>
      </c>
      <c r="AU1031" s="238" t="s">
        <v>89</v>
      </c>
      <c r="AV1031" s="13" t="s">
        <v>89</v>
      </c>
      <c r="AW1031" s="13" t="s">
        <v>41</v>
      </c>
      <c r="AX1031" s="13" t="s">
        <v>78</v>
      </c>
      <c r="AY1031" s="238" t="s">
        <v>183</v>
      </c>
    </row>
    <row r="1032" spans="2:51" s="13" customFormat="1" ht="13.5">
      <c r="B1032" s="228"/>
      <c r="C1032" s="229"/>
      <c r="D1032" s="218" t="s">
        <v>192</v>
      </c>
      <c r="E1032" s="230" t="s">
        <v>34</v>
      </c>
      <c r="F1032" s="231" t="s">
        <v>1433</v>
      </c>
      <c r="G1032" s="229"/>
      <c r="H1032" s="232">
        <v>30.84</v>
      </c>
      <c r="I1032" s="233"/>
      <c r="J1032" s="229"/>
      <c r="K1032" s="229"/>
      <c r="L1032" s="234"/>
      <c r="M1032" s="235"/>
      <c r="N1032" s="236"/>
      <c r="O1032" s="236"/>
      <c r="P1032" s="236"/>
      <c r="Q1032" s="236"/>
      <c r="R1032" s="236"/>
      <c r="S1032" s="236"/>
      <c r="T1032" s="237"/>
      <c r="AT1032" s="238" t="s">
        <v>192</v>
      </c>
      <c r="AU1032" s="238" t="s">
        <v>89</v>
      </c>
      <c r="AV1032" s="13" t="s">
        <v>89</v>
      </c>
      <c r="AW1032" s="13" t="s">
        <v>41</v>
      </c>
      <c r="AX1032" s="13" t="s">
        <v>78</v>
      </c>
      <c r="AY1032" s="238" t="s">
        <v>183</v>
      </c>
    </row>
    <row r="1033" spans="2:51" s="14" customFormat="1" ht="13.5">
      <c r="B1033" s="239"/>
      <c r="C1033" s="240"/>
      <c r="D1033" s="252" t="s">
        <v>192</v>
      </c>
      <c r="E1033" s="262" t="s">
        <v>34</v>
      </c>
      <c r="F1033" s="263" t="s">
        <v>195</v>
      </c>
      <c r="G1033" s="240"/>
      <c r="H1033" s="264">
        <v>63.854</v>
      </c>
      <c r="I1033" s="244"/>
      <c r="J1033" s="240"/>
      <c r="K1033" s="240"/>
      <c r="L1033" s="245"/>
      <c r="M1033" s="246"/>
      <c r="N1033" s="247"/>
      <c r="O1033" s="247"/>
      <c r="P1033" s="247"/>
      <c r="Q1033" s="247"/>
      <c r="R1033" s="247"/>
      <c r="S1033" s="247"/>
      <c r="T1033" s="248"/>
      <c r="AT1033" s="249" t="s">
        <v>192</v>
      </c>
      <c r="AU1033" s="249" t="s">
        <v>89</v>
      </c>
      <c r="AV1033" s="14" t="s">
        <v>196</v>
      </c>
      <c r="AW1033" s="14" t="s">
        <v>41</v>
      </c>
      <c r="AX1033" s="14" t="s">
        <v>85</v>
      </c>
      <c r="AY1033" s="249" t="s">
        <v>183</v>
      </c>
    </row>
    <row r="1034" spans="2:65" s="1" customFormat="1" ht="25.5" customHeight="1">
      <c r="B1034" s="43"/>
      <c r="C1034" s="204" t="s">
        <v>1434</v>
      </c>
      <c r="D1034" s="204" t="s">
        <v>185</v>
      </c>
      <c r="E1034" s="205" t="s">
        <v>1435</v>
      </c>
      <c r="F1034" s="206" t="s">
        <v>1436</v>
      </c>
      <c r="G1034" s="207" t="s">
        <v>291</v>
      </c>
      <c r="H1034" s="208">
        <v>57.73</v>
      </c>
      <c r="I1034" s="209"/>
      <c r="J1034" s="210">
        <f>ROUND(I1034*H1034,2)</f>
        <v>0</v>
      </c>
      <c r="K1034" s="206" t="s">
        <v>189</v>
      </c>
      <c r="L1034" s="63"/>
      <c r="M1034" s="211" t="s">
        <v>34</v>
      </c>
      <c r="N1034" s="212" t="s">
        <v>49</v>
      </c>
      <c r="O1034" s="44"/>
      <c r="P1034" s="213">
        <f>O1034*H1034</f>
        <v>0</v>
      </c>
      <c r="Q1034" s="213">
        <v>0.0035</v>
      </c>
      <c r="R1034" s="213">
        <f>Q1034*H1034</f>
        <v>0.20205499999999998</v>
      </c>
      <c r="S1034" s="213">
        <v>0</v>
      </c>
      <c r="T1034" s="214">
        <f>S1034*H1034</f>
        <v>0</v>
      </c>
      <c r="AR1034" s="25" t="s">
        <v>282</v>
      </c>
      <c r="AT1034" s="25" t="s">
        <v>185</v>
      </c>
      <c r="AU1034" s="25" t="s">
        <v>89</v>
      </c>
      <c r="AY1034" s="25" t="s">
        <v>183</v>
      </c>
      <c r="BE1034" s="215">
        <f>IF(N1034="základní",J1034,0)</f>
        <v>0</v>
      </c>
      <c r="BF1034" s="215">
        <f>IF(N1034="snížená",J1034,0)</f>
        <v>0</v>
      </c>
      <c r="BG1034" s="215">
        <f>IF(N1034="zákl. přenesená",J1034,0)</f>
        <v>0</v>
      </c>
      <c r="BH1034" s="215">
        <f>IF(N1034="sníž. přenesená",J1034,0)</f>
        <v>0</v>
      </c>
      <c r="BI1034" s="215">
        <f>IF(N1034="nulová",J1034,0)</f>
        <v>0</v>
      </c>
      <c r="BJ1034" s="25" t="s">
        <v>85</v>
      </c>
      <c r="BK1034" s="215">
        <f>ROUND(I1034*H1034,2)</f>
        <v>0</v>
      </c>
      <c r="BL1034" s="25" t="s">
        <v>282</v>
      </c>
      <c r="BM1034" s="25" t="s">
        <v>1437</v>
      </c>
    </row>
    <row r="1035" spans="2:51" s="12" customFormat="1" ht="13.5">
      <c r="B1035" s="216"/>
      <c r="C1035" s="217"/>
      <c r="D1035" s="218" t="s">
        <v>192</v>
      </c>
      <c r="E1035" s="219" t="s">
        <v>34</v>
      </c>
      <c r="F1035" s="220" t="s">
        <v>353</v>
      </c>
      <c r="G1035" s="217"/>
      <c r="H1035" s="221" t="s">
        <v>34</v>
      </c>
      <c r="I1035" s="222"/>
      <c r="J1035" s="217"/>
      <c r="K1035" s="217"/>
      <c r="L1035" s="223"/>
      <c r="M1035" s="224"/>
      <c r="N1035" s="225"/>
      <c r="O1035" s="225"/>
      <c r="P1035" s="225"/>
      <c r="Q1035" s="225"/>
      <c r="R1035" s="225"/>
      <c r="S1035" s="225"/>
      <c r="T1035" s="226"/>
      <c r="AT1035" s="227" t="s">
        <v>192</v>
      </c>
      <c r="AU1035" s="227" t="s">
        <v>89</v>
      </c>
      <c r="AV1035" s="12" t="s">
        <v>85</v>
      </c>
      <c r="AW1035" s="12" t="s">
        <v>41</v>
      </c>
      <c r="AX1035" s="12" t="s">
        <v>78</v>
      </c>
      <c r="AY1035" s="227" t="s">
        <v>183</v>
      </c>
    </row>
    <row r="1036" spans="2:51" s="13" customFormat="1" ht="13.5">
      <c r="B1036" s="228"/>
      <c r="C1036" s="229"/>
      <c r="D1036" s="218" t="s">
        <v>192</v>
      </c>
      <c r="E1036" s="230" t="s">
        <v>34</v>
      </c>
      <c r="F1036" s="231" t="s">
        <v>1438</v>
      </c>
      <c r="G1036" s="229"/>
      <c r="H1036" s="232">
        <v>1.78</v>
      </c>
      <c r="I1036" s="233"/>
      <c r="J1036" s="229"/>
      <c r="K1036" s="229"/>
      <c r="L1036" s="234"/>
      <c r="M1036" s="235"/>
      <c r="N1036" s="236"/>
      <c r="O1036" s="236"/>
      <c r="P1036" s="236"/>
      <c r="Q1036" s="236"/>
      <c r="R1036" s="236"/>
      <c r="S1036" s="236"/>
      <c r="T1036" s="237"/>
      <c r="AT1036" s="238" t="s">
        <v>192</v>
      </c>
      <c r="AU1036" s="238" t="s">
        <v>89</v>
      </c>
      <c r="AV1036" s="13" t="s">
        <v>89</v>
      </c>
      <c r="AW1036" s="13" t="s">
        <v>41</v>
      </c>
      <c r="AX1036" s="13" t="s">
        <v>78</v>
      </c>
      <c r="AY1036" s="238" t="s">
        <v>183</v>
      </c>
    </row>
    <row r="1037" spans="2:51" s="13" customFormat="1" ht="13.5">
      <c r="B1037" s="228"/>
      <c r="C1037" s="229"/>
      <c r="D1037" s="218" t="s">
        <v>192</v>
      </c>
      <c r="E1037" s="230" t="s">
        <v>34</v>
      </c>
      <c r="F1037" s="231" t="s">
        <v>1439</v>
      </c>
      <c r="G1037" s="229"/>
      <c r="H1037" s="232">
        <v>2.38</v>
      </c>
      <c r="I1037" s="233"/>
      <c r="J1037" s="229"/>
      <c r="K1037" s="229"/>
      <c r="L1037" s="234"/>
      <c r="M1037" s="235"/>
      <c r="N1037" s="236"/>
      <c r="O1037" s="236"/>
      <c r="P1037" s="236"/>
      <c r="Q1037" s="236"/>
      <c r="R1037" s="236"/>
      <c r="S1037" s="236"/>
      <c r="T1037" s="237"/>
      <c r="AT1037" s="238" t="s">
        <v>192</v>
      </c>
      <c r="AU1037" s="238" t="s">
        <v>89</v>
      </c>
      <c r="AV1037" s="13" t="s">
        <v>89</v>
      </c>
      <c r="AW1037" s="13" t="s">
        <v>41</v>
      </c>
      <c r="AX1037" s="13" t="s">
        <v>78</v>
      </c>
      <c r="AY1037" s="238" t="s">
        <v>183</v>
      </c>
    </row>
    <row r="1038" spans="2:51" s="13" customFormat="1" ht="13.5">
      <c r="B1038" s="228"/>
      <c r="C1038" s="229"/>
      <c r="D1038" s="218" t="s">
        <v>192</v>
      </c>
      <c r="E1038" s="230" t="s">
        <v>34</v>
      </c>
      <c r="F1038" s="231" t="s">
        <v>1440</v>
      </c>
      <c r="G1038" s="229"/>
      <c r="H1038" s="232">
        <v>1.78</v>
      </c>
      <c r="I1038" s="233"/>
      <c r="J1038" s="229"/>
      <c r="K1038" s="229"/>
      <c r="L1038" s="234"/>
      <c r="M1038" s="235"/>
      <c r="N1038" s="236"/>
      <c r="O1038" s="236"/>
      <c r="P1038" s="236"/>
      <c r="Q1038" s="236"/>
      <c r="R1038" s="236"/>
      <c r="S1038" s="236"/>
      <c r="T1038" s="237"/>
      <c r="AT1038" s="238" t="s">
        <v>192</v>
      </c>
      <c r="AU1038" s="238" t="s">
        <v>89</v>
      </c>
      <c r="AV1038" s="13" t="s">
        <v>89</v>
      </c>
      <c r="AW1038" s="13" t="s">
        <v>41</v>
      </c>
      <c r="AX1038" s="13" t="s">
        <v>78</v>
      </c>
      <c r="AY1038" s="238" t="s">
        <v>183</v>
      </c>
    </row>
    <row r="1039" spans="2:51" s="13" customFormat="1" ht="13.5">
      <c r="B1039" s="228"/>
      <c r="C1039" s="229"/>
      <c r="D1039" s="218" t="s">
        <v>192</v>
      </c>
      <c r="E1039" s="230" t="s">
        <v>34</v>
      </c>
      <c r="F1039" s="231" t="s">
        <v>1441</v>
      </c>
      <c r="G1039" s="229"/>
      <c r="H1039" s="232">
        <v>2.4</v>
      </c>
      <c r="I1039" s="233"/>
      <c r="J1039" s="229"/>
      <c r="K1039" s="229"/>
      <c r="L1039" s="234"/>
      <c r="M1039" s="235"/>
      <c r="N1039" s="236"/>
      <c r="O1039" s="236"/>
      <c r="P1039" s="236"/>
      <c r="Q1039" s="236"/>
      <c r="R1039" s="236"/>
      <c r="S1039" s="236"/>
      <c r="T1039" s="237"/>
      <c r="AT1039" s="238" t="s">
        <v>192</v>
      </c>
      <c r="AU1039" s="238" t="s">
        <v>89</v>
      </c>
      <c r="AV1039" s="13" t="s">
        <v>89</v>
      </c>
      <c r="AW1039" s="13" t="s">
        <v>41</v>
      </c>
      <c r="AX1039" s="13" t="s">
        <v>78</v>
      </c>
      <c r="AY1039" s="238" t="s">
        <v>183</v>
      </c>
    </row>
    <row r="1040" spans="2:51" s="13" customFormat="1" ht="13.5">
      <c r="B1040" s="228"/>
      <c r="C1040" s="229"/>
      <c r="D1040" s="218" t="s">
        <v>192</v>
      </c>
      <c r="E1040" s="230" t="s">
        <v>34</v>
      </c>
      <c r="F1040" s="231" t="s">
        <v>1442</v>
      </c>
      <c r="G1040" s="229"/>
      <c r="H1040" s="232">
        <v>6.32</v>
      </c>
      <c r="I1040" s="233"/>
      <c r="J1040" s="229"/>
      <c r="K1040" s="229"/>
      <c r="L1040" s="234"/>
      <c r="M1040" s="235"/>
      <c r="N1040" s="236"/>
      <c r="O1040" s="236"/>
      <c r="P1040" s="236"/>
      <c r="Q1040" s="236"/>
      <c r="R1040" s="236"/>
      <c r="S1040" s="236"/>
      <c r="T1040" s="237"/>
      <c r="AT1040" s="238" t="s">
        <v>192</v>
      </c>
      <c r="AU1040" s="238" t="s">
        <v>89</v>
      </c>
      <c r="AV1040" s="13" t="s">
        <v>89</v>
      </c>
      <c r="AW1040" s="13" t="s">
        <v>41</v>
      </c>
      <c r="AX1040" s="13" t="s">
        <v>78</v>
      </c>
      <c r="AY1040" s="238" t="s">
        <v>183</v>
      </c>
    </row>
    <row r="1041" spans="2:51" s="13" customFormat="1" ht="13.5">
      <c r="B1041" s="228"/>
      <c r="C1041" s="229"/>
      <c r="D1041" s="218" t="s">
        <v>192</v>
      </c>
      <c r="E1041" s="230" t="s">
        <v>34</v>
      </c>
      <c r="F1041" s="231" t="s">
        <v>1443</v>
      </c>
      <c r="G1041" s="229"/>
      <c r="H1041" s="232">
        <v>0.72</v>
      </c>
      <c r="I1041" s="233"/>
      <c r="J1041" s="229"/>
      <c r="K1041" s="229"/>
      <c r="L1041" s="234"/>
      <c r="M1041" s="235"/>
      <c r="N1041" s="236"/>
      <c r="O1041" s="236"/>
      <c r="P1041" s="236"/>
      <c r="Q1041" s="236"/>
      <c r="R1041" s="236"/>
      <c r="S1041" s="236"/>
      <c r="T1041" s="237"/>
      <c r="AT1041" s="238" t="s">
        <v>192</v>
      </c>
      <c r="AU1041" s="238" t="s">
        <v>89</v>
      </c>
      <c r="AV1041" s="13" t="s">
        <v>89</v>
      </c>
      <c r="AW1041" s="13" t="s">
        <v>41</v>
      </c>
      <c r="AX1041" s="13" t="s">
        <v>78</v>
      </c>
      <c r="AY1041" s="238" t="s">
        <v>183</v>
      </c>
    </row>
    <row r="1042" spans="2:51" s="14" customFormat="1" ht="13.5">
      <c r="B1042" s="239"/>
      <c r="C1042" s="240"/>
      <c r="D1042" s="218" t="s">
        <v>192</v>
      </c>
      <c r="E1042" s="241" t="s">
        <v>34</v>
      </c>
      <c r="F1042" s="242" t="s">
        <v>195</v>
      </c>
      <c r="G1042" s="240"/>
      <c r="H1042" s="243">
        <v>15.38</v>
      </c>
      <c r="I1042" s="244"/>
      <c r="J1042" s="240"/>
      <c r="K1042" s="240"/>
      <c r="L1042" s="245"/>
      <c r="M1042" s="246"/>
      <c r="N1042" s="247"/>
      <c r="O1042" s="247"/>
      <c r="P1042" s="247"/>
      <c r="Q1042" s="247"/>
      <c r="R1042" s="247"/>
      <c r="S1042" s="247"/>
      <c r="T1042" s="248"/>
      <c r="AT1042" s="249" t="s">
        <v>192</v>
      </c>
      <c r="AU1042" s="249" t="s">
        <v>89</v>
      </c>
      <c r="AV1042" s="14" t="s">
        <v>196</v>
      </c>
      <c r="AW1042" s="14" t="s">
        <v>41</v>
      </c>
      <c r="AX1042" s="14" t="s">
        <v>78</v>
      </c>
      <c r="AY1042" s="249" t="s">
        <v>183</v>
      </c>
    </row>
    <row r="1043" spans="2:51" s="12" customFormat="1" ht="13.5">
      <c r="B1043" s="216"/>
      <c r="C1043" s="217"/>
      <c r="D1043" s="218" t="s">
        <v>192</v>
      </c>
      <c r="E1043" s="219" t="s">
        <v>34</v>
      </c>
      <c r="F1043" s="220" t="s">
        <v>367</v>
      </c>
      <c r="G1043" s="217"/>
      <c r="H1043" s="221" t="s">
        <v>34</v>
      </c>
      <c r="I1043" s="222"/>
      <c r="J1043" s="217"/>
      <c r="K1043" s="217"/>
      <c r="L1043" s="223"/>
      <c r="M1043" s="224"/>
      <c r="N1043" s="225"/>
      <c r="O1043" s="225"/>
      <c r="P1043" s="225"/>
      <c r="Q1043" s="225"/>
      <c r="R1043" s="225"/>
      <c r="S1043" s="225"/>
      <c r="T1043" s="226"/>
      <c r="AT1043" s="227" t="s">
        <v>192</v>
      </c>
      <c r="AU1043" s="227" t="s">
        <v>89</v>
      </c>
      <c r="AV1043" s="12" t="s">
        <v>85</v>
      </c>
      <c r="AW1043" s="12" t="s">
        <v>41</v>
      </c>
      <c r="AX1043" s="12" t="s">
        <v>78</v>
      </c>
      <c r="AY1043" s="227" t="s">
        <v>183</v>
      </c>
    </row>
    <row r="1044" spans="2:51" s="13" customFormat="1" ht="13.5">
      <c r="B1044" s="228"/>
      <c r="C1044" s="229"/>
      <c r="D1044" s="218" t="s">
        <v>192</v>
      </c>
      <c r="E1044" s="230" t="s">
        <v>34</v>
      </c>
      <c r="F1044" s="231" t="s">
        <v>1444</v>
      </c>
      <c r="G1044" s="229"/>
      <c r="H1044" s="232">
        <v>9.17</v>
      </c>
      <c r="I1044" s="233"/>
      <c r="J1044" s="229"/>
      <c r="K1044" s="229"/>
      <c r="L1044" s="234"/>
      <c r="M1044" s="235"/>
      <c r="N1044" s="236"/>
      <c r="O1044" s="236"/>
      <c r="P1044" s="236"/>
      <c r="Q1044" s="236"/>
      <c r="R1044" s="236"/>
      <c r="S1044" s="236"/>
      <c r="T1044" s="237"/>
      <c r="AT1044" s="238" t="s">
        <v>192</v>
      </c>
      <c r="AU1044" s="238" t="s">
        <v>89</v>
      </c>
      <c r="AV1044" s="13" t="s">
        <v>89</v>
      </c>
      <c r="AW1044" s="13" t="s">
        <v>41</v>
      </c>
      <c r="AX1044" s="13" t="s">
        <v>78</v>
      </c>
      <c r="AY1044" s="238" t="s">
        <v>183</v>
      </c>
    </row>
    <row r="1045" spans="2:51" s="13" customFormat="1" ht="13.5">
      <c r="B1045" s="228"/>
      <c r="C1045" s="229"/>
      <c r="D1045" s="218" t="s">
        <v>192</v>
      </c>
      <c r="E1045" s="230" t="s">
        <v>34</v>
      </c>
      <c r="F1045" s="231" t="s">
        <v>1445</v>
      </c>
      <c r="G1045" s="229"/>
      <c r="H1045" s="232">
        <v>0.94</v>
      </c>
      <c r="I1045" s="233"/>
      <c r="J1045" s="229"/>
      <c r="K1045" s="229"/>
      <c r="L1045" s="234"/>
      <c r="M1045" s="235"/>
      <c r="N1045" s="236"/>
      <c r="O1045" s="236"/>
      <c r="P1045" s="236"/>
      <c r="Q1045" s="236"/>
      <c r="R1045" s="236"/>
      <c r="S1045" s="236"/>
      <c r="T1045" s="237"/>
      <c r="AT1045" s="238" t="s">
        <v>192</v>
      </c>
      <c r="AU1045" s="238" t="s">
        <v>89</v>
      </c>
      <c r="AV1045" s="13" t="s">
        <v>89</v>
      </c>
      <c r="AW1045" s="13" t="s">
        <v>41</v>
      </c>
      <c r="AX1045" s="13" t="s">
        <v>78</v>
      </c>
      <c r="AY1045" s="238" t="s">
        <v>183</v>
      </c>
    </row>
    <row r="1046" spans="2:51" s="13" customFormat="1" ht="13.5">
      <c r="B1046" s="228"/>
      <c r="C1046" s="229"/>
      <c r="D1046" s="218" t="s">
        <v>192</v>
      </c>
      <c r="E1046" s="230" t="s">
        <v>34</v>
      </c>
      <c r="F1046" s="231" t="s">
        <v>764</v>
      </c>
      <c r="G1046" s="229"/>
      <c r="H1046" s="232">
        <v>9.2</v>
      </c>
      <c r="I1046" s="233"/>
      <c r="J1046" s="229"/>
      <c r="K1046" s="229"/>
      <c r="L1046" s="234"/>
      <c r="M1046" s="235"/>
      <c r="N1046" s="236"/>
      <c r="O1046" s="236"/>
      <c r="P1046" s="236"/>
      <c r="Q1046" s="236"/>
      <c r="R1046" s="236"/>
      <c r="S1046" s="236"/>
      <c r="T1046" s="237"/>
      <c r="AT1046" s="238" t="s">
        <v>192</v>
      </c>
      <c r="AU1046" s="238" t="s">
        <v>89</v>
      </c>
      <c r="AV1046" s="13" t="s">
        <v>89</v>
      </c>
      <c r="AW1046" s="13" t="s">
        <v>41</v>
      </c>
      <c r="AX1046" s="13" t="s">
        <v>78</v>
      </c>
      <c r="AY1046" s="238" t="s">
        <v>183</v>
      </c>
    </row>
    <row r="1047" spans="2:51" s="13" customFormat="1" ht="13.5">
      <c r="B1047" s="228"/>
      <c r="C1047" s="229"/>
      <c r="D1047" s="218" t="s">
        <v>192</v>
      </c>
      <c r="E1047" s="230" t="s">
        <v>34</v>
      </c>
      <c r="F1047" s="231" t="s">
        <v>1446</v>
      </c>
      <c r="G1047" s="229"/>
      <c r="H1047" s="232">
        <v>0.68</v>
      </c>
      <c r="I1047" s="233"/>
      <c r="J1047" s="229"/>
      <c r="K1047" s="229"/>
      <c r="L1047" s="234"/>
      <c r="M1047" s="235"/>
      <c r="N1047" s="236"/>
      <c r="O1047" s="236"/>
      <c r="P1047" s="236"/>
      <c r="Q1047" s="236"/>
      <c r="R1047" s="236"/>
      <c r="S1047" s="236"/>
      <c r="T1047" s="237"/>
      <c r="AT1047" s="238" t="s">
        <v>192</v>
      </c>
      <c r="AU1047" s="238" t="s">
        <v>89</v>
      </c>
      <c r="AV1047" s="13" t="s">
        <v>89</v>
      </c>
      <c r="AW1047" s="13" t="s">
        <v>41</v>
      </c>
      <c r="AX1047" s="13" t="s">
        <v>78</v>
      </c>
      <c r="AY1047" s="238" t="s">
        <v>183</v>
      </c>
    </row>
    <row r="1048" spans="2:51" s="13" customFormat="1" ht="13.5">
      <c r="B1048" s="228"/>
      <c r="C1048" s="229"/>
      <c r="D1048" s="218" t="s">
        <v>192</v>
      </c>
      <c r="E1048" s="230" t="s">
        <v>34</v>
      </c>
      <c r="F1048" s="231" t="s">
        <v>766</v>
      </c>
      <c r="G1048" s="229"/>
      <c r="H1048" s="232">
        <v>9.2</v>
      </c>
      <c r="I1048" s="233"/>
      <c r="J1048" s="229"/>
      <c r="K1048" s="229"/>
      <c r="L1048" s="234"/>
      <c r="M1048" s="235"/>
      <c r="N1048" s="236"/>
      <c r="O1048" s="236"/>
      <c r="P1048" s="236"/>
      <c r="Q1048" s="236"/>
      <c r="R1048" s="236"/>
      <c r="S1048" s="236"/>
      <c r="T1048" s="237"/>
      <c r="AT1048" s="238" t="s">
        <v>192</v>
      </c>
      <c r="AU1048" s="238" t="s">
        <v>89</v>
      </c>
      <c r="AV1048" s="13" t="s">
        <v>89</v>
      </c>
      <c r="AW1048" s="13" t="s">
        <v>41</v>
      </c>
      <c r="AX1048" s="13" t="s">
        <v>78</v>
      </c>
      <c r="AY1048" s="238" t="s">
        <v>183</v>
      </c>
    </row>
    <row r="1049" spans="2:51" s="13" customFormat="1" ht="13.5">
      <c r="B1049" s="228"/>
      <c r="C1049" s="229"/>
      <c r="D1049" s="218" t="s">
        <v>192</v>
      </c>
      <c r="E1049" s="230" t="s">
        <v>34</v>
      </c>
      <c r="F1049" s="231" t="s">
        <v>1447</v>
      </c>
      <c r="G1049" s="229"/>
      <c r="H1049" s="232">
        <v>1.49</v>
      </c>
      <c r="I1049" s="233"/>
      <c r="J1049" s="229"/>
      <c r="K1049" s="229"/>
      <c r="L1049" s="234"/>
      <c r="M1049" s="235"/>
      <c r="N1049" s="236"/>
      <c r="O1049" s="236"/>
      <c r="P1049" s="236"/>
      <c r="Q1049" s="236"/>
      <c r="R1049" s="236"/>
      <c r="S1049" s="236"/>
      <c r="T1049" s="237"/>
      <c r="AT1049" s="238" t="s">
        <v>192</v>
      </c>
      <c r="AU1049" s="238" t="s">
        <v>89</v>
      </c>
      <c r="AV1049" s="13" t="s">
        <v>89</v>
      </c>
      <c r="AW1049" s="13" t="s">
        <v>41</v>
      </c>
      <c r="AX1049" s="13" t="s">
        <v>78</v>
      </c>
      <c r="AY1049" s="238" t="s">
        <v>183</v>
      </c>
    </row>
    <row r="1050" spans="2:51" s="13" customFormat="1" ht="13.5">
      <c r="B1050" s="228"/>
      <c r="C1050" s="229"/>
      <c r="D1050" s="218" t="s">
        <v>192</v>
      </c>
      <c r="E1050" s="230" t="s">
        <v>34</v>
      </c>
      <c r="F1050" s="231" t="s">
        <v>1448</v>
      </c>
      <c r="G1050" s="229"/>
      <c r="H1050" s="232">
        <v>1.9</v>
      </c>
      <c r="I1050" s="233"/>
      <c r="J1050" s="229"/>
      <c r="K1050" s="229"/>
      <c r="L1050" s="234"/>
      <c r="M1050" s="235"/>
      <c r="N1050" s="236"/>
      <c r="O1050" s="236"/>
      <c r="P1050" s="236"/>
      <c r="Q1050" s="236"/>
      <c r="R1050" s="236"/>
      <c r="S1050" s="236"/>
      <c r="T1050" s="237"/>
      <c r="AT1050" s="238" t="s">
        <v>192</v>
      </c>
      <c r="AU1050" s="238" t="s">
        <v>89</v>
      </c>
      <c r="AV1050" s="13" t="s">
        <v>89</v>
      </c>
      <c r="AW1050" s="13" t="s">
        <v>41</v>
      </c>
      <c r="AX1050" s="13" t="s">
        <v>78</v>
      </c>
      <c r="AY1050" s="238" t="s">
        <v>183</v>
      </c>
    </row>
    <row r="1051" spans="2:51" s="13" customFormat="1" ht="13.5">
      <c r="B1051" s="228"/>
      <c r="C1051" s="229"/>
      <c r="D1051" s="218" t="s">
        <v>192</v>
      </c>
      <c r="E1051" s="230" t="s">
        <v>34</v>
      </c>
      <c r="F1051" s="231" t="s">
        <v>1449</v>
      </c>
      <c r="G1051" s="229"/>
      <c r="H1051" s="232">
        <v>1.78</v>
      </c>
      <c r="I1051" s="233"/>
      <c r="J1051" s="229"/>
      <c r="K1051" s="229"/>
      <c r="L1051" s="234"/>
      <c r="M1051" s="235"/>
      <c r="N1051" s="236"/>
      <c r="O1051" s="236"/>
      <c r="P1051" s="236"/>
      <c r="Q1051" s="236"/>
      <c r="R1051" s="236"/>
      <c r="S1051" s="236"/>
      <c r="T1051" s="237"/>
      <c r="AT1051" s="238" t="s">
        <v>192</v>
      </c>
      <c r="AU1051" s="238" t="s">
        <v>89</v>
      </c>
      <c r="AV1051" s="13" t="s">
        <v>89</v>
      </c>
      <c r="AW1051" s="13" t="s">
        <v>41</v>
      </c>
      <c r="AX1051" s="13" t="s">
        <v>78</v>
      </c>
      <c r="AY1051" s="238" t="s">
        <v>183</v>
      </c>
    </row>
    <row r="1052" spans="2:51" s="13" customFormat="1" ht="13.5">
      <c r="B1052" s="228"/>
      <c r="C1052" s="229"/>
      <c r="D1052" s="218" t="s">
        <v>192</v>
      </c>
      <c r="E1052" s="230" t="s">
        <v>34</v>
      </c>
      <c r="F1052" s="231" t="s">
        <v>1450</v>
      </c>
      <c r="G1052" s="229"/>
      <c r="H1052" s="232">
        <v>1.49</v>
      </c>
      <c r="I1052" s="233"/>
      <c r="J1052" s="229"/>
      <c r="K1052" s="229"/>
      <c r="L1052" s="234"/>
      <c r="M1052" s="235"/>
      <c r="N1052" s="236"/>
      <c r="O1052" s="236"/>
      <c r="P1052" s="236"/>
      <c r="Q1052" s="236"/>
      <c r="R1052" s="236"/>
      <c r="S1052" s="236"/>
      <c r="T1052" s="237"/>
      <c r="AT1052" s="238" t="s">
        <v>192</v>
      </c>
      <c r="AU1052" s="238" t="s">
        <v>89</v>
      </c>
      <c r="AV1052" s="13" t="s">
        <v>89</v>
      </c>
      <c r="AW1052" s="13" t="s">
        <v>41</v>
      </c>
      <c r="AX1052" s="13" t="s">
        <v>78</v>
      </c>
      <c r="AY1052" s="238" t="s">
        <v>183</v>
      </c>
    </row>
    <row r="1053" spans="2:51" s="13" customFormat="1" ht="13.5">
      <c r="B1053" s="228"/>
      <c r="C1053" s="229"/>
      <c r="D1053" s="218" t="s">
        <v>192</v>
      </c>
      <c r="E1053" s="230" t="s">
        <v>34</v>
      </c>
      <c r="F1053" s="231" t="s">
        <v>1451</v>
      </c>
      <c r="G1053" s="229"/>
      <c r="H1053" s="232">
        <v>5.6</v>
      </c>
      <c r="I1053" s="233"/>
      <c r="J1053" s="229"/>
      <c r="K1053" s="229"/>
      <c r="L1053" s="234"/>
      <c r="M1053" s="235"/>
      <c r="N1053" s="236"/>
      <c r="O1053" s="236"/>
      <c r="P1053" s="236"/>
      <c r="Q1053" s="236"/>
      <c r="R1053" s="236"/>
      <c r="S1053" s="236"/>
      <c r="T1053" s="237"/>
      <c r="AT1053" s="238" t="s">
        <v>192</v>
      </c>
      <c r="AU1053" s="238" t="s">
        <v>89</v>
      </c>
      <c r="AV1053" s="13" t="s">
        <v>89</v>
      </c>
      <c r="AW1053" s="13" t="s">
        <v>41</v>
      </c>
      <c r="AX1053" s="13" t="s">
        <v>78</v>
      </c>
      <c r="AY1053" s="238" t="s">
        <v>183</v>
      </c>
    </row>
    <row r="1054" spans="2:51" s="13" customFormat="1" ht="13.5">
      <c r="B1054" s="228"/>
      <c r="C1054" s="229"/>
      <c r="D1054" s="218" t="s">
        <v>192</v>
      </c>
      <c r="E1054" s="230" t="s">
        <v>34</v>
      </c>
      <c r="F1054" s="231" t="s">
        <v>1452</v>
      </c>
      <c r="G1054" s="229"/>
      <c r="H1054" s="232">
        <v>0.9</v>
      </c>
      <c r="I1054" s="233"/>
      <c r="J1054" s="229"/>
      <c r="K1054" s="229"/>
      <c r="L1054" s="234"/>
      <c r="M1054" s="235"/>
      <c r="N1054" s="236"/>
      <c r="O1054" s="236"/>
      <c r="P1054" s="236"/>
      <c r="Q1054" s="236"/>
      <c r="R1054" s="236"/>
      <c r="S1054" s="236"/>
      <c r="T1054" s="237"/>
      <c r="AT1054" s="238" t="s">
        <v>192</v>
      </c>
      <c r="AU1054" s="238" t="s">
        <v>89</v>
      </c>
      <c r="AV1054" s="13" t="s">
        <v>89</v>
      </c>
      <c r="AW1054" s="13" t="s">
        <v>41</v>
      </c>
      <c r="AX1054" s="13" t="s">
        <v>78</v>
      </c>
      <c r="AY1054" s="238" t="s">
        <v>183</v>
      </c>
    </row>
    <row r="1055" spans="2:51" s="14" customFormat="1" ht="13.5">
      <c r="B1055" s="239"/>
      <c r="C1055" s="240"/>
      <c r="D1055" s="218" t="s">
        <v>192</v>
      </c>
      <c r="E1055" s="241" t="s">
        <v>34</v>
      </c>
      <c r="F1055" s="242" t="s">
        <v>195</v>
      </c>
      <c r="G1055" s="240"/>
      <c r="H1055" s="243">
        <v>42.35</v>
      </c>
      <c r="I1055" s="244"/>
      <c r="J1055" s="240"/>
      <c r="K1055" s="240"/>
      <c r="L1055" s="245"/>
      <c r="M1055" s="246"/>
      <c r="N1055" s="247"/>
      <c r="O1055" s="247"/>
      <c r="P1055" s="247"/>
      <c r="Q1055" s="247"/>
      <c r="R1055" s="247"/>
      <c r="S1055" s="247"/>
      <c r="T1055" s="248"/>
      <c r="AT1055" s="249" t="s">
        <v>192</v>
      </c>
      <c r="AU1055" s="249" t="s">
        <v>89</v>
      </c>
      <c r="AV1055" s="14" t="s">
        <v>196</v>
      </c>
      <c r="AW1055" s="14" t="s">
        <v>41</v>
      </c>
      <c r="AX1055" s="14" t="s">
        <v>78</v>
      </c>
      <c r="AY1055" s="249" t="s">
        <v>183</v>
      </c>
    </row>
    <row r="1056" spans="2:51" s="15" customFormat="1" ht="13.5">
      <c r="B1056" s="250"/>
      <c r="C1056" s="251"/>
      <c r="D1056" s="252" t="s">
        <v>192</v>
      </c>
      <c r="E1056" s="253" t="s">
        <v>34</v>
      </c>
      <c r="F1056" s="254" t="s">
        <v>201</v>
      </c>
      <c r="G1056" s="251"/>
      <c r="H1056" s="255">
        <v>57.73</v>
      </c>
      <c r="I1056" s="256"/>
      <c r="J1056" s="251"/>
      <c r="K1056" s="251"/>
      <c r="L1056" s="257"/>
      <c r="M1056" s="258"/>
      <c r="N1056" s="259"/>
      <c r="O1056" s="259"/>
      <c r="P1056" s="259"/>
      <c r="Q1056" s="259"/>
      <c r="R1056" s="259"/>
      <c r="S1056" s="259"/>
      <c r="T1056" s="260"/>
      <c r="AT1056" s="261" t="s">
        <v>192</v>
      </c>
      <c r="AU1056" s="261" t="s">
        <v>89</v>
      </c>
      <c r="AV1056" s="15" t="s">
        <v>190</v>
      </c>
      <c r="AW1056" s="15" t="s">
        <v>41</v>
      </c>
      <c r="AX1056" s="15" t="s">
        <v>85</v>
      </c>
      <c r="AY1056" s="261" t="s">
        <v>183</v>
      </c>
    </row>
    <row r="1057" spans="2:65" s="1" customFormat="1" ht="25.5" customHeight="1">
      <c r="B1057" s="43"/>
      <c r="C1057" s="204" t="s">
        <v>1453</v>
      </c>
      <c r="D1057" s="204" t="s">
        <v>185</v>
      </c>
      <c r="E1057" s="205" t="s">
        <v>1454</v>
      </c>
      <c r="F1057" s="206" t="s">
        <v>1455</v>
      </c>
      <c r="G1057" s="207" t="s">
        <v>465</v>
      </c>
      <c r="H1057" s="208">
        <v>168.1</v>
      </c>
      <c r="I1057" s="209"/>
      <c r="J1057" s="210">
        <f>ROUND(I1057*H1057,2)</f>
        <v>0</v>
      </c>
      <c r="K1057" s="206" t="s">
        <v>189</v>
      </c>
      <c r="L1057" s="63"/>
      <c r="M1057" s="211" t="s">
        <v>34</v>
      </c>
      <c r="N1057" s="212" t="s">
        <v>49</v>
      </c>
      <c r="O1057" s="44"/>
      <c r="P1057" s="213">
        <f>O1057*H1057</f>
        <v>0</v>
      </c>
      <c r="Q1057" s="213">
        <v>0</v>
      </c>
      <c r="R1057" s="213">
        <f>Q1057*H1057</f>
        <v>0</v>
      </c>
      <c r="S1057" s="213">
        <v>0</v>
      </c>
      <c r="T1057" s="214">
        <f>S1057*H1057</f>
        <v>0</v>
      </c>
      <c r="AR1057" s="25" t="s">
        <v>282</v>
      </c>
      <c r="AT1057" s="25" t="s">
        <v>185</v>
      </c>
      <c r="AU1057" s="25" t="s">
        <v>89</v>
      </c>
      <c r="AY1057" s="25" t="s">
        <v>183</v>
      </c>
      <c r="BE1057" s="215">
        <f>IF(N1057="základní",J1057,0)</f>
        <v>0</v>
      </c>
      <c r="BF1057" s="215">
        <f>IF(N1057="snížená",J1057,0)</f>
        <v>0</v>
      </c>
      <c r="BG1057" s="215">
        <f>IF(N1057="zákl. přenesená",J1057,0)</f>
        <v>0</v>
      </c>
      <c r="BH1057" s="215">
        <f>IF(N1057="sníž. přenesená",J1057,0)</f>
        <v>0</v>
      </c>
      <c r="BI1057" s="215">
        <f>IF(N1057="nulová",J1057,0)</f>
        <v>0</v>
      </c>
      <c r="BJ1057" s="25" t="s">
        <v>85</v>
      </c>
      <c r="BK1057" s="215">
        <f>ROUND(I1057*H1057,2)</f>
        <v>0</v>
      </c>
      <c r="BL1057" s="25" t="s">
        <v>282</v>
      </c>
      <c r="BM1057" s="25" t="s">
        <v>1456</v>
      </c>
    </row>
    <row r="1058" spans="2:51" s="12" customFormat="1" ht="13.5">
      <c r="B1058" s="216"/>
      <c r="C1058" s="217"/>
      <c r="D1058" s="218" t="s">
        <v>192</v>
      </c>
      <c r="E1058" s="219" t="s">
        <v>34</v>
      </c>
      <c r="F1058" s="220" t="s">
        <v>353</v>
      </c>
      <c r="G1058" s="217"/>
      <c r="H1058" s="221" t="s">
        <v>34</v>
      </c>
      <c r="I1058" s="222"/>
      <c r="J1058" s="217"/>
      <c r="K1058" s="217"/>
      <c r="L1058" s="223"/>
      <c r="M1058" s="224"/>
      <c r="N1058" s="225"/>
      <c r="O1058" s="225"/>
      <c r="P1058" s="225"/>
      <c r="Q1058" s="225"/>
      <c r="R1058" s="225"/>
      <c r="S1058" s="225"/>
      <c r="T1058" s="226"/>
      <c r="AT1058" s="227" t="s">
        <v>192</v>
      </c>
      <c r="AU1058" s="227" t="s">
        <v>89</v>
      </c>
      <c r="AV1058" s="12" t="s">
        <v>85</v>
      </c>
      <c r="AW1058" s="12" t="s">
        <v>41</v>
      </c>
      <c r="AX1058" s="12" t="s">
        <v>78</v>
      </c>
      <c r="AY1058" s="227" t="s">
        <v>183</v>
      </c>
    </row>
    <row r="1059" spans="2:51" s="13" customFormat="1" ht="13.5">
      <c r="B1059" s="228"/>
      <c r="C1059" s="229"/>
      <c r="D1059" s="218" t="s">
        <v>192</v>
      </c>
      <c r="E1059" s="230" t="s">
        <v>34</v>
      </c>
      <c r="F1059" s="231" t="s">
        <v>1457</v>
      </c>
      <c r="G1059" s="229"/>
      <c r="H1059" s="232">
        <v>10.1</v>
      </c>
      <c r="I1059" s="233"/>
      <c r="J1059" s="229"/>
      <c r="K1059" s="229"/>
      <c r="L1059" s="234"/>
      <c r="M1059" s="235"/>
      <c r="N1059" s="236"/>
      <c r="O1059" s="236"/>
      <c r="P1059" s="236"/>
      <c r="Q1059" s="236"/>
      <c r="R1059" s="236"/>
      <c r="S1059" s="236"/>
      <c r="T1059" s="237"/>
      <c r="AT1059" s="238" t="s">
        <v>192</v>
      </c>
      <c r="AU1059" s="238" t="s">
        <v>89</v>
      </c>
      <c r="AV1059" s="13" t="s">
        <v>89</v>
      </c>
      <c r="AW1059" s="13" t="s">
        <v>41</v>
      </c>
      <c r="AX1059" s="13" t="s">
        <v>78</v>
      </c>
      <c r="AY1059" s="238" t="s">
        <v>183</v>
      </c>
    </row>
    <row r="1060" spans="2:51" s="13" customFormat="1" ht="13.5">
      <c r="B1060" s="228"/>
      <c r="C1060" s="229"/>
      <c r="D1060" s="218" t="s">
        <v>192</v>
      </c>
      <c r="E1060" s="230" t="s">
        <v>34</v>
      </c>
      <c r="F1060" s="231" t="s">
        <v>1458</v>
      </c>
      <c r="G1060" s="229"/>
      <c r="H1060" s="232">
        <v>12.9</v>
      </c>
      <c r="I1060" s="233"/>
      <c r="J1060" s="229"/>
      <c r="K1060" s="229"/>
      <c r="L1060" s="234"/>
      <c r="M1060" s="235"/>
      <c r="N1060" s="236"/>
      <c r="O1060" s="236"/>
      <c r="P1060" s="236"/>
      <c r="Q1060" s="236"/>
      <c r="R1060" s="236"/>
      <c r="S1060" s="236"/>
      <c r="T1060" s="237"/>
      <c r="AT1060" s="238" t="s">
        <v>192</v>
      </c>
      <c r="AU1060" s="238" t="s">
        <v>89</v>
      </c>
      <c r="AV1060" s="13" t="s">
        <v>89</v>
      </c>
      <c r="AW1060" s="13" t="s">
        <v>41</v>
      </c>
      <c r="AX1060" s="13" t="s">
        <v>78</v>
      </c>
      <c r="AY1060" s="238" t="s">
        <v>183</v>
      </c>
    </row>
    <row r="1061" spans="2:51" s="13" customFormat="1" ht="13.5">
      <c r="B1061" s="228"/>
      <c r="C1061" s="229"/>
      <c r="D1061" s="218" t="s">
        <v>192</v>
      </c>
      <c r="E1061" s="230" t="s">
        <v>34</v>
      </c>
      <c r="F1061" s="231" t="s">
        <v>1459</v>
      </c>
      <c r="G1061" s="229"/>
      <c r="H1061" s="232">
        <v>10.1</v>
      </c>
      <c r="I1061" s="233"/>
      <c r="J1061" s="229"/>
      <c r="K1061" s="229"/>
      <c r="L1061" s="234"/>
      <c r="M1061" s="235"/>
      <c r="N1061" s="236"/>
      <c r="O1061" s="236"/>
      <c r="P1061" s="236"/>
      <c r="Q1061" s="236"/>
      <c r="R1061" s="236"/>
      <c r="S1061" s="236"/>
      <c r="T1061" s="237"/>
      <c r="AT1061" s="238" t="s">
        <v>192</v>
      </c>
      <c r="AU1061" s="238" t="s">
        <v>89</v>
      </c>
      <c r="AV1061" s="13" t="s">
        <v>89</v>
      </c>
      <c r="AW1061" s="13" t="s">
        <v>41</v>
      </c>
      <c r="AX1061" s="13" t="s">
        <v>78</v>
      </c>
      <c r="AY1061" s="238" t="s">
        <v>183</v>
      </c>
    </row>
    <row r="1062" spans="2:51" s="13" customFormat="1" ht="13.5">
      <c r="B1062" s="228"/>
      <c r="C1062" s="229"/>
      <c r="D1062" s="218" t="s">
        <v>192</v>
      </c>
      <c r="E1062" s="230" t="s">
        <v>34</v>
      </c>
      <c r="F1062" s="231" t="s">
        <v>1460</v>
      </c>
      <c r="G1062" s="229"/>
      <c r="H1062" s="232">
        <v>13.9</v>
      </c>
      <c r="I1062" s="233"/>
      <c r="J1062" s="229"/>
      <c r="K1062" s="229"/>
      <c r="L1062" s="234"/>
      <c r="M1062" s="235"/>
      <c r="N1062" s="236"/>
      <c r="O1062" s="236"/>
      <c r="P1062" s="236"/>
      <c r="Q1062" s="236"/>
      <c r="R1062" s="236"/>
      <c r="S1062" s="236"/>
      <c r="T1062" s="237"/>
      <c r="AT1062" s="238" t="s">
        <v>192</v>
      </c>
      <c r="AU1062" s="238" t="s">
        <v>89</v>
      </c>
      <c r="AV1062" s="13" t="s">
        <v>89</v>
      </c>
      <c r="AW1062" s="13" t="s">
        <v>41</v>
      </c>
      <c r="AX1062" s="13" t="s">
        <v>78</v>
      </c>
      <c r="AY1062" s="238" t="s">
        <v>183</v>
      </c>
    </row>
    <row r="1063" spans="2:51" s="13" customFormat="1" ht="13.5">
      <c r="B1063" s="228"/>
      <c r="C1063" s="229"/>
      <c r="D1063" s="218" t="s">
        <v>192</v>
      </c>
      <c r="E1063" s="230" t="s">
        <v>34</v>
      </c>
      <c r="F1063" s="231" t="s">
        <v>1461</v>
      </c>
      <c r="G1063" s="229"/>
      <c r="H1063" s="232">
        <v>9.4</v>
      </c>
      <c r="I1063" s="233"/>
      <c r="J1063" s="229"/>
      <c r="K1063" s="229"/>
      <c r="L1063" s="234"/>
      <c r="M1063" s="235"/>
      <c r="N1063" s="236"/>
      <c r="O1063" s="236"/>
      <c r="P1063" s="236"/>
      <c r="Q1063" s="236"/>
      <c r="R1063" s="236"/>
      <c r="S1063" s="236"/>
      <c r="T1063" s="237"/>
      <c r="AT1063" s="238" t="s">
        <v>192</v>
      </c>
      <c r="AU1063" s="238" t="s">
        <v>89</v>
      </c>
      <c r="AV1063" s="13" t="s">
        <v>89</v>
      </c>
      <c r="AW1063" s="13" t="s">
        <v>41</v>
      </c>
      <c r="AX1063" s="13" t="s">
        <v>78</v>
      </c>
      <c r="AY1063" s="238" t="s">
        <v>183</v>
      </c>
    </row>
    <row r="1064" spans="2:51" s="13" customFormat="1" ht="13.5">
      <c r="B1064" s="228"/>
      <c r="C1064" s="229"/>
      <c r="D1064" s="218" t="s">
        <v>192</v>
      </c>
      <c r="E1064" s="230" t="s">
        <v>34</v>
      </c>
      <c r="F1064" s="231" t="s">
        <v>1462</v>
      </c>
      <c r="G1064" s="229"/>
      <c r="H1064" s="232">
        <v>4.4</v>
      </c>
      <c r="I1064" s="233"/>
      <c r="J1064" s="229"/>
      <c r="K1064" s="229"/>
      <c r="L1064" s="234"/>
      <c r="M1064" s="235"/>
      <c r="N1064" s="236"/>
      <c r="O1064" s="236"/>
      <c r="P1064" s="236"/>
      <c r="Q1064" s="236"/>
      <c r="R1064" s="236"/>
      <c r="S1064" s="236"/>
      <c r="T1064" s="237"/>
      <c r="AT1064" s="238" t="s">
        <v>192</v>
      </c>
      <c r="AU1064" s="238" t="s">
        <v>89</v>
      </c>
      <c r="AV1064" s="13" t="s">
        <v>89</v>
      </c>
      <c r="AW1064" s="13" t="s">
        <v>41</v>
      </c>
      <c r="AX1064" s="13" t="s">
        <v>78</v>
      </c>
      <c r="AY1064" s="238" t="s">
        <v>183</v>
      </c>
    </row>
    <row r="1065" spans="2:51" s="14" customFormat="1" ht="13.5">
      <c r="B1065" s="239"/>
      <c r="C1065" s="240"/>
      <c r="D1065" s="218" t="s">
        <v>192</v>
      </c>
      <c r="E1065" s="241" t="s">
        <v>34</v>
      </c>
      <c r="F1065" s="242" t="s">
        <v>195</v>
      </c>
      <c r="G1065" s="240"/>
      <c r="H1065" s="243">
        <v>60.8</v>
      </c>
      <c r="I1065" s="244"/>
      <c r="J1065" s="240"/>
      <c r="K1065" s="240"/>
      <c r="L1065" s="245"/>
      <c r="M1065" s="246"/>
      <c r="N1065" s="247"/>
      <c r="O1065" s="247"/>
      <c r="P1065" s="247"/>
      <c r="Q1065" s="247"/>
      <c r="R1065" s="247"/>
      <c r="S1065" s="247"/>
      <c r="T1065" s="248"/>
      <c r="AT1065" s="249" t="s">
        <v>192</v>
      </c>
      <c r="AU1065" s="249" t="s">
        <v>89</v>
      </c>
      <c r="AV1065" s="14" t="s">
        <v>196</v>
      </c>
      <c r="AW1065" s="14" t="s">
        <v>41</v>
      </c>
      <c r="AX1065" s="14" t="s">
        <v>78</v>
      </c>
      <c r="AY1065" s="249" t="s">
        <v>183</v>
      </c>
    </row>
    <row r="1066" spans="2:51" s="12" customFormat="1" ht="13.5">
      <c r="B1066" s="216"/>
      <c r="C1066" s="217"/>
      <c r="D1066" s="218" t="s">
        <v>192</v>
      </c>
      <c r="E1066" s="219" t="s">
        <v>34</v>
      </c>
      <c r="F1066" s="220" t="s">
        <v>367</v>
      </c>
      <c r="G1066" s="217"/>
      <c r="H1066" s="221" t="s">
        <v>34</v>
      </c>
      <c r="I1066" s="222"/>
      <c r="J1066" s="217"/>
      <c r="K1066" s="217"/>
      <c r="L1066" s="223"/>
      <c r="M1066" s="224"/>
      <c r="N1066" s="225"/>
      <c r="O1066" s="225"/>
      <c r="P1066" s="225"/>
      <c r="Q1066" s="225"/>
      <c r="R1066" s="225"/>
      <c r="S1066" s="225"/>
      <c r="T1066" s="226"/>
      <c r="AT1066" s="227" t="s">
        <v>192</v>
      </c>
      <c r="AU1066" s="227" t="s">
        <v>89</v>
      </c>
      <c r="AV1066" s="12" t="s">
        <v>85</v>
      </c>
      <c r="AW1066" s="12" t="s">
        <v>41</v>
      </c>
      <c r="AX1066" s="12" t="s">
        <v>78</v>
      </c>
      <c r="AY1066" s="227" t="s">
        <v>183</v>
      </c>
    </row>
    <row r="1067" spans="2:51" s="13" customFormat="1" ht="13.5">
      <c r="B1067" s="228"/>
      <c r="C1067" s="229"/>
      <c r="D1067" s="218" t="s">
        <v>192</v>
      </c>
      <c r="E1067" s="230" t="s">
        <v>34</v>
      </c>
      <c r="F1067" s="231" t="s">
        <v>1463</v>
      </c>
      <c r="G1067" s="229"/>
      <c r="H1067" s="232">
        <v>16.7</v>
      </c>
      <c r="I1067" s="233"/>
      <c r="J1067" s="229"/>
      <c r="K1067" s="229"/>
      <c r="L1067" s="234"/>
      <c r="M1067" s="235"/>
      <c r="N1067" s="236"/>
      <c r="O1067" s="236"/>
      <c r="P1067" s="236"/>
      <c r="Q1067" s="236"/>
      <c r="R1067" s="236"/>
      <c r="S1067" s="236"/>
      <c r="T1067" s="237"/>
      <c r="AT1067" s="238" t="s">
        <v>192</v>
      </c>
      <c r="AU1067" s="238" t="s">
        <v>89</v>
      </c>
      <c r="AV1067" s="13" t="s">
        <v>89</v>
      </c>
      <c r="AW1067" s="13" t="s">
        <v>41</v>
      </c>
      <c r="AX1067" s="13" t="s">
        <v>78</v>
      </c>
      <c r="AY1067" s="238" t="s">
        <v>183</v>
      </c>
    </row>
    <row r="1068" spans="2:51" s="13" customFormat="1" ht="13.5">
      <c r="B1068" s="228"/>
      <c r="C1068" s="229"/>
      <c r="D1068" s="218" t="s">
        <v>192</v>
      </c>
      <c r="E1068" s="230" t="s">
        <v>34</v>
      </c>
      <c r="F1068" s="231" t="s">
        <v>1464</v>
      </c>
      <c r="G1068" s="229"/>
      <c r="H1068" s="232">
        <v>5.5</v>
      </c>
      <c r="I1068" s="233"/>
      <c r="J1068" s="229"/>
      <c r="K1068" s="229"/>
      <c r="L1068" s="234"/>
      <c r="M1068" s="235"/>
      <c r="N1068" s="236"/>
      <c r="O1068" s="236"/>
      <c r="P1068" s="236"/>
      <c r="Q1068" s="236"/>
      <c r="R1068" s="236"/>
      <c r="S1068" s="236"/>
      <c r="T1068" s="237"/>
      <c r="AT1068" s="238" t="s">
        <v>192</v>
      </c>
      <c r="AU1068" s="238" t="s">
        <v>89</v>
      </c>
      <c r="AV1068" s="13" t="s">
        <v>89</v>
      </c>
      <c r="AW1068" s="13" t="s">
        <v>41</v>
      </c>
      <c r="AX1068" s="13" t="s">
        <v>78</v>
      </c>
      <c r="AY1068" s="238" t="s">
        <v>183</v>
      </c>
    </row>
    <row r="1069" spans="2:51" s="13" customFormat="1" ht="13.5">
      <c r="B1069" s="228"/>
      <c r="C1069" s="229"/>
      <c r="D1069" s="218" t="s">
        <v>192</v>
      </c>
      <c r="E1069" s="230" t="s">
        <v>34</v>
      </c>
      <c r="F1069" s="231" t="s">
        <v>1465</v>
      </c>
      <c r="G1069" s="229"/>
      <c r="H1069" s="232">
        <v>13.3</v>
      </c>
      <c r="I1069" s="233"/>
      <c r="J1069" s="229"/>
      <c r="K1069" s="229"/>
      <c r="L1069" s="234"/>
      <c r="M1069" s="235"/>
      <c r="N1069" s="236"/>
      <c r="O1069" s="236"/>
      <c r="P1069" s="236"/>
      <c r="Q1069" s="236"/>
      <c r="R1069" s="236"/>
      <c r="S1069" s="236"/>
      <c r="T1069" s="237"/>
      <c r="AT1069" s="238" t="s">
        <v>192</v>
      </c>
      <c r="AU1069" s="238" t="s">
        <v>89</v>
      </c>
      <c r="AV1069" s="13" t="s">
        <v>89</v>
      </c>
      <c r="AW1069" s="13" t="s">
        <v>41</v>
      </c>
      <c r="AX1069" s="13" t="s">
        <v>78</v>
      </c>
      <c r="AY1069" s="238" t="s">
        <v>183</v>
      </c>
    </row>
    <row r="1070" spans="2:51" s="13" customFormat="1" ht="13.5">
      <c r="B1070" s="228"/>
      <c r="C1070" s="229"/>
      <c r="D1070" s="218" t="s">
        <v>192</v>
      </c>
      <c r="E1070" s="230" t="s">
        <v>34</v>
      </c>
      <c r="F1070" s="231" t="s">
        <v>1466</v>
      </c>
      <c r="G1070" s="229"/>
      <c r="H1070" s="232">
        <v>4.2</v>
      </c>
      <c r="I1070" s="233"/>
      <c r="J1070" s="229"/>
      <c r="K1070" s="229"/>
      <c r="L1070" s="234"/>
      <c r="M1070" s="235"/>
      <c r="N1070" s="236"/>
      <c r="O1070" s="236"/>
      <c r="P1070" s="236"/>
      <c r="Q1070" s="236"/>
      <c r="R1070" s="236"/>
      <c r="S1070" s="236"/>
      <c r="T1070" s="237"/>
      <c r="AT1070" s="238" t="s">
        <v>192</v>
      </c>
      <c r="AU1070" s="238" t="s">
        <v>89</v>
      </c>
      <c r="AV1070" s="13" t="s">
        <v>89</v>
      </c>
      <c r="AW1070" s="13" t="s">
        <v>41</v>
      </c>
      <c r="AX1070" s="13" t="s">
        <v>78</v>
      </c>
      <c r="AY1070" s="238" t="s">
        <v>183</v>
      </c>
    </row>
    <row r="1071" spans="2:51" s="13" customFormat="1" ht="13.5">
      <c r="B1071" s="228"/>
      <c r="C1071" s="229"/>
      <c r="D1071" s="218" t="s">
        <v>192</v>
      </c>
      <c r="E1071" s="230" t="s">
        <v>34</v>
      </c>
      <c r="F1071" s="231" t="s">
        <v>1467</v>
      </c>
      <c r="G1071" s="229"/>
      <c r="H1071" s="232">
        <v>13.3</v>
      </c>
      <c r="I1071" s="233"/>
      <c r="J1071" s="229"/>
      <c r="K1071" s="229"/>
      <c r="L1071" s="234"/>
      <c r="M1071" s="235"/>
      <c r="N1071" s="236"/>
      <c r="O1071" s="236"/>
      <c r="P1071" s="236"/>
      <c r="Q1071" s="236"/>
      <c r="R1071" s="236"/>
      <c r="S1071" s="236"/>
      <c r="T1071" s="237"/>
      <c r="AT1071" s="238" t="s">
        <v>192</v>
      </c>
      <c r="AU1071" s="238" t="s">
        <v>89</v>
      </c>
      <c r="AV1071" s="13" t="s">
        <v>89</v>
      </c>
      <c r="AW1071" s="13" t="s">
        <v>41</v>
      </c>
      <c r="AX1071" s="13" t="s">
        <v>78</v>
      </c>
      <c r="AY1071" s="238" t="s">
        <v>183</v>
      </c>
    </row>
    <row r="1072" spans="2:51" s="13" customFormat="1" ht="13.5">
      <c r="B1072" s="228"/>
      <c r="C1072" s="229"/>
      <c r="D1072" s="218" t="s">
        <v>192</v>
      </c>
      <c r="E1072" s="230" t="s">
        <v>34</v>
      </c>
      <c r="F1072" s="231" t="s">
        <v>1468</v>
      </c>
      <c r="G1072" s="229"/>
      <c r="H1072" s="232">
        <v>8.25</v>
      </c>
      <c r="I1072" s="233"/>
      <c r="J1072" s="229"/>
      <c r="K1072" s="229"/>
      <c r="L1072" s="234"/>
      <c r="M1072" s="235"/>
      <c r="N1072" s="236"/>
      <c r="O1072" s="236"/>
      <c r="P1072" s="236"/>
      <c r="Q1072" s="236"/>
      <c r="R1072" s="236"/>
      <c r="S1072" s="236"/>
      <c r="T1072" s="237"/>
      <c r="AT1072" s="238" t="s">
        <v>192</v>
      </c>
      <c r="AU1072" s="238" t="s">
        <v>89</v>
      </c>
      <c r="AV1072" s="13" t="s">
        <v>89</v>
      </c>
      <c r="AW1072" s="13" t="s">
        <v>41</v>
      </c>
      <c r="AX1072" s="13" t="s">
        <v>78</v>
      </c>
      <c r="AY1072" s="238" t="s">
        <v>183</v>
      </c>
    </row>
    <row r="1073" spans="2:51" s="13" customFormat="1" ht="13.5">
      <c r="B1073" s="228"/>
      <c r="C1073" s="229"/>
      <c r="D1073" s="218" t="s">
        <v>192</v>
      </c>
      <c r="E1073" s="230" t="s">
        <v>34</v>
      </c>
      <c r="F1073" s="231" t="s">
        <v>1469</v>
      </c>
      <c r="G1073" s="229"/>
      <c r="H1073" s="232">
        <v>10.3</v>
      </c>
      <c r="I1073" s="233"/>
      <c r="J1073" s="229"/>
      <c r="K1073" s="229"/>
      <c r="L1073" s="234"/>
      <c r="M1073" s="235"/>
      <c r="N1073" s="236"/>
      <c r="O1073" s="236"/>
      <c r="P1073" s="236"/>
      <c r="Q1073" s="236"/>
      <c r="R1073" s="236"/>
      <c r="S1073" s="236"/>
      <c r="T1073" s="237"/>
      <c r="AT1073" s="238" t="s">
        <v>192</v>
      </c>
      <c r="AU1073" s="238" t="s">
        <v>89</v>
      </c>
      <c r="AV1073" s="13" t="s">
        <v>89</v>
      </c>
      <c r="AW1073" s="13" t="s">
        <v>41</v>
      </c>
      <c r="AX1073" s="13" t="s">
        <v>78</v>
      </c>
      <c r="AY1073" s="238" t="s">
        <v>183</v>
      </c>
    </row>
    <row r="1074" spans="2:51" s="13" customFormat="1" ht="13.5">
      <c r="B1074" s="228"/>
      <c r="C1074" s="229"/>
      <c r="D1074" s="218" t="s">
        <v>192</v>
      </c>
      <c r="E1074" s="230" t="s">
        <v>34</v>
      </c>
      <c r="F1074" s="231" t="s">
        <v>1470</v>
      </c>
      <c r="G1074" s="229"/>
      <c r="H1074" s="232">
        <v>10.5</v>
      </c>
      <c r="I1074" s="233"/>
      <c r="J1074" s="229"/>
      <c r="K1074" s="229"/>
      <c r="L1074" s="234"/>
      <c r="M1074" s="235"/>
      <c r="N1074" s="236"/>
      <c r="O1074" s="236"/>
      <c r="P1074" s="236"/>
      <c r="Q1074" s="236"/>
      <c r="R1074" s="236"/>
      <c r="S1074" s="236"/>
      <c r="T1074" s="237"/>
      <c r="AT1074" s="238" t="s">
        <v>192</v>
      </c>
      <c r="AU1074" s="238" t="s">
        <v>89</v>
      </c>
      <c r="AV1074" s="13" t="s">
        <v>89</v>
      </c>
      <c r="AW1074" s="13" t="s">
        <v>41</v>
      </c>
      <c r="AX1074" s="13" t="s">
        <v>78</v>
      </c>
      <c r="AY1074" s="238" t="s">
        <v>183</v>
      </c>
    </row>
    <row r="1075" spans="2:51" s="13" customFormat="1" ht="13.5">
      <c r="B1075" s="228"/>
      <c r="C1075" s="229"/>
      <c r="D1075" s="218" t="s">
        <v>192</v>
      </c>
      <c r="E1075" s="230" t="s">
        <v>34</v>
      </c>
      <c r="F1075" s="231" t="s">
        <v>1471</v>
      </c>
      <c r="G1075" s="229"/>
      <c r="H1075" s="232">
        <v>8.25</v>
      </c>
      <c r="I1075" s="233"/>
      <c r="J1075" s="229"/>
      <c r="K1075" s="229"/>
      <c r="L1075" s="234"/>
      <c r="M1075" s="235"/>
      <c r="N1075" s="236"/>
      <c r="O1075" s="236"/>
      <c r="P1075" s="236"/>
      <c r="Q1075" s="236"/>
      <c r="R1075" s="236"/>
      <c r="S1075" s="236"/>
      <c r="T1075" s="237"/>
      <c r="AT1075" s="238" t="s">
        <v>192</v>
      </c>
      <c r="AU1075" s="238" t="s">
        <v>89</v>
      </c>
      <c r="AV1075" s="13" t="s">
        <v>89</v>
      </c>
      <c r="AW1075" s="13" t="s">
        <v>41</v>
      </c>
      <c r="AX1075" s="13" t="s">
        <v>78</v>
      </c>
      <c r="AY1075" s="238" t="s">
        <v>183</v>
      </c>
    </row>
    <row r="1076" spans="2:51" s="13" customFormat="1" ht="13.5">
      <c r="B1076" s="228"/>
      <c r="C1076" s="229"/>
      <c r="D1076" s="218" t="s">
        <v>192</v>
      </c>
      <c r="E1076" s="230" t="s">
        <v>34</v>
      </c>
      <c r="F1076" s="231" t="s">
        <v>1472</v>
      </c>
      <c r="G1076" s="229"/>
      <c r="H1076" s="232">
        <v>11.7</v>
      </c>
      <c r="I1076" s="233"/>
      <c r="J1076" s="229"/>
      <c r="K1076" s="229"/>
      <c r="L1076" s="234"/>
      <c r="M1076" s="235"/>
      <c r="N1076" s="236"/>
      <c r="O1076" s="236"/>
      <c r="P1076" s="236"/>
      <c r="Q1076" s="236"/>
      <c r="R1076" s="236"/>
      <c r="S1076" s="236"/>
      <c r="T1076" s="237"/>
      <c r="AT1076" s="238" t="s">
        <v>192</v>
      </c>
      <c r="AU1076" s="238" t="s">
        <v>89</v>
      </c>
      <c r="AV1076" s="13" t="s">
        <v>89</v>
      </c>
      <c r="AW1076" s="13" t="s">
        <v>41</v>
      </c>
      <c r="AX1076" s="13" t="s">
        <v>78</v>
      </c>
      <c r="AY1076" s="238" t="s">
        <v>183</v>
      </c>
    </row>
    <row r="1077" spans="2:51" s="13" customFormat="1" ht="13.5">
      <c r="B1077" s="228"/>
      <c r="C1077" s="229"/>
      <c r="D1077" s="218" t="s">
        <v>192</v>
      </c>
      <c r="E1077" s="230" t="s">
        <v>34</v>
      </c>
      <c r="F1077" s="231" t="s">
        <v>1473</v>
      </c>
      <c r="G1077" s="229"/>
      <c r="H1077" s="232">
        <v>5.3</v>
      </c>
      <c r="I1077" s="233"/>
      <c r="J1077" s="229"/>
      <c r="K1077" s="229"/>
      <c r="L1077" s="234"/>
      <c r="M1077" s="235"/>
      <c r="N1077" s="236"/>
      <c r="O1077" s="236"/>
      <c r="P1077" s="236"/>
      <c r="Q1077" s="236"/>
      <c r="R1077" s="236"/>
      <c r="S1077" s="236"/>
      <c r="T1077" s="237"/>
      <c r="AT1077" s="238" t="s">
        <v>192</v>
      </c>
      <c r="AU1077" s="238" t="s">
        <v>89</v>
      </c>
      <c r="AV1077" s="13" t="s">
        <v>89</v>
      </c>
      <c r="AW1077" s="13" t="s">
        <v>41</v>
      </c>
      <c r="AX1077" s="13" t="s">
        <v>78</v>
      </c>
      <c r="AY1077" s="238" t="s">
        <v>183</v>
      </c>
    </row>
    <row r="1078" spans="2:51" s="14" customFormat="1" ht="13.5">
      <c r="B1078" s="239"/>
      <c r="C1078" s="240"/>
      <c r="D1078" s="218" t="s">
        <v>192</v>
      </c>
      <c r="E1078" s="241" t="s">
        <v>34</v>
      </c>
      <c r="F1078" s="242" t="s">
        <v>195</v>
      </c>
      <c r="G1078" s="240"/>
      <c r="H1078" s="243">
        <v>107.3</v>
      </c>
      <c r="I1078" s="244"/>
      <c r="J1078" s="240"/>
      <c r="K1078" s="240"/>
      <c r="L1078" s="245"/>
      <c r="M1078" s="246"/>
      <c r="N1078" s="247"/>
      <c r="O1078" s="247"/>
      <c r="P1078" s="247"/>
      <c r="Q1078" s="247"/>
      <c r="R1078" s="247"/>
      <c r="S1078" s="247"/>
      <c r="T1078" s="248"/>
      <c r="AT1078" s="249" t="s">
        <v>192</v>
      </c>
      <c r="AU1078" s="249" t="s">
        <v>89</v>
      </c>
      <c r="AV1078" s="14" t="s">
        <v>196</v>
      </c>
      <c r="AW1078" s="14" t="s">
        <v>41</v>
      </c>
      <c r="AX1078" s="14" t="s">
        <v>78</v>
      </c>
      <c r="AY1078" s="249" t="s">
        <v>183</v>
      </c>
    </row>
    <row r="1079" spans="2:51" s="15" customFormat="1" ht="13.5">
      <c r="B1079" s="250"/>
      <c r="C1079" s="251"/>
      <c r="D1079" s="252" t="s">
        <v>192</v>
      </c>
      <c r="E1079" s="253" t="s">
        <v>34</v>
      </c>
      <c r="F1079" s="254" t="s">
        <v>201</v>
      </c>
      <c r="G1079" s="251"/>
      <c r="H1079" s="255">
        <v>168.1</v>
      </c>
      <c r="I1079" s="256"/>
      <c r="J1079" s="251"/>
      <c r="K1079" s="251"/>
      <c r="L1079" s="257"/>
      <c r="M1079" s="258"/>
      <c r="N1079" s="259"/>
      <c r="O1079" s="259"/>
      <c r="P1079" s="259"/>
      <c r="Q1079" s="259"/>
      <c r="R1079" s="259"/>
      <c r="S1079" s="259"/>
      <c r="T1079" s="260"/>
      <c r="AT1079" s="261" t="s">
        <v>192</v>
      </c>
      <c r="AU1079" s="261" t="s">
        <v>89</v>
      </c>
      <c r="AV1079" s="15" t="s">
        <v>190</v>
      </c>
      <c r="AW1079" s="15" t="s">
        <v>41</v>
      </c>
      <c r="AX1079" s="15" t="s">
        <v>85</v>
      </c>
      <c r="AY1079" s="261" t="s">
        <v>183</v>
      </c>
    </row>
    <row r="1080" spans="2:65" s="1" customFormat="1" ht="16.5" customHeight="1">
      <c r="B1080" s="43"/>
      <c r="C1080" s="265" t="s">
        <v>1474</v>
      </c>
      <c r="D1080" s="265" t="s">
        <v>418</v>
      </c>
      <c r="E1080" s="266" t="s">
        <v>1475</v>
      </c>
      <c r="F1080" s="267" t="s">
        <v>1476</v>
      </c>
      <c r="G1080" s="268" t="s">
        <v>465</v>
      </c>
      <c r="H1080" s="269">
        <v>184.91</v>
      </c>
      <c r="I1080" s="270"/>
      <c r="J1080" s="271">
        <f>ROUND(I1080*H1080,2)</f>
        <v>0</v>
      </c>
      <c r="K1080" s="267" t="s">
        <v>189</v>
      </c>
      <c r="L1080" s="272"/>
      <c r="M1080" s="273" t="s">
        <v>34</v>
      </c>
      <c r="N1080" s="274" t="s">
        <v>49</v>
      </c>
      <c r="O1080" s="44"/>
      <c r="P1080" s="213">
        <f>O1080*H1080</f>
        <v>0</v>
      </c>
      <c r="Q1080" s="213">
        <v>0.0003</v>
      </c>
      <c r="R1080" s="213">
        <f>Q1080*H1080</f>
        <v>0.055472999999999995</v>
      </c>
      <c r="S1080" s="213">
        <v>0</v>
      </c>
      <c r="T1080" s="214">
        <f>S1080*H1080</f>
        <v>0</v>
      </c>
      <c r="AR1080" s="25" t="s">
        <v>388</v>
      </c>
      <c r="AT1080" s="25" t="s">
        <v>418</v>
      </c>
      <c r="AU1080" s="25" t="s">
        <v>89</v>
      </c>
      <c r="AY1080" s="25" t="s">
        <v>183</v>
      </c>
      <c r="BE1080" s="215">
        <f>IF(N1080="základní",J1080,0)</f>
        <v>0</v>
      </c>
      <c r="BF1080" s="215">
        <f>IF(N1080="snížená",J1080,0)</f>
        <v>0</v>
      </c>
      <c r="BG1080" s="215">
        <f>IF(N1080="zákl. přenesená",J1080,0)</f>
        <v>0</v>
      </c>
      <c r="BH1080" s="215">
        <f>IF(N1080="sníž. přenesená",J1080,0)</f>
        <v>0</v>
      </c>
      <c r="BI1080" s="215">
        <f>IF(N1080="nulová",J1080,0)</f>
        <v>0</v>
      </c>
      <c r="BJ1080" s="25" t="s">
        <v>85</v>
      </c>
      <c r="BK1080" s="215">
        <f>ROUND(I1080*H1080,2)</f>
        <v>0</v>
      </c>
      <c r="BL1080" s="25" t="s">
        <v>282</v>
      </c>
      <c r="BM1080" s="25" t="s">
        <v>1477</v>
      </c>
    </row>
    <row r="1081" spans="2:51" s="13" customFormat="1" ht="13.5">
      <c r="B1081" s="228"/>
      <c r="C1081" s="229"/>
      <c r="D1081" s="252" t="s">
        <v>192</v>
      </c>
      <c r="E1081" s="229"/>
      <c r="F1081" s="275" t="s">
        <v>1478</v>
      </c>
      <c r="G1081" s="229"/>
      <c r="H1081" s="276">
        <v>184.91</v>
      </c>
      <c r="I1081" s="233"/>
      <c r="J1081" s="229"/>
      <c r="K1081" s="229"/>
      <c r="L1081" s="234"/>
      <c r="M1081" s="235"/>
      <c r="N1081" s="236"/>
      <c r="O1081" s="236"/>
      <c r="P1081" s="236"/>
      <c r="Q1081" s="236"/>
      <c r="R1081" s="236"/>
      <c r="S1081" s="236"/>
      <c r="T1081" s="237"/>
      <c r="AT1081" s="238" t="s">
        <v>192</v>
      </c>
      <c r="AU1081" s="238" t="s">
        <v>89</v>
      </c>
      <c r="AV1081" s="13" t="s">
        <v>89</v>
      </c>
      <c r="AW1081" s="13" t="s">
        <v>6</v>
      </c>
      <c r="AX1081" s="13" t="s">
        <v>85</v>
      </c>
      <c r="AY1081" s="238" t="s">
        <v>183</v>
      </c>
    </row>
    <row r="1082" spans="2:65" s="1" customFormat="1" ht="16.5" customHeight="1">
      <c r="B1082" s="43"/>
      <c r="C1082" s="204" t="s">
        <v>1479</v>
      </c>
      <c r="D1082" s="204" t="s">
        <v>185</v>
      </c>
      <c r="E1082" s="205" t="s">
        <v>1480</v>
      </c>
      <c r="F1082" s="206" t="s">
        <v>1481</v>
      </c>
      <c r="G1082" s="207" t="s">
        <v>465</v>
      </c>
      <c r="H1082" s="208">
        <v>235.608</v>
      </c>
      <c r="I1082" s="209"/>
      <c r="J1082" s="210">
        <f>ROUND(I1082*H1082,2)</f>
        <v>0</v>
      </c>
      <c r="K1082" s="206" t="s">
        <v>189</v>
      </c>
      <c r="L1082" s="63"/>
      <c r="M1082" s="211" t="s">
        <v>34</v>
      </c>
      <c r="N1082" s="212" t="s">
        <v>49</v>
      </c>
      <c r="O1082" s="44"/>
      <c r="P1082" s="213">
        <f>O1082*H1082</f>
        <v>0</v>
      </c>
      <c r="Q1082" s="213">
        <v>3E-05</v>
      </c>
      <c r="R1082" s="213">
        <f>Q1082*H1082</f>
        <v>0.00706824</v>
      </c>
      <c r="S1082" s="213">
        <v>0</v>
      </c>
      <c r="T1082" s="214">
        <f>S1082*H1082</f>
        <v>0</v>
      </c>
      <c r="AR1082" s="25" t="s">
        <v>282</v>
      </c>
      <c r="AT1082" s="25" t="s">
        <v>185</v>
      </c>
      <c r="AU1082" s="25" t="s">
        <v>89</v>
      </c>
      <c r="AY1082" s="25" t="s">
        <v>183</v>
      </c>
      <c r="BE1082" s="215">
        <f>IF(N1082="základní",J1082,0)</f>
        <v>0</v>
      </c>
      <c r="BF1082" s="215">
        <f>IF(N1082="snížená",J1082,0)</f>
        <v>0</v>
      </c>
      <c r="BG1082" s="215">
        <f>IF(N1082="zákl. přenesená",J1082,0)</f>
        <v>0</v>
      </c>
      <c r="BH1082" s="215">
        <f>IF(N1082="sníž. přenesená",J1082,0)</f>
        <v>0</v>
      </c>
      <c r="BI1082" s="215">
        <f>IF(N1082="nulová",J1082,0)</f>
        <v>0</v>
      </c>
      <c r="BJ1082" s="25" t="s">
        <v>85</v>
      </c>
      <c r="BK1082" s="215">
        <f>ROUND(I1082*H1082,2)</f>
        <v>0</v>
      </c>
      <c r="BL1082" s="25" t="s">
        <v>282</v>
      </c>
      <c r="BM1082" s="25" t="s">
        <v>1482</v>
      </c>
    </row>
    <row r="1083" spans="2:51" s="12" customFormat="1" ht="13.5">
      <c r="B1083" s="216"/>
      <c r="C1083" s="217"/>
      <c r="D1083" s="218" t="s">
        <v>192</v>
      </c>
      <c r="E1083" s="219" t="s">
        <v>34</v>
      </c>
      <c r="F1083" s="220" t="s">
        <v>1483</v>
      </c>
      <c r="G1083" s="217"/>
      <c r="H1083" s="221" t="s">
        <v>34</v>
      </c>
      <c r="I1083" s="222"/>
      <c r="J1083" s="217"/>
      <c r="K1083" s="217"/>
      <c r="L1083" s="223"/>
      <c r="M1083" s="224"/>
      <c r="N1083" s="225"/>
      <c r="O1083" s="225"/>
      <c r="P1083" s="225"/>
      <c r="Q1083" s="225"/>
      <c r="R1083" s="225"/>
      <c r="S1083" s="225"/>
      <c r="T1083" s="226"/>
      <c r="AT1083" s="227" t="s">
        <v>192</v>
      </c>
      <c r="AU1083" s="227" t="s">
        <v>89</v>
      </c>
      <c r="AV1083" s="12" t="s">
        <v>85</v>
      </c>
      <c r="AW1083" s="12" t="s">
        <v>41</v>
      </c>
      <c r="AX1083" s="12" t="s">
        <v>78</v>
      </c>
      <c r="AY1083" s="227" t="s">
        <v>183</v>
      </c>
    </row>
    <row r="1084" spans="2:51" s="12" customFormat="1" ht="13.5">
      <c r="B1084" s="216"/>
      <c r="C1084" s="217"/>
      <c r="D1084" s="218" t="s">
        <v>192</v>
      </c>
      <c r="E1084" s="219" t="s">
        <v>34</v>
      </c>
      <c r="F1084" s="220" t="s">
        <v>353</v>
      </c>
      <c r="G1084" s="217"/>
      <c r="H1084" s="221" t="s">
        <v>34</v>
      </c>
      <c r="I1084" s="222"/>
      <c r="J1084" s="217"/>
      <c r="K1084" s="217"/>
      <c r="L1084" s="223"/>
      <c r="M1084" s="224"/>
      <c r="N1084" s="225"/>
      <c r="O1084" s="225"/>
      <c r="P1084" s="225"/>
      <c r="Q1084" s="225"/>
      <c r="R1084" s="225"/>
      <c r="S1084" s="225"/>
      <c r="T1084" s="226"/>
      <c r="AT1084" s="227" t="s">
        <v>192</v>
      </c>
      <c r="AU1084" s="227" t="s">
        <v>89</v>
      </c>
      <c r="AV1084" s="12" t="s">
        <v>85</v>
      </c>
      <c r="AW1084" s="12" t="s">
        <v>41</v>
      </c>
      <c r="AX1084" s="12" t="s">
        <v>78</v>
      </c>
      <c r="AY1084" s="227" t="s">
        <v>183</v>
      </c>
    </row>
    <row r="1085" spans="2:51" s="13" customFormat="1" ht="13.5">
      <c r="B1085" s="228"/>
      <c r="C1085" s="229"/>
      <c r="D1085" s="218" t="s">
        <v>192</v>
      </c>
      <c r="E1085" s="230" t="s">
        <v>34</v>
      </c>
      <c r="F1085" s="231" t="s">
        <v>1484</v>
      </c>
      <c r="G1085" s="229"/>
      <c r="H1085" s="232">
        <v>8.9</v>
      </c>
      <c r="I1085" s="233"/>
      <c r="J1085" s="229"/>
      <c r="K1085" s="229"/>
      <c r="L1085" s="234"/>
      <c r="M1085" s="235"/>
      <c r="N1085" s="236"/>
      <c r="O1085" s="236"/>
      <c r="P1085" s="236"/>
      <c r="Q1085" s="236"/>
      <c r="R1085" s="236"/>
      <c r="S1085" s="236"/>
      <c r="T1085" s="237"/>
      <c r="AT1085" s="238" t="s">
        <v>192</v>
      </c>
      <c r="AU1085" s="238" t="s">
        <v>89</v>
      </c>
      <c r="AV1085" s="13" t="s">
        <v>89</v>
      </c>
      <c r="AW1085" s="13" t="s">
        <v>41</v>
      </c>
      <c r="AX1085" s="13" t="s">
        <v>78</v>
      </c>
      <c r="AY1085" s="238" t="s">
        <v>183</v>
      </c>
    </row>
    <row r="1086" spans="2:51" s="13" customFormat="1" ht="13.5">
      <c r="B1086" s="228"/>
      <c r="C1086" s="229"/>
      <c r="D1086" s="218" t="s">
        <v>192</v>
      </c>
      <c r="E1086" s="230" t="s">
        <v>34</v>
      </c>
      <c r="F1086" s="231" t="s">
        <v>1485</v>
      </c>
      <c r="G1086" s="229"/>
      <c r="H1086" s="232">
        <v>11.9</v>
      </c>
      <c r="I1086" s="233"/>
      <c r="J1086" s="229"/>
      <c r="K1086" s="229"/>
      <c r="L1086" s="234"/>
      <c r="M1086" s="235"/>
      <c r="N1086" s="236"/>
      <c r="O1086" s="236"/>
      <c r="P1086" s="236"/>
      <c r="Q1086" s="236"/>
      <c r="R1086" s="236"/>
      <c r="S1086" s="236"/>
      <c r="T1086" s="237"/>
      <c r="AT1086" s="238" t="s">
        <v>192</v>
      </c>
      <c r="AU1086" s="238" t="s">
        <v>89</v>
      </c>
      <c r="AV1086" s="13" t="s">
        <v>89</v>
      </c>
      <c r="AW1086" s="13" t="s">
        <v>41</v>
      </c>
      <c r="AX1086" s="13" t="s">
        <v>78</v>
      </c>
      <c r="AY1086" s="238" t="s">
        <v>183</v>
      </c>
    </row>
    <row r="1087" spans="2:51" s="13" customFormat="1" ht="13.5">
      <c r="B1087" s="228"/>
      <c r="C1087" s="229"/>
      <c r="D1087" s="218" t="s">
        <v>192</v>
      </c>
      <c r="E1087" s="230" t="s">
        <v>34</v>
      </c>
      <c r="F1087" s="231" t="s">
        <v>1486</v>
      </c>
      <c r="G1087" s="229"/>
      <c r="H1087" s="232">
        <v>8.9</v>
      </c>
      <c r="I1087" s="233"/>
      <c r="J1087" s="229"/>
      <c r="K1087" s="229"/>
      <c r="L1087" s="234"/>
      <c r="M1087" s="235"/>
      <c r="N1087" s="236"/>
      <c r="O1087" s="236"/>
      <c r="P1087" s="236"/>
      <c r="Q1087" s="236"/>
      <c r="R1087" s="236"/>
      <c r="S1087" s="236"/>
      <c r="T1087" s="237"/>
      <c r="AT1087" s="238" t="s">
        <v>192</v>
      </c>
      <c r="AU1087" s="238" t="s">
        <v>89</v>
      </c>
      <c r="AV1087" s="13" t="s">
        <v>89</v>
      </c>
      <c r="AW1087" s="13" t="s">
        <v>41</v>
      </c>
      <c r="AX1087" s="13" t="s">
        <v>78</v>
      </c>
      <c r="AY1087" s="238" t="s">
        <v>183</v>
      </c>
    </row>
    <row r="1088" spans="2:51" s="13" customFormat="1" ht="13.5">
      <c r="B1088" s="228"/>
      <c r="C1088" s="229"/>
      <c r="D1088" s="218" t="s">
        <v>192</v>
      </c>
      <c r="E1088" s="230" t="s">
        <v>34</v>
      </c>
      <c r="F1088" s="231" t="s">
        <v>1487</v>
      </c>
      <c r="G1088" s="229"/>
      <c r="H1088" s="232">
        <v>12</v>
      </c>
      <c r="I1088" s="233"/>
      <c r="J1088" s="229"/>
      <c r="K1088" s="229"/>
      <c r="L1088" s="234"/>
      <c r="M1088" s="235"/>
      <c r="N1088" s="236"/>
      <c r="O1088" s="236"/>
      <c r="P1088" s="236"/>
      <c r="Q1088" s="236"/>
      <c r="R1088" s="236"/>
      <c r="S1088" s="236"/>
      <c r="T1088" s="237"/>
      <c r="AT1088" s="238" t="s">
        <v>192</v>
      </c>
      <c r="AU1088" s="238" t="s">
        <v>89</v>
      </c>
      <c r="AV1088" s="13" t="s">
        <v>89</v>
      </c>
      <c r="AW1088" s="13" t="s">
        <v>41</v>
      </c>
      <c r="AX1088" s="13" t="s">
        <v>78</v>
      </c>
      <c r="AY1088" s="238" t="s">
        <v>183</v>
      </c>
    </row>
    <row r="1089" spans="2:51" s="13" customFormat="1" ht="13.5">
      <c r="B1089" s="228"/>
      <c r="C1089" s="229"/>
      <c r="D1089" s="218" t="s">
        <v>192</v>
      </c>
      <c r="E1089" s="230" t="s">
        <v>34</v>
      </c>
      <c r="F1089" s="231" t="s">
        <v>1488</v>
      </c>
      <c r="G1089" s="229"/>
      <c r="H1089" s="232">
        <v>8.2</v>
      </c>
      <c r="I1089" s="233"/>
      <c r="J1089" s="229"/>
      <c r="K1089" s="229"/>
      <c r="L1089" s="234"/>
      <c r="M1089" s="235"/>
      <c r="N1089" s="236"/>
      <c r="O1089" s="236"/>
      <c r="P1089" s="236"/>
      <c r="Q1089" s="236"/>
      <c r="R1089" s="236"/>
      <c r="S1089" s="236"/>
      <c r="T1089" s="237"/>
      <c r="AT1089" s="238" t="s">
        <v>192</v>
      </c>
      <c r="AU1089" s="238" t="s">
        <v>89</v>
      </c>
      <c r="AV1089" s="13" t="s">
        <v>89</v>
      </c>
      <c r="AW1089" s="13" t="s">
        <v>41</v>
      </c>
      <c r="AX1089" s="13" t="s">
        <v>78</v>
      </c>
      <c r="AY1089" s="238" t="s">
        <v>183</v>
      </c>
    </row>
    <row r="1090" spans="2:51" s="13" customFormat="1" ht="13.5">
      <c r="B1090" s="228"/>
      <c r="C1090" s="229"/>
      <c r="D1090" s="218" t="s">
        <v>192</v>
      </c>
      <c r="E1090" s="230" t="s">
        <v>34</v>
      </c>
      <c r="F1090" s="231" t="s">
        <v>1489</v>
      </c>
      <c r="G1090" s="229"/>
      <c r="H1090" s="232">
        <v>3.6</v>
      </c>
      <c r="I1090" s="233"/>
      <c r="J1090" s="229"/>
      <c r="K1090" s="229"/>
      <c r="L1090" s="234"/>
      <c r="M1090" s="235"/>
      <c r="N1090" s="236"/>
      <c r="O1090" s="236"/>
      <c r="P1090" s="236"/>
      <c r="Q1090" s="236"/>
      <c r="R1090" s="236"/>
      <c r="S1090" s="236"/>
      <c r="T1090" s="237"/>
      <c r="AT1090" s="238" t="s">
        <v>192</v>
      </c>
      <c r="AU1090" s="238" t="s">
        <v>89</v>
      </c>
      <c r="AV1090" s="13" t="s">
        <v>89</v>
      </c>
      <c r="AW1090" s="13" t="s">
        <v>41</v>
      </c>
      <c r="AX1090" s="13" t="s">
        <v>78</v>
      </c>
      <c r="AY1090" s="238" t="s">
        <v>183</v>
      </c>
    </row>
    <row r="1091" spans="2:51" s="14" customFormat="1" ht="13.5">
      <c r="B1091" s="239"/>
      <c r="C1091" s="240"/>
      <c r="D1091" s="218" t="s">
        <v>192</v>
      </c>
      <c r="E1091" s="241" t="s">
        <v>34</v>
      </c>
      <c r="F1091" s="242" t="s">
        <v>195</v>
      </c>
      <c r="G1091" s="240"/>
      <c r="H1091" s="243">
        <v>53.5</v>
      </c>
      <c r="I1091" s="244"/>
      <c r="J1091" s="240"/>
      <c r="K1091" s="240"/>
      <c r="L1091" s="245"/>
      <c r="M1091" s="246"/>
      <c r="N1091" s="247"/>
      <c r="O1091" s="247"/>
      <c r="P1091" s="247"/>
      <c r="Q1091" s="247"/>
      <c r="R1091" s="247"/>
      <c r="S1091" s="247"/>
      <c r="T1091" s="248"/>
      <c r="AT1091" s="249" t="s">
        <v>192</v>
      </c>
      <c r="AU1091" s="249" t="s">
        <v>89</v>
      </c>
      <c r="AV1091" s="14" t="s">
        <v>196</v>
      </c>
      <c r="AW1091" s="14" t="s">
        <v>41</v>
      </c>
      <c r="AX1091" s="14" t="s">
        <v>78</v>
      </c>
      <c r="AY1091" s="249" t="s">
        <v>183</v>
      </c>
    </row>
    <row r="1092" spans="2:51" s="12" customFormat="1" ht="13.5">
      <c r="B1092" s="216"/>
      <c r="C1092" s="217"/>
      <c r="D1092" s="218" t="s">
        <v>192</v>
      </c>
      <c r="E1092" s="219" t="s">
        <v>34</v>
      </c>
      <c r="F1092" s="220" t="s">
        <v>367</v>
      </c>
      <c r="G1092" s="217"/>
      <c r="H1092" s="221" t="s">
        <v>34</v>
      </c>
      <c r="I1092" s="222"/>
      <c r="J1092" s="217"/>
      <c r="K1092" s="217"/>
      <c r="L1092" s="223"/>
      <c r="M1092" s="224"/>
      <c r="N1092" s="225"/>
      <c r="O1092" s="225"/>
      <c r="P1092" s="225"/>
      <c r="Q1092" s="225"/>
      <c r="R1092" s="225"/>
      <c r="S1092" s="225"/>
      <c r="T1092" s="226"/>
      <c r="AT1092" s="227" t="s">
        <v>192</v>
      </c>
      <c r="AU1092" s="227" t="s">
        <v>89</v>
      </c>
      <c r="AV1092" s="12" t="s">
        <v>85</v>
      </c>
      <c r="AW1092" s="12" t="s">
        <v>41</v>
      </c>
      <c r="AX1092" s="12" t="s">
        <v>78</v>
      </c>
      <c r="AY1092" s="227" t="s">
        <v>183</v>
      </c>
    </row>
    <row r="1093" spans="2:51" s="13" customFormat="1" ht="13.5">
      <c r="B1093" s="228"/>
      <c r="C1093" s="229"/>
      <c r="D1093" s="218" t="s">
        <v>192</v>
      </c>
      <c r="E1093" s="230" t="s">
        <v>34</v>
      </c>
      <c r="F1093" s="231" t="s">
        <v>1490</v>
      </c>
      <c r="G1093" s="229"/>
      <c r="H1093" s="232">
        <v>10.3</v>
      </c>
      <c r="I1093" s="233"/>
      <c r="J1093" s="229"/>
      <c r="K1093" s="229"/>
      <c r="L1093" s="234"/>
      <c r="M1093" s="235"/>
      <c r="N1093" s="236"/>
      <c r="O1093" s="236"/>
      <c r="P1093" s="236"/>
      <c r="Q1093" s="236"/>
      <c r="R1093" s="236"/>
      <c r="S1093" s="236"/>
      <c r="T1093" s="237"/>
      <c r="AT1093" s="238" t="s">
        <v>192</v>
      </c>
      <c r="AU1093" s="238" t="s">
        <v>89</v>
      </c>
      <c r="AV1093" s="13" t="s">
        <v>89</v>
      </c>
      <c r="AW1093" s="13" t="s">
        <v>41</v>
      </c>
      <c r="AX1093" s="13" t="s">
        <v>78</v>
      </c>
      <c r="AY1093" s="238" t="s">
        <v>183</v>
      </c>
    </row>
    <row r="1094" spans="2:51" s="13" customFormat="1" ht="13.5">
      <c r="B1094" s="228"/>
      <c r="C1094" s="229"/>
      <c r="D1094" s="218" t="s">
        <v>192</v>
      </c>
      <c r="E1094" s="230" t="s">
        <v>34</v>
      </c>
      <c r="F1094" s="231" t="s">
        <v>1491</v>
      </c>
      <c r="G1094" s="229"/>
      <c r="H1094" s="232">
        <v>4.7</v>
      </c>
      <c r="I1094" s="233"/>
      <c r="J1094" s="229"/>
      <c r="K1094" s="229"/>
      <c r="L1094" s="234"/>
      <c r="M1094" s="235"/>
      <c r="N1094" s="236"/>
      <c r="O1094" s="236"/>
      <c r="P1094" s="236"/>
      <c r="Q1094" s="236"/>
      <c r="R1094" s="236"/>
      <c r="S1094" s="236"/>
      <c r="T1094" s="237"/>
      <c r="AT1094" s="238" t="s">
        <v>192</v>
      </c>
      <c r="AU1094" s="238" t="s">
        <v>89</v>
      </c>
      <c r="AV1094" s="13" t="s">
        <v>89</v>
      </c>
      <c r="AW1094" s="13" t="s">
        <v>41</v>
      </c>
      <c r="AX1094" s="13" t="s">
        <v>78</v>
      </c>
      <c r="AY1094" s="238" t="s">
        <v>183</v>
      </c>
    </row>
    <row r="1095" spans="2:51" s="13" customFormat="1" ht="13.5">
      <c r="B1095" s="228"/>
      <c r="C1095" s="229"/>
      <c r="D1095" s="218" t="s">
        <v>192</v>
      </c>
      <c r="E1095" s="230" t="s">
        <v>34</v>
      </c>
      <c r="F1095" s="231" t="s">
        <v>1492</v>
      </c>
      <c r="G1095" s="229"/>
      <c r="H1095" s="232">
        <v>5.3</v>
      </c>
      <c r="I1095" s="233"/>
      <c r="J1095" s="229"/>
      <c r="K1095" s="229"/>
      <c r="L1095" s="234"/>
      <c r="M1095" s="235"/>
      <c r="N1095" s="236"/>
      <c r="O1095" s="236"/>
      <c r="P1095" s="236"/>
      <c r="Q1095" s="236"/>
      <c r="R1095" s="236"/>
      <c r="S1095" s="236"/>
      <c r="T1095" s="237"/>
      <c r="AT1095" s="238" t="s">
        <v>192</v>
      </c>
      <c r="AU1095" s="238" t="s">
        <v>89</v>
      </c>
      <c r="AV1095" s="13" t="s">
        <v>89</v>
      </c>
      <c r="AW1095" s="13" t="s">
        <v>41</v>
      </c>
      <c r="AX1095" s="13" t="s">
        <v>78</v>
      </c>
      <c r="AY1095" s="238" t="s">
        <v>183</v>
      </c>
    </row>
    <row r="1096" spans="2:51" s="13" customFormat="1" ht="13.5">
      <c r="B1096" s="228"/>
      <c r="C1096" s="229"/>
      <c r="D1096" s="218" t="s">
        <v>192</v>
      </c>
      <c r="E1096" s="230" t="s">
        <v>34</v>
      </c>
      <c r="F1096" s="231" t="s">
        <v>1493</v>
      </c>
      <c r="G1096" s="229"/>
      <c r="H1096" s="232">
        <v>3.4</v>
      </c>
      <c r="I1096" s="233"/>
      <c r="J1096" s="229"/>
      <c r="K1096" s="229"/>
      <c r="L1096" s="234"/>
      <c r="M1096" s="235"/>
      <c r="N1096" s="236"/>
      <c r="O1096" s="236"/>
      <c r="P1096" s="236"/>
      <c r="Q1096" s="236"/>
      <c r="R1096" s="236"/>
      <c r="S1096" s="236"/>
      <c r="T1096" s="237"/>
      <c r="AT1096" s="238" t="s">
        <v>192</v>
      </c>
      <c r="AU1096" s="238" t="s">
        <v>89</v>
      </c>
      <c r="AV1096" s="13" t="s">
        <v>89</v>
      </c>
      <c r="AW1096" s="13" t="s">
        <v>41</v>
      </c>
      <c r="AX1096" s="13" t="s">
        <v>78</v>
      </c>
      <c r="AY1096" s="238" t="s">
        <v>183</v>
      </c>
    </row>
    <row r="1097" spans="2:51" s="13" customFormat="1" ht="13.5">
      <c r="B1097" s="228"/>
      <c r="C1097" s="229"/>
      <c r="D1097" s="218" t="s">
        <v>192</v>
      </c>
      <c r="E1097" s="230" t="s">
        <v>34</v>
      </c>
      <c r="F1097" s="231" t="s">
        <v>1494</v>
      </c>
      <c r="G1097" s="229"/>
      <c r="H1097" s="232">
        <v>5.3</v>
      </c>
      <c r="I1097" s="233"/>
      <c r="J1097" s="229"/>
      <c r="K1097" s="229"/>
      <c r="L1097" s="234"/>
      <c r="M1097" s="235"/>
      <c r="N1097" s="236"/>
      <c r="O1097" s="236"/>
      <c r="P1097" s="236"/>
      <c r="Q1097" s="236"/>
      <c r="R1097" s="236"/>
      <c r="S1097" s="236"/>
      <c r="T1097" s="237"/>
      <c r="AT1097" s="238" t="s">
        <v>192</v>
      </c>
      <c r="AU1097" s="238" t="s">
        <v>89</v>
      </c>
      <c r="AV1097" s="13" t="s">
        <v>89</v>
      </c>
      <c r="AW1097" s="13" t="s">
        <v>41</v>
      </c>
      <c r="AX1097" s="13" t="s">
        <v>78</v>
      </c>
      <c r="AY1097" s="238" t="s">
        <v>183</v>
      </c>
    </row>
    <row r="1098" spans="2:51" s="13" customFormat="1" ht="13.5">
      <c r="B1098" s="228"/>
      <c r="C1098" s="229"/>
      <c r="D1098" s="218" t="s">
        <v>192</v>
      </c>
      <c r="E1098" s="230" t="s">
        <v>34</v>
      </c>
      <c r="F1098" s="231" t="s">
        <v>1495</v>
      </c>
      <c r="G1098" s="229"/>
      <c r="H1098" s="232">
        <v>7.45</v>
      </c>
      <c r="I1098" s="233"/>
      <c r="J1098" s="229"/>
      <c r="K1098" s="229"/>
      <c r="L1098" s="234"/>
      <c r="M1098" s="235"/>
      <c r="N1098" s="236"/>
      <c r="O1098" s="236"/>
      <c r="P1098" s="236"/>
      <c r="Q1098" s="236"/>
      <c r="R1098" s="236"/>
      <c r="S1098" s="236"/>
      <c r="T1098" s="237"/>
      <c r="AT1098" s="238" t="s">
        <v>192</v>
      </c>
      <c r="AU1098" s="238" t="s">
        <v>89</v>
      </c>
      <c r="AV1098" s="13" t="s">
        <v>89</v>
      </c>
      <c r="AW1098" s="13" t="s">
        <v>41</v>
      </c>
      <c r="AX1098" s="13" t="s">
        <v>78</v>
      </c>
      <c r="AY1098" s="238" t="s">
        <v>183</v>
      </c>
    </row>
    <row r="1099" spans="2:51" s="13" customFormat="1" ht="13.5">
      <c r="B1099" s="228"/>
      <c r="C1099" s="229"/>
      <c r="D1099" s="218" t="s">
        <v>192</v>
      </c>
      <c r="E1099" s="230" t="s">
        <v>34</v>
      </c>
      <c r="F1099" s="231" t="s">
        <v>1496</v>
      </c>
      <c r="G1099" s="229"/>
      <c r="H1099" s="232">
        <v>9.5</v>
      </c>
      <c r="I1099" s="233"/>
      <c r="J1099" s="229"/>
      <c r="K1099" s="229"/>
      <c r="L1099" s="234"/>
      <c r="M1099" s="235"/>
      <c r="N1099" s="236"/>
      <c r="O1099" s="236"/>
      <c r="P1099" s="236"/>
      <c r="Q1099" s="236"/>
      <c r="R1099" s="236"/>
      <c r="S1099" s="236"/>
      <c r="T1099" s="237"/>
      <c r="AT1099" s="238" t="s">
        <v>192</v>
      </c>
      <c r="AU1099" s="238" t="s">
        <v>89</v>
      </c>
      <c r="AV1099" s="13" t="s">
        <v>89</v>
      </c>
      <c r="AW1099" s="13" t="s">
        <v>41</v>
      </c>
      <c r="AX1099" s="13" t="s">
        <v>78</v>
      </c>
      <c r="AY1099" s="238" t="s">
        <v>183</v>
      </c>
    </row>
    <row r="1100" spans="2:51" s="13" customFormat="1" ht="13.5">
      <c r="B1100" s="228"/>
      <c r="C1100" s="229"/>
      <c r="D1100" s="218" t="s">
        <v>192</v>
      </c>
      <c r="E1100" s="230" t="s">
        <v>34</v>
      </c>
      <c r="F1100" s="231" t="s">
        <v>1497</v>
      </c>
      <c r="G1100" s="229"/>
      <c r="H1100" s="232">
        <v>8.9</v>
      </c>
      <c r="I1100" s="233"/>
      <c r="J1100" s="229"/>
      <c r="K1100" s="229"/>
      <c r="L1100" s="234"/>
      <c r="M1100" s="235"/>
      <c r="N1100" s="236"/>
      <c r="O1100" s="236"/>
      <c r="P1100" s="236"/>
      <c r="Q1100" s="236"/>
      <c r="R1100" s="236"/>
      <c r="S1100" s="236"/>
      <c r="T1100" s="237"/>
      <c r="AT1100" s="238" t="s">
        <v>192</v>
      </c>
      <c r="AU1100" s="238" t="s">
        <v>89</v>
      </c>
      <c r="AV1100" s="13" t="s">
        <v>89</v>
      </c>
      <c r="AW1100" s="13" t="s">
        <v>41</v>
      </c>
      <c r="AX1100" s="13" t="s">
        <v>78</v>
      </c>
      <c r="AY1100" s="238" t="s">
        <v>183</v>
      </c>
    </row>
    <row r="1101" spans="2:51" s="13" customFormat="1" ht="13.5">
      <c r="B1101" s="228"/>
      <c r="C1101" s="229"/>
      <c r="D1101" s="218" t="s">
        <v>192</v>
      </c>
      <c r="E1101" s="230" t="s">
        <v>34</v>
      </c>
      <c r="F1101" s="231" t="s">
        <v>1498</v>
      </c>
      <c r="G1101" s="229"/>
      <c r="H1101" s="232">
        <v>7.45</v>
      </c>
      <c r="I1101" s="233"/>
      <c r="J1101" s="229"/>
      <c r="K1101" s="229"/>
      <c r="L1101" s="234"/>
      <c r="M1101" s="235"/>
      <c r="N1101" s="236"/>
      <c r="O1101" s="236"/>
      <c r="P1101" s="236"/>
      <c r="Q1101" s="236"/>
      <c r="R1101" s="236"/>
      <c r="S1101" s="236"/>
      <c r="T1101" s="237"/>
      <c r="AT1101" s="238" t="s">
        <v>192</v>
      </c>
      <c r="AU1101" s="238" t="s">
        <v>89</v>
      </c>
      <c r="AV1101" s="13" t="s">
        <v>89</v>
      </c>
      <c r="AW1101" s="13" t="s">
        <v>41</v>
      </c>
      <c r="AX1101" s="13" t="s">
        <v>78</v>
      </c>
      <c r="AY1101" s="238" t="s">
        <v>183</v>
      </c>
    </row>
    <row r="1102" spans="2:51" s="13" customFormat="1" ht="13.5">
      <c r="B1102" s="228"/>
      <c r="C1102" s="229"/>
      <c r="D1102" s="218" t="s">
        <v>192</v>
      </c>
      <c r="E1102" s="230" t="s">
        <v>34</v>
      </c>
      <c r="F1102" s="231" t="s">
        <v>1499</v>
      </c>
      <c r="G1102" s="229"/>
      <c r="H1102" s="232">
        <v>9.8</v>
      </c>
      <c r="I1102" s="233"/>
      <c r="J1102" s="229"/>
      <c r="K1102" s="229"/>
      <c r="L1102" s="234"/>
      <c r="M1102" s="235"/>
      <c r="N1102" s="236"/>
      <c r="O1102" s="236"/>
      <c r="P1102" s="236"/>
      <c r="Q1102" s="236"/>
      <c r="R1102" s="236"/>
      <c r="S1102" s="236"/>
      <c r="T1102" s="237"/>
      <c r="AT1102" s="238" t="s">
        <v>192</v>
      </c>
      <c r="AU1102" s="238" t="s">
        <v>89</v>
      </c>
      <c r="AV1102" s="13" t="s">
        <v>89</v>
      </c>
      <c r="AW1102" s="13" t="s">
        <v>41</v>
      </c>
      <c r="AX1102" s="13" t="s">
        <v>78</v>
      </c>
      <c r="AY1102" s="238" t="s">
        <v>183</v>
      </c>
    </row>
    <row r="1103" spans="2:51" s="13" customFormat="1" ht="13.5">
      <c r="B1103" s="228"/>
      <c r="C1103" s="229"/>
      <c r="D1103" s="218" t="s">
        <v>192</v>
      </c>
      <c r="E1103" s="230" t="s">
        <v>34</v>
      </c>
      <c r="F1103" s="231" t="s">
        <v>1500</v>
      </c>
      <c r="G1103" s="229"/>
      <c r="H1103" s="232">
        <v>4.5</v>
      </c>
      <c r="I1103" s="233"/>
      <c r="J1103" s="229"/>
      <c r="K1103" s="229"/>
      <c r="L1103" s="234"/>
      <c r="M1103" s="235"/>
      <c r="N1103" s="236"/>
      <c r="O1103" s="236"/>
      <c r="P1103" s="236"/>
      <c r="Q1103" s="236"/>
      <c r="R1103" s="236"/>
      <c r="S1103" s="236"/>
      <c r="T1103" s="237"/>
      <c r="AT1103" s="238" t="s">
        <v>192</v>
      </c>
      <c r="AU1103" s="238" t="s">
        <v>89</v>
      </c>
      <c r="AV1103" s="13" t="s">
        <v>89</v>
      </c>
      <c r="AW1103" s="13" t="s">
        <v>41</v>
      </c>
      <c r="AX1103" s="13" t="s">
        <v>78</v>
      </c>
      <c r="AY1103" s="238" t="s">
        <v>183</v>
      </c>
    </row>
    <row r="1104" spans="2:51" s="14" customFormat="1" ht="13.5">
      <c r="B1104" s="239"/>
      <c r="C1104" s="240"/>
      <c r="D1104" s="218" t="s">
        <v>192</v>
      </c>
      <c r="E1104" s="241" t="s">
        <v>34</v>
      </c>
      <c r="F1104" s="242" t="s">
        <v>195</v>
      </c>
      <c r="G1104" s="240"/>
      <c r="H1104" s="243">
        <v>76.6</v>
      </c>
      <c r="I1104" s="244"/>
      <c r="J1104" s="240"/>
      <c r="K1104" s="240"/>
      <c r="L1104" s="245"/>
      <c r="M1104" s="246"/>
      <c r="N1104" s="247"/>
      <c r="O1104" s="247"/>
      <c r="P1104" s="247"/>
      <c r="Q1104" s="247"/>
      <c r="R1104" s="247"/>
      <c r="S1104" s="247"/>
      <c r="T1104" s="248"/>
      <c r="AT1104" s="249" t="s">
        <v>192</v>
      </c>
      <c r="AU1104" s="249" t="s">
        <v>89</v>
      </c>
      <c r="AV1104" s="14" t="s">
        <v>196</v>
      </c>
      <c r="AW1104" s="14" t="s">
        <v>41</v>
      </c>
      <c r="AX1104" s="14" t="s">
        <v>78</v>
      </c>
      <c r="AY1104" s="249" t="s">
        <v>183</v>
      </c>
    </row>
    <row r="1105" spans="2:51" s="12" customFormat="1" ht="13.5">
      <c r="B1105" s="216"/>
      <c r="C1105" s="217"/>
      <c r="D1105" s="218" t="s">
        <v>192</v>
      </c>
      <c r="E1105" s="219" t="s">
        <v>34</v>
      </c>
      <c r="F1105" s="220" t="s">
        <v>1501</v>
      </c>
      <c r="G1105" s="217"/>
      <c r="H1105" s="221" t="s">
        <v>34</v>
      </c>
      <c r="I1105" s="222"/>
      <c r="J1105" s="217"/>
      <c r="K1105" s="217"/>
      <c r="L1105" s="223"/>
      <c r="M1105" s="224"/>
      <c r="N1105" s="225"/>
      <c r="O1105" s="225"/>
      <c r="P1105" s="225"/>
      <c r="Q1105" s="225"/>
      <c r="R1105" s="225"/>
      <c r="S1105" s="225"/>
      <c r="T1105" s="226"/>
      <c r="AT1105" s="227" t="s">
        <v>192</v>
      </c>
      <c r="AU1105" s="227" t="s">
        <v>89</v>
      </c>
      <c r="AV1105" s="12" t="s">
        <v>85</v>
      </c>
      <c r="AW1105" s="12" t="s">
        <v>41</v>
      </c>
      <c r="AX1105" s="12" t="s">
        <v>78</v>
      </c>
      <c r="AY1105" s="227" t="s">
        <v>183</v>
      </c>
    </row>
    <row r="1106" spans="2:51" s="12" customFormat="1" ht="13.5">
      <c r="B1106" s="216"/>
      <c r="C1106" s="217"/>
      <c r="D1106" s="218" t="s">
        <v>192</v>
      </c>
      <c r="E1106" s="219" t="s">
        <v>34</v>
      </c>
      <c r="F1106" s="220" t="s">
        <v>353</v>
      </c>
      <c r="G1106" s="217"/>
      <c r="H1106" s="221" t="s">
        <v>34</v>
      </c>
      <c r="I1106" s="222"/>
      <c r="J1106" s="217"/>
      <c r="K1106" s="217"/>
      <c r="L1106" s="223"/>
      <c r="M1106" s="224"/>
      <c r="N1106" s="225"/>
      <c r="O1106" s="225"/>
      <c r="P1106" s="225"/>
      <c r="Q1106" s="225"/>
      <c r="R1106" s="225"/>
      <c r="S1106" s="225"/>
      <c r="T1106" s="226"/>
      <c r="AT1106" s="227" t="s">
        <v>192</v>
      </c>
      <c r="AU1106" s="227" t="s">
        <v>89</v>
      </c>
      <c r="AV1106" s="12" t="s">
        <v>85</v>
      </c>
      <c r="AW1106" s="12" t="s">
        <v>41</v>
      </c>
      <c r="AX1106" s="12" t="s">
        <v>78</v>
      </c>
      <c r="AY1106" s="227" t="s">
        <v>183</v>
      </c>
    </row>
    <row r="1107" spans="2:51" s="13" customFormat="1" ht="13.5">
      <c r="B1107" s="228"/>
      <c r="C1107" s="229"/>
      <c r="D1107" s="218" t="s">
        <v>192</v>
      </c>
      <c r="E1107" s="230" t="s">
        <v>34</v>
      </c>
      <c r="F1107" s="231" t="s">
        <v>1502</v>
      </c>
      <c r="G1107" s="229"/>
      <c r="H1107" s="232">
        <v>28.2</v>
      </c>
      <c r="I1107" s="233"/>
      <c r="J1107" s="229"/>
      <c r="K1107" s="229"/>
      <c r="L1107" s="234"/>
      <c r="M1107" s="235"/>
      <c r="N1107" s="236"/>
      <c r="O1107" s="236"/>
      <c r="P1107" s="236"/>
      <c r="Q1107" s="236"/>
      <c r="R1107" s="236"/>
      <c r="S1107" s="236"/>
      <c r="T1107" s="237"/>
      <c r="AT1107" s="238" t="s">
        <v>192</v>
      </c>
      <c r="AU1107" s="238" t="s">
        <v>89</v>
      </c>
      <c r="AV1107" s="13" t="s">
        <v>89</v>
      </c>
      <c r="AW1107" s="13" t="s">
        <v>41</v>
      </c>
      <c r="AX1107" s="13" t="s">
        <v>78</v>
      </c>
      <c r="AY1107" s="238" t="s">
        <v>183</v>
      </c>
    </row>
    <row r="1108" spans="2:51" s="13" customFormat="1" ht="13.5">
      <c r="B1108" s="228"/>
      <c r="C1108" s="229"/>
      <c r="D1108" s="218" t="s">
        <v>192</v>
      </c>
      <c r="E1108" s="230" t="s">
        <v>34</v>
      </c>
      <c r="F1108" s="231" t="s">
        <v>1503</v>
      </c>
      <c r="G1108" s="229"/>
      <c r="H1108" s="232">
        <v>9.499</v>
      </c>
      <c r="I1108" s="233"/>
      <c r="J1108" s="229"/>
      <c r="K1108" s="229"/>
      <c r="L1108" s="234"/>
      <c r="M1108" s="235"/>
      <c r="N1108" s="236"/>
      <c r="O1108" s="236"/>
      <c r="P1108" s="236"/>
      <c r="Q1108" s="236"/>
      <c r="R1108" s="236"/>
      <c r="S1108" s="236"/>
      <c r="T1108" s="237"/>
      <c r="AT1108" s="238" t="s">
        <v>192</v>
      </c>
      <c r="AU1108" s="238" t="s">
        <v>89</v>
      </c>
      <c r="AV1108" s="13" t="s">
        <v>89</v>
      </c>
      <c r="AW1108" s="13" t="s">
        <v>41</v>
      </c>
      <c r="AX1108" s="13" t="s">
        <v>78</v>
      </c>
      <c r="AY1108" s="238" t="s">
        <v>183</v>
      </c>
    </row>
    <row r="1109" spans="2:51" s="13" customFormat="1" ht="13.5">
      <c r="B1109" s="228"/>
      <c r="C1109" s="229"/>
      <c r="D1109" s="218" t="s">
        <v>192</v>
      </c>
      <c r="E1109" s="230" t="s">
        <v>34</v>
      </c>
      <c r="F1109" s="231" t="s">
        <v>1504</v>
      </c>
      <c r="G1109" s="229"/>
      <c r="H1109" s="232">
        <v>27.7</v>
      </c>
      <c r="I1109" s="233"/>
      <c r="J1109" s="229"/>
      <c r="K1109" s="229"/>
      <c r="L1109" s="234"/>
      <c r="M1109" s="235"/>
      <c r="N1109" s="236"/>
      <c r="O1109" s="236"/>
      <c r="P1109" s="236"/>
      <c r="Q1109" s="236"/>
      <c r="R1109" s="236"/>
      <c r="S1109" s="236"/>
      <c r="T1109" s="237"/>
      <c r="AT1109" s="238" t="s">
        <v>192</v>
      </c>
      <c r="AU1109" s="238" t="s">
        <v>89</v>
      </c>
      <c r="AV1109" s="13" t="s">
        <v>89</v>
      </c>
      <c r="AW1109" s="13" t="s">
        <v>41</v>
      </c>
      <c r="AX1109" s="13" t="s">
        <v>78</v>
      </c>
      <c r="AY1109" s="238" t="s">
        <v>183</v>
      </c>
    </row>
    <row r="1110" spans="2:51" s="13" customFormat="1" ht="13.5">
      <c r="B1110" s="228"/>
      <c r="C1110" s="229"/>
      <c r="D1110" s="218" t="s">
        <v>192</v>
      </c>
      <c r="E1110" s="230" t="s">
        <v>34</v>
      </c>
      <c r="F1110" s="231" t="s">
        <v>1505</v>
      </c>
      <c r="G1110" s="229"/>
      <c r="H1110" s="232">
        <v>14.5</v>
      </c>
      <c r="I1110" s="233"/>
      <c r="J1110" s="229"/>
      <c r="K1110" s="229"/>
      <c r="L1110" s="234"/>
      <c r="M1110" s="235"/>
      <c r="N1110" s="236"/>
      <c r="O1110" s="236"/>
      <c r="P1110" s="236"/>
      <c r="Q1110" s="236"/>
      <c r="R1110" s="236"/>
      <c r="S1110" s="236"/>
      <c r="T1110" s="237"/>
      <c r="AT1110" s="238" t="s">
        <v>192</v>
      </c>
      <c r="AU1110" s="238" t="s">
        <v>89</v>
      </c>
      <c r="AV1110" s="13" t="s">
        <v>89</v>
      </c>
      <c r="AW1110" s="13" t="s">
        <v>41</v>
      </c>
      <c r="AX1110" s="13" t="s">
        <v>78</v>
      </c>
      <c r="AY1110" s="238" t="s">
        <v>183</v>
      </c>
    </row>
    <row r="1111" spans="2:51" s="14" customFormat="1" ht="13.5">
      <c r="B1111" s="239"/>
      <c r="C1111" s="240"/>
      <c r="D1111" s="218" t="s">
        <v>192</v>
      </c>
      <c r="E1111" s="241" t="s">
        <v>34</v>
      </c>
      <c r="F1111" s="242" t="s">
        <v>195</v>
      </c>
      <c r="G1111" s="240"/>
      <c r="H1111" s="243">
        <v>79.899</v>
      </c>
      <c r="I1111" s="244"/>
      <c r="J1111" s="240"/>
      <c r="K1111" s="240"/>
      <c r="L1111" s="245"/>
      <c r="M1111" s="246"/>
      <c r="N1111" s="247"/>
      <c r="O1111" s="247"/>
      <c r="P1111" s="247"/>
      <c r="Q1111" s="247"/>
      <c r="R1111" s="247"/>
      <c r="S1111" s="247"/>
      <c r="T1111" s="248"/>
      <c r="AT1111" s="249" t="s">
        <v>192</v>
      </c>
      <c r="AU1111" s="249" t="s">
        <v>89</v>
      </c>
      <c r="AV1111" s="14" t="s">
        <v>196</v>
      </c>
      <c r="AW1111" s="14" t="s">
        <v>41</v>
      </c>
      <c r="AX1111" s="14" t="s">
        <v>78</v>
      </c>
      <c r="AY1111" s="249" t="s">
        <v>183</v>
      </c>
    </row>
    <row r="1112" spans="2:51" s="12" customFormat="1" ht="13.5">
      <c r="B1112" s="216"/>
      <c r="C1112" s="217"/>
      <c r="D1112" s="218" t="s">
        <v>192</v>
      </c>
      <c r="E1112" s="219" t="s">
        <v>34</v>
      </c>
      <c r="F1112" s="220" t="s">
        <v>367</v>
      </c>
      <c r="G1112" s="217"/>
      <c r="H1112" s="221" t="s">
        <v>34</v>
      </c>
      <c r="I1112" s="222"/>
      <c r="J1112" s="217"/>
      <c r="K1112" s="217"/>
      <c r="L1112" s="223"/>
      <c r="M1112" s="224"/>
      <c r="N1112" s="225"/>
      <c r="O1112" s="225"/>
      <c r="P1112" s="225"/>
      <c r="Q1112" s="225"/>
      <c r="R1112" s="225"/>
      <c r="S1112" s="225"/>
      <c r="T1112" s="226"/>
      <c r="AT1112" s="227" t="s">
        <v>192</v>
      </c>
      <c r="AU1112" s="227" t="s">
        <v>89</v>
      </c>
      <c r="AV1112" s="12" t="s">
        <v>85</v>
      </c>
      <c r="AW1112" s="12" t="s">
        <v>41</v>
      </c>
      <c r="AX1112" s="12" t="s">
        <v>78</v>
      </c>
      <c r="AY1112" s="227" t="s">
        <v>183</v>
      </c>
    </row>
    <row r="1113" spans="2:51" s="13" customFormat="1" ht="13.5">
      <c r="B1113" s="228"/>
      <c r="C1113" s="229"/>
      <c r="D1113" s="218" t="s">
        <v>192</v>
      </c>
      <c r="E1113" s="230" t="s">
        <v>34</v>
      </c>
      <c r="F1113" s="231" t="s">
        <v>1506</v>
      </c>
      <c r="G1113" s="229"/>
      <c r="H1113" s="232">
        <v>25.609</v>
      </c>
      <c r="I1113" s="233"/>
      <c r="J1113" s="229"/>
      <c r="K1113" s="229"/>
      <c r="L1113" s="234"/>
      <c r="M1113" s="235"/>
      <c r="N1113" s="236"/>
      <c r="O1113" s="236"/>
      <c r="P1113" s="236"/>
      <c r="Q1113" s="236"/>
      <c r="R1113" s="236"/>
      <c r="S1113" s="236"/>
      <c r="T1113" s="237"/>
      <c r="AT1113" s="238" t="s">
        <v>192</v>
      </c>
      <c r="AU1113" s="238" t="s">
        <v>89</v>
      </c>
      <c r="AV1113" s="13" t="s">
        <v>89</v>
      </c>
      <c r="AW1113" s="13" t="s">
        <v>41</v>
      </c>
      <c r="AX1113" s="13" t="s">
        <v>78</v>
      </c>
      <c r="AY1113" s="238" t="s">
        <v>183</v>
      </c>
    </row>
    <row r="1114" spans="2:51" s="15" customFormat="1" ht="13.5">
      <c r="B1114" s="250"/>
      <c r="C1114" s="251"/>
      <c r="D1114" s="252" t="s">
        <v>192</v>
      </c>
      <c r="E1114" s="253" t="s">
        <v>34</v>
      </c>
      <c r="F1114" s="254" t="s">
        <v>201</v>
      </c>
      <c r="G1114" s="251"/>
      <c r="H1114" s="255">
        <v>235.608</v>
      </c>
      <c r="I1114" s="256"/>
      <c r="J1114" s="251"/>
      <c r="K1114" s="251"/>
      <c r="L1114" s="257"/>
      <c r="M1114" s="258"/>
      <c r="N1114" s="259"/>
      <c r="O1114" s="259"/>
      <c r="P1114" s="259"/>
      <c r="Q1114" s="259"/>
      <c r="R1114" s="259"/>
      <c r="S1114" s="259"/>
      <c r="T1114" s="260"/>
      <c r="AT1114" s="261" t="s">
        <v>192</v>
      </c>
      <c r="AU1114" s="261" t="s">
        <v>89</v>
      </c>
      <c r="AV1114" s="15" t="s">
        <v>190</v>
      </c>
      <c r="AW1114" s="15" t="s">
        <v>41</v>
      </c>
      <c r="AX1114" s="15" t="s">
        <v>85</v>
      </c>
      <c r="AY1114" s="261" t="s">
        <v>183</v>
      </c>
    </row>
    <row r="1115" spans="2:65" s="1" customFormat="1" ht="38.25" customHeight="1">
      <c r="B1115" s="43"/>
      <c r="C1115" s="204" t="s">
        <v>1507</v>
      </c>
      <c r="D1115" s="204" t="s">
        <v>185</v>
      </c>
      <c r="E1115" s="205" t="s">
        <v>1508</v>
      </c>
      <c r="F1115" s="206" t="s">
        <v>1509</v>
      </c>
      <c r="G1115" s="207" t="s">
        <v>1510</v>
      </c>
      <c r="H1115" s="279"/>
      <c r="I1115" s="381">
        <f>SUM(J1010:J1082)/100</f>
        <v>0</v>
      </c>
      <c r="J1115" s="210">
        <f>ROUND(I1115*H1115,2)</f>
        <v>0</v>
      </c>
      <c r="K1115" s="206" t="s">
        <v>189</v>
      </c>
      <c r="L1115" s="63"/>
      <c r="M1115" s="211" t="s">
        <v>34</v>
      </c>
      <c r="N1115" s="212" t="s">
        <v>49</v>
      </c>
      <c r="O1115" s="44"/>
      <c r="P1115" s="213">
        <f>O1115*H1115</f>
        <v>0</v>
      </c>
      <c r="Q1115" s="213">
        <v>0</v>
      </c>
      <c r="R1115" s="213">
        <f>Q1115*H1115</f>
        <v>0</v>
      </c>
      <c r="S1115" s="213">
        <v>0</v>
      </c>
      <c r="T1115" s="214">
        <f>S1115*H1115</f>
        <v>0</v>
      </c>
      <c r="AR1115" s="25" t="s">
        <v>282</v>
      </c>
      <c r="AT1115" s="25" t="s">
        <v>185</v>
      </c>
      <c r="AU1115" s="25" t="s">
        <v>89</v>
      </c>
      <c r="AY1115" s="25" t="s">
        <v>183</v>
      </c>
      <c r="BE1115" s="215">
        <f>IF(N1115="základní",J1115,0)</f>
        <v>0</v>
      </c>
      <c r="BF1115" s="215">
        <f>IF(N1115="snížená",J1115,0)</f>
        <v>0</v>
      </c>
      <c r="BG1115" s="215">
        <f>IF(N1115="zákl. přenesená",J1115,0)</f>
        <v>0</v>
      </c>
      <c r="BH1115" s="215">
        <f>IF(N1115="sníž. přenesená",J1115,0)</f>
        <v>0</v>
      </c>
      <c r="BI1115" s="215">
        <f>IF(N1115="nulová",J1115,0)</f>
        <v>0</v>
      </c>
      <c r="BJ1115" s="25" t="s">
        <v>85</v>
      </c>
      <c r="BK1115" s="215">
        <f>ROUND(I1115*H1115,2)</f>
        <v>0</v>
      </c>
      <c r="BL1115" s="25" t="s">
        <v>282</v>
      </c>
      <c r="BM1115" s="25" t="s">
        <v>1511</v>
      </c>
    </row>
    <row r="1116" spans="2:63" s="11" customFormat="1" ht="29.85" customHeight="1">
      <c r="B1116" s="187"/>
      <c r="C1116" s="188"/>
      <c r="D1116" s="201" t="s">
        <v>77</v>
      </c>
      <c r="E1116" s="202" t="s">
        <v>1512</v>
      </c>
      <c r="F1116" s="202" t="s">
        <v>1513</v>
      </c>
      <c r="G1116" s="188"/>
      <c r="H1116" s="188"/>
      <c r="I1116" s="380"/>
      <c r="J1116" s="203">
        <f>BK1116</f>
        <v>0</v>
      </c>
      <c r="K1116" s="188"/>
      <c r="L1116" s="193"/>
      <c r="M1116" s="194"/>
      <c r="N1116" s="195"/>
      <c r="O1116" s="195"/>
      <c r="P1116" s="196">
        <f>SUM(P1117:P1189)</f>
        <v>0</v>
      </c>
      <c r="Q1116" s="195"/>
      <c r="R1116" s="196">
        <f>SUM(R1117:R1189)</f>
        <v>2.3319177399999997</v>
      </c>
      <c r="S1116" s="195"/>
      <c r="T1116" s="197">
        <f>SUM(T1117:T1189)</f>
        <v>0</v>
      </c>
      <c r="AR1116" s="198" t="s">
        <v>89</v>
      </c>
      <c r="AT1116" s="199" t="s">
        <v>77</v>
      </c>
      <c r="AU1116" s="199" t="s">
        <v>85</v>
      </c>
      <c r="AY1116" s="198" t="s">
        <v>183</v>
      </c>
      <c r="BK1116" s="200">
        <f>SUM(BK1117:BK1189)</f>
        <v>0</v>
      </c>
    </row>
    <row r="1117" spans="2:65" s="1" customFormat="1" ht="25.5" customHeight="1">
      <c r="B1117" s="43"/>
      <c r="C1117" s="204" t="s">
        <v>1514</v>
      </c>
      <c r="D1117" s="204" t="s">
        <v>185</v>
      </c>
      <c r="E1117" s="205" t="s">
        <v>1515</v>
      </c>
      <c r="F1117" s="206" t="s">
        <v>1516</v>
      </c>
      <c r="G1117" s="207" t="s">
        <v>291</v>
      </c>
      <c r="H1117" s="208">
        <v>23.888</v>
      </c>
      <c r="I1117" s="209"/>
      <c r="J1117" s="210">
        <f>ROUND(I1117*H1117,2)</f>
        <v>0</v>
      </c>
      <c r="K1117" s="206" t="s">
        <v>189</v>
      </c>
      <c r="L1117" s="63"/>
      <c r="M1117" s="211" t="s">
        <v>34</v>
      </c>
      <c r="N1117" s="212" t="s">
        <v>49</v>
      </c>
      <c r="O1117" s="44"/>
      <c r="P1117" s="213">
        <f>O1117*H1117</f>
        <v>0</v>
      </c>
      <c r="Q1117" s="213">
        <v>0</v>
      </c>
      <c r="R1117" s="213">
        <f>Q1117*H1117</f>
        <v>0</v>
      </c>
      <c r="S1117" s="213">
        <v>0</v>
      </c>
      <c r="T1117" s="214">
        <f>S1117*H1117</f>
        <v>0</v>
      </c>
      <c r="AR1117" s="25" t="s">
        <v>282</v>
      </c>
      <c r="AT1117" s="25" t="s">
        <v>185</v>
      </c>
      <c r="AU1117" s="25" t="s">
        <v>89</v>
      </c>
      <c r="AY1117" s="25" t="s">
        <v>183</v>
      </c>
      <c r="BE1117" s="215">
        <f>IF(N1117="základní",J1117,0)</f>
        <v>0</v>
      </c>
      <c r="BF1117" s="215">
        <f>IF(N1117="snížená",J1117,0)</f>
        <v>0</v>
      </c>
      <c r="BG1117" s="215">
        <f>IF(N1117="zákl. přenesená",J1117,0)</f>
        <v>0</v>
      </c>
      <c r="BH1117" s="215">
        <f>IF(N1117="sníž. přenesená",J1117,0)</f>
        <v>0</v>
      </c>
      <c r="BI1117" s="215">
        <f>IF(N1117="nulová",J1117,0)</f>
        <v>0</v>
      </c>
      <c r="BJ1117" s="25" t="s">
        <v>85</v>
      </c>
      <c r="BK1117" s="215">
        <f>ROUND(I1117*H1117,2)</f>
        <v>0</v>
      </c>
      <c r="BL1117" s="25" t="s">
        <v>282</v>
      </c>
      <c r="BM1117" s="25" t="s">
        <v>1517</v>
      </c>
    </row>
    <row r="1118" spans="2:51" s="13" customFormat="1" ht="13.5">
      <c r="B1118" s="228"/>
      <c r="C1118" s="229"/>
      <c r="D1118" s="218" t="s">
        <v>192</v>
      </c>
      <c r="E1118" s="230" t="s">
        <v>34</v>
      </c>
      <c r="F1118" s="231" t="s">
        <v>1518</v>
      </c>
      <c r="G1118" s="229"/>
      <c r="H1118" s="232">
        <v>23.888</v>
      </c>
      <c r="I1118" s="233"/>
      <c r="J1118" s="229"/>
      <c r="K1118" s="229"/>
      <c r="L1118" s="234"/>
      <c r="M1118" s="235"/>
      <c r="N1118" s="236"/>
      <c r="O1118" s="236"/>
      <c r="P1118" s="236"/>
      <c r="Q1118" s="236"/>
      <c r="R1118" s="236"/>
      <c r="S1118" s="236"/>
      <c r="T1118" s="237"/>
      <c r="AT1118" s="238" t="s">
        <v>192</v>
      </c>
      <c r="AU1118" s="238" t="s">
        <v>89</v>
      </c>
      <c r="AV1118" s="13" t="s">
        <v>89</v>
      </c>
      <c r="AW1118" s="13" t="s">
        <v>41</v>
      </c>
      <c r="AX1118" s="13" t="s">
        <v>78</v>
      </c>
      <c r="AY1118" s="238" t="s">
        <v>183</v>
      </c>
    </row>
    <row r="1119" spans="2:51" s="14" customFormat="1" ht="13.5">
      <c r="B1119" s="239"/>
      <c r="C1119" s="240"/>
      <c r="D1119" s="252" t="s">
        <v>192</v>
      </c>
      <c r="E1119" s="262" t="s">
        <v>34</v>
      </c>
      <c r="F1119" s="263" t="s">
        <v>195</v>
      </c>
      <c r="G1119" s="240"/>
      <c r="H1119" s="264">
        <v>23.888</v>
      </c>
      <c r="I1119" s="244"/>
      <c r="J1119" s="240"/>
      <c r="K1119" s="240"/>
      <c r="L1119" s="245"/>
      <c r="M1119" s="246"/>
      <c r="N1119" s="247"/>
      <c r="O1119" s="247"/>
      <c r="P1119" s="247"/>
      <c r="Q1119" s="247"/>
      <c r="R1119" s="247"/>
      <c r="S1119" s="247"/>
      <c r="T1119" s="248"/>
      <c r="AT1119" s="249" t="s">
        <v>192</v>
      </c>
      <c r="AU1119" s="249" t="s">
        <v>89</v>
      </c>
      <c r="AV1119" s="14" t="s">
        <v>196</v>
      </c>
      <c r="AW1119" s="14" t="s">
        <v>41</v>
      </c>
      <c r="AX1119" s="14" t="s">
        <v>85</v>
      </c>
      <c r="AY1119" s="249" t="s">
        <v>183</v>
      </c>
    </row>
    <row r="1120" spans="2:65" s="1" customFormat="1" ht="16.5" customHeight="1">
      <c r="B1120" s="43"/>
      <c r="C1120" s="265" t="s">
        <v>1519</v>
      </c>
      <c r="D1120" s="265" t="s">
        <v>418</v>
      </c>
      <c r="E1120" s="266" t="s">
        <v>1520</v>
      </c>
      <c r="F1120" s="267" t="s">
        <v>1521</v>
      </c>
      <c r="G1120" s="268" t="s">
        <v>291</v>
      </c>
      <c r="H1120" s="269">
        <v>27.471</v>
      </c>
      <c r="I1120" s="270"/>
      <c r="J1120" s="271">
        <f>ROUND(I1120*H1120,2)</f>
        <v>0</v>
      </c>
      <c r="K1120" s="267" t="s">
        <v>189</v>
      </c>
      <c r="L1120" s="272"/>
      <c r="M1120" s="273" t="s">
        <v>34</v>
      </c>
      <c r="N1120" s="274" t="s">
        <v>49</v>
      </c>
      <c r="O1120" s="44"/>
      <c r="P1120" s="213">
        <f>O1120*H1120</f>
        <v>0</v>
      </c>
      <c r="Q1120" s="213">
        <v>0.002</v>
      </c>
      <c r="R1120" s="213">
        <f>Q1120*H1120</f>
        <v>0.054942000000000005</v>
      </c>
      <c r="S1120" s="213">
        <v>0</v>
      </c>
      <c r="T1120" s="214">
        <f>S1120*H1120</f>
        <v>0</v>
      </c>
      <c r="AR1120" s="25" t="s">
        <v>388</v>
      </c>
      <c r="AT1120" s="25" t="s">
        <v>418</v>
      </c>
      <c r="AU1120" s="25" t="s">
        <v>89</v>
      </c>
      <c r="AY1120" s="25" t="s">
        <v>183</v>
      </c>
      <c r="BE1120" s="215">
        <f>IF(N1120="základní",J1120,0)</f>
        <v>0</v>
      </c>
      <c r="BF1120" s="215">
        <f>IF(N1120="snížená",J1120,0)</f>
        <v>0</v>
      </c>
      <c r="BG1120" s="215">
        <f>IF(N1120="zákl. přenesená",J1120,0)</f>
        <v>0</v>
      </c>
      <c r="BH1120" s="215">
        <f>IF(N1120="sníž. přenesená",J1120,0)</f>
        <v>0</v>
      </c>
      <c r="BI1120" s="215">
        <f>IF(N1120="nulová",J1120,0)</f>
        <v>0</v>
      </c>
      <c r="BJ1120" s="25" t="s">
        <v>85</v>
      </c>
      <c r="BK1120" s="215">
        <f>ROUND(I1120*H1120,2)</f>
        <v>0</v>
      </c>
      <c r="BL1120" s="25" t="s">
        <v>282</v>
      </c>
      <c r="BM1120" s="25" t="s">
        <v>1522</v>
      </c>
    </row>
    <row r="1121" spans="2:51" s="13" customFormat="1" ht="13.5">
      <c r="B1121" s="228"/>
      <c r="C1121" s="229"/>
      <c r="D1121" s="252" t="s">
        <v>192</v>
      </c>
      <c r="E1121" s="229"/>
      <c r="F1121" s="275" t="s">
        <v>1523</v>
      </c>
      <c r="G1121" s="229"/>
      <c r="H1121" s="276">
        <v>27.471</v>
      </c>
      <c r="I1121" s="233"/>
      <c r="J1121" s="229"/>
      <c r="K1121" s="229"/>
      <c r="L1121" s="234"/>
      <c r="M1121" s="235"/>
      <c r="N1121" s="236"/>
      <c r="O1121" s="236"/>
      <c r="P1121" s="236"/>
      <c r="Q1121" s="236"/>
      <c r="R1121" s="236"/>
      <c r="S1121" s="236"/>
      <c r="T1121" s="237"/>
      <c r="AT1121" s="238" t="s">
        <v>192</v>
      </c>
      <c r="AU1121" s="238" t="s">
        <v>89</v>
      </c>
      <c r="AV1121" s="13" t="s">
        <v>89</v>
      </c>
      <c r="AW1121" s="13" t="s">
        <v>6</v>
      </c>
      <c r="AX1121" s="13" t="s">
        <v>85</v>
      </c>
      <c r="AY1121" s="238" t="s">
        <v>183</v>
      </c>
    </row>
    <row r="1122" spans="2:65" s="1" customFormat="1" ht="25.5" customHeight="1">
      <c r="B1122" s="43"/>
      <c r="C1122" s="204" t="s">
        <v>1524</v>
      </c>
      <c r="D1122" s="204" t="s">
        <v>185</v>
      </c>
      <c r="E1122" s="205" t="s">
        <v>1525</v>
      </c>
      <c r="F1122" s="206" t="s">
        <v>1526</v>
      </c>
      <c r="G1122" s="207" t="s">
        <v>291</v>
      </c>
      <c r="H1122" s="208">
        <v>383.17</v>
      </c>
      <c r="I1122" s="209"/>
      <c r="J1122" s="210">
        <f>ROUND(I1122*H1122,2)</f>
        <v>0</v>
      </c>
      <c r="K1122" s="206" t="s">
        <v>189</v>
      </c>
      <c r="L1122" s="63"/>
      <c r="M1122" s="211" t="s">
        <v>34</v>
      </c>
      <c r="N1122" s="212" t="s">
        <v>49</v>
      </c>
      <c r="O1122" s="44"/>
      <c r="P1122" s="213">
        <f>O1122*H1122</f>
        <v>0</v>
      </c>
      <c r="Q1122" s="213">
        <v>3E-05</v>
      </c>
      <c r="R1122" s="213">
        <f>Q1122*H1122</f>
        <v>0.011495100000000001</v>
      </c>
      <c r="S1122" s="213">
        <v>0</v>
      </c>
      <c r="T1122" s="214">
        <f>S1122*H1122</f>
        <v>0</v>
      </c>
      <c r="AR1122" s="25" t="s">
        <v>282</v>
      </c>
      <c r="AT1122" s="25" t="s">
        <v>185</v>
      </c>
      <c r="AU1122" s="25" t="s">
        <v>89</v>
      </c>
      <c r="AY1122" s="25" t="s">
        <v>183</v>
      </c>
      <c r="BE1122" s="215">
        <f>IF(N1122="základní",J1122,0)</f>
        <v>0</v>
      </c>
      <c r="BF1122" s="215">
        <f>IF(N1122="snížená",J1122,0)</f>
        <v>0</v>
      </c>
      <c r="BG1122" s="215">
        <f>IF(N1122="zákl. přenesená",J1122,0)</f>
        <v>0</v>
      </c>
      <c r="BH1122" s="215">
        <f>IF(N1122="sníž. přenesená",J1122,0)</f>
        <v>0</v>
      </c>
      <c r="BI1122" s="215">
        <f>IF(N1122="nulová",J1122,0)</f>
        <v>0</v>
      </c>
      <c r="BJ1122" s="25" t="s">
        <v>85</v>
      </c>
      <c r="BK1122" s="215">
        <f>ROUND(I1122*H1122,2)</f>
        <v>0</v>
      </c>
      <c r="BL1122" s="25" t="s">
        <v>282</v>
      </c>
      <c r="BM1122" s="25" t="s">
        <v>1527</v>
      </c>
    </row>
    <row r="1123" spans="2:51" s="12" customFormat="1" ht="13.5">
      <c r="B1123" s="216"/>
      <c r="C1123" s="217"/>
      <c r="D1123" s="218" t="s">
        <v>192</v>
      </c>
      <c r="E1123" s="219" t="s">
        <v>34</v>
      </c>
      <c r="F1123" s="220" t="s">
        <v>1528</v>
      </c>
      <c r="G1123" s="217"/>
      <c r="H1123" s="221" t="s">
        <v>34</v>
      </c>
      <c r="I1123" s="222"/>
      <c r="J1123" s="217"/>
      <c r="K1123" s="217"/>
      <c r="L1123" s="223"/>
      <c r="M1123" s="224"/>
      <c r="N1123" s="225"/>
      <c r="O1123" s="225"/>
      <c r="P1123" s="225"/>
      <c r="Q1123" s="225"/>
      <c r="R1123" s="225"/>
      <c r="S1123" s="225"/>
      <c r="T1123" s="226"/>
      <c r="AT1123" s="227" t="s">
        <v>192</v>
      </c>
      <c r="AU1123" s="227" t="s">
        <v>89</v>
      </c>
      <c r="AV1123" s="12" t="s">
        <v>85</v>
      </c>
      <c r="AW1123" s="12" t="s">
        <v>41</v>
      </c>
      <c r="AX1123" s="12" t="s">
        <v>78</v>
      </c>
      <c r="AY1123" s="227" t="s">
        <v>183</v>
      </c>
    </row>
    <row r="1124" spans="2:51" s="13" customFormat="1" ht="13.5">
      <c r="B1124" s="228"/>
      <c r="C1124" s="229"/>
      <c r="D1124" s="218" t="s">
        <v>192</v>
      </c>
      <c r="E1124" s="230" t="s">
        <v>34</v>
      </c>
      <c r="F1124" s="231" t="s">
        <v>1529</v>
      </c>
      <c r="G1124" s="229"/>
      <c r="H1124" s="232">
        <v>383.17</v>
      </c>
      <c r="I1124" s="233"/>
      <c r="J1124" s="229"/>
      <c r="K1124" s="229"/>
      <c r="L1124" s="234"/>
      <c r="M1124" s="235"/>
      <c r="N1124" s="236"/>
      <c r="O1124" s="236"/>
      <c r="P1124" s="236"/>
      <c r="Q1124" s="236"/>
      <c r="R1124" s="236"/>
      <c r="S1124" s="236"/>
      <c r="T1124" s="237"/>
      <c r="AT1124" s="238" t="s">
        <v>192</v>
      </c>
      <c r="AU1124" s="238" t="s">
        <v>89</v>
      </c>
      <c r="AV1124" s="13" t="s">
        <v>89</v>
      </c>
      <c r="AW1124" s="13" t="s">
        <v>41</v>
      </c>
      <c r="AX1124" s="13" t="s">
        <v>78</v>
      </c>
      <c r="AY1124" s="238" t="s">
        <v>183</v>
      </c>
    </row>
    <row r="1125" spans="2:51" s="14" customFormat="1" ht="13.5">
      <c r="B1125" s="239"/>
      <c r="C1125" s="240"/>
      <c r="D1125" s="252" t="s">
        <v>192</v>
      </c>
      <c r="E1125" s="262" t="s">
        <v>34</v>
      </c>
      <c r="F1125" s="263" t="s">
        <v>195</v>
      </c>
      <c r="G1125" s="240"/>
      <c r="H1125" s="264">
        <v>383.17</v>
      </c>
      <c r="I1125" s="244"/>
      <c r="J1125" s="240"/>
      <c r="K1125" s="240"/>
      <c r="L1125" s="245"/>
      <c r="M1125" s="246"/>
      <c r="N1125" s="247"/>
      <c r="O1125" s="247"/>
      <c r="P1125" s="247"/>
      <c r="Q1125" s="247"/>
      <c r="R1125" s="247"/>
      <c r="S1125" s="247"/>
      <c r="T1125" s="248"/>
      <c r="AT1125" s="249" t="s">
        <v>192</v>
      </c>
      <c r="AU1125" s="249" t="s">
        <v>89</v>
      </c>
      <c r="AV1125" s="14" t="s">
        <v>196</v>
      </c>
      <c r="AW1125" s="14" t="s">
        <v>41</v>
      </c>
      <c r="AX1125" s="14" t="s">
        <v>85</v>
      </c>
      <c r="AY1125" s="249" t="s">
        <v>183</v>
      </c>
    </row>
    <row r="1126" spans="2:65" s="1" customFormat="1" ht="16.5" customHeight="1">
      <c r="B1126" s="43"/>
      <c r="C1126" s="265" t="s">
        <v>1530</v>
      </c>
      <c r="D1126" s="265" t="s">
        <v>418</v>
      </c>
      <c r="E1126" s="266" t="s">
        <v>1531</v>
      </c>
      <c r="F1126" s="267" t="s">
        <v>1532</v>
      </c>
      <c r="G1126" s="268" t="s">
        <v>291</v>
      </c>
      <c r="H1126" s="269">
        <v>440.646</v>
      </c>
      <c r="I1126" s="270"/>
      <c r="J1126" s="271">
        <f>ROUND(I1126*H1126,2)</f>
        <v>0</v>
      </c>
      <c r="K1126" s="267" t="s">
        <v>189</v>
      </c>
      <c r="L1126" s="272"/>
      <c r="M1126" s="273" t="s">
        <v>34</v>
      </c>
      <c r="N1126" s="274" t="s">
        <v>49</v>
      </c>
      <c r="O1126" s="44"/>
      <c r="P1126" s="213">
        <f>O1126*H1126</f>
        <v>0</v>
      </c>
      <c r="Q1126" s="213">
        <v>0.0019</v>
      </c>
      <c r="R1126" s="213">
        <f>Q1126*H1126</f>
        <v>0.8372274000000001</v>
      </c>
      <c r="S1126" s="213">
        <v>0</v>
      </c>
      <c r="T1126" s="214">
        <f>S1126*H1126</f>
        <v>0</v>
      </c>
      <c r="AR1126" s="25" t="s">
        <v>388</v>
      </c>
      <c r="AT1126" s="25" t="s">
        <v>418</v>
      </c>
      <c r="AU1126" s="25" t="s">
        <v>89</v>
      </c>
      <c r="AY1126" s="25" t="s">
        <v>183</v>
      </c>
      <c r="BE1126" s="215">
        <f>IF(N1126="základní",J1126,0)</f>
        <v>0</v>
      </c>
      <c r="BF1126" s="215">
        <f>IF(N1126="snížená",J1126,0)</f>
        <v>0</v>
      </c>
      <c r="BG1126" s="215">
        <f>IF(N1126="zákl. přenesená",J1126,0)</f>
        <v>0</v>
      </c>
      <c r="BH1126" s="215">
        <f>IF(N1126="sníž. přenesená",J1126,0)</f>
        <v>0</v>
      </c>
      <c r="BI1126" s="215">
        <f>IF(N1126="nulová",J1126,0)</f>
        <v>0</v>
      </c>
      <c r="BJ1126" s="25" t="s">
        <v>85</v>
      </c>
      <c r="BK1126" s="215">
        <f>ROUND(I1126*H1126,2)</f>
        <v>0</v>
      </c>
      <c r="BL1126" s="25" t="s">
        <v>282</v>
      </c>
      <c r="BM1126" s="25" t="s">
        <v>1533</v>
      </c>
    </row>
    <row r="1127" spans="2:51" s="13" customFormat="1" ht="13.5">
      <c r="B1127" s="228"/>
      <c r="C1127" s="229"/>
      <c r="D1127" s="252" t="s">
        <v>192</v>
      </c>
      <c r="E1127" s="229"/>
      <c r="F1127" s="275" t="s">
        <v>1534</v>
      </c>
      <c r="G1127" s="229"/>
      <c r="H1127" s="276">
        <v>440.646</v>
      </c>
      <c r="I1127" s="233"/>
      <c r="J1127" s="229"/>
      <c r="K1127" s="229"/>
      <c r="L1127" s="234"/>
      <c r="M1127" s="235"/>
      <c r="N1127" s="236"/>
      <c r="O1127" s="236"/>
      <c r="P1127" s="236"/>
      <c r="Q1127" s="236"/>
      <c r="R1127" s="236"/>
      <c r="S1127" s="236"/>
      <c r="T1127" s="237"/>
      <c r="AT1127" s="238" t="s">
        <v>192</v>
      </c>
      <c r="AU1127" s="238" t="s">
        <v>89</v>
      </c>
      <c r="AV1127" s="13" t="s">
        <v>89</v>
      </c>
      <c r="AW1127" s="13" t="s">
        <v>6</v>
      </c>
      <c r="AX1127" s="13" t="s">
        <v>85</v>
      </c>
      <c r="AY1127" s="238" t="s">
        <v>183</v>
      </c>
    </row>
    <row r="1128" spans="2:65" s="1" customFormat="1" ht="51" customHeight="1">
      <c r="B1128" s="43"/>
      <c r="C1128" s="204" t="s">
        <v>1535</v>
      </c>
      <c r="D1128" s="204" t="s">
        <v>185</v>
      </c>
      <c r="E1128" s="205" t="s">
        <v>1536</v>
      </c>
      <c r="F1128" s="206" t="s">
        <v>1537</v>
      </c>
      <c r="G1128" s="207" t="s">
        <v>291</v>
      </c>
      <c r="H1128" s="208">
        <v>36.373</v>
      </c>
      <c r="I1128" s="209"/>
      <c r="J1128" s="210">
        <f>ROUND(I1128*H1128,2)</f>
        <v>0</v>
      </c>
      <c r="K1128" s="206" t="s">
        <v>189</v>
      </c>
      <c r="L1128" s="63"/>
      <c r="M1128" s="211" t="s">
        <v>34</v>
      </c>
      <c r="N1128" s="212" t="s">
        <v>49</v>
      </c>
      <c r="O1128" s="44"/>
      <c r="P1128" s="213">
        <f>O1128*H1128</f>
        <v>0</v>
      </c>
      <c r="Q1128" s="213">
        <v>0.00014</v>
      </c>
      <c r="R1128" s="213">
        <f>Q1128*H1128</f>
        <v>0.005092219999999999</v>
      </c>
      <c r="S1128" s="213">
        <v>0</v>
      </c>
      <c r="T1128" s="214">
        <f>S1128*H1128</f>
        <v>0</v>
      </c>
      <c r="AR1128" s="25" t="s">
        <v>282</v>
      </c>
      <c r="AT1128" s="25" t="s">
        <v>185</v>
      </c>
      <c r="AU1128" s="25" t="s">
        <v>89</v>
      </c>
      <c r="AY1128" s="25" t="s">
        <v>183</v>
      </c>
      <c r="BE1128" s="215">
        <f>IF(N1128="základní",J1128,0)</f>
        <v>0</v>
      </c>
      <c r="BF1128" s="215">
        <f>IF(N1128="snížená",J1128,0)</f>
        <v>0</v>
      </c>
      <c r="BG1128" s="215">
        <f>IF(N1128="zákl. přenesená",J1128,0)</f>
        <v>0</v>
      </c>
      <c r="BH1128" s="215">
        <f>IF(N1128="sníž. přenesená",J1128,0)</f>
        <v>0</v>
      </c>
      <c r="BI1128" s="215">
        <f>IF(N1128="nulová",J1128,0)</f>
        <v>0</v>
      </c>
      <c r="BJ1128" s="25" t="s">
        <v>85</v>
      </c>
      <c r="BK1128" s="215">
        <f>ROUND(I1128*H1128,2)</f>
        <v>0</v>
      </c>
      <c r="BL1128" s="25" t="s">
        <v>282</v>
      </c>
      <c r="BM1128" s="25" t="s">
        <v>1538</v>
      </c>
    </row>
    <row r="1129" spans="2:51" s="13" customFormat="1" ht="13.5">
      <c r="B1129" s="228"/>
      <c r="C1129" s="229"/>
      <c r="D1129" s="218" t="s">
        <v>192</v>
      </c>
      <c r="E1129" s="230" t="s">
        <v>34</v>
      </c>
      <c r="F1129" s="231" t="s">
        <v>1539</v>
      </c>
      <c r="G1129" s="229"/>
      <c r="H1129" s="232">
        <v>36.373</v>
      </c>
      <c r="I1129" s="233"/>
      <c r="J1129" s="229"/>
      <c r="K1129" s="229"/>
      <c r="L1129" s="234"/>
      <c r="M1129" s="235"/>
      <c r="N1129" s="236"/>
      <c r="O1129" s="236"/>
      <c r="P1129" s="236"/>
      <c r="Q1129" s="236"/>
      <c r="R1129" s="236"/>
      <c r="S1129" s="236"/>
      <c r="T1129" s="237"/>
      <c r="AT1129" s="238" t="s">
        <v>192</v>
      </c>
      <c r="AU1129" s="238" t="s">
        <v>89</v>
      </c>
      <c r="AV1129" s="13" t="s">
        <v>89</v>
      </c>
      <c r="AW1129" s="13" t="s">
        <v>41</v>
      </c>
      <c r="AX1129" s="13" t="s">
        <v>78</v>
      </c>
      <c r="AY1129" s="238" t="s">
        <v>183</v>
      </c>
    </row>
    <row r="1130" spans="2:51" s="14" customFormat="1" ht="13.5">
      <c r="B1130" s="239"/>
      <c r="C1130" s="240"/>
      <c r="D1130" s="252" t="s">
        <v>192</v>
      </c>
      <c r="E1130" s="262" t="s">
        <v>34</v>
      </c>
      <c r="F1130" s="263" t="s">
        <v>195</v>
      </c>
      <c r="G1130" s="240"/>
      <c r="H1130" s="264">
        <v>36.373</v>
      </c>
      <c r="I1130" s="244"/>
      <c r="J1130" s="240"/>
      <c r="K1130" s="240"/>
      <c r="L1130" s="245"/>
      <c r="M1130" s="246"/>
      <c r="N1130" s="247"/>
      <c r="O1130" s="247"/>
      <c r="P1130" s="247"/>
      <c r="Q1130" s="247"/>
      <c r="R1130" s="247"/>
      <c r="S1130" s="247"/>
      <c r="T1130" s="248"/>
      <c r="AT1130" s="249" t="s">
        <v>192</v>
      </c>
      <c r="AU1130" s="249" t="s">
        <v>89</v>
      </c>
      <c r="AV1130" s="14" t="s">
        <v>196</v>
      </c>
      <c r="AW1130" s="14" t="s">
        <v>41</v>
      </c>
      <c r="AX1130" s="14" t="s">
        <v>85</v>
      </c>
      <c r="AY1130" s="249" t="s">
        <v>183</v>
      </c>
    </row>
    <row r="1131" spans="2:65" s="1" customFormat="1" ht="16.5" customHeight="1">
      <c r="B1131" s="43"/>
      <c r="C1131" s="265" t="s">
        <v>1540</v>
      </c>
      <c r="D1131" s="265" t="s">
        <v>418</v>
      </c>
      <c r="E1131" s="266" t="s">
        <v>1531</v>
      </c>
      <c r="F1131" s="267" t="s">
        <v>1532</v>
      </c>
      <c r="G1131" s="268" t="s">
        <v>291</v>
      </c>
      <c r="H1131" s="269">
        <v>47.617</v>
      </c>
      <c r="I1131" s="270"/>
      <c r="J1131" s="271">
        <f>ROUND(I1131*H1131,2)</f>
        <v>0</v>
      </c>
      <c r="K1131" s="267" t="s">
        <v>189</v>
      </c>
      <c r="L1131" s="272"/>
      <c r="M1131" s="273" t="s">
        <v>34</v>
      </c>
      <c r="N1131" s="274" t="s">
        <v>49</v>
      </c>
      <c r="O1131" s="44"/>
      <c r="P1131" s="213">
        <f>O1131*H1131</f>
        <v>0</v>
      </c>
      <c r="Q1131" s="213">
        <v>0.0019</v>
      </c>
      <c r="R1131" s="213">
        <f>Q1131*H1131</f>
        <v>0.09047229999999999</v>
      </c>
      <c r="S1131" s="213">
        <v>0</v>
      </c>
      <c r="T1131" s="214">
        <f>S1131*H1131</f>
        <v>0</v>
      </c>
      <c r="AR1131" s="25" t="s">
        <v>388</v>
      </c>
      <c r="AT1131" s="25" t="s">
        <v>418</v>
      </c>
      <c r="AU1131" s="25" t="s">
        <v>89</v>
      </c>
      <c r="AY1131" s="25" t="s">
        <v>183</v>
      </c>
      <c r="BE1131" s="215">
        <f>IF(N1131="základní",J1131,0)</f>
        <v>0</v>
      </c>
      <c r="BF1131" s="215">
        <f>IF(N1131="snížená",J1131,0)</f>
        <v>0</v>
      </c>
      <c r="BG1131" s="215">
        <f>IF(N1131="zákl. přenesená",J1131,0)</f>
        <v>0</v>
      </c>
      <c r="BH1131" s="215">
        <f>IF(N1131="sníž. přenesená",J1131,0)</f>
        <v>0</v>
      </c>
      <c r="BI1131" s="215">
        <f>IF(N1131="nulová",J1131,0)</f>
        <v>0</v>
      </c>
      <c r="BJ1131" s="25" t="s">
        <v>85</v>
      </c>
      <c r="BK1131" s="215">
        <f>ROUND(I1131*H1131,2)</f>
        <v>0</v>
      </c>
      <c r="BL1131" s="25" t="s">
        <v>282</v>
      </c>
      <c r="BM1131" s="25" t="s">
        <v>1541</v>
      </c>
    </row>
    <row r="1132" spans="2:65" s="1" customFormat="1" ht="38.25" customHeight="1">
      <c r="B1132" s="43"/>
      <c r="C1132" s="204" t="s">
        <v>1542</v>
      </c>
      <c r="D1132" s="204" t="s">
        <v>185</v>
      </c>
      <c r="E1132" s="205" t="s">
        <v>1543</v>
      </c>
      <c r="F1132" s="206" t="s">
        <v>1544</v>
      </c>
      <c r="G1132" s="207" t="s">
        <v>291</v>
      </c>
      <c r="H1132" s="208">
        <v>32.176</v>
      </c>
      <c r="I1132" s="209"/>
      <c r="J1132" s="210">
        <f>ROUND(I1132*H1132,2)</f>
        <v>0</v>
      </c>
      <c r="K1132" s="206" t="s">
        <v>189</v>
      </c>
      <c r="L1132" s="63"/>
      <c r="M1132" s="211" t="s">
        <v>34</v>
      </c>
      <c r="N1132" s="212" t="s">
        <v>49</v>
      </c>
      <c r="O1132" s="44"/>
      <c r="P1132" s="213">
        <f>O1132*H1132</f>
        <v>0</v>
      </c>
      <c r="Q1132" s="213">
        <v>0</v>
      </c>
      <c r="R1132" s="213">
        <f>Q1132*H1132</f>
        <v>0</v>
      </c>
      <c r="S1132" s="213">
        <v>0</v>
      </c>
      <c r="T1132" s="214">
        <f>S1132*H1132</f>
        <v>0</v>
      </c>
      <c r="AR1132" s="25" t="s">
        <v>282</v>
      </c>
      <c r="AT1132" s="25" t="s">
        <v>185</v>
      </c>
      <c r="AU1132" s="25" t="s">
        <v>89</v>
      </c>
      <c r="AY1132" s="25" t="s">
        <v>183</v>
      </c>
      <c r="BE1132" s="215">
        <f>IF(N1132="základní",J1132,0)</f>
        <v>0</v>
      </c>
      <c r="BF1132" s="215">
        <f>IF(N1132="snížená",J1132,0)</f>
        <v>0</v>
      </c>
      <c r="BG1132" s="215">
        <f>IF(N1132="zákl. přenesená",J1132,0)</f>
        <v>0</v>
      </c>
      <c r="BH1132" s="215">
        <f>IF(N1132="sníž. přenesená",J1132,0)</f>
        <v>0</v>
      </c>
      <c r="BI1132" s="215">
        <f>IF(N1132="nulová",J1132,0)</f>
        <v>0</v>
      </c>
      <c r="BJ1132" s="25" t="s">
        <v>85</v>
      </c>
      <c r="BK1132" s="215">
        <f>ROUND(I1132*H1132,2)</f>
        <v>0</v>
      </c>
      <c r="BL1132" s="25" t="s">
        <v>282</v>
      </c>
      <c r="BM1132" s="25" t="s">
        <v>1545</v>
      </c>
    </row>
    <row r="1133" spans="2:51" s="13" customFormat="1" ht="13.5">
      <c r="B1133" s="228"/>
      <c r="C1133" s="229"/>
      <c r="D1133" s="218" t="s">
        <v>192</v>
      </c>
      <c r="E1133" s="230" t="s">
        <v>34</v>
      </c>
      <c r="F1133" s="231" t="s">
        <v>1546</v>
      </c>
      <c r="G1133" s="229"/>
      <c r="H1133" s="232">
        <v>6.31</v>
      </c>
      <c r="I1133" s="233"/>
      <c r="J1133" s="229"/>
      <c r="K1133" s="229"/>
      <c r="L1133" s="234"/>
      <c r="M1133" s="235"/>
      <c r="N1133" s="236"/>
      <c r="O1133" s="236"/>
      <c r="P1133" s="236"/>
      <c r="Q1133" s="236"/>
      <c r="R1133" s="236"/>
      <c r="S1133" s="236"/>
      <c r="T1133" s="237"/>
      <c r="AT1133" s="238" t="s">
        <v>192</v>
      </c>
      <c r="AU1133" s="238" t="s">
        <v>89</v>
      </c>
      <c r="AV1133" s="13" t="s">
        <v>89</v>
      </c>
      <c r="AW1133" s="13" t="s">
        <v>41</v>
      </c>
      <c r="AX1133" s="13" t="s">
        <v>78</v>
      </c>
      <c r="AY1133" s="238" t="s">
        <v>183</v>
      </c>
    </row>
    <row r="1134" spans="2:51" s="13" customFormat="1" ht="13.5">
      <c r="B1134" s="228"/>
      <c r="C1134" s="229"/>
      <c r="D1134" s="218" t="s">
        <v>192</v>
      </c>
      <c r="E1134" s="230" t="s">
        <v>34</v>
      </c>
      <c r="F1134" s="231" t="s">
        <v>1547</v>
      </c>
      <c r="G1134" s="229"/>
      <c r="H1134" s="232">
        <v>12.732</v>
      </c>
      <c r="I1134" s="233"/>
      <c r="J1134" s="229"/>
      <c r="K1134" s="229"/>
      <c r="L1134" s="234"/>
      <c r="M1134" s="235"/>
      <c r="N1134" s="236"/>
      <c r="O1134" s="236"/>
      <c r="P1134" s="236"/>
      <c r="Q1134" s="236"/>
      <c r="R1134" s="236"/>
      <c r="S1134" s="236"/>
      <c r="T1134" s="237"/>
      <c r="AT1134" s="238" t="s">
        <v>192</v>
      </c>
      <c r="AU1134" s="238" t="s">
        <v>89</v>
      </c>
      <c r="AV1134" s="13" t="s">
        <v>89</v>
      </c>
      <c r="AW1134" s="13" t="s">
        <v>41</v>
      </c>
      <c r="AX1134" s="13" t="s">
        <v>78</v>
      </c>
      <c r="AY1134" s="238" t="s">
        <v>183</v>
      </c>
    </row>
    <row r="1135" spans="2:51" s="13" customFormat="1" ht="13.5">
      <c r="B1135" s="228"/>
      <c r="C1135" s="229"/>
      <c r="D1135" s="218" t="s">
        <v>192</v>
      </c>
      <c r="E1135" s="230" t="s">
        <v>34</v>
      </c>
      <c r="F1135" s="231" t="s">
        <v>1548</v>
      </c>
      <c r="G1135" s="229"/>
      <c r="H1135" s="232">
        <v>13.134</v>
      </c>
      <c r="I1135" s="233"/>
      <c r="J1135" s="229"/>
      <c r="K1135" s="229"/>
      <c r="L1135" s="234"/>
      <c r="M1135" s="235"/>
      <c r="N1135" s="236"/>
      <c r="O1135" s="236"/>
      <c r="P1135" s="236"/>
      <c r="Q1135" s="236"/>
      <c r="R1135" s="236"/>
      <c r="S1135" s="236"/>
      <c r="T1135" s="237"/>
      <c r="AT1135" s="238" t="s">
        <v>192</v>
      </c>
      <c r="AU1135" s="238" t="s">
        <v>89</v>
      </c>
      <c r="AV1135" s="13" t="s">
        <v>89</v>
      </c>
      <c r="AW1135" s="13" t="s">
        <v>41</v>
      </c>
      <c r="AX1135" s="13" t="s">
        <v>78</v>
      </c>
      <c r="AY1135" s="238" t="s">
        <v>183</v>
      </c>
    </row>
    <row r="1136" spans="2:51" s="14" customFormat="1" ht="13.5">
      <c r="B1136" s="239"/>
      <c r="C1136" s="240"/>
      <c r="D1136" s="252" t="s">
        <v>192</v>
      </c>
      <c r="E1136" s="262" t="s">
        <v>34</v>
      </c>
      <c r="F1136" s="263" t="s">
        <v>195</v>
      </c>
      <c r="G1136" s="240"/>
      <c r="H1136" s="264">
        <v>32.176</v>
      </c>
      <c r="I1136" s="244"/>
      <c r="J1136" s="240"/>
      <c r="K1136" s="240"/>
      <c r="L1136" s="245"/>
      <c r="M1136" s="246"/>
      <c r="N1136" s="247"/>
      <c r="O1136" s="247"/>
      <c r="P1136" s="247"/>
      <c r="Q1136" s="247"/>
      <c r="R1136" s="247"/>
      <c r="S1136" s="247"/>
      <c r="T1136" s="248"/>
      <c r="AT1136" s="249" t="s">
        <v>192</v>
      </c>
      <c r="AU1136" s="249" t="s">
        <v>89</v>
      </c>
      <c r="AV1136" s="14" t="s">
        <v>196</v>
      </c>
      <c r="AW1136" s="14" t="s">
        <v>41</v>
      </c>
      <c r="AX1136" s="14" t="s">
        <v>85</v>
      </c>
      <c r="AY1136" s="249" t="s">
        <v>183</v>
      </c>
    </row>
    <row r="1137" spans="2:65" s="1" customFormat="1" ht="16.5" customHeight="1">
      <c r="B1137" s="43"/>
      <c r="C1137" s="265" t="s">
        <v>1549</v>
      </c>
      <c r="D1137" s="265" t="s">
        <v>418</v>
      </c>
      <c r="E1137" s="266" t="s">
        <v>1531</v>
      </c>
      <c r="F1137" s="267" t="s">
        <v>1532</v>
      </c>
      <c r="G1137" s="268" t="s">
        <v>291</v>
      </c>
      <c r="H1137" s="269">
        <v>37.002</v>
      </c>
      <c r="I1137" s="270"/>
      <c r="J1137" s="271">
        <f>ROUND(I1137*H1137,2)</f>
        <v>0</v>
      </c>
      <c r="K1137" s="267" t="s">
        <v>189</v>
      </c>
      <c r="L1137" s="272"/>
      <c r="M1137" s="273" t="s">
        <v>34</v>
      </c>
      <c r="N1137" s="274" t="s">
        <v>49</v>
      </c>
      <c r="O1137" s="44"/>
      <c r="P1137" s="213">
        <f>O1137*H1137</f>
        <v>0</v>
      </c>
      <c r="Q1137" s="213">
        <v>0.0019</v>
      </c>
      <c r="R1137" s="213">
        <f>Q1137*H1137</f>
        <v>0.0703038</v>
      </c>
      <c r="S1137" s="213">
        <v>0</v>
      </c>
      <c r="T1137" s="214">
        <f>S1137*H1137</f>
        <v>0</v>
      </c>
      <c r="AR1137" s="25" t="s">
        <v>388</v>
      </c>
      <c r="AT1137" s="25" t="s">
        <v>418</v>
      </c>
      <c r="AU1137" s="25" t="s">
        <v>89</v>
      </c>
      <c r="AY1137" s="25" t="s">
        <v>183</v>
      </c>
      <c r="BE1137" s="215">
        <f>IF(N1137="základní",J1137,0)</f>
        <v>0</v>
      </c>
      <c r="BF1137" s="215">
        <f>IF(N1137="snížená",J1137,0)</f>
        <v>0</v>
      </c>
      <c r="BG1137" s="215">
        <f>IF(N1137="zákl. přenesená",J1137,0)</f>
        <v>0</v>
      </c>
      <c r="BH1137" s="215">
        <f>IF(N1137="sníž. přenesená",J1137,0)</f>
        <v>0</v>
      </c>
      <c r="BI1137" s="215">
        <f>IF(N1137="nulová",J1137,0)</f>
        <v>0</v>
      </c>
      <c r="BJ1137" s="25" t="s">
        <v>85</v>
      </c>
      <c r="BK1137" s="215">
        <f>ROUND(I1137*H1137,2)</f>
        <v>0</v>
      </c>
      <c r="BL1137" s="25" t="s">
        <v>282</v>
      </c>
      <c r="BM1137" s="25" t="s">
        <v>1550</v>
      </c>
    </row>
    <row r="1138" spans="2:51" s="13" customFormat="1" ht="13.5">
      <c r="B1138" s="228"/>
      <c r="C1138" s="229"/>
      <c r="D1138" s="252" t="s">
        <v>192</v>
      </c>
      <c r="E1138" s="229"/>
      <c r="F1138" s="275" t="s">
        <v>1551</v>
      </c>
      <c r="G1138" s="229"/>
      <c r="H1138" s="276">
        <v>37.002</v>
      </c>
      <c r="I1138" s="233"/>
      <c r="J1138" s="229"/>
      <c r="K1138" s="229"/>
      <c r="L1138" s="234"/>
      <c r="M1138" s="235"/>
      <c r="N1138" s="236"/>
      <c r="O1138" s="236"/>
      <c r="P1138" s="236"/>
      <c r="Q1138" s="236"/>
      <c r="R1138" s="236"/>
      <c r="S1138" s="236"/>
      <c r="T1138" s="237"/>
      <c r="AT1138" s="238" t="s">
        <v>192</v>
      </c>
      <c r="AU1138" s="238" t="s">
        <v>89</v>
      </c>
      <c r="AV1138" s="13" t="s">
        <v>89</v>
      </c>
      <c r="AW1138" s="13" t="s">
        <v>6</v>
      </c>
      <c r="AX1138" s="13" t="s">
        <v>85</v>
      </c>
      <c r="AY1138" s="238" t="s">
        <v>183</v>
      </c>
    </row>
    <row r="1139" spans="2:65" s="1" customFormat="1" ht="25.5" customHeight="1">
      <c r="B1139" s="43"/>
      <c r="C1139" s="204" t="s">
        <v>1552</v>
      </c>
      <c r="D1139" s="204" t="s">
        <v>185</v>
      </c>
      <c r="E1139" s="205" t="s">
        <v>1553</v>
      </c>
      <c r="F1139" s="206" t="s">
        <v>1554</v>
      </c>
      <c r="G1139" s="207" t="s">
        <v>291</v>
      </c>
      <c r="H1139" s="208">
        <v>419.543</v>
      </c>
      <c r="I1139" s="209"/>
      <c r="J1139" s="210">
        <f>ROUND(I1139*H1139,2)</f>
        <v>0</v>
      </c>
      <c r="K1139" s="206" t="s">
        <v>189</v>
      </c>
      <c r="L1139" s="63"/>
      <c r="M1139" s="211" t="s">
        <v>34</v>
      </c>
      <c r="N1139" s="212" t="s">
        <v>49</v>
      </c>
      <c r="O1139" s="44"/>
      <c r="P1139" s="213">
        <f>O1139*H1139</f>
        <v>0</v>
      </c>
      <c r="Q1139" s="213">
        <v>0</v>
      </c>
      <c r="R1139" s="213">
        <f>Q1139*H1139</f>
        <v>0</v>
      </c>
      <c r="S1139" s="213">
        <v>0</v>
      </c>
      <c r="T1139" s="214">
        <f>S1139*H1139</f>
        <v>0</v>
      </c>
      <c r="AR1139" s="25" t="s">
        <v>282</v>
      </c>
      <c r="AT1139" s="25" t="s">
        <v>185</v>
      </c>
      <c r="AU1139" s="25" t="s">
        <v>89</v>
      </c>
      <c r="AY1139" s="25" t="s">
        <v>183</v>
      </c>
      <c r="BE1139" s="215">
        <f>IF(N1139="základní",J1139,0)</f>
        <v>0</v>
      </c>
      <c r="BF1139" s="215">
        <f>IF(N1139="snížená",J1139,0)</f>
        <v>0</v>
      </c>
      <c r="BG1139" s="215">
        <f>IF(N1139="zákl. přenesená",J1139,0)</f>
        <v>0</v>
      </c>
      <c r="BH1139" s="215">
        <f>IF(N1139="sníž. přenesená",J1139,0)</f>
        <v>0</v>
      </c>
      <c r="BI1139" s="215">
        <f>IF(N1139="nulová",J1139,0)</f>
        <v>0</v>
      </c>
      <c r="BJ1139" s="25" t="s">
        <v>85</v>
      </c>
      <c r="BK1139" s="215">
        <f>ROUND(I1139*H1139,2)</f>
        <v>0</v>
      </c>
      <c r="BL1139" s="25" t="s">
        <v>282</v>
      </c>
      <c r="BM1139" s="25" t="s">
        <v>1555</v>
      </c>
    </row>
    <row r="1140" spans="2:51" s="13" customFormat="1" ht="13.5">
      <c r="B1140" s="228"/>
      <c r="C1140" s="229"/>
      <c r="D1140" s="218" t="s">
        <v>192</v>
      </c>
      <c r="E1140" s="230" t="s">
        <v>34</v>
      </c>
      <c r="F1140" s="231" t="s">
        <v>1556</v>
      </c>
      <c r="G1140" s="229"/>
      <c r="H1140" s="232">
        <v>383.17</v>
      </c>
      <c r="I1140" s="233"/>
      <c r="J1140" s="229"/>
      <c r="K1140" s="229"/>
      <c r="L1140" s="234"/>
      <c r="M1140" s="235"/>
      <c r="N1140" s="236"/>
      <c r="O1140" s="236"/>
      <c r="P1140" s="236"/>
      <c r="Q1140" s="236"/>
      <c r="R1140" s="236"/>
      <c r="S1140" s="236"/>
      <c r="T1140" s="237"/>
      <c r="AT1140" s="238" t="s">
        <v>192</v>
      </c>
      <c r="AU1140" s="238" t="s">
        <v>89</v>
      </c>
      <c r="AV1140" s="13" t="s">
        <v>89</v>
      </c>
      <c r="AW1140" s="13" t="s">
        <v>41</v>
      </c>
      <c r="AX1140" s="13" t="s">
        <v>78</v>
      </c>
      <c r="AY1140" s="238" t="s">
        <v>183</v>
      </c>
    </row>
    <row r="1141" spans="2:51" s="13" customFormat="1" ht="13.5">
      <c r="B1141" s="228"/>
      <c r="C1141" s="229"/>
      <c r="D1141" s="218" t="s">
        <v>192</v>
      </c>
      <c r="E1141" s="230" t="s">
        <v>34</v>
      </c>
      <c r="F1141" s="231" t="s">
        <v>1539</v>
      </c>
      <c r="G1141" s="229"/>
      <c r="H1141" s="232">
        <v>36.373</v>
      </c>
      <c r="I1141" s="233"/>
      <c r="J1141" s="229"/>
      <c r="K1141" s="229"/>
      <c r="L1141" s="234"/>
      <c r="M1141" s="235"/>
      <c r="N1141" s="236"/>
      <c r="O1141" s="236"/>
      <c r="P1141" s="236"/>
      <c r="Q1141" s="236"/>
      <c r="R1141" s="236"/>
      <c r="S1141" s="236"/>
      <c r="T1141" s="237"/>
      <c r="AT1141" s="238" t="s">
        <v>192</v>
      </c>
      <c r="AU1141" s="238" t="s">
        <v>89</v>
      </c>
      <c r="AV1141" s="13" t="s">
        <v>89</v>
      </c>
      <c r="AW1141" s="13" t="s">
        <v>41</v>
      </c>
      <c r="AX1141" s="13" t="s">
        <v>78</v>
      </c>
      <c r="AY1141" s="238" t="s">
        <v>183</v>
      </c>
    </row>
    <row r="1142" spans="2:51" s="14" customFormat="1" ht="13.5">
      <c r="B1142" s="239"/>
      <c r="C1142" s="240"/>
      <c r="D1142" s="252" t="s">
        <v>192</v>
      </c>
      <c r="E1142" s="262" t="s">
        <v>34</v>
      </c>
      <c r="F1142" s="263" t="s">
        <v>195</v>
      </c>
      <c r="G1142" s="240"/>
      <c r="H1142" s="264">
        <v>419.543</v>
      </c>
      <c r="I1142" s="244"/>
      <c r="J1142" s="240"/>
      <c r="K1142" s="240"/>
      <c r="L1142" s="245"/>
      <c r="M1142" s="246"/>
      <c r="N1142" s="247"/>
      <c r="O1142" s="247"/>
      <c r="P1142" s="247"/>
      <c r="Q1142" s="247"/>
      <c r="R1142" s="247"/>
      <c r="S1142" s="247"/>
      <c r="T1142" s="248"/>
      <c r="AT1142" s="249" t="s">
        <v>192</v>
      </c>
      <c r="AU1142" s="249" t="s">
        <v>89</v>
      </c>
      <c r="AV1142" s="14" t="s">
        <v>196</v>
      </c>
      <c r="AW1142" s="14" t="s">
        <v>41</v>
      </c>
      <c r="AX1142" s="14" t="s">
        <v>85</v>
      </c>
      <c r="AY1142" s="249" t="s">
        <v>183</v>
      </c>
    </row>
    <row r="1143" spans="2:65" s="1" customFormat="1" ht="25.5" customHeight="1">
      <c r="B1143" s="43"/>
      <c r="C1143" s="265" t="s">
        <v>1557</v>
      </c>
      <c r="D1143" s="265" t="s">
        <v>418</v>
      </c>
      <c r="E1143" s="266" t="s">
        <v>1558</v>
      </c>
      <c r="F1143" s="267" t="s">
        <v>1559</v>
      </c>
      <c r="G1143" s="268" t="s">
        <v>291</v>
      </c>
      <c r="H1143" s="269">
        <v>482.474</v>
      </c>
      <c r="I1143" s="270"/>
      <c r="J1143" s="271">
        <f>ROUND(I1143*H1143,2)</f>
        <v>0</v>
      </c>
      <c r="K1143" s="267" t="s">
        <v>34</v>
      </c>
      <c r="L1143" s="272"/>
      <c r="M1143" s="273" t="s">
        <v>34</v>
      </c>
      <c r="N1143" s="274" t="s">
        <v>49</v>
      </c>
      <c r="O1143" s="44"/>
      <c r="P1143" s="213">
        <f>O1143*H1143</f>
        <v>0</v>
      </c>
      <c r="Q1143" s="213">
        <v>0</v>
      </c>
      <c r="R1143" s="213">
        <f>Q1143*H1143</f>
        <v>0</v>
      </c>
      <c r="S1143" s="213">
        <v>0</v>
      </c>
      <c r="T1143" s="214">
        <f>S1143*H1143</f>
        <v>0</v>
      </c>
      <c r="AR1143" s="25" t="s">
        <v>388</v>
      </c>
      <c r="AT1143" s="25" t="s">
        <v>418</v>
      </c>
      <c r="AU1143" s="25" t="s">
        <v>89</v>
      </c>
      <c r="AY1143" s="25" t="s">
        <v>183</v>
      </c>
      <c r="BE1143" s="215">
        <f>IF(N1143="základní",J1143,0)</f>
        <v>0</v>
      </c>
      <c r="BF1143" s="215">
        <f>IF(N1143="snížená",J1143,0)</f>
        <v>0</v>
      </c>
      <c r="BG1143" s="215">
        <f>IF(N1143="zákl. přenesená",J1143,0)</f>
        <v>0</v>
      </c>
      <c r="BH1143" s="215">
        <f>IF(N1143="sníž. přenesená",J1143,0)</f>
        <v>0</v>
      </c>
      <c r="BI1143" s="215">
        <f>IF(N1143="nulová",J1143,0)</f>
        <v>0</v>
      </c>
      <c r="BJ1143" s="25" t="s">
        <v>85</v>
      </c>
      <c r="BK1143" s="215">
        <f>ROUND(I1143*H1143,2)</f>
        <v>0</v>
      </c>
      <c r="BL1143" s="25" t="s">
        <v>282</v>
      </c>
      <c r="BM1143" s="25" t="s">
        <v>1560</v>
      </c>
    </row>
    <row r="1144" spans="2:51" s="13" customFormat="1" ht="13.5">
      <c r="B1144" s="228"/>
      <c r="C1144" s="229"/>
      <c r="D1144" s="252" t="s">
        <v>192</v>
      </c>
      <c r="E1144" s="229"/>
      <c r="F1144" s="275" t="s">
        <v>1561</v>
      </c>
      <c r="G1144" s="229"/>
      <c r="H1144" s="276">
        <v>482.474</v>
      </c>
      <c r="I1144" s="233"/>
      <c r="J1144" s="229"/>
      <c r="K1144" s="229"/>
      <c r="L1144" s="234"/>
      <c r="M1144" s="235"/>
      <c r="N1144" s="236"/>
      <c r="O1144" s="236"/>
      <c r="P1144" s="236"/>
      <c r="Q1144" s="236"/>
      <c r="R1144" s="236"/>
      <c r="S1144" s="236"/>
      <c r="T1144" s="237"/>
      <c r="AT1144" s="238" t="s">
        <v>192</v>
      </c>
      <c r="AU1144" s="238" t="s">
        <v>89</v>
      </c>
      <c r="AV1144" s="13" t="s">
        <v>89</v>
      </c>
      <c r="AW1144" s="13" t="s">
        <v>6</v>
      </c>
      <c r="AX1144" s="13" t="s">
        <v>85</v>
      </c>
      <c r="AY1144" s="238" t="s">
        <v>183</v>
      </c>
    </row>
    <row r="1145" spans="2:65" s="1" customFormat="1" ht="38.25" customHeight="1">
      <c r="B1145" s="43"/>
      <c r="C1145" s="204" t="s">
        <v>1562</v>
      </c>
      <c r="D1145" s="204" t="s">
        <v>185</v>
      </c>
      <c r="E1145" s="205" t="s">
        <v>1563</v>
      </c>
      <c r="F1145" s="206" t="s">
        <v>1564</v>
      </c>
      <c r="G1145" s="207" t="s">
        <v>344</v>
      </c>
      <c r="H1145" s="208">
        <v>3</v>
      </c>
      <c r="I1145" s="209"/>
      <c r="J1145" s="210">
        <f>ROUND(I1145*H1145,2)</f>
        <v>0</v>
      </c>
      <c r="K1145" s="206" t="s">
        <v>189</v>
      </c>
      <c r="L1145" s="63"/>
      <c r="M1145" s="211" t="s">
        <v>34</v>
      </c>
      <c r="N1145" s="212" t="s">
        <v>49</v>
      </c>
      <c r="O1145" s="44"/>
      <c r="P1145" s="213">
        <f>O1145*H1145</f>
        <v>0</v>
      </c>
      <c r="Q1145" s="213">
        <v>0.0075</v>
      </c>
      <c r="R1145" s="213">
        <f>Q1145*H1145</f>
        <v>0.0225</v>
      </c>
      <c r="S1145" s="213">
        <v>0</v>
      </c>
      <c r="T1145" s="214">
        <f>S1145*H1145</f>
        <v>0</v>
      </c>
      <c r="AR1145" s="25" t="s">
        <v>282</v>
      </c>
      <c r="AT1145" s="25" t="s">
        <v>185</v>
      </c>
      <c r="AU1145" s="25" t="s">
        <v>89</v>
      </c>
      <c r="AY1145" s="25" t="s">
        <v>183</v>
      </c>
      <c r="BE1145" s="215">
        <f>IF(N1145="základní",J1145,0)</f>
        <v>0</v>
      </c>
      <c r="BF1145" s="215">
        <f>IF(N1145="snížená",J1145,0)</f>
        <v>0</v>
      </c>
      <c r="BG1145" s="215">
        <f>IF(N1145="zákl. přenesená",J1145,0)</f>
        <v>0</v>
      </c>
      <c r="BH1145" s="215">
        <f>IF(N1145="sníž. přenesená",J1145,0)</f>
        <v>0</v>
      </c>
      <c r="BI1145" s="215">
        <f>IF(N1145="nulová",J1145,0)</f>
        <v>0</v>
      </c>
      <c r="BJ1145" s="25" t="s">
        <v>85</v>
      </c>
      <c r="BK1145" s="215">
        <f>ROUND(I1145*H1145,2)</f>
        <v>0</v>
      </c>
      <c r="BL1145" s="25" t="s">
        <v>282</v>
      </c>
      <c r="BM1145" s="25" t="s">
        <v>1565</v>
      </c>
    </row>
    <row r="1146" spans="2:51" s="13" customFormat="1" ht="13.5">
      <c r="B1146" s="228"/>
      <c r="C1146" s="229"/>
      <c r="D1146" s="218" t="s">
        <v>192</v>
      </c>
      <c r="E1146" s="230" t="s">
        <v>34</v>
      </c>
      <c r="F1146" s="231" t="s">
        <v>1566</v>
      </c>
      <c r="G1146" s="229"/>
      <c r="H1146" s="232">
        <v>3</v>
      </c>
      <c r="I1146" s="233"/>
      <c r="J1146" s="229"/>
      <c r="K1146" s="229"/>
      <c r="L1146" s="234"/>
      <c r="M1146" s="235"/>
      <c r="N1146" s="236"/>
      <c r="O1146" s="236"/>
      <c r="P1146" s="236"/>
      <c r="Q1146" s="236"/>
      <c r="R1146" s="236"/>
      <c r="S1146" s="236"/>
      <c r="T1146" s="237"/>
      <c r="AT1146" s="238" t="s">
        <v>192</v>
      </c>
      <c r="AU1146" s="238" t="s">
        <v>89</v>
      </c>
      <c r="AV1146" s="13" t="s">
        <v>89</v>
      </c>
      <c r="AW1146" s="13" t="s">
        <v>41</v>
      </c>
      <c r="AX1146" s="13" t="s">
        <v>78</v>
      </c>
      <c r="AY1146" s="238" t="s">
        <v>183</v>
      </c>
    </row>
    <row r="1147" spans="2:51" s="14" customFormat="1" ht="13.5">
      <c r="B1147" s="239"/>
      <c r="C1147" s="240"/>
      <c r="D1147" s="252" t="s">
        <v>192</v>
      </c>
      <c r="E1147" s="262" t="s">
        <v>34</v>
      </c>
      <c r="F1147" s="263" t="s">
        <v>195</v>
      </c>
      <c r="G1147" s="240"/>
      <c r="H1147" s="264">
        <v>3</v>
      </c>
      <c r="I1147" s="244"/>
      <c r="J1147" s="240"/>
      <c r="K1147" s="240"/>
      <c r="L1147" s="245"/>
      <c r="M1147" s="246"/>
      <c r="N1147" s="247"/>
      <c r="O1147" s="247"/>
      <c r="P1147" s="247"/>
      <c r="Q1147" s="247"/>
      <c r="R1147" s="247"/>
      <c r="S1147" s="247"/>
      <c r="T1147" s="248"/>
      <c r="AT1147" s="249" t="s">
        <v>192</v>
      </c>
      <c r="AU1147" s="249" t="s">
        <v>89</v>
      </c>
      <c r="AV1147" s="14" t="s">
        <v>196</v>
      </c>
      <c r="AW1147" s="14" t="s">
        <v>41</v>
      </c>
      <c r="AX1147" s="14" t="s">
        <v>85</v>
      </c>
      <c r="AY1147" s="249" t="s">
        <v>183</v>
      </c>
    </row>
    <row r="1148" spans="2:65" s="1" customFormat="1" ht="38.25" customHeight="1">
      <c r="B1148" s="43"/>
      <c r="C1148" s="204" t="s">
        <v>1567</v>
      </c>
      <c r="D1148" s="204" t="s">
        <v>185</v>
      </c>
      <c r="E1148" s="205" t="s">
        <v>1568</v>
      </c>
      <c r="F1148" s="206" t="s">
        <v>1569</v>
      </c>
      <c r="G1148" s="207" t="s">
        <v>344</v>
      </c>
      <c r="H1148" s="208">
        <v>2</v>
      </c>
      <c r="I1148" s="209"/>
      <c r="J1148" s="210">
        <f>ROUND(I1148*H1148,2)</f>
        <v>0</v>
      </c>
      <c r="K1148" s="206" t="s">
        <v>189</v>
      </c>
      <c r="L1148" s="63"/>
      <c r="M1148" s="211" t="s">
        <v>34</v>
      </c>
      <c r="N1148" s="212" t="s">
        <v>49</v>
      </c>
      <c r="O1148" s="44"/>
      <c r="P1148" s="213">
        <f>O1148*H1148</f>
        <v>0</v>
      </c>
      <c r="Q1148" s="213">
        <v>0.015</v>
      </c>
      <c r="R1148" s="213">
        <f>Q1148*H1148</f>
        <v>0.03</v>
      </c>
      <c r="S1148" s="213">
        <v>0</v>
      </c>
      <c r="T1148" s="214">
        <f>S1148*H1148</f>
        <v>0</v>
      </c>
      <c r="AR1148" s="25" t="s">
        <v>282</v>
      </c>
      <c r="AT1148" s="25" t="s">
        <v>185</v>
      </c>
      <c r="AU1148" s="25" t="s">
        <v>89</v>
      </c>
      <c r="AY1148" s="25" t="s">
        <v>183</v>
      </c>
      <c r="BE1148" s="215">
        <f>IF(N1148="základní",J1148,0)</f>
        <v>0</v>
      </c>
      <c r="BF1148" s="215">
        <f>IF(N1148="snížená",J1148,0)</f>
        <v>0</v>
      </c>
      <c r="BG1148" s="215">
        <f>IF(N1148="zákl. přenesená",J1148,0)</f>
        <v>0</v>
      </c>
      <c r="BH1148" s="215">
        <f>IF(N1148="sníž. přenesená",J1148,0)</f>
        <v>0</v>
      </c>
      <c r="BI1148" s="215">
        <f>IF(N1148="nulová",J1148,0)</f>
        <v>0</v>
      </c>
      <c r="BJ1148" s="25" t="s">
        <v>85</v>
      </c>
      <c r="BK1148" s="215">
        <f>ROUND(I1148*H1148,2)</f>
        <v>0</v>
      </c>
      <c r="BL1148" s="25" t="s">
        <v>282</v>
      </c>
      <c r="BM1148" s="25" t="s">
        <v>1570</v>
      </c>
    </row>
    <row r="1149" spans="2:51" s="13" customFormat="1" ht="13.5">
      <c r="B1149" s="228"/>
      <c r="C1149" s="229"/>
      <c r="D1149" s="218" t="s">
        <v>192</v>
      </c>
      <c r="E1149" s="230" t="s">
        <v>34</v>
      </c>
      <c r="F1149" s="231" t="s">
        <v>1571</v>
      </c>
      <c r="G1149" s="229"/>
      <c r="H1149" s="232">
        <v>2</v>
      </c>
      <c r="I1149" s="233"/>
      <c r="J1149" s="229"/>
      <c r="K1149" s="229"/>
      <c r="L1149" s="234"/>
      <c r="M1149" s="235"/>
      <c r="N1149" s="236"/>
      <c r="O1149" s="236"/>
      <c r="P1149" s="236"/>
      <c r="Q1149" s="236"/>
      <c r="R1149" s="236"/>
      <c r="S1149" s="236"/>
      <c r="T1149" s="237"/>
      <c r="AT1149" s="238" t="s">
        <v>192</v>
      </c>
      <c r="AU1149" s="238" t="s">
        <v>89</v>
      </c>
      <c r="AV1149" s="13" t="s">
        <v>89</v>
      </c>
      <c r="AW1149" s="13" t="s">
        <v>41</v>
      </c>
      <c r="AX1149" s="13" t="s">
        <v>78</v>
      </c>
      <c r="AY1149" s="238" t="s">
        <v>183</v>
      </c>
    </row>
    <row r="1150" spans="2:51" s="14" customFormat="1" ht="13.5">
      <c r="B1150" s="239"/>
      <c r="C1150" s="240"/>
      <c r="D1150" s="252" t="s">
        <v>192</v>
      </c>
      <c r="E1150" s="262" t="s">
        <v>34</v>
      </c>
      <c r="F1150" s="263" t="s">
        <v>195</v>
      </c>
      <c r="G1150" s="240"/>
      <c r="H1150" s="264">
        <v>2</v>
      </c>
      <c r="I1150" s="244"/>
      <c r="J1150" s="240"/>
      <c r="K1150" s="240"/>
      <c r="L1150" s="245"/>
      <c r="M1150" s="246"/>
      <c r="N1150" s="247"/>
      <c r="O1150" s="247"/>
      <c r="P1150" s="247"/>
      <c r="Q1150" s="247"/>
      <c r="R1150" s="247"/>
      <c r="S1150" s="247"/>
      <c r="T1150" s="248"/>
      <c r="AT1150" s="249" t="s">
        <v>192</v>
      </c>
      <c r="AU1150" s="249" t="s">
        <v>89</v>
      </c>
      <c r="AV1150" s="14" t="s">
        <v>196</v>
      </c>
      <c r="AW1150" s="14" t="s">
        <v>41</v>
      </c>
      <c r="AX1150" s="14" t="s">
        <v>85</v>
      </c>
      <c r="AY1150" s="249" t="s">
        <v>183</v>
      </c>
    </row>
    <row r="1151" spans="2:65" s="1" customFormat="1" ht="25.5" customHeight="1">
      <c r="B1151" s="43"/>
      <c r="C1151" s="204" t="s">
        <v>1572</v>
      </c>
      <c r="D1151" s="204" t="s">
        <v>185</v>
      </c>
      <c r="E1151" s="205" t="s">
        <v>1573</v>
      </c>
      <c r="F1151" s="206" t="s">
        <v>1574</v>
      </c>
      <c r="G1151" s="207" t="s">
        <v>344</v>
      </c>
      <c r="H1151" s="208">
        <v>32.835</v>
      </c>
      <c r="I1151" s="209"/>
      <c r="J1151" s="210">
        <f>ROUND(I1151*H1151,2)</f>
        <v>0</v>
      </c>
      <c r="K1151" s="206" t="s">
        <v>189</v>
      </c>
      <c r="L1151" s="63"/>
      <c r="M1151" s="211" t="s">
        <v>34</v>
      </c>
      <c r="N1151" s="212" t="s">
        <v>49</v>
      </c>
      <c r="O1151" s="44"/>
      <c r="P1151" s="213">
        <f>O1151*H1151</f>
        <v>0</v>
      </c>
      <c r="Q1151" s="213">
        <v>0.00111</v>
      </c>
      <c r="R1151" s="213">
        <f>Q1151*H1151</f>
        <v>0.03644685</v>
      </c>
      <c r="S1151" s="213">
        <v>0</v>
      </c>
      <c r="T1151" s="214">
        <f>S1151*H1151</f>
        <v>0</v>
      </c>
      <c r="AR1151" s="25" t="s">
        <v>282</v>
      </c>
      <c r="AT1151" s="25" t="s">
        <v>185</v>
      </c>
      <c r="AU1151" s="25" t="s">
        <v>89</v>
      </c>
      <c r="AY1151" s="25" t="s">
        <v>183</v>
      </c>
      <c r="BE1151" s="215">
        <f>IF(N1151="základní",J1151,0)</f>
        <v>0</v>
      </c>
      <c r="BF1151" s="215">
        <f>IF(N1151="snížená",J1151,0)</f>
        <v>0</v>
      </c>
      <c r="BG1151" s="215">
        <f>IF(N1151="zákl. přenesená",J1151,0)</f>
        <v>0</v>
      </c>
      <c r="BH1151" s="215">
        <f>IF(N1151="sníž. přenesená",J1151,0)</f>
        <v>0</v>
      </c>
      <c r="BI1151" s="215">
        <f>IF(N1151="nulová",J1151,0)</f>
        <v>0</v>
      </c>
      <c r="BJ1151" s="25" t="s">
        <v>85</v>
      </c>
      <c r="BK1151" s="215">
        <f>ROUND(I1151*H1151,2)</f>
        <v>0</v>
      </c>
      <c r="BL1151" s="25" t="s">
        <v>282</v>
      </c>
      <c r="BM1151" s="25" t="s">
        <v>1575</v>
      </c>
    </row>
    <row r="1152" spans="2:51" s="13" customFormat="1" ht="13.5">
      <c r="B1152" s="228"/>
      <c r="C1152" s="229"/>
      <c r="D1152" s="218" t="s">
        <v>192</v>
      </c>
      <c r="E1152" s="230" t="s">
        <v>34</v>
      </c>
      <c r="F1152" s="231" t="s">
        <v>1576</v>
      </c>
      <c r="G1152" s="229"/>
      <c r="H1152" s="232">
        <v>32.835</v>
      </c>
      <c r="I1152" s="233"/>
      <c r="J1152" s="229"/>
      <c r="K1152" s="229"/>
      <c r="L1152" s="234"/>
      <c r="M1152" s="235"/>
      <c r="N1152" s="236"/>
      <c r="O1152" s="236"/>
      <c r="P1152" s="236"/>
      <c r="Q1152" s="236"/>
      <c r="R1152" s="236"/>
      <c r="S1152" s="236"/>
      <c r="T1152" s="237"/>
      <c r="AT1152" s="238" t="s">
        <v>192</v>
      </c>
      <c r="AU1152" s="238" t="s">
        <v>89</v>
      </c>
      <c r="AV1152" s="13" t="s">
        <v>89</v>
      </c>
      <c r="AW1152" s="13" t="s">
        <v>41</v>
      </c>
      <c r="AX1152" s="13" t="s">
        <v>78</v>
      </c>
      <c r="AY1152" s="238" t="s">
        <v>183</v>
      </c>
    </row>
    <row r="1153" spans="2:51" s="14" customFormat="1" ht="13.5">
      <c r="B1153" s="239"/>
      <c r="C1153" s="240"/>
      <c r="D1153" s="252" t="s">
        <v>192</v>
      </c>
      <c r="E1153" s="262" t="s">
        <v>34</v>
      </c>
      <c r="F1153" s="263" t="s">
        <v>195</v>
      </c>
      <c r="G1153" s="240"/>
      <c r="H1153" s="264">
        <v>32.835</v>
      </c>
      <c r="I1153" s="244"/>
      <c r="J1153" s="240"/>
      <c r="K1153" s="240"/>
      <c r="L1153" s="245"/>
      <c r="M1153" s="246"/>
      <c r="N1153" s="247"/>
      <c r="O1153" s="247"/>
      <c r="P1153" s="247"/>
      <c r="Q1153" s="247"/>
      <c r="R1153" s="247"/>
      <c r="S1153" s="247"/>
      <c r="T1153" s="248"/>
      <c r="AT1153" s="249" t="s">
        <v>192</v>
      </c>
      <c r="AU1153" s="249" t="s">
        <v>89</v>
      </c>
      <c r="AV1153" s="14" t="s">
        <v>196</v>
      </c>
      <c r="AW1153" s="14" t="s">
        <v>41</v>
      </c>
      <c r="AX1153" s="14" t="s">
        <v>85</v>
      </c>
      <c r="AY1153" s="249" t="s">
        <v>183</v>
      </c>
    </row>
    <row r="1154" spans="2:65" s="1" customFormat="1" ht="25.5" customHeight="1">
      <c r="B1154" s="43"/>
      <c r="C1154" s="204" t="s">
        <v>1577</v>
      </c>
      <c r="D1154" s="204" t="s">
        <v>185</v>
      </c>
      <c r="E1154" s="205" t="s">
        <v>1578</v>
      </c>
      <c r="F1154" s="206" t="s">
        <v>1579</v>
      </c>
      <c r="G1154" s="207" t="s">
        <v>344</v>
      </c>
      <c r="H1154" s="208">
        <v>32.835</v>
      </c>
      <c r="I1154" s="209"/>
      <c r="J1154" s="210">
        <f>ROUND(I1154*H1154,2)</f>
        <v>0</v>
      </c>
      <c r="K1154" s="206" t="s">
        <v>189</v>
      </c>
      <c r="L1154" s="63"/>
      <c r="M1154" s="211" t="s">
        <v>34</v>
      </c>
      <c r="N1154" s="212" t="s">
        <v>49</v>
      </c>
      <c r="O1154" s="44"/>
      <c r="P1154" s="213">
        <f>O1154*H1154</f>
        <v>0</v>
      </c>
      <c r="Q1154" s="213">
        <v>0.00111</v>
      </c>
      <c r="R1154" s="213">
        <f>Q1154*H1154</f>
        <v>0.03644685</v>
      </c>
      <c r="S1154" s="213">
        <v>0</v>
      </c>
      <c r="T1154" s="214">
        <f>S1154*H1154</f>
        <v>0</v>
      </c>
      <c r="AR1154" s="25" t="s">
        <v>282</v>
      </c>
      <c r="AT1154" s="25" t="s">
        <v>185</v>
      </c>
      <c r="AU1154" s="25" t="s">
        <v>89</v>
      </c>
      <c r="AY1154" s="25" t="s">
        <v>183</v>
      </c>
      <c r="BE1154" s="215">
        <f>IF(N1154="základní",J1154,0)</f>
        <v>0</v>
      </c>
      <c r="BF1154" s="215">
        <f>IF(N1154="snížená",J1154,0)</f>
        <v>0</v>
      </c>
      <c r="BG1154" s="215">
        <f>IF(N1154="zákl. přenesená",J1154,0)</f>
        <v>0</v>
      </c>
      <c r="BH1154" s="215">
        <f>IF(N1154="sníž. přenesená",J1154,0)</f>
        <v>0</v>
      </c>
      <c r="BI1154" s="215">
        <f>IF(N1154="nulová",J1154,0)</f>
        <v>0</v>
      </c>
      <c r="BJ1154" s="25" t="s">
        <v>85</v>
      </c>
      <c r="BK1154" s="215">
        <f>ROUND(I1154*H1154,2)</f>
        <v>0</v>
      </c>
      <c r="BL1154" s="25" t="s">
        <v>282</v>
      </c>
      <c r="BM1154" s="25" t="s">
        <v>1580</v>
      </c>
    </row>
    <row r="1155" spans="2:51" s="13" customFormat="1" ht="13.5">
      <c r="B1155" s="228"/>
      <c r="C1155" s="229"/>
      <c r="D1155" s="218" t="s">
        <v>192</v>
      </c>
      <c r="E1155" s="230" t="s">
        <v>34</v>
      </c>
      <c r="F1155" s="231" t="s">
        <v>1576</v>
      </c>
      <c r="G1155" s="229"/>
      <c r="H1155" s="232">
        <v>32.835</v>
      </c>
      <c r="I1155" s="233"/>
      <c r="J1155" s="229"/>
      <c r="K1155" s="229"/>
      <c r="L1155" s="234"/>
      <c r="M1155" s="235"/>
      <c r="N1155" s="236"/>
      <c r="O1155" s="236"/>
      <c r="P1155" s="236"/>
      <c r="Q1155" s="236"/>
      <c r="R1155" s="236"/>
      <c r="S1155" s="236"/>
      <c r="T1155" s="237"/>
      <c r="AT1155" s="238" t="s">
        <v>192</v>
      </c>
      <c r="AU1155" s="238" t="s">
        <v>89</v>
      </c>
      <c r="AV1155" s="13" t="s">
        <v>89</v>
      </c>
      <c r="AW1155" s="13" t="s">
        <v>41</v>
      </c>
      <c r="AX1155" s="13" t="s">
        <v>78</v>
      </c>
      <c r="AY1155" s="238" t="s">
        <v>183</v>
      </c>
    </row>
    <row r="1156" spans="2:51" s="14" customFormat="1" ht="13.5">
      <c r="B1156" s="239"/>
      <c r="C1156" s="240"/>
      <c r="D1156" s="252" t="s">
        <v>192</v>
      </c>
      <c r="E1156" s="262" t="s">
        <v>34</v>
      </c>
      <c r="F1156" s="263" t="s">
        <v>195</v>
      </c>
      <c r="G1156" s="240"/>
      <c r="H1156" s="264">
        <v>32.835</v>
      </c>
      <c r="I1156" s="244"/>
      <c r="J1156" s="240"/>
      <c r="K1156" s="240"/>
      <c r="L1156" s="245"/>
      <c r="M1156" s="246"/>
      <c r="N1156" s="247"/>
      <c r="O1156" s="247"/>
      <c r="P1156" s="247"/>
      <c r="Q1156" s="247"/>
      <c r="R1156" s="247"/>
      <c r="S1156" s="247"/>
      <c r="T1156" s="248"/>
      <c r="AT1156" s="249" t="s">
        <v>192</v>
      </c>
      <c r="AU1156" s="249" t="s">
        <v>89</v>
      </c>
      <c r="AV1156" s="14" t="s">
        <v>196</v>
      </c>
      <c r="AW1156" s="14" t="s">
        <v>41</v>
      </c>
      <c r="AX1156" s="14" t="s">
        <v>85</v>
      </c>
      <c r="AY1156" s="249" t="s">
        <v>183</v>
      </c>
    </row>
    <row r="1157" spans="2:65" s="1" customFormat="1" ht="25.5" customHeight="1">
      <c r="B1157" s="43"/>
      <c r="C1157" s="204" t="s">
        <v>1581</v>
      </c>
      <c r="D1157" s="204" t="s">
        <v>185</v>
      </c>
      <c r="E1157" s="205" t="s">
        <v>1582</v>
      </c>
      <c r="F1157" s="206" t="s">
        <v>1583</v>
      </c>
      <c r="G1157" s="207" t="s">
        <v>344</v>
      </c>
      <c r="H1157" s="208">
        <v>15.775</v>
      </c>
      <c r="I1157" s="209"/>
      <c r="J1157" s="210">
        <f>ROUND(I1157*H1157,2)</f>
        <v>0</v>
      </c>
      <c r="K1157" s="206" t="s">
        <v>189</v>
      </c>
      <c r="L1157" s="63"/>
      <c r="M1157" s="211" t="s">
        <v>34</v>
      </c>
      <c r="N1157" s="212" t="s">
        <v>49</v>
      </c>
      <c r="O1157" s="44"/>
      <c r="P1157" s="213">
        <f>O1157*H1157</f>
        <v>0</v>
      </c>
      <c r="Q1157" s="213">
        <v>0.00278</v>
      </c>
      <c r="R1157" s="213">
        <f>Q1157*H1157</f>
        <v>0.0438545</v>
      </c>
      <c r="S1157" s="213">
        <v>0</v>
      </c>
      <c r="T1157" s="214">
        <f>S1157*H1157</f>
        <v>0</v>
      </c>
      <c r="AR1157" s="25" t="s">
        <v>282</v>
      </c>
      <c r="AT1157" s="25" t="s">
        <v>185</v>
      </c>
      <c r="AU1157" s="25" t="s">
        <v>89</v>
      </c>
      <c r="AY1157" s="25" t="s">
        <v>183</v>
      </c>
      <c r="BE1157" s="215">
        <f>IF(N1157="základní",J1157,0)</f>
        <v>0</v>
      </c>
      <c r="BF1157" s="215">
        <f>IF(N1157="snížená",J1157,0)</f>
        <v>0</v>
      </c>
      <c r="BG1157" s="215">
        <f>IF(N1157="zákl. přenesená",J1157,0)</f>
        <v>0</v>
      </c>
      <c r="BH1157" s="215">
        <f>IF(N1157="sníž. přenesená",J1157,0)</f>
        <v>0</v>
      </c>
      <c r="BI1157" s="215">
        <f>IF(N1157="nulová",J1157,0)</f>
        <v>0</v>
      </c>
      <c r="BJ1157" s="25" t="s">
        <v>85</v>
      </c>
      <c r="BK1157" s="215">
        <f>ROUND(I1157*H1157,2)</f>
        <v>0</v>
      </c>
      <c r="BL1157" s="25" t="s">
        <v>282</v>
      </c>
      <c r="BM1157" s="25" t="s">
        <v>1584</v>
      </c>
    </row>
    <row r="1158" spans="2:51" s="13" customFormat="1" ht="13.5">
      <c r="B1158" s="228"/>
      <c r="C1158" s="229"/>
      <c r="D1158" s="218" t="s">
        <v>192</v>
      </c>
      <c r="E1158" s="230" t="s">
        <v>34</v>
      </c>
      <c r="F1158" s="231" t="s">
        <v>1585</v>
      </c>
      <c r="G1158" s="229"/>
      <c r="H1158" s="232">
        <v>15.775</v>
      </c>
      <c r="I1158" s="233"/>
      <c r="J1158" s="229"/>
      <c r="K1158" s="229"/>
      <c r="L1158" s="234"/>
      <c r="M1158" s="235"/>
      <c r="N1158" s="236"/>
      <c r="O1158" s="236"/>
      <c r="P1158" s="236"/>
      <c r="Q1158" s="236"/>
      <c r="R1158" s="236"/>
      <c r="S1158" s="236"/>
      <c r="T1158" s="237"/>
      <c r="AT1158" s="238" t="s">
        <v>192</v>
      </c>
      <c r="AU1158" s="238" t="s">
        <v>89</v>
      </c>
      <c r="AV1158" s="13" t="s">
        <v>89</v>
      </c>
      <c r="AW1158" s="13" t="s">
        <v>41</v>
      </c>
      <c r="AX1158" s="13" t="s">
        <v>78</v>
      </c>
      <c r="AY1158" s="238" t="s">
        <v>183</v>
      </c>
    </row>
    <row r="1159" spans="2:51" s="14" customFormat="1" ht="13.5">
      <c r="B1159" s="239"/>
      <c r="C1159" s="240"/>
      <c r="D1159" s="252" t="s">
        <v>192</v>
      </c>
      <c r="E1159" s="262" t="s">
        <v>34</v>
      </c>
      <c r="F1159" s="263" t="s">
        <v>195</v>
      </c>
      <c r="G1159" s="240"/>
      <c r="H1159" s="264">
        <v>15.775</v>
      </c>
      <c r="I1159" s="244"/>
      <c r="J1159" s="240"/>
      <c r="K1159" s="240"/>
      <c r="L1159" s="245"/>
      <c r="M1159" s="246"/>
      <c r="N1159" s="247"/>
      <c r="O1159" s="247"/>
      <c r="P1159" s="247"/>
      <c r="Q1159" s="247"/>
      <c r="R1159" s="247"/>
      <c r="S1159" s="247"/>
      <c r="T1159" s="248"/>
      <c r="AT1159" s="249" t="s">
        <v>192</v>
      </c>
      <c r="AU1159" s="249" t="s">
        <v>89</v>
      </c>
      <c r="AV1159" s="14" t="s">
        <v>196</v>
      </c>
      <c r="AW1159" s="14" t="s">
        <v>41</v>
      </c>
      <c r="AX1159" s="14" t="s">
        <v>85</v>
      </c>
      <c r="AY1159" s="249" t="s">
        <v>183</v>
      </c>
    </row>
    <row r="1160" spans="2:65" s="1" customFormat="1" ht="25.5" customHeight="1">
      <c r="B1160" s="43"/>
      <c r="C1160" s="204" t="s">
        <v>1586</v>
      </c>
      <c r="D1160" s="204" t="s">
        <v>185</v>
      </c>
      <c r="E1160" s="205" t="s">
        <v>1587</v>
      </c>
      <c r="F1160" s="206" t="s">
        <v>1588</v>
      </c>
      <c r="G1160" s="207" t="s">
        <v>344</v>
      </c>
      <c r="H1160" s="208">
        <v>31.83</v>
      </c>
      <c r="I1160" s="209"/>
      <c r="J1160" s="210">
        <f>ROUND(I1160*H1160,2)</f>
        <v>0</v>
      </c>
      <c r="K1160" s="206" t="s">
        <v>189</v>
      </c>
      <c r="L1160" s="63"/>
      <c r="M1160" s="211" t="s">
        <v>34</v>
      </c>
      <c r="N1160" s="212" t="s">
        <v>49</v>
      </c>
      <c r="O1160" s="44"/>
      <c r="P1160" s="213">
        <f>O1160*H1160</f>
        <v>0</v>
      </c>
      <c r="Q1160" s="213">
        <v>0.00278</v>
      </c>
      <c r="R1160" s="213">
        <f>Q1160*H1160</f>
        <v>0.0884874</v>
      </c>
      <c r="S1160" s="213">
        <v>0</v>
      </c>
      <c r="T1160" s="214">
        <f>S1160*H1160</f>
        <v>0</v>
      </c>
      <c r="AR1160" s="25" t="s">
        <v>282</v>
      </c>
      <c r="AT1160" s="25" t="s">
        <v>185</v>
      </c>
      <c r="AU1160" s="25" t="s">
        <v>89</v>
      </c>
      <c r="AY1160" s="25" t="s">
        <v>183</v>
      </c>
      <c r="BE1160" s="215">
        <f>IF(N1160="základní",J1160,0)</f>
        <v>0</v>
      </c>
      <c r="BF1160" s="215">
        <f>IF(N1160="snížená",J1160,0)</f>
        <v>0</v>
      </c>
      <c r="BG1160" s="215">
        <f>IF(N1160="zákl. přenesená",J1160,0)</f>
        <v>0</v>
      </c>
      <c r="BH1160" s="215">
        <f>IF(N1160="sníž. přenesená",J1160,0)</f>
        <v>0</v>
      </c>
      <c r="BI1160" s="215">
        <f>IF(N1160="nulová",J1160,0)</f>
        <v>0</v>
      </c>
      <c r="BJ1160" s="25" t="s">
        <v>85</v>
      </c>
      <c r="BK1160" s="215">
        <f>ROUND(I1160*H1160,2)</f>
        <v>0</v>
      </c>
      <c r="BL1160" s="25" t="s">
        <v>282</v>
      </c>
      <c r="BM1160" s="25" t="s">
        <v>1589</v>
      </c>
    </row>
    <row r="1161" spans="2:51" s="13" customFormat="1" ht="13.5">
      <c r="B1161" s="228"/>
      <c r="C1161" s="229"/>
      <c r="D1161" s="218" t="s">
        <v>192</v>
      </c>
      <c r="E1161" s="230" t="s">
        <v>34</v>
      </c>
      <c r="F1161" s="231" t="s">
        <v>1590</v>
      </c>
      <c r="G1161" s="229"/>
      <c r="H1161" s="232">
        <v>31.83</v>
      </c>
      <c r="I1161" s="233"/>
      <c r="J1161" s="229"/>
      <c r="K1161" s="229"/>
      <c r="L1161" s="234"/>
      <c r="M1161" s="235"/>
      <c r="N1161" s="236"/>
      <c r="O1161" s="236"/>
      <c r="P1161" s="236"/>
      <c r="Q1161" s="236"/>
      <c r="R1161" s="236"/>
      <c r="S1161" s="236"/>
      <c r="T1161" s="237"/>
      <c r="AT1161" s="238" t="s">
        <v>192</v>
      </c>
      <c r="AU1161" s="238" t="s">
        <v>89</v>
      </c>
      <c r="AV1161" s="13" t="s">
        <v>89</v>
      </c>
      <c r="AW1161" s="13" t="s">
        <v>41</v>
      </c>
      <c r="AX1161" s="13" t="s">
        <v>78</v>
      </c>
      <c r="AY1161" s="238" t="s">
        <v>183</v>
      </c>
    </row>
    <row r="1162" spans="2:51" s="14" customFormat="1" ht="13.5">
      <c r="B1162" s="239"/>
      <c r="C1162" s="240"/>
      <c r="D1162" s="252" t="s">
        <v>192</v>
      </c>
      <c r="E1162" s="262" t="s">
        <v>34</v>
      </c>
      <c r="F1162" s="263" t="s">
        <v>195</v>
      </c>
      <c r="G1162" s="240"/>
      <c r="H1162" s="264">
        <v>31.83</v>
      </c>
      <c r="I1162" s="244"/>
      <c r="J1162" s="240"/>
      <c r="K1162" s="240"/>
      <c r="L1162" s="245"/>
      <c r="M1162" s="246"/>
      <c r="N1162" s="247"/>
      <c r="O1162" s="247"/>
      <c r="P1162" s="247"/>
      <c r="Q1162" s="247"/>
      <c r="R1162" s="247"/>
      <c r="S1162" s="247"/>
      <c r="T1162" s="248"/>
      <c r="AT1162" s="249" t="s">
        <v>192</v>
      </c>
      <c r="AU1162" s="249" t="s">
        <v>89</v>
      </c>
      <c r="AV1162" s="14" t="s">
        <v>196</v>
      </c>
      <c r="AW1162" s="14" t="s">
        <v>41</v>
      </c>
      <c r="AX1162" s="14" t="s">
        <v>85</v>
      </c>
      <c r="AY1162" s="249" t="s">
        <v>183</v>
      </c>
    </row>
    <row r="1163" spans="2:65" s="1" customFormat="1" ht="25.5" customHeight="1">
      <c r="B1163" s="43"/>
      <c r="C1163" s="204" t="s">
        <v>1591</v>
      </c>
      <c r="D1163" s="204" t="s">
        <v>185</v>
      </c>
      <c r="E1163" s="205" t="s">
        <v>1592</v>
      </c>
      <c r="F1163" s="206" t="s">
        <v>1593</v>
      </c>
      <c r="G1163" s="207" t="s">
        <v>291</v>
      </c>
      <c r="H1163" s="208">
        <v>97.856</v>
      </c>
      <c r="I1163" s="209"/>
      <c r="J1163" s="210">
        <f>ROUND(I1163*H1163,2)</f>
        <v>0</v>
      </c>
      <c r="K1163" s="206" t="s">
        <v>189</v>
      </c>
      <c r="L1163" s="63"/>
      <c r="M1163" s="211" t="s">
        <v>34</v>
      </c>
      <c r="N1163" s="212" t="s">
        <v>49</v>
      </c>
      <c r="O1163" s="44"/>
      <c r="P1163" s="213">
        <f>O1163*H1163</f>
        <v>0</v>
      </c>
      <c r="Q1163" s="213">
        <v>0.006</v>
      </c>
      <c r="R1163" s="213">
        <f>Q1163*H1163</f>
        <v>0.587136</v>
      </c>
      <c r="S1163" s="213">
        <v>0</v>
      </c>
      <c r="T1163" s="214">
        <f>S1163*H1163</f>
        <v>0</v>
      </c>
      <c r="AR1163" s="25" t="s">
        <v>282</v>
      </c>
      <c r="AT1163" s="25" t="s">
        <v>185</v>
      </c>
      <c r="AU1163" s="25" t="s">
        <v>89</v>
      </c>
      <c r="AY1163" s="25" t="s">
        <v>183</v>
      </c>
      <c r="BE1163" s="215">
        <f>IF(N1163="základní",J1163,0)</f>
        <v>0</v>
      </c>
      <c r="BF1163" s="215">
        <f>IF(N1163="snížená",J1163,0)</f>
        <v>0</v>
      </c>
      <c r="BG1163" s="215">
        <f>IF(N1163="zákl. přenesená",J1163,0)</f>
        <v>0</v>
      </c>
      <c r="BH1163" s="215">
        <f>IF(N1163="sníž. přenesená",J1163,0)</f>
        <v>0</v>
      </c>
      <c r="BI1163" s="215">
        <f>IF(N1163="nulová",J1163,0)</f>
        <v>0</v>
      </c>
      <c r="BJ1163" s="25" t="s">
        <v>85</v>
      </c>
      <c r="BK1163" s="215">
        <f>ROUND(I1163*H1163,2)</f>
        <v>0</v>
      </c>
      <c r="BL1163" s="25" t="s">
        <v>282</v>
      </c>
      <c r="BM1163" s="25" t="s">
        <v>1594</v>
      </c>
    </row>
    <row r="1164" spans="2:51" s="12" customFormat="1" ht="13.5">
      <c r="B1164" s="216"/>
      <c r="C1164" s="217"/>
      <c r="D1164" s="218" t="s">
        <v>192</v>
      </c>
      <c r="E1164" s="219" t="s">
        <v>34</v>
      </c>
      <c r="F1164" s="220" t="s">
        <v>1595</v>
      </c>
      <c r="G1164" s="217"/>
      <c r="H1164" s="221" t="s">
        <v>34</v>
      </c>
      <c r="I1164" s="222"/>
      <c r="J1164" s="217"/>
      <c r="K1164" s="217"/>
      <c r="L1164" s="223"/>
      <c r="M1164" s="224"/>
      <c r="N1164" s="225"/>
      <c r="O1164" s="225"/>
      <c r="P1164" s="225"/>
      <c r="Q1164" s="225"/>
      <c r="R1164" s="225"/>
      <c r="S1164" s="225"/>
      <c r="T1164" s="226"/>
      <c r="AT1164" s="227" t="s">
        <v>192</v>
      </c>
      <c r="AU1164" s="227" t="s">
        <v>89</v>
      </c>
      <c r="AV1164" s="12" t="s">
        <v>85</v>
      </c>
      <c r="AW1164" s="12" t="s">
        <v>41</v>
      </c>
      <c r="AX1164" s="12" t="s">
        <v>78</v>
      </c>
      <c r="AY1164" s="227" t="s">
        <v>183</v>
      </c>
    </row>
    <row r="1165" spans="2:51" s="13" customFormat="1" ht="13.5">
      <c r="B1165" s="228"/>
      <c r="C1165" s="229"/>
      <c r="D1165" s="218" t="s">
        <v>192</v>
      </c>
      <c r="E1165" s="230" t="s">
        <v>34</v>
      </c>
      <c r="F1165" s="231" t="s">
        <v>1596</v>
      </c>
      <c r="G1165" s="229"/>
      <c r="H1165" s="232">
        <v>90.06</v>
      </c>
      <c r="I1165" s="233"/>
      <c r="J1165" s="229"/>
      <c r="K1165" s="229"/>
      <c r="L1165" s="234"/>
      <c r="M1165" s="235"/>
      <c r="N1165" s="236"/>
      <c r="O1165" s="236"/>
      <c r="P1165" s="236"/>
      <c r="Q1165" s="236"/>
      <c r="R1165" s="236"/>
      <c r="S1165" s="236"/>
      <c r="T1165" s="237"/>
      <c r="AT1165" s="238" t="s">
        <v>192</v>
      </c>
      <c r="AU1165" s="238" t="s">
        <v>89</v>
      </c>
      <c r="AV1165" s="13" t="s">
        <v>89</v>
      </c>
      <c r="AW1165" s="13" t="s">
        <v>41</v>
      </c>
      <c r="AX1165" s="13" t="s">
        <v>78</v>
      </c>
      <c r="AY1165" s="238" t="s">
        <v>183</v>
      </c>
    </row>
    <row r="1166" spans="2:51" s="12" customFormat="1" ht="13.5">
      <c r="B1166" s="216"/>
      <c r="C1166" s="217"/>
      <c r="D1166" s="218" t="s">
        <v>192</v>
      </c>
      <c r="E1166" s="219" t="s">
        <v>34</v>
      </c>
      <c r="F1166" s="220" t="s">
        <v>1597</v>
      </c>
      <c r="G1166" s="217"/>
      <c r="H1166" s="221" t="s">
        <v>34</v>
      </c>
      <c r="I1166" s="222"/>
      <c r="J1166" s="217"/>
      <c r="K1166" s="217"/>
      <c r="L1166" s="223"/>
      <c r="M1166" s="224"/>
      <c r="N1166" s="225"/>
      <c r="O1166" s="225"/>
      <c r="P1166" s="225"/>
      <c r="Q1166" s="225"/>
      <c r="R1166" s="225"/>
      <c r="S1166" s="225"/>
      <c r="T1166" s="226"/>
      <c r="AT1166" s="227" t="s">
        <v>192</v>
      </c>
      <c r="AU1166" s="227" t="s">
        <v>89</v>
      </c>
      <c r="AV1166" s="12" t="s">
        <v>85</v>
      </c>
      <c r="AW1166" s="12" t="s">
        <v>41</v>
      </c>
      <c r="AX1166" s="12" t="s">
        <v>78</v>
      </c>
      <c r="AY1166" s="227" t="s">
        <v>183</v>
      </c>
    </row>
    <row r="1167" spans="2:51" s="13" customFormat="1" ht="13.5">
      <c r="B1167" s="228"/>
      <c r="C1167" s="229"/>
      <c r="D1167" s="218" t="s">
        <v>192</v>
      </c>
      <c r="E1167" s="230" t="s">
        <v>34</v>
      </c>
      <c r="F1167" s="231" t="s">
        <v>1598</v>
      </c>
      <c r="G1167" s="229"/>
      <c r="H1167" s="232">
        <v>7.796</v>
      </c>
      <c r="I1167" s="233"/>
      <c r="J1167" s="229"/>
      <c r="K1167" s="229"/>
      <c r="L1167" s="234"/>
      <c r="M1167" s="235"/>
      <c r="N1167" s="236"/>
      <c r="O1167" s="236"/>
      <c r="P1167" s="236"/>
      <c r="Q1167" s="236"/>
      <c r="R1167" s="236"/>
      <c r="S1167" s="236"/>
      <c r="T1167" s="237"/>
      <c r="AT1167" s="238" t="s">
        <v>192</v>
      </c>
      <c r="AU1167" s="238" t="s">
        <v>89</v>
      </c>
      <c r="AV1167" s="13" t="s">
        <v>89</v>
      </c>
      <c r="AW1167" s="13" t="s">
        <v>41</v>
      </c>
      <c r="AX1167" s="13" t="s">
        <v>78</v>
      </c>
      <c r="AY1167" s="238" t="s">
        <v>183</v>
      </c>
    </row>
    <row r="1168" spans="2:51" s="14" customFormat="1" ht="13.5">
      <c r="B1168" s="239"/>
      <c r="C1168" s="240"/>
      <c r="D1168" s="252" t="s">
        <v>192</v>
      </c>
      <c r="E1168" s="262" t="s">
        <v>34</v>
      </c>
      <c r="F1168" s="263" t="s">
        <v>195</v>
      </c>
      <c r="G1168" s="240"/>
      <c r="H1168" s="264">
        <v>97.856</v>
      </c>
      <c r="I1168" s="244"/>
      <c r="J1168" s="240"/>
      <c r="K1168" s="240"/>
      <c r="L1168" s="245"/>
      <c r="M1168" s="246"/>
      <c r="N1168" s="247"/>
      <c r="O1168" s="247"/>
      <c r="P1168" s="247"/>
      <c r="Q1168" s="247"/>
      <c r="R1168" s="247"/>
      <c r="S1168" s="247"/>
      <c r="T1168" s="248"/>
      <c r="AT1168" s="249" t="s">
        <v>192</v>
      </c>
      <c r="AU1168" s="249" t="s">
        <v>89</v>
      </c>
      <c r="AV1168" s="14" t="s">
        <v>196</v>
      </c>
      <c r="AW1168" s="14" t="s">
        <v>41</v>
      </c>
      <c r="AX1168" s="14" t="s">
        <v>85</v>
      </c>
      <c r="AY1168" s="249" t="s">
        <v>183</v>
      </c>
    </row>
    <row r="1169" spans="2:65" s="1" customFormat="1" ht="25.5" customHeight="1">
      <c r="B1169" s="43"/>
      <c r="C1169" s="265" t="s">
        <v>1599</v>
      </c>
      <c r="D1169" s="265" t="s">
        <v>418</v>
      </c>
      <c r="E1169" s="266" t="s">
        <v>848</v>
      </c>
      <c r="F1169" s="267" t="s">
        <v>849</v>
      </c>
      <c r="G1169" s="268" t="s">
        <v>188</v>
      </c>
      <c r="H1169" s="269">
        <v>5.547</v>
      </c>
      <c r="I1169" s="270"/>
      <c r="J1169" s="271">
        <f>ROUND(I1169*H1169,2)</f>
        <v>0</v>
      </c>
      <c r="K1169" s="267" t="s">
        <v>189</v>
      </c>
      <c r="L1169" s="272"/>
      <c r="M1169" s="273" t="s">
        <v>34</v>
      </c>
      <c r="N1169" s="274" t="s">
        <v>49</v>
      </c>
      <c r="O1169" s="44"/>
      <c r="P1169" s="213">
        <f>O1169*H1169</f>
        <v>0</v>
      </c>
      <c r="Q1169" s="213">
        <v>0.032</v>
      </c>
      <c r="R1169" s="213">
        <f>Q1169*H1169</f>
        <v>0.177504</v>
      </c>
      <c r="S1169" s="213">
        <v>0</v>
      </c>
      <c r="T1169" s="214">
        <f>S1169*H1169</f>
        <v>0</v>
      </c>
      <c r="AR1169" s="25" t="s">
        <v>388</v>
      </c>
      <c r="AT1169" s="25" t="s">
        <v>418</v>
      </c>
      <c r="AU1169" s="25" t="s">
        <v>89</v>
      </c>
      <c r="AY1169" s="25" t="s">
        <v>183</v>
      </c>
      <c r="BE1169" s="215">
        <f>IF(N1169="základní",J1169,0)</f>
        <v>0</v>
      </c>
      <c r="BF1169" s="215">
        <f>IF(N1169="snížená",J1169,0)</f>
        <v>0</v>
      </c>
      <c r="BG1169" s="215">
        <f>IF(N1169="zákl. přenesená",J1169,0)</f>
        <v>0</v>
      </c>
      <c r="BH1169" s="215">
        <f>IF(N1169="sníž. přenesená",J1169,0)</f>
        <v>0</v>
      </c>
      <c r="BI1169" s="215">
        <f>IF(N1169="nulová",J1169,0)</f>
        <v>0</v>
      </c>
      <c r="BJ1169" s="25" t="s">
        <v>85</v>
      </c>
      <c r="BK1169" s="215">
        <f>ROUND(I1169*H1169,2)</f>
        <v>0</v>
      </c>
      <c r="BL1169" s="25" t="s">
        <v>282</v>
      </c>
      <c r="BM1169" s="25" t="s">
        <v>1600</v>
      </c>
    </row>
    <row r="1170" spans="2:51" s="13" customFormat="1" ht="13.5">
      <c r="B1170" s="228"/>
      <c r="C1170" s="229"/>
      <c r="D1170" s="252" t="s">
        <v>192</v>
      </c>
      <c r="E1170" s="229"/>
      <c r="F1170" s="275" t="s">
        <v>1601</v>
      </c>
      <c r="G1170" s="229"/>
      <c r="H1170" s="276">
        <v>5.547</v>
      </c>
      <c r="I1170" s="233"/>
      <c r="J1170" s="229"/>
      <c r="K1170" s="229"/>
      <c r="L1170" s="234"/>
      <c r="M1170" s="235"/>
      <c r="N1170" s="236"/>
      <c r="O1170" s="236"/>
      <c r="P1170" s="236"/>
      <c r="Q1170" s="236"/>
      <c r="R1170" s="236"/>
      <c r="S1170" s="236"/>
      <c r="T1170" s="237"/>
      <c r="AT1170" s="238" t="s">
        <v>192</v>
      </c>
      <c r="AU1170" s="238" t="s">
        <v>89</v>
      </c>
      <c r="AV1170" s="13" t="s">
        <v>89</v>
      </c>
      <c r="AW1170" s="13" t="s">
        <v>6</v>
      </c>
      <c r="AX1170" s="13" t="s">
        <v>85</v>
      </c>
      <c r="AY1170" s="238" t="s">
        <v>183</v>
      </c>
    </row>
    <row r="1171" spans="2:65" s="1" customFormat="1" ht="38.25" customHeight="1">
      <c r="B1171" s="43"/>
      <c r="C1171" s="204" t="s">
        <v>1602</v>
      </c>
      <c r="D1171" s="204" t="s">
        <v>185</v>
      </c>
      <c r="E1171" s="205" t="s">
        <v>1603</v>
      </c>
      <c r="F1171" s="206" t="s">
        <v>1604</v>
      </c>
      <c r="G1171" s="207" t="s">
        <v>291</v>
      </c>
      <c r="H1171" s="208">
        <v>23.888</v>
      </c>
      <c r="I1171" s="209"/>
      <c r="J1171" s="210">
        <f>ROUND(I1171*H1171,2)</f>
        <v>0</v>
      </c>
      <c r="K1171" s="206" t="s">
        <v>189</v>
      </c>
      <c r="L1171" s="63"/>
      <c r="M1171" s="211" t="s">
        <v>34</v>
      </c>
      <c r="N1171" s="212" t="s">
        <v>49</v>
      </c>
      <c r="O1171" s="44"/>
      <c r="P1171" s="213">
        <f>O1171*H1171</f>
        <v>0</v>
      </c>
      <c r="Q1171" s="213">
        <v>0.00014</v>
      </c>
      <c r="R1171" s="213">
        <f>Q1171*H1171</f>
        <v>0.00334432</v>
      </c>
      <c r="S1171" s="213">
        <v>0</v>
      </c>
      <c r="T1171" s="214">
        <f>S1171*H1171</f>
        <v>0</v>
      </c>
      <c r="AR1171" s="25" t="s">
        <v>282</v>
      </c>
      <c r="AT1171" s="25" t="s">
        <v>185</v>
      </c>
      <c r="AU1171" s="25" t="s">
        <v>89</v>
      </c>
      <c r="AY1171" s="25" t="s">
        <v>183</v>
      </c>
      <c r="BE1171" s="215">
        <f>IF(N1171="základní",J1171,0)</f>
        <v>0</v>
      </c>
      <c r="BF1171" s="215">
        <f>IF(N1171="snížená",J1171,0)</f>
        <v>0</v>
      </c>
      <c r="BG1171" s="215">
        <f>IF(N1171="zákl. přenesená",J1171,0)</f>
        <v>0</v>
      </c>
      <c r="BH1171" s="215">
        <f>IF(N1171="sníž. přenesená",J1171,0)</f>
        <v>0</v>
      </c>
      <c r="BI1171" s="215">
        <f>IF(N1171="nulová",J1171,0)</f>
        <v>0</v>
      </c>
      <c r="BJ1171" s="25" t="s">
        <v>85</v>
      </c>
      <c r="BK1171" s="215">
        <f>ROUND(I1171*H1171,2)</f>
        <v>0</v>
      </c>
      <c r="BL1171" s="25" t="s">
        <v>282</v>
      </c>
      <c r="BM1171" s="25" t="s">
        <v>1605</v>
      </c>
    </row>
    <row r="1172" spans="2:51" s="12" customFormat="1" ht="13.5">
      <c r="B1172" s="216"/>
      <c r="C1172" s="217"/>
      <c r="D1172" s="218" t="s">
        <v>192</v>
      </c>
      <c r="E1172" s="219" t="s">
        <v>34</v>
      </c>
      <c r="F1172" s="220" t="s">
        <v>1606</v>
      </c>
      <c r="G1172" s="217"/>
      <c r="H1172" s="221" t="s">
        <v>34</v>
      </c>
      <c r="I1172" s="222"/>
      <c r="J1172" s="217"/>
      <c r="K1172" s="217"/>
      <c r="L1172" s="223"/>
      <c r="M1172" s="224"/>
      <c r="N1172" s="225"/>
      <c r="O1172" s="225"/>
      <c r="P1172" s="225"/>
      <c r="Q1172" s="225"/>
      <c r="R1172" s="225"/>
      <c r="S1172" s="225"/>
      <c r="T1172" s="226"/>
      <c r="AT1172" s="227" t="s">
        <v>192</v>
      </c>
      <c r="AU1172" s="227" t="s">
        <v>89</v>
      </c>
      <c r="AV1172" s="12" t="s">
        <v>85</v>
      </c>
      <c r="AW1172" s="12" t="s">
        <v>41</v>
      </c>
      <c r="AX1172" s="12" t="s">
        <v>78</v>
      </c>
      <c r="AY1172" s="227" t="s">
        <v>183</v>
      </c>
    </row>
    <row r="1173" spans="2:51" s="13" customFormat="1" ht="13.5">
      <c r="B1173" s="228"/>
      <c r="C1173" s="229"/>
      <c r="D1173" s="218" t="s">
        <v>192</v>
      </c>
      <c r="E1173" s="230" t="s">
        <v>34</v>
      </c>
      <c r="F1173" s="231" t="s">
        <v>1607</v>
      </c>
      <c r="G1173" s="229"/>
      <c r="H1173" s="232">
        <v>23.888</v>
      </c>
      <c r="I1173" s="233"/>
      <c r="J1173" s="229"/>
      <c r="K1173" s="229"/>
      <c r="L1173" s="234"/>
      <c r="M1173" s="235"/>
      <c r="N1173" s="236"/>
      <c r="O1173" s="236"/>
      <c r="P1173" s="236"/>
      <c r="Q1173" s="236"/>
      <c r="R1173" s="236"/>
      <c r="S1173" s="236"/>
      <c r="T1173" s="237"/>
      <c r="AT1173" s="238" t="s">
        <v>192</v>
      </c>
      <c r="AU1173" s="238" t="s">
        <v>89</v>
      </c>
      <c r="AV1173" s="13" t="s">
        <v>89</v>
      </c>
      <c r="AW1173" s="13" t="s">
        <v>41</v>
      </c>
      <c r="AX1173" s="13" t="s">
        <v>78</v>
      </c>
      <c r="AY1173" s="238" t="s">
        <v>183</v>
      </c>
    </row>
    <row r="1174" spans="2:51" s="14" customFormat="1" ht="13.5">
      <c r="B1174" s="239"/>
      <c r="C1174" s="240"/>
      <c r="D1174" s="252" t="s">
        <v>192</v>
      </c>
      <c r="E1174" s="262" t="s">
        <v>34</v>
      </c>
      <c r="F1174" s="263" t="s">
        <v>195</v>
      </c>
      <c r="G1174" s="240"/>
      <c r="H1174" s="264">
        <v>23.888</v>
      </c>
      <c r="I1174" s="244"/>
      <c r="J1174" s="240"/>
      <c r="K1174" s="240"/>
      <c r="L1174" s="245"/>
      <c r="M1174" s="246"/>
      <c r="N1174" s="247"/>
      <c r="O1174" s="247"/>
      <c r="P1174" s="247"/>
      <c r="Q1174" s="247"/>
      <c r="R1174" s="247"/>
      <c r="S1174" s="247"/>
      <c r="T1174" s="248"/>
      <c r="AT1174" s="249" t="s">
        <v>192</v>
      </c>
      <c r="AU1174" s="249" t="s">
        <v>89</v>
      </c>
      <c r="AV1174" s="14" t="s">
        <v>196</v>
      </c>
      <c r="AW1174" s="14" t="s">
        <v>41</v>
      </c>
      <c r="AX1174" s="14" t="s">
        <v>85</v>
      </c>
      <c r="AY1174" s="249" t="s">
        <v>183</v>
      </c>
    </row>
    <row r="1175" spans="2:65" s="1" customFormat="1" ht="25.5" customHeight="1">
      <c r="B1175" s="43"/>
      <c r="C1175" s="265" t="s">
        <v>1608</v>
      </c>
      <c r="D1175" s="265" t="s">
        <v>418</v>
      </c>
      <c r="E1175" s="266" t="s">
        <v>1609</v>
      </c>
      <c r="F1175" s="267" t="s">
        <v>1610</v>
      </c>
      <c r="G1175" s="268" t="s">
        <v>188</v>
      </c>
      <c r="H1175" s="269">
        <v>7.883</v>
      </c>
      <c r="I1175" s="270"/>
      <c r="J1175" s="271">
        <f>ROUND(I1175*H1175,2)</f>
        <v>0</v>
      </c>
      <c r="K1175" s="267" t="s">
        <v>189</v>
      </c>
      <c r="L1175" s="272"/>
      <c r="M1175" s="273" t="s">
        <v>34</v>
      </c>
      <c r="N1175" s="274" t="s">
        <v>49</v>
      </c>
      <c r="O1175" s="44"/>
      <c r="P1175" s="213">
        <f>O1175*H1175</f>
        <v>0</v>
      </c>
      <c r="Q1175" s="213">
        <v>0.025</v>
      </c>
      <c r="R1175" s="213">
        <f>Q1175*H1175</f>
        <v>0.197075</v>
      </c>
      <c r="S1175" s="213">
        <v>0</v>
      </c>
      <c r="T1175" s="214">
        <f>S1175*H1175</f>
        <v>0</v>
      </c>
      <c r="AR1175" s="25" t="s">
        <v>388</v>
      </c>
      <c r="AT1175" s="25" t="s">
        <v>418</v>
      </c>
      <c r="AU1175" s="25" t="s">
        <v>89</v>
      </c>
      <c r="AY1175" s="25" t="s">
        <v>183</v>
      </c>
      <c r="BE1175" s="215">
        <f>IF(N1175="základní",J1175,0)</f>
        <v>0</v>
      </c>
      <c r="BF1175" s="215">
        <f>IF(N1175="snížená",J1175,0)</f>
        <v>0</v>
      </c>
      <c r="BG1175" s="215">
        <f>IF(N1175="zákl. přenesená",J1175,0)</f>
        <v>0</v>
      </c>
      <c r="BH1175" s="215">
        <f>IF(N1175="sníž. přenesená",J1175,0)</f>
        <v>0</v>
      </c>
      <c r="BI1175" s="215">
        <f>IF(N1175="nulová",J1175,0)</f>
        <v>0</v>
      </c>
      <c r="BJ1175" s="25" t="s">
        <v>85</v>
      </c>
      <c r="BK1175" s="215">
        <f>ROUND(I1175*H1175,2)</f>
        <v>0</v>
      </c>
      <c r="BL1175" s="25" t="s">
        <v>282</v>
      </c>
      <c r="BM1175" s="25" t="s">
        <v>1611</v>
      </c>
    </row>
    <row r="1176" spans="2:51" s="13" customFormat="1" ht="13.5">
      <c r="B1176" s="228"/>
      <c r="C1176" s="229"/>
      <c r="D1176" s="252" t="s">
        <v>192</v>
      </c>
      <c r="E1176" s="229"/>
      <c r="F1176" s="275" t="s">
        <v>1612</v>
      </c>
      <c r="G1176" s="229"/>
      <c r="H1176" s="276">
        <v>7.883</v>
      </c>
      <c r="I1176" s="233"/>
      <c r="J1176" s="229"/>
      <c r="K1176" s="229"/>
      <c r="L1176" s="234"/>
      <c r="M1176" s="235"/>
      <c r="N1176" s="236"/>
      <c r="O1176" s="236"/>
      <c r="P1176" s="236"/>
      <c r="Q1176" s="236"/>
      <c r="R1176" s="236"/>
      <c r="S1176" s="236"/>
      <c r="T1176" s="237"/>
      <c r="AT1176" s="238" t="s">
        <v>192</v>
      </c>
      <c r="AU1176" s="238" t="s">
        <v>89</v>
      </c>
      <c r="AV1176" s="13" t="s">
        <v>89</v>
      </c>
      <c r="AW1176" s="13" t="s">
        <v>6</v>
      </c>
      <c r="AX1176" s="13" t="s">
        <v>85</v>
      </c>
      <c r="AY1176" s="238" t="s">
        <v>183</v>
      </c>
    </row>
    <row r="1177" spans="2:65" s="1" customFormat="1" ht="25.5" customHeight="1">
      <c r="B1177" s="43"/>
      <c r="C1177" s="204" t="s">
        <v>1613</v>
      </c>
      <c r="D1177" s="204" t="s">
        <v>185</v>
      </c>
      <c r="E1177" s="205" t="s">
        <v>1614</v>
      </c>
      <c r="F1177" s="206" t="s">
        <v>1615</v>
      </c>
      <c r="G1177" s="207" t="s">
        <v>291</v>
      </c>
      <c r="H1177" s="208">
        <v>23.888</v>
      </c>
      <c r="I1177" s="209"/>
      <c r="J1177" s="210">
        <f>ROUND(I1177*H1177,2)</f>
        <v>0</v>
      </c>
      <c r="K1177" s="206" t="s">
        <v>189</v>
      </c>
      <c r="L1177" s="63"/>
      <c r="M1177" s="211" t="s">
        <v>34</v>
      </c>
      <c r="N1177" s="212" t="s">
        <v>49</v>
      </c>
      <c r="O1177" s="44"/>
      <c r="P1177" s="213">
        <f>O1177*H1177</f>
        <v>0</v>
      </c>
      <c r="Q1177" s="213">
        <v>0</v>
      </c>
      <c r="R1177" s="213">
        <f>Q1177*H1177</f>
        <v>0</v>
      </c>
      <c r="S1177" s="213">
        <v>0</v>
      </c>
      <c r="T1177" s="214">
        <f>S1177*H1177</f>
        <v>0</v>
      </c>
      <c r="AR1177" s="25" t="s">
        <v>282</v>
      </c>
      <c r="AT1177" s="25" t="s">
        <v>185</v>
      </c>
      <c r="AU1177" s="25" t="s">
        <v>89</v>
      </c>
      <c r="AY1177" s="25" t="s">
        <v>183</v>
      </c>
      <c r="BE1177" s="215">
        <f>IF(N1177="základní",J1177,0)</f>
        <v>0</v>
      </c>
      <c r="BF1177" s="215">
        <f>IF(N1177="snížená",J1177,0)</f>
        <v>0</v>
      </c>
      <c r="BG1177" s="215">
        <f>IF(N1177="zákl. přenesená",J1177,0)</f>
        <v>0</v>
      </c>
      <c r="BH1177" s="215">
        <f>IF(N1177="sníž. přenesená",J1177,0)</f>
        <v>0</v>
      </c>
      <c r="BI1177" s="215">
        <f>IF(N1177="nulová",J1177,0)</f>
        <v>0</v>
      </c>
      <c r="BJ1177" s="25" t="s">
        <v>85</v>
      </c>
      <c r="BK1177" s="215">
        <f>ROUND(I1177*H1177,2)</f>
        <v>0</v>
      </c>
      <c r="BL1177" s="25" t="s">
        <v>282</v>
      </c>
      <c r="BM1177" s="25" t="s">
        <v>1616</v>
      </c>
    </row>
    <row r="1178" spans="2:51" s="13" customFormat="1" ht="13.5">
      <c r="B1178" s="228"/>
      <c r="C1178" s="229"/>
      <c r="D1178" s="218" t="s">
        <v>192</v>
      </c>
      <c r="E1178" s="230" t="s">
        <v>34</v>
      </c>
      <c r="F1178" s="231" t="s">
        <v>1617</v>
      </c>
      <c r="G1178" s="229"/>
      <c r="H1178" s="232">
        <v>23.888</v>
      </c>
      <c r="I1178" s="233"/>
      <c r="J1178" s="229"/>
      <c r="K1178" s="229"/>
      <c r="L1178" s="234"/>
      <c r="M1178" s="235"/>
      <c r="N1178" s="236"/>
      <c r="O1178" s="236"/>
      <c r="P1178" s="236"/>
      <c r="Q1178" s="236"/>
      <c r="R1178" s="236"/>
      <c r="S1178" s="236"/>
      <c r="T1178" s="237"/>
      <c r="AT1178" s="238" t="s">
        <v>192</v>
      </c>
      <c r="AU1178" s="238" t="s">
        <v>89</v>
      </c>
      <c r="AV1178" s="13" t="s">
        <v>89</v>
      </c>
      <c r="AW1178" s="13" t="s">
        <v>41</v>
      </c>
      <c r="AX1178" s="13" t="s">
        <v>78</v>
      </c>
      <c r="AY1178" s="238" t="s">
        <v>183</v>
      </c>
    </row>
    <row r="1179" spans="2:51" s="14" customFormat="1" ht="13.5">
      <c r="B1179" s="239"/>
      <c r="C1179" s="240"/>
      <c r="D1179" s="252" t="s">
        <v>192</v>
      </c>
      <c r="E1179" s="262" t="s">
        <v>34</v>
      </c>
      <c r="F1179" s="263" t="s">
        <v>195</v>
      </c>
      <c r="G1179" s="240"/>
      <c r="H1179" s="264">
        <v>23.888</v>
      </c>
      <c r="I1179" s="244"/>
      <c r="J1179" s="240"/>
      <c r="K1179" s="240"/>
      <c r="L1179" s="245"/>
      <c r="M1179" s="246"/>
      <c r="N1179" s="247"/>
      <c r="O1179" s="247"/>
      <c r="P1179" s="247"/>
      <c r="Q1179" s="247"/>
      <c r="R1179" s="247"/>
      <c r="S1179" s="247"/>
      <c r="T1179" s="248"/>
      <c r="AT1179" s="249" t="s">
        <v>192</v>
      </c>
      <c r="AU1179" s="249" t="s">
        <v>89</v>
      </c>
      <c r="AV1179" s="14" t="s">
        <v>196</v>
      </c>
      <c r="AW1179" s="14" t="s">
        <v>41</v>
      </c>
      <c r="AX1179" s="14" t="s">
        <v>85</v>
      </c>
      <c r="AY1179" s="249" t="s">
        <v>183</v>
      </c>
    </row>
    <row r="1180" spans="2:65" s="1" customFormat="1" ht="16.5" customHeight="1">
      <c r="B1180" s="43"/>
      <c r="C1180" s="265" t="s">
        <v>1618</v>
      </c>
      <c r="D1180" s="265" t="s">
        <v>418</v>
      </c>
      <c r="E1180" s="266" t="s">
        <v>1619</v>
      </c>
      <c r="F1180" s="267" t="s">
        <v>1620</v>
      </c>
      <c r="G1180" s="268" t="s">
        <v>188</v>
      </c>
      <c r="H1180" s="269">
        <v>1.936</v>
      </c>
      <c r="I1180" s="270"/>
      <c r="J1180" s="271">
        <f>ROUND(I1180*H1180,2)</f>
        <v>0</v>
      </c>
      <c r="K1180" s="267" t="s">
        <v>189</v>
      </c>
      <c r="L1180" s="272"/>
      <c r="M1180" s="273" t="s">
        <v>34</v>
      </c>
      <c r="N1180" s="274" t="s">
        <v>49</v>
      </c>
      <c r="O1180" s="44"/>
      <c r="P1180" s="213">
        <f>O1180*H1180</f>
        <v>0</v>
      </c>
      <c r="Q1180" s="213">
        <v>0.02</v>
      </c>
      <c r="R1180" s="213">
        <f>Q1180*H1180</f>
        <v>0.03872</v>
      </c>
      <c r="S1180" s="213">
        <v>0</v>
      </c>
      <c r="T1180" s="214">
        <f>S1180*H1180</f>
        <v>0</v>
      </c>
      <c r="AR1180" s="25" t="s">
        <v>388</v>
      </c>
      <c r="AT1180" s="25" t="s">
        <v>418</v>
      </c>
      <c r="AU1180" s="25" t="s">
        <v>89</v>
      </c>
      <c r="AY1180" s="25" t="s">
        <v>183</v>
      </c>
      <c r="BE1180" s="215">
        <f>IF(N1180="základní",J1180,0)</f>
        <v>0</v>
      </c>
      <c r="BF1180" s="215">
        <f>IF(N1180="snížená",J1180,0)</f>
        <v>0</v>
      </c>
      <c r="BG1180" s="215">
        <f>IF(N1180="zákl. přenesená",J1180,0)</f>
        <v>0</v>
      </c>
      <c r="BH1180" s="215">
        <f>IF(N1180="sníž. přenesená",J1180,0)</f>
        <v>0</v>
      </c>
      <c r="BI1180" s="215">
        <f>IF(N1180="nulová",J1180,0)</f>
        <v>0</v>
      </c>
      <c r="BJ1180" s="25" t="s">
        <v>85</v>
      </c>
      <c r="BK1180" s="215">
        <f>ROUND(I1180*H1180,2)</f>
        <v>0</v>
      </c>
      <c r="BL1180" s="25" t="s">
        <v>282</v>
      </c>
      <c r="BM1180" s="25" t="s">
        <v>1621</v>
      </c>
    </row>
    <row r="1181" spans="2:51" s="13" customFormat="1" ht="13.5">
      <c r="B1181" s="228"/>
      <c r="C1181" s="229"/>
      <c r="D1181" s="252" t="s">
        <v>192</v>
      </c>
      <c r="E1181" s="229"/>
      <c r="F1181" s="275" t="s">
        <v>1622</v>
      </c>
      <c r="G1181" s="229"/>
      <c r="H1181" s="276">
        <v>1.936</v>
      </c>
      <c r="I1181" s="233"/>
      <c r="J1181" s="229"/>
      <c r="K1181" s="229"/>
      <c r="L1181" s="234"/>
      <c r="M1181" s="235"/>
      <c r="N1181" s="236"/>
      <c r="O1181" s="236"/>
      <c r="P1181" s="236"/>
      <c r="Q1181" s="236"/>
      <c r="R1181" s="236"/>
      <c r="S1181" s="236"/>
      <c r="T1181" s="237"/>
      <c r="AT1181" s="238" t="s">
        <v>192</v>
      </c>
      <c r="AU1181" s="238" t="s">
        <v>89</v>
      </c>
      <c r="AV1181" s="13" t="s">
        <v>89</v>
      </c>
      <c r="AW1181" s="13" t="s">
        <v>6</v>
      </c>
      <c r="AX1181" s="13" t="s">
        <v>85</v>
      </c>
      <c r="AY1181" s="238" t="s">
        <v>183</v>
      </c>
    </row>
    <row r="1182" spans="2:65" s="1" customFormat="1" ht="16.5" customHeight="1">
      <c r="B1182" s="43"/>
      <c r="C1182" s="204" t="s">
        <v>1623</v>
      </c>
      <c r="D1182" s="204" t="s">
        <v>185</v>
      </c>
      <c r="E1182" s="205" t="s">
        <v>1624</v>
      </c>
      <c r="F1182" s="206" t="s">
        <v>1625</v>
      </c>
      <c r="G1182" s="207" t="s">
        <v>344</v>
      </c>
      <c r="H1182" s="208">
        <v>3</v>
      </c>
      <c r="I1182" s="209"/>
      <c r="J1182" s="210">
        <f>ROUND(I1182*H1182,2)</f>
        <v>0</v>
      </c>
      <c r="K1182" s="206" t="s">
        <v>189</v>
      </c>
      <c r="L1182" s="63"/>
      <c r="M1182" s="211" t="s">
        <v>34</v>
      </c>
      <c r="N1182" s="212" t="s">
        <v>49</v>
      </c>
      <c r="O1182" s="44"/>
      <c r="P1182" s="213">
        <f>O1182*H1182</f>
        <v>0</v>
      </c>
      <c r="Q1182" s="213">
        <v>0.00029</v>
      </c>
      <c r="R1182" s="213">
        <f>Q1182*H1182</f>
        <v>0.00087</v>
      </c>
      <c r="S1182" s="213">
        <v>0</v>
      </c>
      <c r="T1182" s="214">
        <f>S1182*H1182</f>
        <v>0</v>
      </c>
      <c r="AR1182" s="25" t="s">
        <v>282</v>
      </c>
      <c r="AT1182" s="25" t="s">
        <v>185</v>
      </c>
      <c r="AU1182" s="25" t="s">
        <v>89</v>
      </c>
      <c r="AY1182" s="25" t="s">
        <v>183</v>
      </c>
      <c r="BE1182" s="215">
        <f>IF(N1182="základní",J1182,0)</f>
        <v>0</v>
      </c>
      <c r="BF1182" s="215">
        <f>IF(N1182="snížená",J1182,0)</f>
        <v>0</v>
      </c>
      <c r="BG1182" s="215">
        <f>IF(N1182="zákl. přenesená",J1182,0)</f>
        <v>0</v>
      </c>
      <c r="BH1182" s="215">
        <f>IF(N1182="sníž. přenesená",J1182,0)</f>
        <v>0</v>
      </c>
      <c r="BI1182" s="215">
        <f>IF(N1182="nulová",J1182,0)</f>
        <v>0</v>
      </c>
      <c r="BJ1182" s="25" t="s">
        <v>85</v>
      </c>
      <c r="BK1182" s="215">
        <f>ROUND(I1182*H1182,2)</f>
        <v>0</v>
      </c>
      <c r="BL1182" s="25" t="s">
        <v>282</v>
      </c>
      <c r="BM1182" s="25" t="s">
        <v>1626</v>
      </c>
    </row>
    <row r="1183" spans="2:51" s="12" customFormat="1" ht="13.5">
      <c r="B1183" s="216"/>
      <c r="C1183" s="217"/>
      <c r="D1183" s="218" t="s">
        <v>192</v>
      </c>
      <c r="E1183" s="219" t="s">
        <v>34</v>
      </c>
      <c r="F1183" s="220" t="s">
        <v>1627</v>
      </c>
      <c r="G1183" s="217"/>
      <c r="H1183" s="221" t="s">
        <v>34</v>
      </c>
      <c r="I1183" s="222"/>
      <c r="J1183" s="217"/>
      <c r="K1183" s="217"/>
      <c r="L1183" s="223"/>
      <c r="M1183" s="224"/>
      <c r="N1183" s="225"/>
      <c r="O1183" s="225"/>
      <c r="P1183" s="225"/>
      <c r="Q1183" s="225"/>
      <c r="R1183" s="225"/>
      <c r="S1183" s="225"/>
      <c r="T1183" s="226"/>
      <c r="AT1183" s="227" t="s">
        <v>192</v>
      </c>
      <c r="AU1183" s="227" t="s">
        <v>89</v>
      </c>
      <c r="AV1183" s="12" t="s">
        <v>85</v>
      </c>
      <c r="AW1183" s="12" t="s">
        <v>41</v>
      </c>
      <c r="AX1183" s="12" t="s">
        <v>78</v>
      </c>
      <c r="AY1183" s="227" t="s">
        <v>183</v>
      </c>
    </row>
    <row r="1184" spans="2:51" s="13" customFormat="1" ht="13.5">
      <c r="B1184" s="228"/>
      <c r="C1184" s="229"/>
      <c r="D1184" s="218" t="s">
        <v>192</v>
      </c>
      <c r="E1184" s="230" t="s">
        <v>34</v>
      </c>
      <c r="F1184" s="231" t="s">
        <v>196</v>
      </c>
      <c r="G1184" s="229"/>
      <c r="H1184" s="232">
        <v>3</v>
      </c>
      <c r="I1184" s="233"/>
      <c r="J1184" s="229"/>
      <c r="K1184" s="229"/>
      <c r="L1184" s="234"/>
      <c r="M1184" s="235"/>
      <c r="N1184" s="236"/>
      <c r="O1184" s="236"/>
      <c r="P1184" s="236"/>
      <c r="Q1184" s="236"/>
      <c r="R1184" s="236"/>
      <c r="S1184" s="236"/>
      <c r="T1184" s="237"/>
      <c r="AT1184" s="238" t="s">
        <v>192</v>
      </c>
      <c r="AU1184" s="238" t="s">
        <v>89</v>
      </c>
      <c r="AV1184" s="13" t="s">
        <v>89</v>
      </c>
      <c r="AW1184" s="13" t="s">
        <v>41</v>
      </c>
      <c r="AX1184" s="13" t="s">
        <v>78</v>
      </c>
      <c r="AY1184" s="238" t="s">
        <v>183</v>
      </c>
    </row>
    <row r="1185" spans="2:51" s="14" customFormat="1" ht="13.5">
      <c r="B1185" s="239"/>
      <c r="C1185" s="240"/>
      <c r="D1185" s="252" t="s">
        <v>192</v>
      </c>
      <c r="E1185" s="262" t="s">
        <v>34</v>
      </c>
      <c r="F1185" s="263" t="s">
        <v>195</v>
      </c>
      <c r="G1185" s="240"/>
      <c r="H1185" s="264">
        <v>3</v>
      </c>
      <c r="I1185" s="244"/>
      <c r="J1185" s="240"/>
      <c r="K1185" s="240"/>
      <c r="L1185" s="245"/>
      <c r="M1185" s="246"/>
      <c r="N1185" s="247"/>
      <c r="O1185" s="247"/>
      <c r="P1185" s="247"/>
      <c r="Q1185" s="247"/>
      <c r="R1185" s="247"/>
      <c r="S1185" s="247"/>
      <c r="T1185" s="248"/>
      <c r="AT1185" s="249" t="s">
        <v>192</v>
      </c>
      <c r="AU1185" s="249" t="s">
        <v>89</v>
      </c>
      <c r="AV1185" s="14" t="s">
        <v>196</v>
      </c>
      <c r="AW1185" s="14" t="s">
        <v>41</v>
      </c>
      <c r="AX1185" s="14" t="s">
        <v>85</v>
      </c>
      <c r="AY1185" s="249" t="s">
        <v>183</v>
      </c>
    </row>
    <row r="1186" spans="2:65" s="1" customFormat="1" ht="25.5" customHeight="1">
      <c r="B1186" s="43"/>
      <c r="C1186" s="204" t="s">
        <v>1628</v>
      </c>
      <c r="D1186" s="204" t="s">
        <v>185</v>
      </c>
      <c r="E1186" s="205" t="s">
        <v>1629</v>
      </c>
      <c r="F1186" s="206" t="s">
        <v>1630</v>
      </c>
      <c r="G1186" s="207" t="s">
        <v>465</v>
      </c>
      <c r="H1186" s="208">
        <v>67.85</v>
      </c>
      <c r="I1186" s="209"/>
      <c r="J1186" s="210">
        <f>ROUND(I1186*H1186,2)</f>
        <v>0</v>
      </c>
      <c r="K1186" s="206" t="s">
        <v>34</v>
      </c>
      <c r="L1186" s="63"/>
      <c r="M1186" s="211" t="s">
        <v>34</v>
      </c>
      <c r="N1186" s="212" t="s">
        <v>49</v>
      </c>
      <c r="O1186" s="44"/>
      <c r="P1186" s="213">
        <f>O1186*H1186</f>
        <v>0</v>
      </c>
      <c r="Q1186" s="213">
        <v>0</v>
      </c>
      <c r="R1186" s="213">
        <f>Q1186*H1186</f>
        <v>0</v>
      </c>
      <c r="S1186" s="213">
        <v>0</v>
      </c>
      <c r="T1186" s="214">
        <f>S1186*H1186</f>
        <v>0</v>
      </c>
      <c r="AR1186" s="25" t="s">
        <v>282</v>
      </c>
      <c r="AT1186" s="25" t="s">
        <v>185</v>
      </c>
      <c r="AU1186" s="25" t="s">
        <v>89</v>
      </c>
      <c r="AY1186" s="25" t="s">
        <v>183</v>
      </c>
      <c r="BE1186" s="215">
        <f>IF(N1186="základní",J1186,0)</f>
        <v>0</v>
      </c>
      <c r="BF1186" s="215">
        <f>IF(N1186="snížená",J1186,0)</f>
        <v>0</v>
      </c>
      <c r="BG1186" s="215">
        <f>IF(N1186="zákl. přenesená",J1186,0)</f>
        <v>0</v>
      </c>
      <c r="BH1186" s="215">
        <f>IF(N1186="sníž. přenesená",J1186,0)</f>
        <v>0</v>
      </c>
      <c r="BI1186" s="215">
        <f>IF(N1186="nulová",J1186,0)</f>
        <v>0</v>
      </c>
      <c r="BJ1186" s="25" t="s">
        <v>85</v>
      </c>
      <c r="BK1186" s="215">
        <f>ROUND(I1186*H1186,2)</f>
        <v>0</v>
      </c>
      <c r="BL1186" s="25" t="s">
        <v>282</v>
      </c>
      <c r="BM1186" s="25" t="s">
        <v>1631</v>
      </c>
    </row>
    <row r="1187" spans="2:51" s="13" customFormat="1" ht="13.5">
      <c r="B1187" s="228"/>
      <c r="C1187" s="229"/>
      <c r="D1187" s="218" t="s">
        <v>192</v>
      </c>
      <c r="E1187" s="230" t="s">
        <v>34</v>
      </c>
      <c r="F1187" s="231" t="s">
        <v>1632</v>
      </c>
      <c r="G1187" s="229"/>
      <c r="H1187" s="232">
        <v>67.85</v>
      </c>
      <c r="I1187" s="233"/>
      <c r="J1187" s="229"/>
      <c r="K1187" s="229"/>
      <c r="L1187" s="234"/>
      <c r="M1187" s="235"/>
      <c r="N1187" s="236"/>
      <c r="O1187" s="236"/>
      <c r="P1187" s="236"/>
      <c r="Q1187" s="236"/>
      <c r="R1187" s="236"/>
      <c r="S1187" s="236"/>
      <c r="T1187" s="237"/>
      <c r="AT1187" s="238" t="s">
        <v>192</v>
      </c>
      <c r="AU1187" s="238" t="s">
        <v>89</v>
      </c>
      <c r="AV1187" s="13" t="s">
        <v>89</v>
      </c>
      <c r="AW1187" s="13" t="s">
        <v>41</v>
      </c>
      <c r="AX1187" s="13" t="s">
        <v>78</v>
      </c>
      <c r="AY1187" s="238" t="s">
        <v>183</v>
      </c>
    </row>
    <row r="1188" spans="2:51" s="14" customFormat="1" ht="13.5">
      <c r="B1188" s="239"/>
      <c r="C1188" s="240"/>
      <c r="D1188" s="252" t="s">
        <v>192</v>
      </c>
      <c r="E1188" s="262" t="s">
        <v>34</v>
      </c>
      <c r="F1188" s="263" t="s">
        <v>195</v>
      </c>
      <c r="G1188" s="240"/>
      <c r="H1188" s="264">
        <v>67.85</v>
      </c>
      <c r="I1188" s="244"/>
      <c r="J1188" s="240"/>
      <c r="K1188" s="240"/>
      <c r="L1188" s="245"/>
      <c r="M1188" s="246"/>
      <c r="N1188" s="247"/>
      <c r="O1188" s="247"/>
      <c r="P1188" s="247"/>
      <c r="Q1188" s="247"/>
      <c r="R1188" s="247"/>
      <c r="S1188" s="247"/>
      <c r="T1188" s="248"/>
      <c r="AT1188" s="249" t="s">
        <v>192</v>
      </c>
      <c r="AU1188" s="249" t="s">
        <v>89</v>
      </c>
      <c r="AV1188" s="14" t="s">
        <v>196</v>
      </c>
      <c r="AW1188" s="14" t="s">
        <v>41</v>
      </c>
      <c r="AX1188" s="14" t="s">
        <v>85</v>
      </c>
      <c r="AY1188" s="249" t="s">
        <v>183</v>
      </c>
    </row>
    <row r="1189" spans="2:65" s="1" customFormat="1" ht="38.25" customHeight="1">
      <c r="B1189" s="43"/>
      <c r="C1189" s="204" t="s">
        <v>1633</v>
      </c>
      <c r="D1189" s="204" t="s">
        <v>185</v>
      </c>
      <c r="E1189" s="205" t="s">
        <v>1634</v>
      </c>
      <c r="F1189" s="206" t="s">
        <v>1635</v>
      </c>
      <c r="G1189" s="207" t="s">
        <v>1510</v>
      </c>
      <c r="H1189" s="279"/>
      <c r="I1189" s="381">
        <f>SUM(J1117:J1186)/100</f>
        <v>0</v>
      </c>
      <c r="J1189" s="210">
        <f>ROUND(I1189*H1189,2)</f>
        <v>0</v>
      </c>
      <c r="K1189" s="206" t="s">
        <v>189</v>
      </c>
      <c r="L1189" s="63"/>
      <c r="M1189" s="211" t="s">
        <v>34</v>
      </c>
      <c r="N1189" s="212" t="s">
        <v>49</v>
      </c>
      <c r="O1189" s="44"/>
      <c r="P1189" s="213">
        <f>O1189*H1189</f>
        <v>0</v>
      </c>
      <c r="Q1189" s="213">
        <v>0</v>
      </c>
      <c r="R1189" s="213">
        <f>Q1189*H1189</f>
        <v>0</v>
      </c>
      <c r="S1189" s="213">
        <v>0</v>
      </c>
      <c r="T1189" s="214">
        <f>S1189*H1189</f>
        <v>0</v>
      </c>
      <c r="AR1189" s="25" t="s">
        <v>282</v>
      </c>
      <c r="AT1189" s="25" t="s">
        <v>185</v>
      </c>
      <c r="AU1189" s="25" t="s">
        <v>89</v>
      </c>
      <c r="AY1189" s="25" t="s">
        <v>183</v>
      </c>
      <c r="BE1189" s="215">
        <f>IF(N1189="základní",J1189,0)</f>
        <v>0</v>
      </c>
      <c r="BF1189" s="215">
        <f>IF(N1189="snížená",J1189,0)</f>
        <v>0</v>
      </c>
      <c r="BG1189" s="215">
        <f>IF(N1189="zákl. přenesená",J1189,0)</f>
        <v>0</v>
      </c>
      <c r="BH1189" s="215">
        <f>IF(N1189="sníž. přenesená",J1189,0)</f>
        <v>0</v>
      </c>
      <c r="BI1189" s="215">
        <f>IF(N1189="nulová",J1189,0)</f>
        <v>0</v>
      </c>
      <c r="BJ1189" s="25" t="s">
        <v>85</v>
      </c>
      <c r="BK1189" s="215">
        <f>ROUND(I1189*H1189,2)</f>
        <v>0</v>
      </c>
      <c r="BL1189" s="25" t="s">
        <v>282</v>
      </c>
      <c r="BM1189" s="25" t="s">
        <v>1636</v>
      </c>
    </row>
    <row r="1190" spans="2:63" s="11" customFormat="1" ht="29.85" customHeight="1">
      <c r="B1190" s="187"/>
      <c r="C1190" s="188"/>
      <c r="D1190" s="201" t="s">
        <v>77</v>
      </c>
      <c r="E1190" s="202" t="s">
        <v>1637</v>
      </c>
      <c r="F1190" s="202" t="s">
        <v>1638</v>
      </c>
      <c r="G1190" s="188"/>
      <c r="H1190" s="188"/>
      <c r="I1190" s="191"/>
      <c r="J1190" s="203">
        <f>BK1190</f>
        <v>0</v>
      </c>
      <c r="K1190" s="188"/>
      <c r="L1190" s="193"/>
      <c r="M1190" s="194"/>
      <c r="N1190" s="195"/>
      <c r="O1190" s="195"/>
      <c r="P1190" s="196">
        <f>SUM(P1191:P1241)</f>
        <v>0</v>
      </c>
      <c r="Q1190" s="195"/>
      <c r="R1190" s="196">
        <f>SUM(R1191:R1241)</f>
        <v>6.95910275</v>
      </c>
      <c r="S1190" s="195"/>
      <c r="T1190" s="197">
        <f>SUM(T1191:T1241)</f>
        <v>0</v>
      </c>
      <c r="AR1190" s="198" t="s">
        <v>89</v>
      </c>
      <c r="AT1190" s="199" t="s">
        <v>77</v>
      </c>
      <c r="AU1190" s="199" t="s">
        <v>85</v>
      </c>
      <c r="AY1190" s="198" t="s">
        <v>183</v>
      </c>
      <c r="BK1190" s="200">
        <f>SUM(BK1191:BK1241)</f>
        <v>0</v>
      </c>
    </row>
    <row r="1191" spans="2:65" s="1" customFormat="1" ht="25.5" customHeight="1">
      <c r="B1191" s="43"/>
      <c r="C1191" s="204" t="s">
        <v>1639</v>
      </c>
      <c r="D1191" s="204" t="s">
        <v>185</v>
      </c>
      <c r="E1191" s="205" t="s">
        <v>1640</v>
      </c>
      <c r="F1191" s="206" t="s">
        <v>1641</v>
      </c>
      <c r="G1191" s="207" t="s">
        <v>291</v>
      </c>
      <c r="H1191" s="208">
        <v>318.24</v>
      </c>
      <c r="I1191" s="209"/>
      <c r="J1191" s="210">
        <f>ROUND(I1191*H1191,2)</f>
        <v>0</v>
      </c>
      <c r="K1191" s="206" t="s">
        <v>189</v>
      </c>
      <c r="L1191" s="63"/>
      <c r="M1191" s="211" t="s">
        <v>34</v>
      </c>
      <c r="N1191" s="212" t="s">
        <v>49</v>
      </c>
      <c r="O1191" s="44"/>
      <c r="P1191" s="213">
        <f>O1191*H1191</f>
        <v>0</v>
      </c>
      <c r="Q1191" s="213">
        <v>0.0003</v>
      </c>
      <c r="R1191" s="213">
        <f>Q1191*H1191</f>
        <v>0.09547199999999999</v>
      </c>
      <c r="S1191" s="213">
        <v>0</v>
      </c>
      <c r="T1191" s="214">
        <f>S1191*H1191</f>
        <v>0</v>
      </c>
      <c r="AR1191" s="25" t="s">
        <v>282</v>
      </c>
      <c r="AT1191" s="25" t="s">
        <v>185</v>
      </c>
      <c r="AU1191" s="25" t="s">
        <v>89</v>
      </c>
      <c r="AY1191" s="25" t="s">
        <v>183</v>
      </c>
      <c r="BE1191" s="215">
        <f>IF(N1191="základní",J1191,0)</f>
        <v>0</v>
      </c>
      <c r="BF1191" s="215">
        <f>IF(N1191="snížená",J1191,0)</f>
        <v>0</v>
      </c>
      <c r="BG1191" s="215">
        <f>IF(N1191="zákl. přenesená",J1191,0)</f>
        <v>0</v>
      </c>
      <c r="BH1191" s="215">
        <f>IF(N1191="sníž. přenesená",J1191,0)</f>
        <v>0</v>
      </c>
      <c r="BI1191" s="215">
        <f>IF(N1191="nulová",J1191,0)</f>
        <v>0</v>
      </c>
      <c r="BJ1191" s="25" t="s">
        <v>85</v>
      </c>
      <c r="BK1191" s="215">
        <f>ROUND(I1191*H1191,2)</f>
        <v>0</v>
      </c>
      <c r="BL1191" s="25" t="s">
        <v>282</v>
      </c>
      <c r="BM1191" s="25" t="s">
        <v>1642</v>
      </c>
    </row>
    <row r="1192" spans="2:51" s="12" customFormat="1" ht="13.5">
      <c r="B1192" s="216"/>
      <c r="C1192" s="217"/>
      <c r="D1192" s="218" t="s">
        <v>192</v>
      </c>
      <c r="E1192" s="219" t="s">
        <v>34</v>
      </c>
      <c r="F1192" s="220" t="s">
        <v>1643</v>
      </c>
      <c r="G1192" s="217"/>
      <c r="H1192" s="221" t="s">
        <v>34</v>
      </c>
      <c r="I1192" s="222"/>
      <c r="J1192" s="217"/>
      <c r="K1192" s="217"/>
      <c r="L1192" s="223"/>
      <c r="M1192" s="224"/>
      <c r="N1192" s="225"/>
      <c r="O1192" s="225"/>
      <c r="P1192" s="225"/>
      <c r="Q1192" s="225"/>
      <c r="R1192" s="225"/>
      <c r="S1192" s="225"/>
      <c r="T1192" s="226"/>
      <c r="AT1192" s="227" t="s">
        <v>192</v>
      </c>
      <c r="AU1192" s="227" t="s">
        <v>89</v>
      </c>
      <c r="AV1192" s="12" t="s">
        <v>85</v>
      </c>
      <c r="AW1192" s="12" t="s">
        <v>41</v>
      </c>
      <c r="AX1192" s="12" t="s">
        <v>78</v>
      </c>
      <c r="AY1192" s="227" t="s">
        <v>183</v>
      </c>
    </row>
    <row r="1193" spans="2:51" s="13" customFormat="1" ht="13.5">
      <c r="B1193" s="228"/>
      <c r="C1193" s="229"/>
      <c r="D1193" s="218" t="s">
        <v>192</v>
      </c>
      <c r="E1193" s="230" t="s">
        <v>34</v>
      </c>
      <c r="F1193" s="231" t="s">
        <v>1644</v>
      </c>
      <c r="G1193" s="229"/>
      <c r="H1193" s="232">
        <v>318.24</v>
      </c>
      <c r="I1193" s="233"/>
      <c r="J1193" s="229"/>
      <c r="K1193" s="229"/>
      <c r="L1193" s="234"/>
      <c r="M1193" s="235"/>
      <c r="N1193" s="236"/>
      <c r="O1193" s="236"/>
      <c r="P1193" s="236"/>
      <c r="Q1193" s="236"/>
      <c r="R1193" s="236"/>
      <c r="S1193" s="236"/>
      <c r="T1193" s="237"/>
      <c r="AT1193" s="238" t="s">
        <v>192</v>
      </c>
      <c r="AU1193" s="238" t="s">
        <v>89</v>
      </c>
      <c r="AV1193" s="13" t="s">
        <v>89</v>
      </c>
      <c r="AW1193" s="13" t="s">
        <v>41</v>
      </c>
      <c r="AX1193" s="13" t="s">
        <v>78</v>
      </c>
      <c r="AY1193" s="238" t="s">
        <v>183</v>
      </c>
    </row>
    <row r="1194" spans="2:51" s="14" customFormat="1" ht="13.5">
      <c r="B1194" s="239"/>
      <c r="C1194" s="240"/>
      <c r="D1194" s="252" t="s">
        <v>192</v>
      </c>
      <c r="E1194" s="262" t="s">
        <v>34</v>
      </c>
      <c r="F1194" s="263" t="s">
        <v>195</v>
      </c>
      <c r="G1194" s="240"/>
      <c r="H1194" s="264">
        <v>318.24</v>
      </c>
      <c r="I1194" s="244"/>
      <c r="J1194" s="240"/>
      <c r="K1194" s="240"/>
      <c r="L1194" s="245"/>
      <c r="M1194" s="246"/>
      <c r="N1194" s="247"/>
      <c r="O1194" s="247"/>
      <c r="P1194" s="247"/>
      <c r="Q1194" s="247"/>
      <c r="R1194" s="247"/>
      <c r="S1194" s="247"/>
      <c r="T1194" s="248"/>
      <c r="AT1194" s="249" t="s">
        <v>192</v>
      </c>
      <c r="AU1194" s="249" t="s">
        <v>89</v>
      </c>
      <c r="AV1194" s="14" t="s">
        <v>196</v>
      </c>
      <c r="AW1194" s="14" t="s">
        <v>41</v>
      </c>
      <c r="AX1194" s="14" t="s">
        <v>85</v>
      </c>
      <c r="AY1194" s="249" t="s">
        <v>183</v>
      </c>
    </row>
    <row r="1195" spans="2:65" s="1" customFormat="1" ht="25.5" customHeight="1">
      <c r="B1195" s="43"/>
      <c r="C1195" s="265" t="s">
        <v>1645</v>
      </c>
      <c r="D1195" s="265" t="s">
        <v>418</v>
      </c>
      <c r="E1195" s="266" t="s">
        <v>1646</v>
      </c>
      <c r="F1195" s="267" t="s">
        <v>1647</v>
      </c>
      <c r="G1195" s="268" t="s">
        <v>291</v>
      </c>
      <c r="H1195" s="269">
        <v>334.152</v>
      </c>
      <c r="I1195" s="270"/>
      <c r="J1195" s="271">
        <f>ROUND(I1195*H1195,2)</f>
        <v>0</v>
      </c>
      <c r="K1195" s="267" t="s">
        <v>189</v>
      </c>
      <c r="L1195" s="272"/>
      <c r="M1195" s="273" t="s">
        <v>34</v>
      </c>
      <c r="N1195" s="274" t="s">
        <v>49</v>
      </c>
      <c r="O1195" s="44"/>
      <c r="P1195" s="213">
        <f>O1195*H1195</f>
        <v>0</v>
      </c>
      <c r="Q1195" s="213">
        <v>0.007</v>
      </c>
      <c r="R1195" s="213">
        <f>Q1195*H1195</f>
        <v>2.339064</v>
      </c>
      <c r="S1195" s="213">
        <v>0</v>
      </c>
      <c r="T1195" s="214">
        <f>S1195*H1195</f>
        <v>0</v>
      </c>
      <c r="AR1195" s="25" t="s">
        <v>388</v>
      </c>
      <c r="AT1195" s="25" t="s">
        <v>418</v>
      </c>
      <c r="AU1195" s="25" t="s">
        <v>89</v>
      </c>
      <c r="AY1195" s="25" t="s">
        <v>183</v>
      </c>
      <c r="BE1195" s="215">
        <f>IF(N1195="základní",J1195,0)</f>
        <v>0</v>
      </c>
      <c r="BF1195" s="215">
        <f>IF(N1195="snížená",J1195,0)</f>
        <v>0</v>
      </c>
      <c r="BG1195" s="215">
        <f>IF(N1195="zákl. přenesená",J1195,0)</f>
        <v>0</v>
      </c>
      <c r="BH1195" s="215">
        <f>IF(N1195="sníž. přenesená",J1195,0)</f>
        <v>0</v>
      </c>
      <c r="BI1195" s="215">
        <f>IF(N1195="nulová",J1195,0)</f>
        <v>0</v>
      </c>
      <c r="BJ1195" s="25" t="s">
        <v>85</v>
      </c>
      <c r="BK1195" s="215">
        <f>ROUND(I1195*H1195,2)</f>
        <v>0</v>
      </c>
      <c r="BL1195" s="25" t="s">
        <v>282</v>
      </c>
      <c r="BM1195" s="25" t="s">
        <v>1648</v>
      </c>
    </row>
    <row r="1196" spans="2:51" s="13" customFormat="1" ht="13.5">
      <c r="B1196" s="228"/>
      <c r="C1196" s="229"/>
      <c r="D1196" s="252" t="s">
        <v>192</v>
      </c>
      <c r="E1196" s="229"/>
      <c r="F1196" s="275" t="s">
        <v>1649</v>
      </c>
      <c r="G1196" s="229"/>
      <c r="H1196" s="276">
        <v>334.152</v>
      </c>
      <c r="I1196" s="233"/>
      <c r="J1196" s="229"/>
      <c r="K1196" s="229"/>
      <c r="L1196" s="234"/>
      <c r="M1196" s="235"/>
      <c r="N1196" s="236"/>
      <c r="O1196" s="236"/>
      <c r="P1196" s="236"/>
      <c r="Q1196" s="236"/>
      <c r="R1196" s="236"/>
      <c r="S1196" s="236"/>
      <c r="T1196" s="237"/>
      <c r="AT1196" s="238" t="s">
        <v>192</v>
      </c>
      <c r="AU1196" s="238" t="s">
        <v>89</v>
      </c>
      <c r="AV1196" s="13" t="s">
        <v>89</v>
      </c>
      <c r="AW1196" s="13" t="s">
        <v>6</v>
      </c>
      <c r="AX1196" s="13" t="s">
        <v>85</v>
      </c>
      <c r="AY1196" s="238" t="s">
        <v>183</v>
      </c>
    </row>
    <row r="1197" spans="2:65" s="1" customFormat="1" ht="25.5" customHeight="1">
      <c r="B1197" s="43"/>
      <c r="C1197" s="265" t="s">
        <v>1650</v>
      </c>
      <c r="D1197" s="265" t="s">
        <v>418</v>
      </c>
      <c r="E1197" s="266" t="s">
        <v>1651</v>
      </c>
      <c r="F1197" s="267" t="s">
        <v>1652</v>
      </c>
      <c r="G1197" s="268" t="s">
        <v>291</v>
      </c>
      <c r="H1197" s="269">
        <v>334.152</v>
      </c>
      <c r="I1197" s="270"/>
      <c r="J1197" s="271">
        <f>ROUND(I1197*H1197,2)</f>
        <v>0</v>
      </c>
      <c r="K1197" s="267" t="s">
        <v>189</v>
      </c>
      <c r="L1197" s="272"/>
      <c r="M1197" s="273" t="s">
        <v>34</v>
      </c>
      <c r="N1197" s="274" t="s">
        <v>49</v>
      </c>
      <c r="O1197" s="44"/>
      <c r="P1197" s="213">
        <f>O1197*H1197</f>
        <v>0</v>
      </c>
      <c r="Q1197" s="213">
        <v>0.008</v>
      </c>
      <c r="R1197" s="213">
        <f>Q1197*H1197</f>
        <v>2.673216</v>
      </c>
      <c r="S1197" s="213">
        <v>0</v>
      </c>
      <c r="T1197" s="214">
        <f>S1197*H1197</f>
        <v>0</v>
      </c>
      <c r="AR1197" s="25" t="s">
        <v>388</v>
      </c>
      <c r="AT1197" s="25" t="s">
        <v>418</v>
      </c>
      <c r="AU1197" s="25" t="s">
        <v>89</v>
      </c>
      <c r="AY1197" s="25" t="s">
        <v>183</v>
      </c>
      <c r="BE1197" s="215">
        <f>IF(N1197="základní",J1197,0)</f>
        <v>0</v>
      </c>
      <c r="BF1197" s="215">
        <f>IF(N1197="snížená",J1197,0)</f>
        <v>0</v>
      </c>
      <c r="BG1197" s="215">
        <f>IF(N1197="zákl. přenesená",J1197,0)</f>
        <v>0</v>
      </c>
      <c r="BH1197" s="215">
        <f>IF(N1197="sníž. přenesená",J1197,0)</f>
        <v>0</v>
      </c>
      <c r="BI1197" s="215">
        <f>IF(N1197="nulová",J1197,0)</f>
        <v>0</v>
      </c>
      <c r="BJ1197" s="25" t="s">
        <v>85</v>
      </c>
      <c r="BK1197" s="215">
        <f>ROUND(I1197*H1197,2)</f>
        <v>0</v>
      </c>
      <c r="BL1197" s="25" t="s">
        <v>282</v>
      </c>
      <c r="BM1197" s="25" t="s">
        <v>1653</v>
      </c>
    </row>
    <row r="1198" spans="2:51" s="13" customFormat="1" ht="13.5">
      <c r="B1198" s="228"/>
      <c r="C1198" s="229"/>
      <c r="D1198" s="252" t="s">
        <v>192</v>
      </c>
      <c r="E1198" s="229"/>
      <c r="F1198" s="275" t="s">
        <v>1649</v>
      </c>
      <c r="G1198" s="229"/>
      <c r="H1198" s="276">
        <v>334.152</v>
      </c>
      <c r="I1198" s="233"/>
      <c r="J1198" s="229"/>
      <c r="K1198" s="229"/>
      <c r="L1198" s="234"/>
      <c r="M1198" s="235"/>
      <c r="N1198" s="236"/>
      <c r="O1198" s="236"/>
      <c r="P1198" s="236"/>
      <c r="Q1198" s="236"/>
      <c r="R1198" s="236"/>
      <c r="S1198" s="236"/>
      <c r="T1198" s="237"/>
      <c r="AT1198" s="238" t="s">
        <v>192</v>
      </c>
      <c r="AU1198" s="238" t="s">
        <v>89</v>
      </c>
      <c r="AV1198" s="13" t="s">
        <v>89</v>
      </c>
      <c r="AW1198" s="13" t="s">
        <v>6</v>
      </c>
      <c r="AX1198" s="13" t="s">
        <v>85</v>
      </c>
      <c r="AY1198" s="238" t="s">
        <v>183</v>
      </c>
    </row>
    <row r="1199" spans="2:65" s="1" customFormat="1" ht="25.5" customHeight="1">
      <c r="B1199" s="43"/>
      <c r="C1199" s="204" t="s">
        <v>1654</v>
      </c>
      <c r="D1199" s="204" t="s">
        <v>185</v>
      </c>
      <c r="E1199" s="205" t="s">
        <v>1655</v>
      </c>
      <c r="F1199" s="206" t="s">
        <v>1656</v>
      </c>
      <c r="G1199" s="207" t="s">
        <v>291</v>
      </c>
      <c r="H1199" s="208">
        <v>290.336</v>
      </c>
      <c r="I1199" s="209"/>
      <c r="J1199" s="210">
        <f>ROUND(I1199*H1199,2)</f>
        <v>0</v>
      </c>
      <c r="K1199" s="206" t="s">
        <v>189</v>
      </c>
      <c r="L1199" s="63"/>
      <c r="M1199" s="211" t="s">
        <v>34</v>
      </c>
      <c r="N1199" s="212" t="s">
        <v>49</v>
      </c>
      <c r="O1199" s="44"/>
      <c r="P1199" s="213">
        <f>O1199*H1199</f>
        <v>0</v>
      </c>
      <c r="Q1199" s="213">
        <v>0</v>
      </c>
      <c r="R1199" s="213">
        <f>Q1199*H1199</f>
        <v>0</v>
      </c>
      <c r="S1199" s="213">
        <v>0</v>
      </c>
      <c r="T1199" s="214">
        <f>S1199*H1199</f>
        <v>0</v>
      </c>
      <c r="AR1199" s="25" t="s">
        <v>282</v>
      </c>
      <c r="AT1199" s="25" t="s">
        <v>185</v>
      </c>
      <c r="AU1199" s="25" t="s">
        <v>89</v>
      </c>
      <c r="AY1199" s="25" t="s">
        <v>183</v>
      </c>
      <c r="BE1199" s="215">
        <f>IF(N1199="základní",J1199,0)</f>
        <v>0</v>
      </c>
      <c r="BF1199" s="215">
        <f>IF(N1199="snížená",J1199,0)</f>
        <v>0</v>
      </c>
      <c r="BG1199" s="215">
        <f>IF(N1199="zákl. přenesená",J1199,0)</f>
        <v>0</v>
      </c>
      <c r="BH1199" s="215">
        <f>IF(N1199="sníž. přenesená",J1199,0)</f>
        <v>0</v>
      </c>
      <c r="BI1199" s="215">
        <f>IF(N1199="nulová",J1199,0)</f>
        <v>0</v>
      </c>
      <c r="BJ1199" s="25" t="s">
        <v>85</v>
      </c>
      <c r="BK1199" s="215">
        <f>ROUND(I1199*H1199,2)</f>
        <v>0</v>
      </c>
      <c r="BL1199" s="25" t="s">
        <v>282</v>
      </c>
      <c r="BM1199" s="25" t="s">
        <v>1657</v>
      </c>
    </row>
    <row r="1200" spans="2:51" s="12" customFormat="1" ht="13.5">
      <c r="B1200" s="216"/>
      <c r="C1200" s="217"/>
      <c r="D1200" s="218" t="s">
        <v>192</v>
      </c>
      <c r="E1200" s="219" t="s">
        <v>34</v>
      </c>
      <c r="F1200" s="220" t="s">
        <v>1658</v>
      </c>
      <c r="G1200" s="217"/>
      <c r="H1200" s="221" t="s">
        <v>34</v>
      </c>
      <c r="I1200" s="222"/>
      <c r="J1200" s="217"/>
      <c r="K1200" s="217"/>
      <c r="L1200" s="223"/>
      <c r="M1200" s="224"/>
      <c r="N1200" s="225"/>
      <c r="O1200" s="225"/>
      <c r="P1200" s="225"/>
      <c r="Q1200" s="225"/>
      <c r="R1200" s="225"/>
      <c r="S1200" s="225"/>
      <c r="T1200" s="226"/>
      <c r="AT1200" s="227" t="s">
        <v>192</v>
      </c>
      <c r="AU1200" s="227" t="s">
        <v>89</v>
      </c>
      <c r="AV1200" s="12" t="s">
        <v>85</v>
      </c>
      <c r="AW1200" s="12" t="s">
        <v>41</v>
      </c>
      <c r="AX1200" s="12" t="s">
        <v>78</v>
      </c>
      <c r="AY1200" s="227" t="s">
        <v>183</v>
      </c>
    </row>
    <row r="1201" spans="2:51" s="13" customFormat="1" ht="13.5">
      <c r="B1201" s="228"/>
      <c r="C1201" s="229"/>
      <c r="D1201" s="218" t="s">
        <v>192</v>
      </c>
      <c r="E1201" s="230" t="s">
        <v>34</v>
      </c>
      <c r="F1201" s="231" t="s">
        <v>1659</v>
      </c>
      <c r="G1201" s="229"/>
      <c r="H1201" s="232">
        <v>290.336</v>
      </c>
      <c r="I1201" s="233"/>
      <c r="J1201" s="229"/>
      <c r="K1201" s="229"/>
      <c r="L1201" s="234"/>
      <c r="M1201" s="235"/>
      <c r="N1201" s="236"/>
      <c r="O1201" s="236"/>
      <c r="P1201" s="236"/>
      <c r="Q1201" s="236"/>
      <c r="R1201" s="236"/>
      <c r="S1201" s="236"/>
      <c r="T1201" s="237"/>
      <c r="AT1201" s="238" t="s">
        <v>192</v>
      </c>
      <c r="AU1201" s="238" t="s">
        <v>89</v>
      </c>
      <c r="AV1201" s="13" t="s">
        <v>89</v>
      </c>
      <c r="AW1201" s="13" t="s">
        <v>41</v>
      </c>
      <c r="AX1201" s="13" t="s">
        <v>78</v>
      </c>
      <c r="AY1201" s="238" t="s">
        <v>183</v>
      </c>
    </row>
    <row r="1202" spans="2:51" s="14" customFormat="1" ht="13.5">
      <c r="B1202" s="239"/>
      <c r="C1202" s="240"/>
      <c r="D1202" s="252" t="s">
        <v>192</v>
      </c>
      <c r="E1202" s="262" t="s">
        <v>34</v>
      </c>
      <c r="F1202" s="263" t="s">
        <v>195</v>
      </c>
      <c r="G1202" s="240"/>
      <c r="H1202" s="264">
        <v>290.336</v>
      </c>
      <c r="I1202" s="244"/>
      <c r="J1202" s="240"/>
      <c r="K1202" s="240"/>
      <c r="L1202" s="245"/>
      <c r="M1202" s="246"/>
      <c r="N1202" s="247"/>
      <c r="O1202" s="247"/>
      <c r="P1202" s="247"/>
      <c r="Q1202" s="247"/>
      <c r="R1202" s="247"/>
      <c r="S1202" s="247"/>
      <c r="T1202" s="248"/>
      <c r="AT1202" s="249" t="s">
        <v>192</v>
      </c>
      <c r="AU1202" s="249" t="s">
        <v>89</v>
      </c>
      <c r="AV1202" s="14" t="s">
        <v>196</v>
      </c>
      <c r="AW1202" s="14" t="s">
        <v>41</v>
      </c>
      <c r="AX1202" s="14" t="s">
        <v>85</v>
      </c>
      <c r="AY1202" s="249" t="s">
        <v>183</v>
      </c>
    </row>
    <row r="1203" spans="2:65" s="1" customFormat="1" ht="25.5" customHeight="1">
      <c r="B1203" s="43"/>
      <c r="C1203" s="265" t="s">
        <v>1660</v>
      </c>
      <c r="D1203" s="265" t="s">
        <v>418</v>
      </c>
      <c r="E1203" s="266" t="s">
        <v>1661</v>
      </c>
      <c r="F1203" s="267" t="s">
        <v>1662</v>
      </c>
      <c r="G1203" s="268" t="s">
        <v>291</v>
      </c>
      <c r="H1203" s="269">
        <v>304.853</v>
      </c>
      <c r="I1203" s="270"/>
      <c r="J1203" s="271">
        <f>ROUND(I1203*H1203,2)</f>
        <v>0</v>
      </c>
      <c r="K1203" s="267" t="s">
        <v>189</v>
      </c>
      <c r="L1203" s="272"/>
      <c r="M1203" s="273" t="s">
        <v>34</v>
      </c>
      <c r="N1203" s="274" t="s">
        <v>49</v>
      </c>
      <c r="O1203" s="44"/>
      <c r="P1203" s="213">
        <f>O1203*H1203</f>
        <v>0</v>
      </c>
      <c r="Q1203" s="213">
        <v>0.001</v>
      </c>
      <c r="R1203" s="213">
        <f>Q1203*H1203</f>
        <v>0.30485300000000004</v>
      </c>
      <c r="S1203" s="213">
        <v>0</v>
      </c>
      <c r="T1203" s="214">
        <f>S1203*H1203</f>
        <v>0</v>
      </c>
      <c r="AR1203" s="25" t="s">
        <v>388</v>
      </c>
      <c r="AT1203" s="25" t="s">
        <v>418</v>
      </c>
      <c r="AU1203" s="25" t="s">
        <v>89</v>
      </c>
      <c r="AY1203" s="25" t="s">
        <v>183</v>
      </c>
      <c r="BE1203" s="215">
        <f>IF(N1203="základní",J1203,0)</f>
        <v>0</v>
      </c>
      <c r="BF1203" s="215">
        <f>IF(N1203="snížená",J1203,0)</f>
        <v>0</v>
      </c>
      <c r="BG1203" s="215">
        <f>IF(N1203="zákl. přenesená",J1203,0)</f>
        <v>0</v>
      </c>
      <c r="BH1203" s="215">
        <f>IF(N1203="sníž. přenesená",J1203,0)</f>
        <v>0</v>
      </c>
      <c r="BI1203" s="215">
        <f>IF(N1203="nulová",J1203,0)</f>
        <v>0</v>
      </c>
      <c r="BJ1203" s="25" t="s">
        <v>85</v>
      </c>
      <c r="BK1203" s="215">
        <f>ROUND(I1203*H1203,2)</f>
        <v>0</v>
      </c>
      <c r="BL1203" s="25" t="s">
        <v>282</v>
      </c>
      <c r="BM1203" s="25" t="s">
        <v>1663</v>
      </c>
    </row>
    <row r="1204" spans="2:51" s="13" customFormat="1" ht="13.5">
      <c r="B1204" s="228"/>
      <c r="C1204" s="229"/>
      <c r="D1204" s="252" t="s">
        <v>192</v>
      </c>
      <c r="E1204" s="229"/>
      <c r="F1204" s="275" t="s">
        <v>1664</v>
      </c>
      <c r="G1204" s="229"/>
      <c r="H1204" s="276">
        <v>304.853</v>
      </c>
      <c r="I1204" s="233"/>
      <c r="J1204" s="229"/>
      <c r="K1204" s="229"/>
      <c r="L1204" s="234"/>
      <c r="M1204" s="235"/>
      <c r="N1204" s="236"/>
      <c r="O1204" s="236"/>
      <c r="P1204" s="236"/>
      <c r="Q1204" s="236"/>
      <c r="R1204" s="236"/>
      <c r="S1204" s="236"/>
      <c r="T1204" s="237"/>
      <c r="AT1204" s="238" t="s">
        <v>192</v>
      </c>
      <c r="AU1204" s="238" t="s">
        <v>89</v>
      </c>
      <c r="AV1204" s="13" t="s">
        <v>89</v>
      </c>
      <c r="AW1204" s="13" t="s">
        <v>6</v>
      </c>
      <c r="AX1204" s="13" t="s">
        <v>85</v>
      </c>
      <c r="AY1204" s="238" t="s">
        <v>183</v>
      </c>
    </row>
    <row r="1205" spans="2:65" s="1" customFormat="1" ht="25.5" customHeight="1">
      <c r="B1205" s="43"/>
      <c r="C1205" s="204" t="s">
        <v>1665</v>
      </c>
      <c r="D1205" s="204" t="s">
        <v>185</v>
      </c>
      <c r="E1205" s="205" t="s">
        <v>1666</v>
      </c>
      <c r="F1205" s="206" t="s">
        <v>1667</v>
      </c>
      <c r="G1205" s="207" t="s">
        <v>291</v>
      </c>
      <c r="H1205" s="208">
        <v>306.626</v>
      </c>
      <c r="I1205" s="209"/>
      <c r="J1205" s="210">
        <f>ROUND(I1205*H1205,2)</f>
        <v>0</v>
      </c>
      <c r="K1205" s="206" t="s">
        <v>189</v>
      </c>
      <c r="L1205" s="63"/>
      <c r="M1205" s="211" t="s">
        <v>34</v>
      </c>
      <c r="N1205" s="212" t="s">
        <v>49</v>
      </c>
      <c r="O1205" s="44"/>
      <c r="P1205" s="213">
        <f>O1205*H1205</f>
        <v>0</v>
      </c>
      <c r="Q1205" s="213">
        <v>0</v>
      </c>
      <c r="R1205" s="213">
        <f>Q1205*H1205</f>
        <v>0</v>
      </c>
      <c r="S1205" s="213">
        <v>0</v>
      </c>
      <c r="T1205" s="214">
        <f>S1205*H1205</f>
        <v>0</v>
      </c>
      <c r="AR1205" s="25" t="s">
        <v>282</v>
      </c>
      <c r="AT1205" s="25" t="s">
        <v>185</v>
      </c>
      <c r="AU1205" s="25" t="s">
        <v>89</v>
      </c>
      <c r="AY1205" s="25" t="s">
        <v>183</v>
      </c>
      <c r="BE1205" s="215">
        <f>IF(N1205="základní",J1205,0)</f>
        <v>0</v>
      </c>
      <c r="BF1205" s="215">
        <f>IF(N1205="snížená",J1205,0)</f>
        <v>0</v>
      </c>
      <c r="BG1205" s="215">
        <f>IF(N1205="zákl. přenesená",J1205,0)</f>
        <v>0</v>
      </c>
      <c r="BH1205" s="215">
        <f>IF(N1205="sníž. přenesená",J1205,0)</f>
        <v>0</v>
      </c>
      <c r="BI1205" s="215">
        <f>IF(N1205="nulová",J1205,0)</f>
        <v>0</v>
      </c>
      <c r="BJ1205" s="25" t="s">
        <v>85</v>
      </c>
      <c r="BK1205" s="215">
        <f>ROUND(I1205*H1205,2)</f>
        <v>0</v>
      </c>
      <c r="BL1205" s="25" t="s">
        <v>282</v>
      </c>
      <c r="BM1205" s="25" t="s">
        <v>1668</v>
      </c>
    </row>
    <row r="1206" spans="2:51" s="12" customFormat="1" ht="13.5">
      <c r="B1206" s="216"/>
      <c r="C1206" s="217"/>
      <c r="D1206" s="218" t="s">
        <v>192</v>
      </c>
      <c r="E1206" s="219" t="s">
        <v>34</v>
      </c>
      <c r="F1206" s="220" t="s">
        <v>1669</v>
      </c>
      <c r="G1206" s="217"/>
      <c r="H1206" s="221" t="s">
        <v>34</v>
      </c>
      <c r="I1206" s="222"/>
      <c r="J1206" s="217"/>
      <c r="K1206" s="217"/>
      <c r="L1206" s="223"/>
      <c r="M1206" s="224"/>
      <c r="N1206" s="225"/>
      <c r="O1206" s="225"/>
      <c r="P1206" s="225"/>
      <c r="Q1206" s="225"/>
      <c r="R1206" s="225"/>
      <c r="S1206" s="225"/>
      <c r="T1206" s="226"/>
      <c r="AT1206" s="227" t="s">
        <v>192</v>
      </c>
      <c r="AU1206" s="227" t="s">
        <v>89</v>
      </c>
      <c r="AV1206" s="12" t="s">
        <v>85</v>
      </c>
      <c r="AW1206" s="12" t="s">
        <v>41</v>
      </c>
      <c r="AX1206" s="12" t="s">
        <v>78</v>
      </c>
      <c r="AY1206" s="227" t="s">
        <v>183</v>
      </c>
    </row>
    <row r="1207" spans="2:51" s="13" customFormat="1" ht="13.5">
      <c r="B1207" s="228"/>
      <c r="C1207" s="229"/>
      <c r="D1207" s="218" t="s">
        <v>192</v>
      </c>
      <c r="E1207" s="230" t="s">
        <v>34</v>
      </c>
      <c r="F1207" s="231" t="s">
        <v>1670</v>
      </c>
      <c r="G1207" s="229"/>
      <c r="H1207" s="232">
        <v>104.186</v>
      </c>
      <c r="I1207" s="233"/>
      <c r="J1207" s="229"/>
      <c r="K1207" s="229"/>
      <c r="L1207" s="234"/>
      <c r="M1207" s="235"/>
      <c r="N1207" s="236"/>
      <c r="O1207" s="236"/>
      <c r="P1207" s="236"/>
      <c r="Q1207" s="236"/>
      <c r="R1207" s="236"/>
      <c r="S1207" s="236"/>
      <c r="T1207" s="237"/>
      <c r="AT1207" s="238" t="s">
        <v>192</v>
      </c>
      <c r="AU1207" s="238" t="s">
        <v>89</v>
      </c>
      <c r="AV1207" s="13" t="s">
        <v>89</v>
      </c>
      <c r="AW1207" s="13" t="s">
        <v>41</v>
      </c>
      <c r="AX1207" s="13" t="s">
        <v>78</v>
      </c>
      <c r="AY1207" s="238" t="s">
        <v>183</v>
      </c>
    </row>
    <row r="1208" spans="2:51" s="12" customFormat="1" ht="13.5">
      <c r="B1208" s="216"/>
      <c r="C1208" s="217"/>
      <c r="D1208" s="218" t="s">
        <v>192</v>
      </c>
      <c r="E1208" s="219" t="s">
        <v>34</v>
      </c>
      <c r="F1208" s="220" t="s">
        <v>1671</v>
      </c>
      <c r="G1208" s="217"/>
      <c r="H1208" s="221" t="s">
        <v>34</v>
      </c>
      <c r="I1208" s="222"/>
      <c r="J1208" s="217"/>
      <c r="K1208" s="217"/>
      <c r="L1208" s="223"/>
      <c r="M1208" s="224"/>
      <c r="N1208" s="225"/>
      <c r="O1208" s="225"/>
      <c r="P1208" s="225"/>
      <c r="Q1208" s="225"/>
      <c r="R1208" s="225"/>
      <c r="S1208" s="225"/>
      <c r="T1208" s="226"/>
      <c r="AT1208" s="227" t="s">
        <v>192</v>
      </c>
      <c r="AU1208" s="227" t="s">
        <v>89</v>
      </c>
      <c r="AV1208" s="12" t="s">
        <v>85</v>
      </c>
      <c r="AW1208" s="12" t="s">
        <v>41</v>
      </c>
      <c r="AX1208" s="12" t="s">
        <v>78</v>
      </c>
      <c r="AY1208" s="227" t="s">
        <v>183</v>
      </c>
    </row>
    <row r="1209" spans="2:51" s="13" customFormat="1" ht="13.5">
      <c r="B1209" s="228"/>
      <c r="C1209" s="229"/>
      <c r="D1209" s="218" t="s">
        <v>192</v>
      </c>
      <c r="E1209" s="230" t="s">
        <v>34</v>
      </c>
      <c r="F1209" s="231" t="s">
        <v>1672</v>
      </c>
      <c r="G1209" s="229"/>
      <c r="H1209" s="232">
        <v>202.44</v>
      </c>
      <c r="I1209" s="233"/>
      <c r="J1209" s="229"/>
      <c r="K1209" s="229"/>
      <c r="L1209" s="234"/>
      <c r="M1209" s="235"/>
      <c r="N1209" s="236"/>
      <c r="O1209" s="236"/>
      <c r="P1209" s="236"/>
      <c r="Q1209" s="236"/>
      <c r="R1209" s="236"/>
      <c r="S1209" s="236"/>
      <c r="T1209" s="237"/>
      <c r="AT1209" s="238" t="s">
        <v>192</v>
      </c>
      <c r="AU1209" s="238" t="s">
        <v>89</v>
      </c>
      <c r="AV1209" s="13" t="s">
        <v>89</v>
      </c>
      <c r="AW1209" s="13" t="s">
        <v>41</v>
      </c>
      <c r="AX1209" s="13" t="s">
        <v>78</v>
      </c>
      <c r="AY1209" s="238" t="s">
        <v>183</v>
      </c>
    </row>
    <row r="1210" spans="2:51" s="14" customFormat="1" ht="13.5">
      <c r="B1210" s="239"/>
      <c r="C1210" s="240"/>
      <c r="D1210" s="252" t="s">
        <v>192</v>
      </c>
      <c r="E1210" s="262" t="s">
        <v>34</v>
      </c>
      <c r="F1210" s="263" t="s">
        <v>195</v>
      </c>
      <c r="G1210" s="240"/>
      <c r="H1210" s="264">
        <v>306.626</v>
      </c>
      <c r="I1210" s="244"/>
      <c r="J1210" s="240"/>
      <c r="K1210" s="240"/>
      <c r="L1210" s="245"/>
      <c r="M1210" s="246"/>
      <c r="N1210" s="247"/>
      <c r="O1210" s="247"/>
      <c r="P1210" s="247"/>
      <c r="Q1210" s="247"/>
      <c r="R1210" s="247"/>
      <c r="S1210" s="247"/>
      <c r="T1210" s="248"/>
      <c r="AT1210" s="249" t="s">
        <v>192</v>
      </c>
      <c r="AU1210" s="249" t="s">
        <v>89</v>
      </c>
      <c r="AV1210" s="14" t="s">
        <v>196</v>
      </c>
      <c r="AW1210" s="14" t="s">
        <v>41</v>
      </c>
      <c r="AX1210" s="14" t="s">
        <v>85</v>
      </c>
      <c r="AY1210" s="249" t="s">
        <v>183</v>
      </c>
    </row>
    <row r="1211" spans="2:65" s="1" customFormat="1" ht="25.5" customHeight="1">
      <c r="B1211" s="43"/>
      <c r="C1211" s="265" t="s">
        <v>1673</v>
      </c>
      <c r="D1211" s="265" t="s">
        <v>418</v>
      </c>
      <c r="E1211" s="266" t="s">
        <v>1674</v>
      </c>
      <c r="F1211" s="267" t="s">
        <v>1675</v>
      </c>
      <c r="G1211" s="268" t="s">
        <v>291</v>
      </c>
      <c r="H1211" s="269">
        <v>109.395</v>
      </c>
      <c r="I1211" s="270"/>
      <c r="J1211" s="271">
        <f>ROUND(I1211*H1211,2)</f>
        <v>0</v>
      </c>
      <c r="K1211" s="267" t="s">
        <v>189</v>
      </c>
      <c r="L1211" s="272"/>
      <c r="M1211" s="273" t="s">
        <v>34</v>
      </c>
      <c r="N1211" s="274" t="s">
        <v>49</v>
      </c>
      <c r="O1211" s="44"/>
      <c r="P1211" s="213">
        <f>O1211*H1211</f>
        <v>0</v>
      </c>
      <c r="Q1211" s="213">
        <v>0.00125</v>
      </c>
      <c r="R1211" s="213">
        <f>Q1211*H1211</f>
        <v>0.13674375</v>
      </c>
      <c r="S1211" s="213">
        <v>0</v>
      </c>
      <c r="T1211" s="214">
        <f>S1211*H1211</f>
        <v>0</v>
      </c>
      <c r="AR1211" s="25" t="s">
        <v>388</v>
      </c>
      <c r="AT1211" s="25" t="s">
        <v>418</v>
      </c>
      <c r="AU1211" s="25" t="s">
        <v>89</v>
      </c>
      <c r="AY1211" s="25" t="s">
        <v>183</v>
      </c>
      <c r="BE1211" s="215">
        <f>IF(N1211="základní",J1211,0)</f>
        <v>0</v>
      </c>
      <c r="BF1211" s="215">
        <f>IF(N1211="snížená",J1211,0)</f>
        <v>0</v>
      </c>
      <c r="BG1211" s="215">
        <f>IF(N1211="zákl. přenesená",J1211,0)</f>
        <v>0</v>
      </c>
      <c r="BH1211" s="215">
        <f>IF(N1211="sníž. přenesená",J1211,0)</f>
        <v>0</v>
      </c>
      <c r="BI1211" s="215">
        <f>IF(N1211="nulová",J1211,0)</f>
        <v>0</v>
      </c>
      <c r="BJ1211" s="25" t="s">
        <v>85</v>
      </c>
      <c r="BK1211" s="215">
        <f>ROUND(I1211*H1211,2)</f>
        <v>0</v>
      </c>
      <c r="BL1211" s="25" t="s">
        <v>282</v>
      </c>
      <c r="BM1211" s="25" t="s">
        <v>1676</v>
      </c>
    </row>
    <row r="1212" spans="2:51" s="13" customFormat="1" ht="13.5">
      <c r="B1212" s="228"/>
      <c r="C1212" s="229"/>
      <c r="D1212" s="252" t="s">
        <v>192</v>
      </c>
      <c r="E1212" s="229"/>
      <c r="F1212" s="275" t="s">
        <v>1677</v>
      </c>
      <c r="G1212" s="229"/>
      <c r="H1212" s="276">
        <v>109.395</v>
      </c>
      <c r="I1212" s="233"/>
      <c r="J1212" s="229"/>
      <c r="K1212" s="229"/>
      <c r="L1212" s="234"/>
      <c r="M1212" s="235"/>
      <c r="N1212" s="236"/>
      <c r="O1212" s="236"/>
      <c r="P1212" s="236"/>
      <c r="Q1212" s="236"/>
      <c r="R1212" s="236"/>
      <c r="S1212" s="236"/>
      <c r="T1212" s="237"/>
      <c r="AT1212" s="238" t="s">
        <v>192</v>
      </c>
      <c r="AU1212" s="238" t="s">
        <v>89</v>
      </c>
      <c r="AV1212" s="13" t="s">
        <v>89</v>
      </c>
      <c r="AW1212" s="13" t="s">
        <v>6</v>
      </c>
      <c r="AX1212" s="13" t="s">
        <v>85</v>
      </c>
      <c r="AY1212" s="238" t="s">
        <v>183</v>
      </c>
    </row>
    <row r="1213" spans="2:65" s="1" customFormat="1" ht="25.5" customHeight="1">
      <c r="B1213" s="43"/>
      <c r="C1213" s="265" t="s">
        <v>1678</v>
      </c>
      <c r="D1213" s="265" t="s">
        <v>418</v>
      </c>
      <c r="E1213" s="266" t="s">
        <v>1679</v>
      </c>
      <c r="F1213" s="267" t="s">
        <v>1680</v>
      </c>
      <c r="G1213" s="268" t="s">
        <v>291</v>
      </c>
      <c r="H1213" s="269">
        <v>212.562</v>
      </c>
      <c r="I1213" s="270"/>
      <c r="J1213" s="271">
        <f>ROUND(I1213*H1213,2)</f>
        <v>0</v>
      </c>
      <c r="K1213" s="267" t="s">
        <v>189</v>
      </c>
      <c r="L1213" s="272"/>
      <c r="M1213" s="273" t="s">
        <v>34</v>
      </c>
      <c r="N1213" s="274" t="s">
        <v>49</v>
      </c>
      <c r="O1213" s="44"/>
      <c r="P1213" s="213">
        <f>O1213*H1213</f>
        <v>0</v>
      </c>
      <c r="Q1213" s="213">
        <v>0.0015</v>
      </c>
      <c r="R1213" s="213">
        <f>Q1213*H1213</f>
        <v>0.31884300000000004</v>
      </c>
      <c r="S1213" s="213">
        <v>0</v>
      </c>
      <c r="T1213" s="214">
        <f>S1213*H1213</f>
        <v>0</v>
      </c>
      <c r="AR1213" s="25" t="s">
        <v>388</v>
      </c>
      <c r="AT1213" s="25" t="s">
        <v>418</v>
      </c>
      <c r="AU1213" s="25" t="s">
        <v>89</v>
      </c>
      <c r="AY1213" s="25" t="s">
        <v>183</v>
      </c>
      <c r="BE1213" s="215">
        <f>IF(N1213="základní",J1213,0)</f>
        <v>0</v>
      </c>
      <c r="BF1213" s="215">
        <f>IF(N1213="snížená",J1213,0)</f>
        <v>0</v>
      </c>
      <c r="BG1213" s="215">
        <f>IF(N1213="zákl. přenesená",J1213,0)</f>
        <v>0</v>
      </c>
      <c r="BH1213" s="215">
        <f>IF(N1213="sníž. přenesená",J1213,0)</f>
        <v>0</v>
      </c>
      <c r="BI1213" s="215">
        <f>IF(N1213="nulová",J1213,0)</f>
        <v>0</v>
      </c>
      <c r="BJ1213" s="25" t="s">
        <v>85</v>
      </c>
      <c r="BK1213" s="215">
        <f>ROUND(I1213*H1213,2)</f>
        <v>0</v>
      </c>
      <c r="BL1213" s="25" t="s">
        <v>282</v>
      </c>
      <c r="BM1213" s="25" t="s">
        <v>1681</v>
      </c>
    </row>
    <row r="1214" spans="2:51" s="13" customFormat="1" ht="13.5">
      <c r="B1214" s="228"/>
      <c r="C1214" s="229"/>
      <c r="D1214" s="252" t="s">
        <v>192</v>
      </c>
      <c r="E1214" s="229"/>
      <c r="F1214" s="275" t="s">
        <v>1682</v>
      </c>
      <c r="G1214" s="229"/>
      <c r="H1214" s="276">
        <v>212.562</v>
      </c>
      <c r="I1214" s="233"/>
      <c r="J1214" s="229"/>
      <c r="K1214" s="229"/>
      <c r="L1214" s="234"/>
      <c r="M1214" s="235"/>
      <c r="N1214" s="236"/>
      <c r="O1214" s="236"/>
      <c r="P1214" s="236"/>
      <c r="Q1214" s="236"/>
      <c r="R1214" s="236"/>
      <c r="S1214" s="236"/>
      <c r="T1214" s="237"/>
      <c r="AT1214" s="238" t="s">
        <v>192</v>
      </c>
      <c r="AU1214" s="238" t="s">
        <v>89</v>
      </c>
      <c r="AV1214" s="13" t="s">
        <v>89</v>
      </c>
      <c r="AW1214" s="13" t="s">
        <v>6</v>
      </c>
      <c r="AX1214" s="13" t="s">
        <v>85</v>
      </c>
      <c r="AY1214" s="238" t="s">
        <v>183</v>
      </c>
    </row>
    <row r="1215" spans="2:65" s="1" customFormat="1" ht="25.5" customHeight="1">
      <c r="B1215" s="43"/>
      <c r="C1215" s="265" t="s">
        <v>1683</v>
      </c>
      <c r="D1215" s="265" t="s">
        <v>418</v>
      </c>
      <c r="E1215" s="266" t="s">
        <v>1684</v>
      </c>
      <c r="F1215" s="267" t="s">
        <v>1685</v>
      </c>
      <c r="G1215" s="268" t="s">
        <v>291</v>
      </c>
      <c r="H1215" s="269">
        <v>321.957</v>
      </c>
      <c r="I1215" s="270"/>
      <c r="J1215" s="271">
        <f>ROUND(I1215*H1215,2)</f>
        <v>0</v>
      </c>
      <c r="K1215" s="267" t="s">
        <v>189</v>
      </c>
      <c r="L1215" s="272"/>
      <c r="M1215" s="273" t="s">
        <v>34</v>
      </c>
      <c r="N1215" s="274" t="s">
        <v>49</v>
      </c>
      <c r="O1215" s="44"/>
      <c r="P1215" s="213">
        <f>O1215*H1215</f>
        <v>0</v>
      </c>
      <c r="Q1215" s="213">
        <v>0.002</v>
      </c>
      <c r="R1215" s="213">
        <f>Q1215*H1215</f>
        <v>0.643914</v>
      </c>
      <c r="S1215" s="213">
        <v>0</v>
      </c>
      <c r="T1215" s="214">
        <f>S1215*H1215</f>
        <v>0</v>
      </c>
      <c r="AR1215" s="25" t="s">
        <v>388</v>
      </c>
      <c r="AT1215" s="25" t="s">
        <v>418</v>
      </c>
      <c r="AU1215" s="25" t="s">
        <v>89</v>
      </c>
      <c r="AY1215" s="25" t="s">
        <v>183</v>
      </c>
      <c r="BE1215" s="215">
        <f>IF(N1215="základní",J1215,0)</f>
        <v>0</v>
      </c>
      <c r="BF1215" s="215">
        <f>IF(N1215="snížená",J1215,0)</f>
        <v>0</v>
      </c>
      <c r="BG1215" s="215">
        <f>IF(N1215="zákl. přenesená",J1215,0)</f>
        <v>0</v>
      </c>
      <c r="BH1215" s="215">
        <f>IF(N1215="sníž. přenesená",J1215,0)</f>
        <v>0</v>
      </c>
      <c r="BI1215" s="215">
        <f>IF(N1215="nulová",J1215,0)</f>
        <v>0</v>
      </c>
      <c r="BJ1215" s="25" t="s">
        <v>85</v>
      </c>
      <c r="BK1215" s="215">
        <f>ROUND(I1215*H1215,2)</f>
        <v>0</v>
      </c>
      <c r="BL1215" s="25" t="s">
        <v>282</v>
      </c>
      <c r="BM1215" s="25" t="s">
        <v>1686</v>
      </c>
    </row>
    <row r="1216" spans="2:51" s="13" customFormat="1" ht="13.5">
      <c r="B1216" s="228"/>
      <c r="C1216" s="229"/>
      <c r="D1216" s="252" t="s">
        <v>192</v>
      </c>
      <c r="E1216" s="229"/>
      <c r="F1216" s="275" t="s">
        <v>1687</v>
      </c>
      <c r="G1216" s="229"/>
      <c r="H1216" s="276">
        <v>321.957</v>
      </c>
      <c r="I1216" s="233"/>
      <c r="J1216" s="229"/>
      <c r="K1216" s="229"/>
      <c r="L1216" s="234"/>
      <c r="M1216" s="235"/>
      <c r="N1216" s="236"/>
      <c r="O1216" s="236"/>
      <c r="P1216" s="236"/>
      <c r="Q1216" s="236"/>
      <c r="R1216" s="236"/>
      <c r="S1216" s="236"/>
      <c r="T1216" s="237"/>
      <c r="AT1216" s="238" t="s">
        <v>192</v>
      </c>
      <c r="AU1216" s="238" t="s">
        <v>89</v>
      </c>
      <c r="AV1216" s="13" t="s">
        <v>89</v>
      </c>
      <c r="AW1216" s="13" t="s">
        <v>6</v>
      </c>
      <c r="AX1216" s="13" t="s">
        <v>85</v>
      </c>
      <c r="AY1216" s="238" t="s">
        <v>183</v>
      </c>
    </row>
    <row r="1217" spans="2:65" s="1" customFormat="1" ht="16.5" customHeight="1">
      <c r="B1217" s="43"/>
      <c r="C1217" s="204" t="s">
        <v>1688</v>
      </c>
      <c r="D1217" s="204" t="s">
        <v>185</v>
      </c>
      <c r="E1217" s="205" t="s">
        <v>1689</v>
      </c>
      <c r="F1217" s="206" t="s">
        <v>1690</v>
      </c>
      <c r="G1217" s="207" t="s">
        <v>465</v>
      </c>
      <c r="H1217" s="208">
        <v>565</v>
      </c>
      <c r="I1217" s="209"/>
      <c r="J1217" s="210">
        <f>ROUND(I1217*H1217,2)</f>
        <v>0</v>
      </c>
      <c r="K1217" s="206" t="s">
        <v>189</v>
      </c>
      <c r="L1217" s="63"/>
      <c r="M1217" s="211" t="s">
        <v>34</v>
      </c>
      <c r="N1217" s="212" t="s">
        <v>49</v>
      </c>
      <c r="O1217" s="44"/>
      <c r="P1217" s="213">
        <f>O1217*H1217</f>
        <v>0</v>
      </c>
      <c r="Q1217" s="213">
        <v>0</v>
      </c>
      <c r="R1217" s="213">
        <f>Q1217*H1217</f>
        <v>0</v>
      </c>
      <c r="S1217" s="213">
        <v>0</v>
      </c>
      <c r="T1217" s="214">
        <f>S1217*H1217</f>
        <v>0</v>
      </c>
      <c r="AR1217" s="25" t="s">
        <v>282</v>
      </c>
      <c r="AT1217" s="25" t="s">
        <v>185</v>
      </c>
      <c r="AU1217" s="25" t="s">
        <v>89</v>
      </c>
      <c r="AY1217" s="25" t="s">
        <v>183</v>
      </c>
      <c r="BE1217" s="215">
        <f>IF(N1217="základní",J1217,0)</f>
        <v>0</v>
      </c>
      <c r="BF1217" s="215">
        <f>IF(N1217="snížená",J1217,0)</f>
        <v>0</v>
      </c>
      <c r="BG1217" s="215">
        <f>IF(N1217="zákl. přenesená",J1217,0)</f>
        <v>0</v>
      </c>
      <c r="BH1217" s="215">
        <f>IF(N1217="sníž. přenesená",J1217,0)</f>
        <v>0</v>
      </c>
      <c r="BI1217" s="215">
        <f>IF(N1217="nulová",J1217,0)</f>
        <v>0</v>
      </c>
      <c r="BJ1217" s="25" t="s">
        <v>85</v>
      </c>
      <c r="BK1217" s="215">
        <f>ROUND(I1217*H1217,2)</f>
        <v>0</v>
      </c>
      <c r="BL1217" s="25" t="s">
        <v>282</v>
      </c>
      <c r="BM1217" s="25" t="s">
        <v>1691</v>
      </c>
    </row>
    <row r="1218" spans="2:51" s="13" customFormat="1" ht="13.5">
      <c r="B1218" s="228"/>
      <c r="C1218" s="229"/>
      <c r="D1218" s="218" t="s">
        <v>192</v>
      </c>
      <c r="E1218" s="230" t="s">
        <v>34</v>
      </c>
      <c r="F1218" s="231" t="s">
        <v>1692</v>
      </c>
      <c r="G1218" s="229"/>
      <c r="H1218" s="232">
        <v>219</v>
      </c>
      <c r="I1218" s="233"/>
      <c r="J1218" s="229"/>
      <c r="K1218" s="229"/>
      <c r="L1218" s="234"/>
      <c r="M1218" s="235"/>
      <c r="N1218" s="236"/>
      <c r="O1218" s="236"/>
      <c r="P1218" s="236"/>
      <c r="Q1218" s="236"/>
      <c r="R1218" s="236"/>
      <c r="S1218" s="236"/>
      <c r="T1218" s="237"/>
      <c r="AT1218" s="238" t="s">
        <v>192</v>
      </c>
      <c r="AU1218" s="238" t="s">
        <v>89</v>
      </c>
      <c r="AV1218" s="13" t="s">
        <v>89</v>
      </c>
      <c r="AW1218" s="13" t="s">
        <v>41</v>
      </c>
      <c r="AX1218" s="13" t="s">
        <v>78</v>
      </c>
      <c r="AY1218" s="238" t="s">
        <v>183</v>
      </c>
    </row>
    <row r="1219" spans="2:51" s="13" customFormat="1" ht="13.5">
      <c r="B1219" s="228"/>
      <c r="C1219" s="229"/>
      <c r="D1219" s="218" t="s">
        <v>192</v>
      </c>
      <c r="E1219" s="230" t="s">
        <v>34</v>
      </c>
      <c r="F1219" s="231" t="s">
        <v>1693</v>
      </c>
      <c r="G1219" s="229"/>
      <c r="H1219" s="232">
        <v>346</v>
      </c>
      <c r="I1219" s="233"/>
      <c r="J1219" s="229"/>
      <c r="K1219" s="229"/>
      <c r="L1219" s="234"/>
      <c r="M1219" s="235"/>
      <c r="N1219" s="236"/>
      <c r="O1219" s="236"/>
      <c r="P1219" s="236"/>
      <c r="Q1219" s="236"/>
      <c r="R1219" s="236"/>
      <c r="S1219" s="236"/>
      <c r="T1219" s="237"/>
      <c r="AT1219" s="238" t="s">
        <v>192</v>
      </c>
      <c r="AU1219" s="238" t="s">
        <v>89</v>
      </c>
      <c r="AV1219" s="13" t="s">
        <v>89</v>
      </c>
      <c r="AW1219" s="13" t="s">
        <v>41</v>
      </c>
      <c r="AX1219" s="13" t="s">
        <v>78</v>
      </c>
      <c r="AY1219" s="238" t="s">
        <v>183</v>
      </c>
    </row>
    <row r="1220" spans="2:51" s="14" customFormat="1" ht="13.5">
      <c r="B1220" s="239"/>
      <c r="C1220" s="240"/>
      <c r="D1220" s="252" t="s">
        <v>192</v>
      </c>
      <c r="E1220" s="262" t="s">
        <v>34</v>
      </c>
      <c r="F1220" s="263" t="s">
        <v>195</v>
      </c>
      <c r="G1220" s="240"/>
      <c r="H1220" s="264">
        <v>565</v>
      </c>
      <c r="I1220" s="244"/>
      <c r="J1220" s="240"/>
      <c r="K1220" s="240"/>
      <c r="L1220" s="245"/>
      <c r="M1220" s="246"/>
      <c r="N1220" s="247"/>
      <c r="O1220" s="247"/>
      <c r="P1220" s="247"/>
      <c r="Q1220" s="247"/>
      <c r="R1220" s="247"/>
      <c r="S1220" s="247"/>
      <c r="T1220" s="248"/>
      <c r="AT1220" s="249" t="s">
        <v>192</v>
      </c>
      <c r="AU1220" s="249" t="s">
        <v>89</v>
      </c>
      <c r="AV1220" s="14" t="s">
        <v>196</v>
      </c>
      <c r="AW1220" s="14" t="s">
        <v>41</v>
      </c>
      <c r="AX1220" s="14" t="s">
        <v>85</v>
      </c>
      <c r="AY1220" s="249" t="s">
        <v>183</v>
      </c>
    </row>
    <row r="1221" spans="2:65" s="1" customFormat="1" ht="16.5" customHeight="1">
      <c r="B1221" s="43"/>
      <c r="C1221" s="265" t="s">
        <v>1694</v>
      </c>
      <c r="D1221" s="265" t="s">
        <v>418</v>
      </c>
      <c r="E1221" s="266" t="s">
        <v>1695</v>
      </c>
      <c r="F1221" s="267" t="s">
        <v>1696</v>
      </c>
      <c r="G1221" s="268" t="s">
        <v>465</v>
      </c>
      <c r="H1221" s="269">
        <v>363.3</v>
      </c>
      <c r="I1221" s="270"/>
      <c r="J1221" s="271">
        <f>ROUND(I1221*H1221,2)</f>
        <v>0</v>
      </c>
      <c r="K1221" s="267" t="s">
        <v>34</v>
      </c>
      <c r="L1221" s="272"/>
      <c r="M1221" s="273" t="s">
        <v>34</v>
      </c>
      <c r="N1221" s="274" t="s">
        <v>49</v>
      </c>
      <c r="O1221" s="44"/>
      <c r="P1221" s="213">
        <f>O1221*H1221</f>
        <v>0</v>
      </c>
      <c r="Q1221" s="213">
        <v>2E-05</v>
      </c>
      <c r="R1221" s="213">
        <f>Q1221*H1221</f>
        <v>0.007266000000000001</v>
      </c>
      <c r="S1221" s="213">
        <v>0</v>
      </c>
      <c r="T1221" s="214">
        <f>S1221*H1221</f>
        <v>0</v>
      </c>
      <c r="AR1221" s="25" t="s">
        <v>388</v>
      </c>
      <c r="AT1221" s="25" t="s">
        <v>418</v>
      </c>
      <c r="AU1221" s="25" t="s">
        <v>89</v>
      </c>
      <c r="AY1221" s="25" t="s">
        <v>183</v>
      </c>
      <c r="BE1221" s="215">
        <f>IF(N1221="základní",J1221,0)</f>
        <v>0</v>
      </c>
      <c r="BF1221" s="215">
        <f>IF(N1221="snížená",J1221,0)</f>
        <v>0</v>
      </c>
      <c r="BG1221" s="215">
        <f>IF(N1221="zákl. přenesená",J1221,0)</f>
        <v>0</v>
      </c>
      <c r="BH1221" s="215">
        <f>IF(N1221="sníž. přenesená",J1221,0)</f>
        <v>0</v>
      </c>
      <c r="BI1221" s="215">
        <f>IF(N1221="nulová",J1221,0)</f>
        <v>0</v>
      </c>
      <c r="BJ1221" s="25" t="s">
        <v>85</v>
      </c>
      <c r="BK1221" s="215">
        <f>ROUND(I1221*H1221,2)</f>
        <v>0</v>
      </c>
      <c r="BL1221" s="25" t="s">
        <v>282</v>
      </c>
      <c r="BM1221" s="25" t="s">
        <v>1697</v>
      </c>
    </row>
    <row r="1222" spans="2:51" s="13" customFormat="1" ht="13.5">
      <c r="B1222" s="228"/>
      <c r="C1222" s="229"/>
      <c r="D1222" s="252" t="s">
        <v>192</v>
      </c>
      <c r="E1222" s="229"/>
      <c r="F1222" s="275" t="s">
        <v>1698</v>
      </c>
      <c r="G1222" s="229"/>
      <c r="H1222" s="276">
        <v>363.3</v>
      </c>
      <c r="I1222" s="233"/>
      <c r="J1222" s="229"/>
      <c r="K1222" s="229"/>
      <c r="L1222" s="234"/>
      <c r="M1222" s="235"/>
      <c r="N1222" s="236"/>
      <c r="O1222" s="236"/>
      <c r="P1222" s="236"/>
      <c r="Q1222" s="236"/>
      <c r="R1222" s="236"/>
      <c r="S1222" s="236"/>
      <c r="T1222" s="237"/>
      <c r="AT1222" s="238" t="s">
        <v>192</v>
      </c>
      <c r="AU1222" s="238" t="s">
        <v>89</v>
      </c>
      <c r="AV1222" s="13" t="s">
        <v>89</v>
      </c>
      <c r="AW1222" s="13" t="s">
        <v>6</v>
      </c>
      <c r="AX1222" s="13" t="s">
        <v>85</v>
      </c>
      <c r="AY1222" s="238" t="s">
        <v>183</v>
      </c>
    </row>
    <row r="1223" spans="2:65" s="1" customFormat="1" ht="16.5" customHeight="1">
      <c r="B1223" s="43"/>
      <c r="C1223" s="265" t="s">
        <v>1699</v>
      </c>
      <c r="D1223" s="265" t="s">
        <v>418</v>
      </c>
      <c r="E1223" s="266" t="s">
        <v>1700</v>
      </c>
      <c r="F1223" s="267" t="s">
        <v>1701</v>
      </c>
      <c r="G1223" s="268" t="s">
        <v>465</v>
      </c>
      <c r="H1223" s="269">
        <v>229.95</v>
      </c>
      <c r="I1223" s="270"/>
      <c r="J1223" s="271">
        <f>ROUND(I1223*H1223,2)</f>
        <v>0</v>
      </c>
      <c r="K1223" s="267" t="s">
        <v>34</v>
      </c>
      <c r="L1223" s="272"/>
      <c r="M1223" s="273" t="s">
        <v>34</v>
      </c>
      <c r="N1223" s="274" t="s">
        <v>49</v>
      </c>
      <c r="O1223" s="44"/>
      <c r="P1223" s="213">
        <f>O1223*H1223</f>
        <v>0</v>
      </c>
      <c r="Q1223" s="213">
        <v>5E-05</v>
      </c>
      <c r="R1223" s="213">
        <f>Q1223*H1223</f>
        <v>0.0114975</v>
      </c>
      <c r="S1223" s="213">
        <v>0</v>
      </c>
      <c r="T1223" s="214">
        <f>S1223*H1223</f>
        <v>0</v>
      </c>
      <c r="AR1223" s="25" t="s">
        <v>388</v>
      </c>
      <c r="AT1223" s="25" t="s">
        <v>418</v>
      </c>
      <c r="AU1223" s="25" t="s">
        <v>89</v>
      </c>
      <c r="AY1223" s="25" t="s">
        <v>183</v>
      </c>
      <c r="BE1223" s="215">
        <f>IF(N1223="základní",J1223,0)</f>
        <v>0</v>
      </c>
      <c r="BF1223" s="215">
        <f>IF(N1223="snížená",J1223,0)</f>
        <v>0</v>
      </c>
      <c r="BG1223" s="215">
        <f>IF(N1223="zákl. přenesená",J1223,0)</f>
        <v>0</v>
      </c>
      <c r="BH1223" s="215">
        <f>IF(N1223="sníž. přenesená",J1223,0)</f>
        <v>0</v>
      </c>
      <c r="BI1223" s="215">
        <f>IF(N1223="nulová",J1223,0)</f>
        <v>0</v>
      </c>
      <c r="BJ1223" s="25" t="s">
        <v>85</v>
      </c>
      <c r="BK1223" s="215">
        <f>ROUND(I1223*H1223,2)</f>
        <v>0</v>
      </c>
      <c r="BL1223" s="25" t="s">
        <v>282</v>
      </c>
      <c r="BM1223" s="25" t="s">
        <v>1702</v>
      </c>
    </row>
    <row r="1224" spans="2:51" s="13" customFormat="1" ht="13.5">
      <c r="B1224" s="228"/>
      <c r="C1224" s="229"/>
      <c r="D1224" s="252" t="s">
        <v>192</v>
      </c>
      <c r="E1224" s="229"/>
      <c r="F1224" s="275" t="s">
        <v>1703</v>
      </c>
      <c r="G1224" s="229"/>
      <c r="H1224" s="276">
        <v>229.95</v>
      </c>
      <c r="I1224" s="233"/>
      <c r="J1224" s="229"/>
      <c r="K1224" s="229"/>
      <c r="L1224" s="234"/>
      <c r="M1224" s="235"/>
      <c r="N1224" s="236"/>
      <c r="O1224" s="236"/>
      <c r="P1224" s="236"/>
      <c r="Q1224" s="236"/>
      <c r="R1224" s="236"/>
      <c r="S1224" s="236"/>
      <c r="T1224" s="237"/>
      <c r="AT1224" s="238" t="s">
        <v>192</v>
      </c>
      <c r="AU1224" s="238" t="s">
        <v>89</v>
      </c>
      <c r="AV1224" s="13" t="s">
        <v>89</v>
      </c>
      <c r="AW1224" s="13" t="s">
        <v>6</v>
      </c>
      <c r="AX1224" s="13" t="s">
        <v>85</v>
      </c>
      <c r="AY1224" s="238" t="s">
        <v>183</v>
      </c>
    </row>
    <row r="1225" spans="2:65" s="1" customFormat="1" ht="38.25" customHeight="1">
      <c r="B1225" s="43"/>
      <c r="C1225" s="204" t="s">
        <v>1704</v>
      </c>
      <c r="D1225" s="204" t="s">
        <v>185</v>
      </c>
      <c r="E1225" s="205" t="s">
        <v>1705</v>
      </c>
      <c r="F1225" s="206" t="s">
        <v>1706</v>
      </c>
      <c r="G1225" s="207" t="s">
        <v>291</v>
      </c>
      <c r="H1225" s="208">
        <v>915.202</v>
      </c>
      <c r="I1225" s="209"/>
      <c r="J1225" s="210">
        <f>ROUND(I1225*H1225,2)</f>
        <v>0</v>
      </c>
      <c r="K1225" s="206" t="s">
        <v>189</v>
      </c>
      <c r="L1225" s="63"/>
      <c r="M1225" s="211" t="s">
        <v>34</v>
      </c>
      <c r="N1225" s="212" t="s">
        <v>49</v>
      </c>
      <c r="O1225" s="44"/>
      <c r="P1225" s="213">
        <f>O1225*H1225</f>
        <v>0</v>
      </c>
      <c r="Q1225" s="213">
        <v>1E-05</v>
      </c>
      <c r="R1225" s="213">
        <f>Q1225*H1225</f>
        <v>0.00915202</v>
      </c>
      <c r="S1225" s="213">
        <v>0</v>
      </c>
      <c r="T1225" s="214">
        <f>S1225*H1225</f>
        <v>0</v>
      </c>
      <c r="AR1225" s="25" t="s">
        <v>282</v>
      </c>
      <c r="AT1225" s="25" t="s">
        <v>185</v>
      </c>
      <c r="AU1225" s="25" t="s">
        <v>89</v>
      </c>
      <c r="AY1225" s="25" t="s">
        <v>183</v>
      </c>
      <c r="BE1225" s="215">
        <f>IF(N1225="základní",J1225,0)</f>
        <v>0</v>
      </c>
      <c r="BF1225" s="215">
        <f>IF(N1225="snížená",J1225,0)</f>
        <v>0</v>
      </c>
      <c r="BG1225" s="215">
        <f>IF(N1225="zákl. přenesená",J1225,0)</f>
        <v>0</v>
      </c>
      <c r="BH1225" s="215">
        <f>IF(N1225="sníž. přenesená",J1225,0)</f>
        <v>0</v>
      </c>
      <c r="BI1225" s="215">
        <f>IF(N1225="nulová",J1225,0)</f>
        <v>0</v>
      </c>
      <c r="BJ1225" s="25" t="s">
        <v>85</v>
      </c>
      <c r="BK1225" s="215">
        <f>ROUND(I1225*H1225,2)</f>
        <v>0</v>
      </c>
      <c r="BL1225" s="25" t="s">
        <v>282</v>
      </c>
      <c r="BM1225" s="25" t="s">
        <v>1707</v>
      </c>
    </row>
    <row r="1226" spans="2:51" s="13" customFormat="1" ht="13.5">
      <c r="B1226" s="228"/>
      <c r="C1226" s="229"/>
      <c r="D1226" s="218" t="s">
        <v>192</v>
      </c>
      <c r="E1226" s="230" t="s">
        <v>34</v>
      </c>
      <c r="F1226" s="231" t="s">
        <v>1708</v>
      </c>
      <c r="G1226" s="229"/>
      <c r="H1226" s="232">
        <v>596.962</v>
      </c>
      <c r="I1226" s="233"/>
      <c r="J1226" s="229"/>
      <c r="K1226" s="229"/>
      <c r="L1226" s="234"/>
      <c r="M1226" s="235"/>
      <c r="N1226" s="236"/>
      <c r="O1226" s="236"/>
      <c r="P1226" s="236"/>
      <c r="Q1226" s="236"/>
      <c r="R1226" s="236"/>
      <c r="S1226" s="236"/>
      <c r="T1226" s="237"/>
      <c r="AT1226" s="238" t="s">
        <v>192</v>
      </c>
      <c r="AU1226" s="238" t="s">
        <v>89</v>
      </c>
      <c r="AV1226" s="13" t="s">
        <v>89</v>
      </c>
      <c r="AW1226" s="13" t="s">
        <v>41</v>
      </c>
      <c r="AX1226" s="13" t="s">
        <v>78</v>
      </c>
      <c r="AY1226" s="238" t="s">
        <v>183</v>
      </c>
    </row>
    <row r="1227" spans="2:51" s="13" customFormat="1" ht="13.5">
      <c r="B1227" s="228"/>
      <c r="C1227" s="229"/>
      <c r="D1227" s="218" t="s">
        <v>192</v>
      </c>
      <c r="E1227" s="230" t="s">
        <v>34</v>
      </c>
      <c r="F1227" s="231" t="s">
        <v>1709</v>
      </c>
      <c r="G1227" s="229"/>
      <c r="H1227" s="232">
        <v>318.24</v>
      </c>
      <c r="I1227" s="233"/>
      <c r="J1227" s="229"/>
      <c r="K1227" s="229"/>
      <c r="L1227" s="234"/>
      <c r="M1227" s="235"/>
      <c r="N1227" s="236"/>
      <c r="O1227" s="236"/>
      <c r="P1227" s="236"/>
      <c r="Q1227" s="236"/>
      <c r="R1227" s="236"/>
      <c r="S1227" s="236"/>
      <c r="T1227" s="237"/>
      <c r="AT1227" s="238" t="s">
        <v>192</v>
      </c>
      <c r="AU1227" s="238" t="s">
        <v>89</v>
      </c>
      <c r="AV1227" s="13" t="s">
        <v>89</v>
      </c>
      <c r="AW1227" s="13" t="s">
        <v>41</v>
      </c>
      <c r="AX1227" s="13" t="s">
        <v>78</v>
      </c>
      <c r="AY1227" s="238" t="s">
        <v>183</v>
      </c>
    </row>
    <row r="1228" spans="2:51" s="14" customFormat="1" ht="13.5">
      <c r="B1228" s="239"/>
      <c r="C1228" s="240"/>
      <c r="D1228" s="252" t="s">
        <v>192</v>
      </c>
      <c r="E1228" s="262" t="s">
        <v>34</v>
      </c>
      <c r="F1228" s="263" t="s">
        <v>195</v>
      </c>
      <c r="G1228" s="240"/>
      <c r="H1228" s="264">
        <v>915.202</v>
      </c>
      <c r="I1228" s="244"/>
      <c r="J1228" s="240"/>
      <c r="K1228" s="240"/>
      <c r="L1228" s="245"/>
      <c r="M1228" s="246"/>
      <c r="N1228" s="247"/>
      <c r="O1228" s="247"/>
      <c r="P1228" s="247"/>
      <c r="Q1228" s="247"/>
      <c r="R1228" s="247"/>
      <c r="S1228" s="247"/>
      <c r="T1228" s="248"/>
      <c r="AT1228" s="249" t="s">
        <v>192</v>
      </c>
      <c r="AU1228" s="249" t="s">
        <v>89</v>
      </c>
      <c r="AV1228" s="14" t="s">
        <v>196</v>
      </c>
      <c r="AW1228" s="14" t="s">
        <v>41</v>
      </c>
      <c r="AX1228" s="14" t="s">
        <v>85</v>
      </c>
      <c r="AY1228" s="249" t="s">
        <v>183</v>
      </c>
    </row>
    <row r="1229" spans="2:65" s="1" customFormat="1" ht="16.5" customHeight="1">
      <c r="B1229" s="43"/>
      <c r="C1229" s="265" t="s">
        <v>1710</v>
      </c>
      <c r="D1229" s="265" t="s">
        <v>418</v>
      </c>
      <c r="E1229" s="266" t="s">
        <v>1711</v>
      </c>
      <c r="F1229" s="267" t="s">
        <v>1712</v>
      </c>
      <c r="G1229" s="268" t="s">
        <v>291</v>
      </c>
      <c r="H1229" s="269">
        <v>1052.482</v>
      </c>
      <c r="I1229" s="270"/>
      <c r="J1229" s="271">
        <f>ROUND(I1229*H1229,2)</f>
        <v>0</v>
      </c>
      <c r="K1229" s="267" t="s">
        <v>189</v>
      </c>
      <c r="L1229" s="272"/>
      <c r="M1229" s="273" t="s">
        <v>34</v>
      </c>
      <c r="N1229" s="274" t="s">
        <v>49</v>
      </c>
      <c r="O1229" s="44"/>
      <c r="P1229" s="213">
        <f>O1229*H1229</f>
        <v>0</v>
      </c>
      <c r="Q1229" s="213">
        <v>0.00014</v>
      </c>
      <c r="R1229" s="213">
        <f>Q1229*H1229</f>
        <v>0.14734747999999998</v>
      </c>
      <c r="S1229" s="213">
        <v>0</v>
      </c>
      <c r="T1229" s="214">
        <f>S1229*H1229</f>
        <v>0</v>
      </c>
      <c r="AR1229" s="25" t="s">
        <v>388</v>
      </c>
      <c r="AT1229" s="25" t="s">
        <v>418</v>
      </c>
      <c r="AU1229" s="25" t="s">
        <v>89</v>
      </c>
      <c r="AY1229" s="25" t="s">
        <v>183</v>
      </c>
      <c r="BE1229" s="215">
        <f>IF(N1229="základní",J1229,0)</f>
        <v>0</v>
      </c>
      <c r="BF1229" s="215">
        <f>IF(N1229="snížená",J1229,0)</f>
        <v>0</v>
      </c>
      <c r="BG1229" s="215">
        <f>IF(N1229="zákl. přenesená",J1229,0)</f>
        <v>0</v>
      </c>
      <c r="BH1229" s="215">
        <f>IF(N1229="sníž. přenesená",J1229,0)</f>
        <v>0</v>
      </c>
      <c r="BI1229" s="215">
        <f>IF(N1229="nulová",J1229,0)</f>
        <v>0</v>
      </c>
      <c r="BJ1229" s="25" t="s">
        <v>85</v>
      </c>
      <c r="BK1229" s="215">
        <f>ROUND(I1229*H1229,2)</f>
        <v>0</v>
      </c>
      <c r="BL1229" s="25" t="s">
        <v>282</v>
      </c>
      <c r="BM1229" s="25" t="s">
        <v>1713</v>
      </c>
    </row>
    <row r="1230" spans="2:51" s="13" customFormat="1" ht="13.5">
      <c r="B1230" s="228"/>
      <c r="C1230" s="229"/>
      <c r="D1230" s="252" t="s">
        <v>192</v>
      </c>
      <c r="E1230" s="229"/>
      <c r="F1230" s="275" t="s">
        <v>1714</v>
      </c>
      <c r="G1230" s="229"/>
      <c r="H1230" s="276">
        <v>1052.482</v>
      </c>
      <c r="I1230" s="233"/>
      <c r="J1230" s="229"/>
      <c r="K1230" s="229"/>
      <c r="L1230" s="234"/>
      <c r="M1230" s="235"/>
      <c r="N1230" s="236"/>
      <c r="O1230" s="236"/>
      <c r="P1230" s="236"/>
      <c r="Q1230" s="236"/>
      <c r="R1230" s="236"/>
      <c r="S1230" s="236"/>
      <c r="T1230" s="237"/>
      <c r="AT1230" s="238" t="s">
        <v>192</v>
      </c>
      <c r="AU1230" s="238" t="s">
        <v>89</v>
      </c>
      <c r="AV1230" s="13" t="s">
        <v>89</v>
      </c>
      <c r="AW1230" s="13" t="s">
        <v>6</v>
      </c>
      <c r="AX1230" s="13" t="s">
        <v>85</v>
      </c>
      <c r="AY1230" s="238" t="s">
        <v>183</v>
      </c>
    </row>
    <row r="1231" spans="2:65" s="1" customFormat="1" ht="25.5" customHeight="1">
      <c r="B1231" s="43"/>
      <c r="C1231" s="204" t="s">
        <v>1715</v>
      </c>
      <c r="D1231" s="204" t="s">
        <v>185</v>
      </c>
      <c r="E1231" s="205" t="s">
        <v>1592</v>
      </c>
      <c r="F1231" s="206" t="s">
        <v>1593</v>
      </c>
      <c r="G1231" s="207" t="s">
        <v>291</v>
      </c>
      <c r="H1231" s="208">
        <v>38.259</v>
      </c>
      <c r="I1231" s="209"/>
      <c r="J1231" s="210">
        <f>ROUND(I1231*H1231,2)</f>
        <v>0</v>
      </c>
      <c r="K1231" s="206" t="s">
        <v>189</v>
      </c>
      <c r="L1231" s="63"/>
      <c r="M1231" s="211" t="s">
        <v>34</v>
      </c>
      <c r="N1231" s="212" t="s">
        <v>49</v>
      </c>
      <c r="O1231" s="44"/>
      <c r="P1231" s="213">
        <f>O1231*H1231</f>
        <v>0</v>
      </c>
      <c r="Q1231" s="213">
        <v>0.006</v>
      </c>
      <c r="R1231" s="213">
        <f>Q1231*H1231</f>
        <v>0.229554</v>
      </c>
      <c r="S1231" s="213">
        <v>0</v>
      </c>
      <c r="T1231" s="214">
        <f>S1231*H1231</f>
        <v>0</v>
      </c>
      <c r="AR1231" s="25" t="s">
        <v>282</v>
      </c>
      <c r="AT1231" s="25" t="s">
        <v>185</v>
      </c>
      <c r="AU1231" s="25" t="s">
        <v>89</v>
      </c>
      <c r="AY1231" s="25" t="s">
        <v>183</v>
      </c>
      <c r="BE1231" s="215">
        <f>IF(N1231="základní",J1231,0)</f>
        <v>0</v>
      </c>
      <c r="BF1231" s="215">
        <f>IF(N1231="snížená",J1231,0)</f>
        <v>0</v>
      </c>
      <c r="BG1231" s="215">
        <f>IF(N1231="zákl. přenesená",J1231,0)</f>
        <v>0</v>
      </c>
      <c r="BH1231" s="215">
        <f>IF(N1231="sníž. přenesená",J1231,0)</f>
        <v>0</v>
      </c>
      <c r="BI1231" s="215">
        <f>IF(N1231="nulová",J1231,0)</f>
        <v>0</v>
      </c>
      <c r="BJ1231" s="25" t="s">
        <v>85</v>
      </c>
      <c r="BK1231" s="215">
        <f>ROUND(I1231*H1231,2)</f>
        <v>0</v>
      </c>
      <c r="BL1231" s="25" t="s">
        <v>282</v>
      </c>
      <c r="BM1231" s="25" t="s">
        <v>1716</v>
      </c>
    </row>
    <row r="1232" spans="2:51" s="12" customFormat="1" ht="13.5">
      <c r="B1232" s="216"/>
      <c r="C1232" s="217"/>
      <c r="D1232" s="218" t="s">
        <v>192</v>
      </c>
      <c r="E1232" s="219" t="s">
        <v>34</v>
      </c>
      <c r="F1232" s="220" t="s">
        <v>1717</v>
      </c>
      <c r="G1232" s="217"/>
      <c r="H1232" s="221" t="s">
        <v>34</v>
      </c>
      <c r="I1232" s="222"/>
      <c r="J1232" s="217"/>
      <c r="K1232" s="217"/>
      <c r="L1232" s="223"/>
      <c r="M1232" s="224"/>
      <c r="N1232" s="225"/>
      <c r="O1232" s="225"/>
      <c r="P1232" s="225"/>
      <c r="Q1232" s="225"/>
      <c r="R1232" s="225"/>
      <c r="S1232" s="225"/>
      <c r="T1232" s="226"/>
      <c r="AT1232" s="227" t="s">
        <v>192</v>
      </c>
      <c r="AU1232" s="227" t="s">
        <v>89</v>
      </c>
      <c r="AV1232" s="12" t="s">
        <v>85</v>
      </c>
      <c r="AW1232" s="12" t="s">
        <v>41</v>
      </c>
      <c r="AX1232" s="12" t="s">
        <v>78</v>
      </c>
      <c r="AY1232" s="227" t="s">
        <v>183</v>
      </c>
    </row>
    <row r="1233" spans="2:51" s="13" customFormat="1" ht="13.5">
      <c r="B1233" s="228"/>
      <c r="C1233" s="229"/>
      <c r="D1233" s="218" t="s">
        <v>192</v>
      </c>
      <c r="E1233" s="230" t="s">
        <v>34</v>
      </c>
      <c r="F1233" s="231" t="s">
        <v>1718</v>
      </c>
      <c r="G1233" s="229"/>
      <c r="H1233" s="232">
        <v>15.48</v>
      </c>
      <c r="I1233" s="233"/>
      <c r="J1233" s="229"/>
      <c r="K1233" s="229"/>
      <c r="L1233" s="234"/>
      <c r="M1233" s="235"/>
      <c r="N1233" s="236"/>
      <c r="O1233" s="236"/>
      <c r="P1233" s="236"/>
      <c r="Q1233" s="236"/>
      <c r="R1233" s="236"/>
      <c r="S1233" s="236"/>
      <c r="T1233" s="237"/>
      <c r="AT1233" s="238" t="s">
        <v>192</v>
      </c>
      <c r="AU1233" s="238" t="s">
        <v>89</v>
      </c>
      <c r="AV1233" s="13" t="s">
        <v>89</v>
      </c>
      <c r="AW1233" s="13" t="s">
        <v>41</v>
      </c>
      <c r="AX1233" s="13" t="s">
        <v>78</v>
      </c>
      <c r="AY1233" s="238" t="s">
        <v>183</v>
      </c>
    </row>
    <row r="1234" spans="2:51" s="13" customFormat="1" ht="13.5">
      <c r="B1234" s="228"/>
      <c r="C1234" s="229"/>
      <c r="D1234" s="218" t="s">
        <v>192</v>
      </c>
      <c r="E1234" s="230" t="s">
        <v>34</v>
      </c>
      <c r="F1234" s="231" t="s">
        <v>1719</v>
      </c>
      <c r="G1234" s="229"/>
      <c r="H1234" s="232">
        <v>11.172</v>
      </c>
      <c r="I1234" s="233"/>
      <c r="J1234" s="229"/>
      <c r="K1234" s="229"/>
      <c r="L1234" s="234"/>
      <c r="M1234" s="235"/>
      <c r="N1234" s="236"/>
      <c r="O1234" s="236"/>
      <c r="P1234" s="236"/>
      <c r="Q1234" s="236"/>
      <c r="R1234" s="236"/>
      <c r="S1234" s="236"/>
      <c r="T1234" s="237"/>
      <c r="AT1234" s="238" t="s">
        <v>192</v>
      </c>
      <c r="AU1234" s="238" t="s">
        <v>89</v>
      </c>
      <c r="AV1234" s="13" t="s">
        <v>89</v>
      </c>
      <c r="AW1234" s="13" t="s">
        <v>41</v>
      </c>
      <c r="AX1234" s="13" t="s">
        <v>78</v>
      </c>
      <c r="AY1234" s="238" t="s">
        <v>183</v>
      </c>
    </row>
    <row r="1235" spans="2:51" s="13" customFormat="1" ht="13.5">
      <c r="B1235" s="228"/>
      <c r="C1235" s="229"/>
      <c r="D1235" s="218" t="s">
        <v>192</v>
      </c>
      <c r="E1235" s="230" t="s">
        <v>34</v>
      </c>
      <c r="F1235" s="231" t="s">
        <v>600</v>
      </c>
      <c r="G1235" s="229"/>
      <c r="H1235" s="232">
        <v>3.84</v>
      </c>
      <c r="I1235" s="233"/>
      <c r="J1235" s="229"/>
      <c r="K1235" s="229"/>
      <c r="L1235" s="234"/>
      <c r="M1235" s="235"/>
      <c r="N1235" s="236"/>
      <c r="O1235" s="236"/>
      <c r="P1235" s="236"/>
      <c r="Q1235" s="236"/>
      <c r="R1235" s="236"/>
      <c r="S1235" s="236"/>
      <c r="T1235" s="237"/>
      <c r="AT1235" s="238" t="s">
        <v>192</v>
      </c>
      <c r="AU1235" s="238" t="s">
        <v>89</v>
      </c>
      <c r="AV1235" s="13" t="s">
        <v>89</v>
      </c>
      <c r="AW1235" s="13" t="s">
        <v>41</v>
      </c>
      <c r="AX1235" s="13" t="s">
        <v>78</v>
      </c>
      <c r="AY1235" s="238" t="s">
        <v>183</v>
      </c>
    </row>
    <row r="1236" spans="2:51" s="13" customFormat="1" ht="13.5">
      <c r="B1236" s="228"/>
      <c r="C1236" s="229"/>
      <c r="D1236" s="218" t="s">
        <v>192</v>
      </c>
      <c r="E1236" s="230" t="s">
        <v>34</v>
      </c>
      <c r="F1236" s="231" t="s">
        <v>1720</v>
      </c>
      <c r="G1236" s="229"/>
      <c r="H1236" s="232">
        <v>5.127</v>
      </c>
      <c r="I1236" s="233"/>
      <c r="J1236" s="229"/>
      <c r="K1236" s="229"/>
      <c r="L1236" s="234"/>
      <c r="M1236" s="235"/>
      <c r="N1236" s="236"/>
      <c r="O1236" s="236"/>
      <c r="P1236" s="236"/>
      <c r="Q1236" s="236"/>
      <c r="R1236" s="236"/>
      <c r="S1236" s="236"/>
      <c r="T1236" s="237"/>
      <c r="AT1236" s="238" t="s">
        <v>192</v>
      </c>
      <c r="AU1236" s="238" t="s">
        <v>89</v>
      </c>
      <c r="AV1236" s="13" t="s">
        <v>89</v>
      </c>
      <c r="AW1236" s="13" t="s">
        <v>41</v>
      </c>
      <c r="AX1236" s="13" t="s">
        <v>78</v>
      </c>
      <c r="AY1236" s="238" t="s">
        <v>183</v>
      </c>
    </row>
    <row r="1237" spans="2:51" s="13" customFormat="1" ht="13.5">
      <c r="B1237" s="228"/>
      <c r="C1237" s="229"/>
      <c r="D1237" s="218" t="s">
        <v>192</v>
      </c>
      <c r="E1237" s="230" t="s">
        <v>34</v>
      </c>
      <c r="F1237" s="231" t="s">
        <v>602</v>
      </c>
      <c r="G1237" s="229"/>
      <c r="H1237" s="232">
        <v>2.64</v>
      </c>
      <c r="I1237" s="233"/>
      <c r="J1237" s="229"/>
      <c r="K1237" s="229"/>
      <c r="L1237" s="234"/>
      <c r="M1237" s="235"/>
      <c r="N1237" s="236"/>
      <c r="O1237" s="236"/>
      <c r="P1237" s="236"/>
      <c r="Q1237" s="236"/>
      <c r="R1237" s="236"/>
      <c r="S1237" s="236"/>
      <c r="T1237" s="237"/>
      <c r="AT1237" s="238" t="s">
        <v>192</v>
      </c>
      <c r="AU1237" s="238" t="s">
        <v>89</v>
      </c>
      <c r="AV1237" s="13" t="s">
        <v>89</v>
      </c>
      <c r="AW1237" s="13" t="s">
        <v>41</v>
      </c>
      <c r="AX1237" s="13" t="s">
        <v>78</v>
      </c>
      <c r="AY1237" s="238" t="s">
        <v>183</v>
      </c>
    </row>
    <row r="1238" spans="2:51" s="14" customFormat="1" ht="13.5">
      <c r="B1238" s="239"/>
      <c r="C1238" s="240"/>
      <c r="D1238" s="252" t="s">
        <v>192</v>
      </c>
      <c r="E1238" s="262" t="s">
        <v>34</v>
      </c>
      <c r="F1238" s="263" t="s">
        <v>195</v>
      </c>
      <c r="G1238" s="240"/>
      <c r="H1238" s="264">
        <v>38.259</v>
      </c>
      <c r="I1238" s="244"/>
      <c r="J1238" s="240"/>
      <c r="K1238" s="240"/>
      <c r="L1238" s="245"/>
      <c r="M1238" s="246"/>
      <c r="N1238" s="247"/>
      <c r="O1238" s="247"/>
      <c r="P1238" s="247"/>
      <c r="Q1238" s="247"/>
      <c r="R1238" s="247"/>
      <c r="S1238" s="247"/>
      <c r="T1238" s="248"/>
      <c r="AT1238" s="249" t="s">
        <v>192</v>
      </c>
      <c r="AU1238" s="249" t="s">
        <v>89</v>
      </c>
      <c r="AV1238" s="14" t="s">
        <v>196</v>
      </c>
      <c r="AW1238" s="14" t="s">
        <v>41</v>
      </c>
      <c r="AX1238" s="14" t="s">
        <v>85</v>
      </c>
      <c r="AY1238" s="249" t="s">
        <v>183</v>
      </c>
    </row>
    <row r="1239" spans="2:65" s="1" customFormat="1" ht="16.5" customHeight="1">
      <c r="B1239" s="43"/>
      <c r="C1239" s="265" t="s">
        <v>1721</v>
      </c>
      <c r="D1239" s="265" t="s">
        <v>418</v>
      </c>
      <c r="E1239" s="266" t="s">
        <v>1722</v>
      </c>
      <c r="F1239" s="267" t="s">
        <v>1723</v>
      </c>
      <c r="G1239" s="268" t="s">
        <v>188</v>
      </c>
      <c r="H1239" s="269">
        <v>2.812</v>
      </c>
      <c r="I1239" s="270"/>
      <c r="J1239" s="271">
        <f>ROUND(I1239*H1239,2)</f>
        <v>0</v>
      </c>
      <c r="K1239" s="267" t="s">
        <v>189</v>
      </c>
      <c r="L1239" s="272"/>
      <c r="M1239" s="273" t="s">
        <v>34</v>
      </c>
      <c r="N1239" s="274" t="s">
        <v>49</v>
      </c>
      <c r="O1239" s="44"/>
      <c r="P1239" s="213">
        <f>O1239*H1239</f>
        <v>0</v>
      </c>
      <c r="Q1239" s="213">
        <v>0.015</v>
      </c>
      <c r="R1239" s="213">
        <f>Q1239*H1239</f>
        <v>0.042179999999999995</v>
      </c>
      <c r="S1239" s="213">
        <v>0</v>
      </c>
      <c r="T1239" s="214">
        <f>S1239*H1239</f>
        <v>0</v>
      </c>
      <c r="AR1239" s="25" t="s">
        <v>388</v>
      </c>
      <c r="AT1239" s="25" t="s">
        <v>418</v>
      </c>
      <c r="AU1239" s="25" t="s">
        <v>89</v>
      </c>
      <c r="AY1239" s="25" t="s">
        <v>183</v>
      </c>
      <c r="BE1239" s="215">
        <f>IF(N1239="základní",J1239,0)</f>
        <v>0</v>
      </c>
      <c r="BF1239" s="215">
        <f>IF(N1239="snížená",J1239,0)</f>
        <v>0</v>
      </c>
      <c r="BG1239" s="215">
        <f>IF(N1239="zákl. přenesená",J1239,0)</f>
        <v>0</v>
      </c>
      <c r="BH1239" s="215">
        <f>IF(N1239="sníž. přenesená",J1239,0)</f>
        <v>0</v>
      </c>
      <c r="BI1239" s="215">
        <f>IF(N1239="nulová",J1239,0)</f>
        <v>0</v>
      </c>
      <c r="BJ1239" s="25" t="s">
        <v>85</v>
      </c>
      <c r="BK1239" s="215">
        <f>ROUND(I1239*H1239,2)</f>
        <v>0</v>
      </c>
      <c r="BL1239" s="25" t="s">
        <v>282</v>
      </c>
      <c r="BM1239" s="25" t="s">
        <v>1724</v>
      </c>
    </row>
    <row r="1240" spans="2:51" s="13" customFormat="1" ht="13.5">
      <c r="B1240" s="228"/>
      <c r="C1240" s="229"/>
      <c r="D1240" s="252" t="s">
        <v>192</v>
      </c>
      <c r="E1240" s="229"/>
      <c r="F1240" s="275" t="s">
        <v>1725</v>
      </c>
      <c r="G1240" s="229"/>
      <c r="H1240" s="276">
        <v>2.812</v>
      </c>
      <c r="I1240" s="233"/>
      <c r="J1240" s="229"/>
      <c r="K1240" s="229"/>
      <c r="L1240" s="234"/>
      <c r="M1240" s="235"/>
      <c r="N1240" s="236"/>
      <c r="O1240" s="236"/>
      <c r="P1240" s="236"/>
      <c r="Q1240" s="236"/>
      <c r="R1240" s="236"/>
      <c r="S1240" s="236"/>
      <c r="T1240" s="237"/>
      <c r="AT1240" s="238" t="s">
        <v>192</v>
      </c>
      <c r="AU1240" s="238" t="s">
        <v>89</v>
      </c>
      <c r="AV1240" s="13" t="s">
        <v>89</v>
      </c>
      <c r="AW1240" s="13" t="s">
        <v>6</v>
      </c>
      <c r="AX1240" s="13" t="s">
        <v>85</v>
      </c>
      <c r="AY1240" s="238" t="s">
        <v>183</v>
      </c>
    </row>
    <row r="1241" spans="2:65" s="1" customFormat="1" ht="38.25" customHeight="1">
      <c r="B1241" s="43"/>
      <c r="C1241" s="204" t="s">
        <v>1726</v>
      </c>
      <c r="D1241" s="204" t="s">
        <v>185</v>
      </c>
      <c r="E1241" s="205" t="s">
        <v>1727</v>
      </c>
      <c r="F1241" s="206" t="s">
        <v>1728</v>
      </c>
      <c r="G1241" s="207" t="s">
        <v>1510</v>
      </c>
      <c r="H1241" s="279"/>
      <c r="I1241" s="381">
        <f>SUM(J1191:J1239)/100</f>
        <v>0</v>
      </c>
      <c r="J1241" s="210">
        <f>ROUND(I1241*H1241,2)</f>
        <v>0</v>
      </c>
      <c r="K1241" s="206" t="s">
        <v>189</v>
      </c>
      <c r="L1241" s="63"/>
      <c r="M1241" s="211" t="s">
        <v>34</v>
      </c>
      <c r="N1241" s="212" t="s">
        <v>49</v>
      </c>
      <c r="O1241" s="44"/>
      <c r="P1241" s="213">
        <f>O1241*H1241</f>
        <v>0</v>
      </c>
      <c r="Q1241" s="213">
        <v>0</v>
      </c>
      <c r="R1241" s="213">
        <f>Q1241*H1241</f>
        <v>0</v>
      </c>
      <c r="S1241" s="213">
        <v>0</v>
      </c>
      <c r="T1241" s="214">
        <f>S1241*H1241</f>
        <v>0</v>
      </c>
      <c r="AR1241" s="25" t="s">
        <v>282</v>
      </c>
      <c r="AT1241" s="25" t="s">
        <v>185</v>
      </c>
      <c r="AU1241" s="25" t="s">
        <v>89</v>
      </c>
      <c r="AY1241" s="25" t="s">
        <v>183</v>
      </c>
      <c r="BE1241" s="215">
        <f>IF(N1241="základní",J1241,0)</f>
        <v>0</v>
      </c>
      <c r="BF1241" s="215">
        <f>IF(N1241="snížená",J1241,0)</f>
        <v>0</v>
      </c>
      <c r="BG1241" s="215">
        <f>IF(N1241="zákl. přenesená",J1241,0)</f>
        <v>0</v>
      </c>
      <c r="BH1241" s="215">
        <f>IF(N1241="sníž. přenesená",J1241,0)</f>
        <v>0</v>
      </c>
      <c r="BI1241" s="215">
        <f>IF(N1241="nulová",J1241,0)</f>
        <v>0</v>
      </c>
      <c r="BJ1241" s="25" t="s">
        <v>85</v>
      </c>
      <c r="BK1241" s="215">
        <f>ROUND(I1241*H1241,2)</f>
        <v>0</v>
      </c>
      <c r="BL1241" s="25" t="s">
        <v>282</v>
      </c>
      <c r="BM1241" s="25" t="s">
        <v>1729</v>
      </c>
    </row>
    <row r="1242" spans="2:63" s="11" customFormat="1" ht="29.85" customHeight="1">
      <c r="B1242" s="187"/>
      <c r="C1242" s="188"/>
      <c r="D1242" s="201" t="s">
        <v>77</v>
      </c>
      <c r="E1242" s="202" t="s">
        <v>1730</v>
      </c>
      <c r="F1242" s="202" t="s">
        <v>1731</v>
      </c>
      <c r="G1242" s="188"/>
      <c r="H1242" s="188"/>
      <c r="I1242" s="191"/>
      <c r="J1242" s="203">
        <f>BK1242</f>
        <v>0</v>
      </c>
      <c r="K1242" s="188"/>
      <c r="L1242" s="193"/>
      <c r="M1242" s="194"/>
      <c r="N1242" s="195"/>
      <c r="O1242" s="195"/>
      <c r="P1242" s="196">
        <f>SUM(P1243:P1271)</f>
        <v>0</v>
      </c>
      <c r="Q1242" s="195"/>
      <c r="R1242" s="196">
        <f>SUM(R1243:R1271)</f>
        <v>0.5919388</v>
      </c>
      <c r="S1242" s="195"/>
      <c r="T1242" s="197">
        <f>SUM(T1243:T1271)</f>
        <v>0</v>
      </c>
      <c r="AR1242" s="198" t="s">
        <v>89</v>
      </c>
      <c r="AT1242" s="199" t="s">
        <v>77</v>
      </c>
      <c r="AU1242" s="199" t="s">
        <v>85</v>
      </c>
      <c r="AY1242" s="198" t="s">
        <v>183</v>
      </c>
      <c r="BK1242" s="200">
        <f>SUM(BK1243:BK1271)</f>
        <v>0</v>
      </c>
    </row>
    <row r="1243" spans="2:65" s="1" customFormat="1" ht="25.5" customHeight="1">
      <c r="B1243" s="43"/>
      <c r="C1243" s="204" t="s">
        <v>1732</v>
      </c>
      <c r="D1243" s="204" t="s">
        <v>185</v>
      </c>
      <c r="E1243" s="205" t="s">
        <v>1733</v>
      </c>
      <c r="F1243" s="206" t="s">
        <v>1734</v>
      </c>
      <c r="G1243" s="207" t="s">
        <v>291</v>
      </c>
      <c r="H1243" s="208">
        <v>444.8</v>
      </c>
      <c r="I1243" s="209"/>
      <c r="J1243" s="210">
        <f>ROUND(I1243*H1243,2)</f>
        <v>0</v>
      </c>
      <c r="K1243" s="206" t="s">
        <v>1735</v>
      </c>
      <c r="L1243" s="63"/>
      <c r="M1243" s="211" t="s">
        <v>34</v>
      </c>
      <c r="N1243" s="212" t="s">
        <v>49</v>
      </c>
      <c r="O1243" s="44"/>
      <c r="P1243" s="213">
        <f>O1243*H1243</f>
        <v>0</v>
      </c>
      <c r="Q1243" s="213">
        <v>0.00117</v>
      </c>
      <c r="R1243" s="213">
        <f>Q1243*H1243</f>
        <v>0.520416</v>
      </c>
      <c r="S1243" s="213">
        <v>0</v>
      </c>
      <c r="T1243" s="214">
        <f>S1243*H1243</f>
        <v>0</v>
      </c>
      <c r="AR1243" s="25" t="s">
        <v>282</v>
      </c>
      <c r="AT1243" s="25" t="s">
        <v>185</v>
      </c>
      <c r="AU1243" s="25" t="s">
        <v>89</v>
      </c>
      <c r="AY1243" s="25" t="s">
        <v>183</v>
      </c>
      <c r="BE1243" s="215">
        <f>IF(N1243="základní",J1243,0)</f>
        <v>0</v>
      </c>
      <c r="BF1243" s="215">
        <f>IF(N1243="snížená",J1243,0)</f>
        <v>0</v>
      </c>
      <c r="BG1243" s="215">
        <f>IF(N1243="zákl. přenesená",J1243,0)</f>
        <v>0</v>
      </c>
      <c r="BH1243" s="215">
        <f>IF(N1243="sníž. přenesená",J1243,0)</f>
        <v>0</v>
      </c>
      <c r="BI1243" s="215">
        <f>IF(N1243="nulová",J1243,0)</f>
        <v>0</v>
      </c>
      <c r="BJ1243" s="25" t="s">
        <v>85</v>
      </c>
      <c r="BK1243" s="215">
        <f>ROUND(I1243*H1243,2)</f>
        <v>0</v>
      </c>
      <c r="BL1243" s="25" t="s">
        <v>282</v>
      </c>
      <c r="BM1243" s="25" t="s">
        <v>1736</v>
      </c>
    </row>
    <row r="1244" spans="2:51" s="12" customFormat="1" ht="13.5">
      <c r="B1244" s="216"/>
      <c r="C1244" s="217"/>
      <c r="D1244" s="218" t="s">
        <v>192</v>
      </c>
      <c r="E1244" s="219" t="s">
        <v>34</v>
      </c>
      <c r="F1244" s="220" t="s">
        <v>1737</v>
      </c>
      <c r="G1244" s="217"/>
      <c r="H1244" s="221" t="s">
        <v>34</v>
      </c>
      <c r="I1244" s="222"/>
      <c r="J1244" s="217"/>
      <c r="K1244" s="217"/>
      <c r="L1244" s="223"/>
      <c r="M1244" s="224"/>
      <c r="N1244" s="225"/>
      <c r="O1244" s="225"/>
      <c r="P1244" s="225"/>
      <c r="Q1244" s="225"/>
      <c r="R1244" s="225"/>
      <c r="S1244" s="225"/>
      <c r="T1244" s="226"/>
      <c r="AT1244" s="227" t="s">
        <v>192</v>
      </c>
      <c r="AU1244" s="227" t="s">
        <v>89</v>
      </c>
      <c r="AV1244" s="12" t="s">
        <v>85</v>
      </c>
      <c r="AW1244" s="12" t="s">
        <v>41</v>
      </c>
      <c r="AX1244" s="12" t="s">
        <v>78</v>
      </c>
      <c r="AY1244" s="227" t="s">
        <v>183</v>
      </c>
    </row>
    <row r="1245" spans="2:51" s="13" customFormat="1" ht="13.5">
      <c r="B1245" s="228"/>
      <c r="C1245" s="229"/>
      <c r="D1245" s="218" t="s">
        <v>192</v>
      </c>
      <c r="E1245" s="230" t="s">
        <v>34</v>
      </c>
      <c r="F1245" s="231" t="s">
        <v>1738</v>
      </c>
      <c r="G1245" s="229"/>
      <c r="H1245" s="232">
        <v>163.3</v>
      </c>
      <c r="I1245" s="233"/>
      <c r="J1245" s="229"/>
      <c r="K1245" s="229"/>
      <c r="L1245" s="234"/>
      <c r="M1245" s="235"/>
      <c r="N1245" s="236"/>
      <c r="O1245" s="236"/>
      <c r="P1245" s="236"/>
      <c r="Q1245" s="236"/>
      <c r="R1245" s="236"/>
      <c r="S1245" s="236"/>
      <c r="T1245" s="237"/>
      <c r="AT1245" s="238" t="s">
        <v>192</v>
      </c>
      <c r="AU1245" s="238" t="s">
        <v>89</v>
      </c>
      <c r="AV1245" s="13" t="s">
        <v>89</v>
      </c>
      <c r="AW1245" s="13" t="s">
        <v>41</v>
      </c>
      <c r="AX1245" s="13" t="s">
        <v>78</v>
      </c>
      <c r="AY1245" s="238" t="s">
        <v>183</v>
      </c>
    </row>
    <row r="1246" spans="2:51" s="14" customFormat="1" ht="13.5">
      <c r="B1246" s="239"/>
      <c r="C1246" s="240"/>
      <c r="D1246" s="218" t="s">
        <v>192</v>
      </c>
      <c r="E1246" s="241" t="s">
        <v>34</v>
      </c>
      <c r="F1246" s="242" t="s">
        <v>195</v>
      </c>
      <c r="G1246" s="240"/>
      <c r="H1246" s="243">
        <v>163.3</v>
      </c>
      <c r="I1246" s="244"/>
      <c r="J1246" s="240"/>
      <c r="K1246" s="240"/>
      <c r="L1246" s="245"/>
      <c r="M1246" s="246"/>
      <c r="N1246" s="247"/>
      <c r="O1246" s="247"/>
      <c r="P1246" s="247"/>
      <c r="Q1246" s="247"/>
      <c r="R1246" s="247"/>
      <c r="S1246" s="247"/>
      <c r="T1246" s="248"/>
      <c r="AT1246" s="249" t="s">
        <v>192</v>
      </c>
      <c r="AU1246" s="249" t="s">
        <v>89</v>
      </c>
      <c r="AV1246" s="14" t="s">
        <v>196</v>
      </c>
      <c r="AW1246" s="14" t="s">
        <v>41</v>
      </c>
      <c r="AX1246" s="14" t="s">
        <v>78</v>
      </c>
      <c r="AY1246" s="249" t="s">
        <v>183</v>
      </c>
    </row>
    <row r="1247" spans="2:51" s="12" customFormat="1" ht="13.5">
      <c r="B1247" s="216"/>
      <c r="C1247" s="217"/>
      <c r="D1247" s="218" t="s">
        <v>192</v>
      </c>
      <c r="E1247" s="219" t="s">
        <v>34</v>
      </c>
      <c r="F1247" s="220" t="s">
        <v>1739</v>
      </c>
      <c r="G1247" s="217"/>
      <c r="H1247" s="221" t="s">
        <v>34</v>
      </c>
      <c r="I1247" s="222"/>
      <c r="J1247" s="217"/>
      <c r="K1247" s="217"/>
      <c r="L1247" s="223"/>
      <c r="M1247" s="224"/>
      <c r="N1247" s="225"/>
      <c r="O1247" s="225"/>
      <c r="P1247" s="225"/>
      <c r="Q1247" s="225"/>
      <c r="R1247" s="225"/>
      <c r="S1247" s="225"/>
      <c r="T1247" s="226"/>
      <c r="AT1247" s="227" t="s">
        <v>192</v>
      </c>
      <c r="AU1247" s="227" t="s">
        <v>89</v>
      </c>
      <c r="AV1247" s="12" t="s">
        <v>85</v>
      </c>
      <c r="AW1247" s="12" t="s">
        <v>41</v>
      </c>
      <c r="AX1247" s="12" t="s">
        <v>78</v>
      </c>
      <c r="AY1247" s="227" t="s">
        <v>183</v>
      </c>
    </row>
    <row r="1248" spans="2:51" s="13" customFormat="1" ht="13.5">
      <c r="B1248" s="228"/>
      <c r="C1248" s="229"/>
      <c r="D1248" s="218" t="s">
        <v>192</v>
      </c>
      <c r="E1248" s="230" t="s">
        <v>34</v>
      </c>
      <c r="F1248" s="231" t="s">
        <v>1740</v>
      </c>
      <c r="G1248" s="229"/>
      <c r="H1248" s="232">
        <v>112.3</v>
      </c>
      <c r="I1248" s="233"/>
      <c r="J1248" s="229"/>
      <c r="K1248" s="229"/>
      <c r="L1248" s="234"/>
      <c r="M1248" s="235"/>
      <c r="N1248" s="236"/>
      <c r="O1248" s="236"/>
      <c r="P1248" s="236"/>
      <c r="Q1248" s="236"/>
      <c r="R1248" s="236"/>
      <c r="S1248" s="236"/>
      <c r="T1248" s="237"/>
      <c r="AT1248" s="238" t="s">
        <v>192</v>
      </c>
      <c r="AU1248" s="238" t="s">
        <v>89</v>
      </c>
      <c r="AV1248" s="13" t="s">
        <v>89</v>
      </c>
      <c r="AW1248" s="13" t="s">
        <v>41</v>
      </c>
      <c r="AX1248" s="13" t="s">
        <v>78</v>
      </c>
      <c r="AY1248" s="238" t="s">
        <v>183</v>
      </c>
    </row>
    <row r="1249" spans="2:51" s="13" customFormat="1" ht="13.5">
      <c r="B1249" s="228"/>
      <c r="C1249" s="229"/>
      <c r="D1249" s="218" t="s">
        <v>192</v>
      </c>
      <c r="E1249" s="230" t="s">
        <v>34</v>
      </c>
      <c r="F1249" s="231" t="s">
        <v>1741</v>
      </c>
      <c r="G1249" s="229"/>
      <c r="H1249" s="232">
        <v>169.2</v>
      </c>
      <c r="I1249" s="233"/>
      <c r="J1249" s="229"/>
      <c r="K1249" s="229"/>
      <c r="L1249" s="234"/>
      <c r="M1249" s="235"/>
      <c r="N1249" s="236"/>
      <c r="O1249" s="236"/>
      <c r="P1249" s="236"/>
      <c r="Q1249" s="236"/>
      <c r="R1249" s="236"/>
      <c r="S1249" s="236"/>
      <c r="T1249" s="237"/>
      <c r="AT1249" s="238" t="s">
        <v>192</v>
      </c>
      <c r="AU1249" s="238" t="s">
        <v>89</v>
      </c>
      <c r="AV1249" s="13" t="s">
        <v>89</v>
      </c>
      <c r="AW1249" s="13" t="s">
        <v>41</v>
      </c>
      <c r="AX1249" s="13" t="s">
        <v>78</v>
      </c>
      <c r="AY1249" s="238" t="s">
        <v>183</v>
      </c>
    </row>
    <row r="1250" spans="2:51" s="14" customFormat="1" ht="13.5">
      <c r="B1250" s="239"/>
      <c r="C1250" s="240"/>
      <c r="D1250" s="218" t="s">
        <v>192</v>
      </c>
      <c r="E1250" s="241" t="s">
        <v>34</v>
      </c>
      <c r="F1250" s="242" t="s">
        <v>195</v>
      </c>
      <c r="G1250" s="240"/>
      <c r="H1250" s="243">
        <v>281.5</v>
      </c>
      <c r="I1250" s="244"/>
      <c r="J1250" s="240"/>
      <c r="K1250" s="240"/>
      <c r="L1250" s="245"/>
      <c r="M1250" s="246"/>
      <c r="N1250" s="247"/>
      <c r="O1250" s="247"/>
      <c r="P1250" s="247"/>
      <c r="Q1250" s="247"/>
      <c r="R1250" s="247"/>
      <c r="S1250" s="247"/>
      <c r="T1250" s="248"/>
      <c r="AT1250" s="249" t="s">
        <v>192</v>
      </c>
      <c r="AU1250" s="249" t="s">
        <v>89</v>
      </c>
      <c r="AV1250" s="14" t="s">
        <v>196</v>
      </c>
      <c r="AW1250" s="14" t="s">
        <v>41</v>
      </c>
      <c r="AX1250" s="14" t="s">
        <v>78</v>
      </c>
      <c r="AY1250" s="249" t="s">
        <v>183</v>
      </c>
    </row>
    <row r="1251" spans="2:51" s="15" customFormat="1" ht="13.5">
      <c r="B1251" s="250"/>
      <c r="C1251" s="251"/>
      <c r="D1251" s="218" t="s">
        <v>192</v>
      </c>
      <c r="E1251" s="280" t="s">
        <v>34</v>
      </c>
      <c r="F1251" s="281" t="s">
        <v>201</v>
      </c>
      <c r="G1251" s="251"/>
      <c r="H1251" s="282">
        <v>444.8</v>
      </c>
      <c r="I1251" s="256"/>
      <c r="J1251" s="251"/>
      <c r="K1251" s="251"/>
      <c r="L1251" s="257"/>
      <c r="M1251" s="258"/>
      <c r="N1251" s="259"/>
      <c r="O1251" s="259"/>
      <c r="P1251" s="259"/>
      <c r="Q1251" s="259"/>
      <c r="R1251" s="259"/>
      <c r="S1251" s="259"/>
      <c r="T1251" s="260"/>
      <c r="AT1251" s="261" t="s">
        <v>192</v>
      </c>
      <c r="AU1251" s="261" t="s">
        <v>89</v>
      </c>
      <c r="AV1251" s="15" t="s">
        <v>190</v>
      </c>
      <c r="AW1251" s="15" t="s">
        <v>41</v>
      </c>
      <c r="AX1251" s="15" t="s">
        <v>85</v>
      </c>
      <c r="AY1251" s="261" t="s">
        <v>183</v>
      </c>
    </row>
    <row r="1252" spans="2:51" s="12" customFormat="1" ht="13.5">
      <c r="B1252" s="216"/>
      <c r="C1252" s="217"/>
      <c r="D1252" s="252" t="s">
        <v>192</v>
      </c>
      <c r="E1252" s="283" t="s">
        <v>34</v>
      </c>
      <c r="F1252" s="284" t="s">
        <v>1742</v>
      </c>
      <c r="G1252" s="217"/>
      <c r="H1252" s="285" t="s">
        <v>34</v>
      </c>
      <c r="I1252" s="222"/>
      <c r="J1252" s="217"/>
      <c r="K1252" s="217"/>
      <c r="L1252" s="223"/>
      <c r="M1252" s="224"/>
      <c r="N1252" s="225"/>
      <c r="O1252" s="225"/>
      <c r="P1252" s="225"/>
      <c r="Q1252" s="225"/>
      <c r="R1252" s="225"/>
      <c r="S1252" s="225"/>
      <c r="T1252" s="226"/>
      <c r="AT1252" s="227" t="s">
        <v>192</v>
      </c>
      <c r="AU1252" s="227" t="s">
        <v>89</v>
      </c>
      <c r="AV1252" s="12" t="s">
        <v>85</v>
      </c>
      <c r="AW1252" s="12" t="s">
        <v>41</v>
      </c>
      <c r="AX1252" s="12" t="s">
        <v>78</v>
      </c>
      <c r="AY1252" s="227" t="s">
        <v>183</v>
      </c>
    </row>
    <row r="1253" spans="2:65" s="1" customFormat="1" ht="51" customHeight="1">
      <c r="B1253" s="43"/>
      <c r="C1253" s="265" t="s">
        <v>1743</v>
      </c>
      <c r="D1253" s="265" t="s">
        <v>418</v>
      </c>
      <c r="E1253" s="266" t="s">
        <v>1744</v>
      </c>
      <c r="F1253" s="267" t="s">
        <v>1745</v>
      </c>
      <c r="G1253" s="268" t="s">
        <v>291</v>
      </c>
      <c r="H1253" s="269">
        <v>295.575</v>
      </c>
      <c r="I1253" s="270"/>
      <c r="J1253" s="271">
        <f>ROUND(I1253*H1253,2)</f>
        <v>0</v>
      </c>
      <c r="K1253" s="267" t="s">
        <v>34</v>
      </c>
      <c r="L1253" s="272"/>
      <c r="M1253" s="273" t="s">
        <v>34</v>
      </c>
      <c r="N1253" s="274" t="s">
        <v>49</v>
      </c>
      <c r="O1253" s="44"/>
      <c r="P1253" s="213">
        <f>O1253*H1253</f>
        <v>0</v>
      </c>
      <c r="Q1253" s="213">
        <v>0</v>
      </c>
      <c r="R1253" s="213">
        <f>Q1253*H1253</f>
        <v>0</v>
      </c>
      <c r="S1253" s="213">
        <v>0</v>
      </c>
      <c r="T1253" s="214">
        <f>S1253*H1253</f>
        <v>0</v>
      </c>
      <c r="AR1253" s="25" t="s">
        <v>388</v>
      </c>
      <c r="AT1253" s="25" t="s">
        <v>418</v>
      </c>
      <c r="AU1253" s="25" t="s">
        <v>89</v>
      </c>
      <c r="AY1253" s="25" t="s">
        <v>183</v>
      </c>
      <c r="BE1253" s="215">
        <f>IF(N1253="základní",J1253,0)</f>
        <v>0</v>
      </c>
      <c r="BF1253" s="215">
        <f>IF(N1253="snížená",J1253,0)</f>
        <v>0</v>
      </c>
      <c r="BG1253" s="215">
        <f>IF(N1253="zákl. přenesená",J1253,0)</f>
        <v>0</v>
      </c>
      <c r="BH1253" s="215">
        <f>IF(N1253="sníž. přenesená",J1253,0)</f>
        <v>0</v>
      </c>
      <c r="BI1253" s="215">
        <f>IF(N1253="nulová",J1253,0)</f>
        <v>0</v>
      </c>
      <c r="BJ1253" s="25" t="s">
        <v>85</v>
      </c>
      <c r="BK1253" s="215">
        <f>ROUND(I1253*H1253,2)</f>
        <v>0</v>
      </c>
      <c r="BL1253" s="25" t="s">
        <v>282</v>
      </c>
      <c r="BM1253" s="25" t="s">
        <v>1746</v>
      </c>
    </row>
    <row r="1254" spans="2:51" s="13" customFormat="1" ht="13.5">
      <c r="B1254" s="228"/>
      <c r="C1254" s="229"/>
      <c r="D1254" s="252" t="s">
        <v>192</v>
      </c>
      <c r="E1254" s="229"/>
      <c r="F1254" s="275" t="s">
        <v>1747</v>
      </c>
      <c r="G1254" s="229"/>
      <c r="H1254" s="276">
        <v>295.575</v>
      </c>
      <c r="I1254" s="233"/>
      <c r="J1254" s="229"/>
      <c r="K1254" s="229"/>
      <c r="L1254" s="234"/>
      <c r="M1254" s="235"/>
      <c r="N1254" s="236"/>
      <c r="O1254" s="236"/>
      <c r="P1254" s="236"/>
      <c r="Q1254" s="236"/>
      <c r="R1254" s="236"/>
      <c r="S1254" s="236"/>
      <c r="T1254" s="237"/>
      <c r="AT1254" s="238" t="s">
        <v>192</v>
      </c>
      <c r="AU1254" s="238" t="s">
        <v>89</v>
      </c>
      <c r="AV1254" s="13" t="s">
        <v>89</v>
      </c>
      <c r="AW1254" s="13" t="s">
        <v>6</v>
      </c>
      <c r="AX1254" s="13" t="s">
        <v>85</v>
      </c>
      <c r="AY1254" s="238" t="s">
        <v>183</v>
      </c>
    </row>
    <row r="1255" spans="2:65" s="1" customFormat="1" ht="51" customHeight="1">
      <c r="B1255" s="43"/>
      <c r="C1255" s="265" t="s">
        <v>1748</v>
      </c>
      <c r="D1255" s="265" t="s">
        <v>418</v>
      </c>
      <c r="E1255" s="266" t="s">
        <v>1749</v>
      </c>
      <c r="F1255" s="267" t="s">
        <v>1750</v>
      </c>
      <c r="G1255" s="268" t="s">
        <v>291</v>
      </c>
      <c r="H1255" s="269">
        <v>171.465</v>
      </c>
      <c r="I1255" s="270"/>
      <c r="J1255" s="271">
        <f>ROUND(I1255*H1255,2)</f>
        <v>0</v>
      </c>
      <c r="K1255" s="267" t="s">
        <v>34</v>
      </c>
      <c r="L1255" s="272"/>
      <c r="M1255" s="273" t="s">
        <v>34</v>
      </c>
      <c r="N1255" s="274" t="s">
        <v>49</v>
      </c>
      <c r="O1255" s="44"/>
      <c r="P1255" s="213">
        <f>O1255*H1255</f>
        <v>0</v>
      </c>
      <c r="Q1255" s="213">
        <v>0</v>
      </c>
      <c r="R1255" s="213">
        <f>Q1255*H1255</f>
        <v>0</v>
      </c>
      <c r="S1255" s="213">
        <v>0</v>
      </c>
      <c r="T1255" s="214">
        <f>S1255*H1255</f>
        <v>0</v>
      </c>
      <c r="AR1255" s="25" t="s">
        <v>388</v>
      </c>
      <c r="AT1255" s="25" t="s">
        <v>418</v>
      </c>
      <c r="AU1255" s="25" t="s">
        <v>89</v>
      </c>
      <c r="AY1255" s="25" t="s">
        <v>183</v>
      </c>
      <c r="BE1255" s="215">
        <f>IF(N1255="základní",J1255,0)</f>
        <v>0</v>
      </c>
      <c r="BF1255" s="215">
        <f>IF(N1255="snížená",J1255,0)</f>
        <v>0</v>
      </c>
      <c r="BG1255" s="215">
        <f>IF(N1255="zákl. přenesená",J1255,0)</f>
        <v>0</v>
      </c>
      <c r="BH1255" s="215">
        <f>IF(N1255="sníž. přenesená",J1255,0)</f>
        <v>0</v>
      </c>
      <c r="BI1255" s="215">
        <f>IF(N1255="nulová",J1255,0)</f>
        <v>0</v>
      </c>
      <c r="BJ1255" s="25" t="s">
        <v>85</v>
      </c>
      <c r="BK1255" s="215">
        <f>ROUND(I1255*H1255,2)</f>
        <v>0</v>
      </c>
      <c r="BL1255" s="25" t="s">
        <v>282</v>
      </c>
      <c r="BM1255" s="25" t="s">
        <v>1751</v>
      </c>
    </row>
    <row r="1256" spans="2:51" s="13" customFormat="1" ht="13.5">
      <c r="B1256" s="228"/>
      <c r="C1256" s="229"/>
      <c r="D1256" s="252" t="s">
        <v>192</v>
      </c>
      <c r="E1256" s="229"/>
      <c r="F1256" s="275" t="s">
        <v>1752</v>
      </c>
      <c r="G1256" s="229"/>
      <c r="H1256" s="276">
        <v>171.465</v>
      </c>
      <c r="I1256" s="233"/>
      <c r="J1256" s="229"/>
      <c r="K1256" s="229"/>
      <c r="L1256" s="234"/>
      <c r="M1256" s="235"/>
      <c r="N1256" s="236"/>
      <c r="O1256" s="236"/>
      <c r="P1256" s="236"/>
      <c r="Q1256" s="236"/>
      <c r="R1256" s="236"/>
      <c r="S1256" s="236"/>
      <c r="T1256" s="237"/>
      <c r="AT1256" s="238" t="s">
        <v>192</v>
      </c>
      <c r="AU1256" s="238" t="s">
        <v>89</v>
      </c>
      <c r="AV1256" s="13" t="s">
        <v>89</v>
      </c>
      <c r="AW1256" s="13" t="s">
        <v>6</v>
      </c>
      <c r="AX1256" s="13" t="s">
        <v>85</v>
      </c>
      <c r="AY1256" s="238" t="s">
        <v>183</v>
      </c>
    </row>
    <row r="1257" spans="2:65" s="1" customFormat="1" ht="16.5" customHeight="1">
      <c r="B1257" s="43"/>
      <c r="C1257" s="204" t="s">
        <v>1753</v>
      </c>
      <c r="D1257" s="204" t="s">
        <v>185</v>
      </c>
      <c r="E1257" s="205" t="s">
        <v>1754</v>
      </c>
      <c r="F1257" s="206" t="s">
        <v>1755</v>
      </c>
      <c r="G1257" s="207" t="s">
        <v>465</v>
      </c>
      <c r="H1257" s="208">
        <v>357.614</v>
      </c>
      <c r="I1257" s="209"/>
      <c r="J1257" s="210">
        <f>ROUND(I1257*H1257,2)</f>
        <v>0</v>
      </c>
      <c r="K1257" s="206" t="s">
        <v>1735</v>
      </c>
      <c r="L1257" s="63"/>
      <c r="M1257" s="211" t="s">
        <v>34</v>
      </c>
      <c r="N1257" s="212" t="s">
        <v>49</v>
      </c>
      <c r="O1257" s="44"/>
      <c r="P1257" s="213">
        <f>O1257*H1257</f>
        <v>0</v>
      </c>
      <c r="Q1257" s="213">
        <v>0.0002</v>
      </c>
      <c r="R1257" s="213">
        <f>Q1257*H1257</f>
        <v>0.0715228</v>
      </c>
      <c r="S1257" s="213">
        <v>0</v>
      </c>
      <c r="T1257" s="214">
        <f>S1257*H1257</f>
        <v>0</v>
      </c>
      <c r="AR1257" s="25" t="s">
        <v>282</v>
      </c>
      <c r="AT1257" s="25" t="s">
        <v>185</v>
      </c>
      <c r="AU1257" s="25" t="s">
        <v>89</v>
      </c>
      <c r="AY1257" s="25" t="s">
        <v>183</v>
      </c>
      <c r="BE1257" s="215">
        <f>IF(N1257="základní",J1257,0)</f>
        <v>0</v>
      </c>
      <c r="BF1257" s="215">
        <f>IF(N1257="snížená",J1257,0)</f>
        <v>0</v>
      </c>
      <c r="BG1257" s="215">
        <f>IF(N1257="zákl. přenesená",J1257,0)</f>
        <v>0</v>
      </c>
      <c r="BH1257" s="215">
        <f>IF(N1257="sníž. přenesená",J1257,0)</f>
        <v>0</v>
      </c>
      <c r="BI1257" s="215">
        <f>IF(N1257="nulová",J1257,0)</f>
        <v>0</v>
      </c>
      <c r="BJ1257" s="25" t="s">
        <v>85</v>
      </c>
      <c r="BK1257" s="215">
        <f>ROUND(I1257*H1257,2)</f>
        <v>0</v>
      </c>
      <c r="BL1257" s="25" t="s">
        <v>282</v>
      </c>
      <c r="BM1257" s="25" t="s">
        <v>1756</v>
      </c>
    </row>
    <row r="1258" spans="2:51" s="12" customFormat="1" ht="13.5">
      <c r="B1258" s="216"/>
      <c r="C1258" s="217"/>
      <c r="D1258" s="218" t="s">
        <v>192</v>
      </c>
      <c r="E1258" s="219" t="s">
        <v>34</v>
      </c>
      <c r="F1258" s="220" t="s">
        <v>1757</v>
      </c>
      <c r="G1258" s="217"/>
      <c r="H1258" s="221" t="s">
        <v>34</v>
      </c>
      <c r="I1258" s="222"/>
      <c r="J1258" s="217"/>
      <c r="K1258" s="217"/>
      <c r="L1258" s="223"/>
      <c r="M1258" s="224"/>
      <c r="N1258" s="225"/>
      <c r="O1258" s="225"/>
      <c r="P1258" s="225"/>
      <c r="Q1258" s="225"/>
      <c r="R1258" s="225"/>
      <c r="S1258" s="225"/>
      <c r="T1258" s="226"/>
      <c r="AT1258" s="227" t="s">
        <v>192</v>
      </c>
      <c r="AU1258" s="227" t="s">
        <v>89</v>
      </c>
      <c r="AV1258" s="12" t="s">
        <v>85</v>
      </c>
      <c r="AW1258" s="12" t="s">
        <v>41</v>
      </c>
      <c r="AX1258" s="12" t="s">
        <v>78</v>
      </c>
      <c r="AY1258" s="227" t="s">
        <v>183</v>
      </c>
    </row>
    <row r="1259" spans="2:51" s="12" customFormat="1" ht="13.5">
      <c r="B1259" s="216"/>
      <c r="C1259" s="217"/>
      <c r="D1259" s="218" t="s">
        <v>192</v>
      </c>
      <c r="E1259" s="219" t="s">
        <v>34</v>
      </c>
      <c r="F1259" s="220" t="s">
        <v>353</v>
      </c>
      <c r="G1259" s="217"/>
      <c r="H1259" s="221" t="s">
        <v>34</v>
      </c>
      <c r="I1259" s="222"/>
      <c r="J1259" s="217"/>
      <c r="K1259" s="217"/>
      <c r="L1259" s="223"/>
      <c r="M1259" s="224"/>
      <c r="N1259" s="225"/>
      <c r="O1259" s="225"/>
      <c r="P1259" s="225"/>
      <c r="Q1259" s="225"/>
      <c r="R1259" s="225"/>
      <c r="S1259" s="225"/>
      <c r="T1259" s="226"/>
      <c r="AT1259" s="227" t="s">
        <v>192</v>
      </c>
      <c r="AU1259" s="227" t="s">
        <v>89</v>
      </c>
      <c r="AV1259" s="12" t="s">
        <v>85</v>
      </c>
      <c r="AW1259" s="12" t="s">
        <v>41</v>
      </c>
      <c r="AX1259" s="12" t="s">
        <v>78</v>
      </c>
      <c r="AY1259" s="227" t="s">
        <v>183</v>
      </c>
    </row>
    <row r="1260" spans="2:51" s="13" customFormat="1" ht="13.5">
      <c r="B1260" s="228"/>
      <c r="C1260" s="229"/>
      <c r="D1260" s="218" t="s">
        <v>192</v>
      </c>
      <c r="E1260" s="230" t="s">
        <v>34</v>
      </c>
      <c r="F1260" s="231" t="s">
        <v>1758</v>
      </c>
      <c r="G1260" s="229"/>
      <c r="H1260" s="232">
        <v>51.6</v>
      </c>
      <c r="I1260" s="233"/>
      <c r="J1260" s="229"/>
      <c r="K1260" s="229"/>
      <c r="L1260" s="234"/>
      <c r="M1260" s="235"/>
      <c r="N1260" s="236"/>
      <c r="O1260" s="236"/>
      <c r="P1260" s="236"/>
      <c r="Q1260" s="236"/>
      <c r="R1260" s="236"/>
      <c r="S1260" s="236"/>
      <c r="T1260" s="237"/>
      <c r="AT1260" s="238" t="s">
        <v>192</v>
      </c>
      <c r="AU1260" s="238" t="s">
        <v>89</v>
      </c>
      <c r="AV1260" s="13" t="s">
        <v>89</v>
      </c>
      <c r="AW1260" s="13" t="s">
        <v>41</v>
      </c>
      <c r="AX1260" s="13" t="s">
        <v>78</v>
      </c>
      <c r="AY1260" s="238" t="s">
        <v>183</v>
      </c>
    </row>
    <row r="1261" spans="2:51" s="13" customFormat="1" ht="13.5">
      <c r="B1261" s="228"/>
      <c r="C1261" s="229"/>
      <c r="D1261" s="218" t="s">
        <v>192</v>
      </c>
      <c r="E1261" s="230" t="s">
        <v>34</v>
      </c>
      <c r="F1261" s="231" t="s">
        <v>1759</v>
      </c>
      <c r="G1261" s="229"/>
      <c r="H1261" s="232">
        <v>72.1</v>
      </c>
      <c r="I1261" s="233"/>
      <c r="J1261" s="229"/>
      <c r="K1261" s="229"/>
      <c r="L1261" s="234"/>
      <c r="M1261" s="235"/>
      <c r="N1261" s="236"/>
      <c r="O1261" s="236"/>
      <c r="P1261" s="236"/>
      <c r="Q1261" s="236"/>
      <c r="R1261" s="236"/>
      <c r="S1261" s="236"/>
      <c r="T1261" s="237"/>
      <c r="AT1261" s="238" t="s">
        <v>192</v>
      </c>
      <c r="AU1261" s="238" t="s">
        <v>89</v>
      </c>
      <c r="AV1261" s="13" t="s">
        <v>89</v>
      </c>
      <c r="AW1261" s="13" t="s">
        <v>41</v>
      </c>
      <c r="AX1261" s="13" t="s">
        <v>78</v>
      </c>
      <c r="AY1261" s="238" t="s">
        <v>183</v>
      </c>
    </row>
    <row r="1262" spans="2:51" s="14" customFormat="1" ht="13.5">
      <c r="B1262" s="239"/>
      <c r="C1262" s="240"/>
      <c r="D1262" s="218" t="s">
        <v>192</v>
      </c>
      <c r="E1262" s="241" t="s">
        <v>34</v>
      </c>
      <c r="F1262" s="242" t="s">
        <v>195</v>
      </c>
      <c r="G1262" s="240"/>
      <c r="H1262" s="243">
        <v>123.7</v>
      </c>
      <c r="I1262" s="244"/>
      <c r="J1262" s="240"/>
      <c r="K1262" s="240"/>
      <c r="L1262" s="245"/>
      <c r="M1262" s="246"/>
      <c r="N1262" s="247"/>
      <c r="O1262" s="247"/>
      <c r="P1262" s="247"/>
      <c r="Q1262" s="247"/>
      <c r="R1262" s="247"/>
      <c r="S1262" s="247"/>
      <c r="T1262" s="248"/>
      <c r="AT1262" s="249" t="s">
        <v>192</v>
      </c>
      <c r="AU1262" s="249" t="s">
        <v>89</v>
      </c>
      <c r="AV1262" s="14" t="s">
        <v>196</v>
      </c>
      <c r="AW1262" s="14" t="s">
        <v>41</v>
      </c>
      <c r="AX1262" s="14" t="s">
        <v>78</v>
      </c>
      <c r="AY1262" s="249" t="s">
        <v>183</v>
      </c>
    </row>
    <row r="1263" spans="2:51" s="12" customFormat="1" ht="13.5">
      <c r="B1263" s="216"/>
      <c r="C1263" s="217"/>
      <c r="D1263" s="218" t="s">
        <v>192</v>
      </c>
      <c r="E1263" s="219" t="s">
        <v>34</v>
      </c>
      <c r="F1263" s="220" t="s">
        <v>367</v>
      </c>
      <c r="G1263" s="217"/>
      <c r="H1263" s="221" t="s">
        <v>34</v>
      </c>
      <c r="I1263" s="222"/>
      <c r="J1263" s="217"/>
      <c r="K1263" s="217"/>
      <c r="L1263" s="223"/>
      <c r="M1263" s="224"/>
      <c r="N1263" s="225"/>
      <c r="O1263" s="225"/>
      <c r="P1263" s="225"/>
      <c r="Q1263" s="225"/>
      <c r="R1263" s="225"/>
      <c r="S1263" s="225"/>
      <c r="T1263" s="226"/>
      <c r="AT1263" s="227" t="s">
        <v>192</v>
      </c>
      <c r="AU1263" s="227" t="s">
        <v>89</v>
      </c>
      <c r="AV1263" s="12" t="s">
        <v>85</v>
      </c>
      <c r="AW1263" s="12" t="s">
        <v>41</v>
      </c>
      <c r="AX1263" s="12" t="s">
        <v>78</v>
      </c>
      <c r="AY1263" s="227" t="s">
        <v>183</v>
      </c>
    </row>
    <row r="1264" spans="2:51" s="13" customFormat="1" ht="13.5">
      <c r="B1264" s="228"/>
      <c r="C1264" s="229"/>
      <c r="D1264" s="218" t="s">
        <v>192</v>
      </c>
      <c r="E1264" s="230" t="s">
        <v>34</v>
      </c>
      <c r="F1264" s="231" t="s">
        <v>1760</v>
      </c>
      <c r="G1264" s="229"/>
      <c r="H1264" s="232">
        <v>109.7</v>
      </c>
      <c r="I1264" s="233"/>
      <c r="J1264" s="229"/>
      <c r="K1264" s="229"/>
      <c r="L1264" s="234"/>
      <c r="M1264" s="235"/>
      <c r="N1264" s="236"/>
      <c r="O1264" s="236"/>
      <c r="P1264" s="236"/>
      <c r="Q1264" s="236"/>
      <c r="R1264" s="236"/>
      <c r="S1264" s="236"/>
      <c r="T1264" s="237"/>
      <c r="AT1264" s="238" t="s">
        <v>192</v>
      </c>
      <c r="AU1264" s="238" t="s">
        <v>89</v>
      </c>
      <c r="AV1264" s="13" t="s">
        <v>89</v>
      </c>
      <c r="AW1264" s="13" t="s">
        <v>41</v>
      </c>
      <c r="AX1264" s="13" t="s">
        <v>78</v>
      </c>
      <c r="AY1264" s="238" t="s">
        <v>183</v>
      </c>
    </row>
    <row r="1265" spans="2:51" s="13" customFormat="1" ht="13.5">
      <c r="B1265" s="228"/>
      <c r="C1265" s="229"/>
      <c r="D1265" s="218" t="s">
        <v>192</v>
      </c>
      <c r="E1265" s="230" t="s">
        <v>34</v>
      </c>
      <c r="F1265" s="231" t="s">
        <v>1761</v>
      </c>
      <c r="G1265" s="229"/>
      <c r="H1265" s="232">
        <v>86.5</v>
      </c>
      <c r="I1265" s="233"/>
      <c r="J1265" s="229"/>
      <c r="K1265" s="229"/>
      <c r="L1265" s="234"/>
      <c r="M1265" s="235"/>
      <c r="N1265" s="236"/>
      <c r="O1265" s="236"/>
      <c r="P1265" s="236"/>
      <c r="Q1265" s="236"/>
      <c r="R1265" s="236"/>
      <c r="S1265" s="236"/>
      <c r="T1265" s="237"/>
      <c r="AT1265" s="238" t="s">
        <v>192</v>
      </c>
      <c r="AU1265" s="238" t="s">
        <v>89</v>
      </c>
      <c r="AV1265" s="13" t="s">
        <v>89</v>
      </c>
      <c r="AW1265" s="13" t="s">
        <v>41</v>
      </c>
      <c r="AX1265" s="13" t="s">
        <v>78</v>
      </c>
      <c r="AY1265" s="238" t="s">
        <v>183</v>
      </c>
    </row>
    <row r="1266" spans="2:51" s="13" customFormat="1" ht="13.5">
      <c r="B1266" s="228"/>
      <c r="C1266" s="229"/>
      <c r="D1266" s="218" t="s">
        <v>192</v>
      </c>
      <c r="E1266" s="230" t="s">
        <v>34</v>
      </c>
      <c r="F1266" s="231" t="s">
        <v>1762</v>
      </c>
      <c r="G1266" s="229"/>
      <c r="H1266" s="232">
        <v>37.714</v>
      </c>
      <c r="I1266" s="233"/>
      <c r="J1266" s="229"/>
      <c r="K1266" s="229"/>
      <c r="L1266" s="234"/>
      <c r="M1266" s="235"/>
      <c r="N1266" s="236"/>
      <c r="O1266" s="236"/>
      <c r="P1266" s="236"/>
      <c r="Q1266" s="236"/>
      <c r="R1266" s="236"/>
      <c r="S1266" s="236"/>
      <c r="T1266" s="237"/>
      <c r="AT1266" s="238" t="s">
        <v>192</v>
      </c>
      <c r="AU1266" s="238" t="s">
        <v>89</v>
      </c>
      <c r="AV1266" s="13" t="s">
        <v>89</v>
      </c>
      <c r="AW1266" s="13" t="s">
        <v>41</v>
      </c>
      <c r="AX1266" s="13" t="s">
        <v>78</v>
      </c>
      <c r="AY1266" s="238" t="s">
        <v>183</v>
      </c>
    </row>
    <row r="1267" spans="2:51" s="14" customFormat="1" ht="13.5">
      <c r="B1267" s="239"/>
      <c r="C1267" s="240"/>
      <c r="D1267" s="218" t="s">
        <v>192</v>
      </c>
      <c r="E1267" s="241" t="s">
        <v>34</v>
      </c>
      <c r="F1267" s="242" t="s">
        <v>195</v>
      </c>
      <c r="G1267" s="240"/>
      <c r="H1267" s="243">
        <v>233.914</v>
      </c>
      <c r="I1267" s="244"/>
      <c r="J1267" s="240"/>
      <c r="K1267" s="240"/>
      <c r="L1267" s="245"/>
      <c r="M1267" s="246"/>
      <c r="N1267" s="247"/>
      <c r="O1267" s="247"/>
      <c r="P1267" s="247"/>
      <c r="Q1267" s="247"/>
      <c r="R1267" s="247"/>
      <c r="S1267" s="247"/>
      <c r="T1267" s="248"/>
      <c r="AT1267" s="249" t="s">
        <v>192</v>
      </c>
      <c r="AU1267" s="249" t="s">
        <v>89</v>
      </c>
      <c r="AV1267" s="14" t="s">
        <v>196</v>
      </c>
      <c r="AW1267" s="14" t="s">
        <v>41</v>
      </c>
      <c r="AX1267" s="14" t="s">
        <v>78</v>
      </c>
      <c r="AY1267" s="249" t="s">
        <v>183</v>
      </c>
    </row>
    <row r="1268" spans="2:51" s="15" customFormat="1" ht="13.5">
      <c r="B1268" s="250"/>
      <c r="C1268" s="251"/>
      <c r="D1268" s="252" t="s">
        <v>192</v>
      </c>
      <c r="E1268" s="253" t="s">
        <v>34</v>
      </c>
      <c r="F1268" s="254" t="s">
        <v>201</v>
      </c>
      <c r="G1268" s="251"/>
      <c r="H1268" s="255">
        <v>357.614</v>
      </c>
      <c r="I1268" s="256"/>
      <c r="J1268" s="251"/>
      <c r="K1268" s="251"/>
      <c r="L1268" s="257"/>
      <c r="M1268" s="258"/>
      <c r="N1268" s="259"/>
      <c r="O1268" s="259"/>
      <c r="P1268" s="259"/>
      <c r="Q1268" s="259"/>
      <c r="R1268" s="259"/>
      <c r="S1268" s="259"/>
      <c r="T1268" s="260"/>
      <c r="AT1268" s="261" t="s">
        <v>192</v>
      </c>
      <c r="AU1268" s="261" t="s">
        <v>89</v>
      </c>
      <c r="AV1268" s="15" t="s">
        <v>190</v>
      </c>
      <c r="AW1268" s="15" t="s">
        <v>41</v>
      </c>
      <c r="AX1268" s="15" t="s">
        <v>85</v>
      </c>
      <c r="AY1268" s="261" t="s">
        <v>183</v>
      </c>
    </row>
    <row r="1269" spans="2:65" s="1" customFormat="1" ht="16.5" customHeight="1">
      <c r="B1269" s="43"/>
      <c r="C1269" s="265" t="s">
        <v>1763</v>
      </c>
      <c r="D1269" s="265" t="s">
        <v>418</v>
      </c>
      <c r="E1269" s="266" t="s">
        <v>1764</v>
      </c>
      <c r="F1269" s="267" t="s">
        <v>1765</v>
      </c>
      <c r="G1269" s="268" t="s">
        <v>465</v>
      </c>
      <c r="H1269" s="269">
        <v>375.495</v>
      </c>
      <c r="I1269" s="270"/>
      <c r="J1269" s="271">
        <f>ROUND(I1269*H1269,2)</f>
        <v>0</v>
      </c>
      <c r="K1269" s="267" t="s">
        <v>34</v>
      </c>
      <c r="L1269" s="272"/>
      <c r="M1269" s="273" t="s">
        <v>34</v>
      </c>
      <c r="N1269" s="274" t="s">
        <v>49</v>
      </c>
      <c r="O1269" s="44"/>
      <c r="P1269" s="213">
        <f>O1269*H1269</f>
        <v>0</v>
      </c>
      <c r="Q1269" s="213">
        <v>0</v>
      </c>
      <c r="R1269" s="213">
        <f>Q1269*H1269</f>
        <v>0</v>
      </c>
      <c r="S1269" s="213">
        <v>0</v>
      </c>
      <c r="T1269" s="214">
        <f>S1269*H1269</f>
        <v>0</v>
      </c>
      <c r="AR1269" s="25" t="s">
        <v>388</v>
      </c>
      <c r="AT1269" s="25" t="s">
        <v>418</v>
      </c>
      <c r="AU1269" s="25" t="s">
        <v>89</v>
      </c>
      <c r="AY1269" s="25" t="s">
        <v>183</v>
      </c>
      <c r="BE1269" s="215">
        <f>IF(N1269="základní",J1269,0)</f>
        <v>0</v>
      </c>
      <c r="BF1269" s="215">
        <f>IF(N1269="snížená",J1269,0)</f>
        <v>0</v>
      </c>
      <c r="BG1269" s="215">
        <f>IF(N1269="zákl. přenesená",J1269,0)</f>
        <v>0</v>
      </c>
      <c r="BH1269" s="215">
        <f>IF(N1269="sníž. přenesená",J1269,0)</f>
        <v>0</v>
      </c>
      <c r="BI1269" s="215">
        <f>IF(N1269="nulová",J1269,0)</f>
        <v>0</v>
      </c>
      <c r="BJ1269" s="25" t="s">
        <v>85</v>
      </c>
      <c r="BK1269" s="215">
        <f>ROUND(I1269*H1269,2)</f>
        <v>0</v>
      </c>
      <c r="BL1269" s="25" t="s">
        <v>282</v>
      </c>
      <c r="BM1269" s="25" t="s">
        <v>1766</v>
      </c>
    </row>
    <row r="1270" spans="2:51" s="13" customFormat="1" ht="13.5">
      <c r="B1270" s="228"/>
      <c r="C1270" s="229"/>
      <c r="D1270" s="252" t="s">
        <v>192</v>
      </c>
      <c r="E1270" s="229"/>
      <c r="F1270" s="275" t="s">
        <v>1767</v>
      </c>
      <c r="G1270" s="229"/>
      <c r="H1270" s="276">
        <v>375.495</v>
      </c>
      <c r="I1270" s="233"/>
      <c r="J1270" s="229"/>
      <c r="K1270" s="229"/>
      <c r="L1270" s="234"/>
      <c r="M1270" s="235"/>
      <c r="N1270" s="236"/>
      <c r="O1270" s="236"/>
      <c r="P1270" s="236"/>
      <c r="Q1270" s="236"/>
      <c r="R1270" s="236"/>
      <c r="S1270" s="236"/>
      <c r="T1270" s="237"/>
      <c r="AT1270" s="238" t="s">
        <v>192</v>
      </c>
      <c r="AU1270" s="238" t="s">
        <v>89</v>
      </c>
      <c r="AV1270" s="13" t="s">
        <v>89</v>
      </c>
      <c r="AW1270" s="13" t="s">
        <v>6</v>
      </c>
      <c r="AX1270" s="13" t="s">
        <v>85</v>
      </c>
      <c r="AY1270" s="238" t="s">
        <v>183</v>
      </c>
    </row>
    <row r="1271" spans="2:65" s="1" customFormat="1" ht="38.25" customHeight="1">
      <c r="B1271" s="43"/>
      <c r="C1271" s="204" t="s">
        <v>1768</v>
      </c>
      <c r="D1271" s="204" t="s">
        <v>185</v>
      </c>
      <c r="E1271" s="205" t="s">
        <v>1769</v>
      </c>
      <c r="F1271" s="206" t="s">
        <v>1770</v>
      </c>
      <c r="G1271" s="207" t="s">
        <v>1510</v>
      </c>
      <c r="H1271" s="279"/>
      <c r="I1271" s="209">
        <f>SUM(J1243:J1269)</f>
        <v>0</v>
      </c>
      <c r="J1271" s="210">
        <f>ROUND(I1271*H1271,2)</f>
        <v>0</v>
      </c>
      <c r="K1271" s="206" t="s">
        <v>189</v>
      </c>
      <c r="L1271" s="63"/>
      <c r="M1271" s="211" t="s">
        <v>34</v>
      </c>
      <c r="N1271" s="212" t="s">
        <v>49</v>
      </c>
      <c r="O1271" s="44"/>
      <c r="P1271" s="213">
        <f>O1271*H1271</f>
        <v>0</v>
      </c>
      <c r="Q1271" s="213">
        <v>0</v>
      </c>
      <c r="R1271" s="213">
        <f>Q1271*H1271</f>
        <v>0</v>
      </c>
      <c r="S1271" s="213">
        <v>0</v>
      </c>
      <c r="T1271" s="214">
        <f>S1271*H1271</f>
        <v>0</v>
      </c>
      <c r="AR1271" s="25" t="s">
        <v>282</v>
      </c>
      <c r="AT1271" s="25" t="s">
        <v>185</v>
      </c>
      <c r="AU1271" s="25" t="s">
        <v>89</v>
      </c>
      <c r="AY1271" s="25" t="s">
        <v>183</v>
      </c>
      <c r="BE1271" s="215">
        <f>IF(N1271="základní",J1271,0)</f>
        <v>0</v>
      </c>
      <c r="BF1271" s="215">
        <f>IF(N1271="snížená",J1271,0)</f>
        <v>0</v>
      </c>
      <c r="BG1271" s="215">
        <f>IF(N1271="zákl. přenesená",J1271,0)</f>
        <v>0</v>
      </c>
      <c r="BH1271" s="215">
        <f>IF(N1271="sníž. přenesená",J1271,0)</f>
        <v>0</v>
      </c>
      <c r="BI1271" s="215">
        <f>IF(N1271="nulová",J1271,0)</f>
        <v>0</v>
      </c>
      <c r="BJ1271" s="25" t="s">
        <v>85</v>
      </c>
      <c r="BK1271" s="215">
        <f>ROUND(I1271*H1271,2)</f>
        <v>0</v>
      </c>
      <c r="BL1271" s="25" t="s">
        <v>282</v>
      </c>
      <c r="BM1271" s="25" t="s">
        <v>1771</v>
      </c>
    </row>
    <row r="1272" spans="2:63" s="11" customFormat="1" ht="29.85" customHeight="1">
      <c r="B1272" s="187"/>
      <c r="C1272" s="188"/>
      <c r="D1272" s="201" t="s">
        <v>77</v>
      </c>
      <c r="E1272" s="202" t="s">
        <v>1772</v>
      </c>
      <c r="F1272" s="202" t="s">
        <v>1773</v>
      </c>
      <c r="G1272" s="188"/>
      <c r="H1272" s="188"/>
      <c r="I1272" s="191"/>
      <c r="J1272" s="203">
        <f>BK1272</f>
        <v>0</v>
      </c>
      <c r="K1272" s="188"/>
      <c r="L1272" s="193"/>
      <c r="M1272" s="194"/>
      <c r="N1272" s="195"/>
      <c r="O1272" s="195"/>
      <c r="P1272" s="196">
        <f>SUM(P1273:P1303)</f>
        <v>0</v>
      </c>
      <c r="Q1272" s="195"/>
      <c r="R1272" s="196">
        <f>SUM(R1273:R1303)</f>
        <v>0.007679999999999999</v>
      </c>
      <c r="S1272" s="195"/>
      <c r="T1272" s="197">
        <f>SUM(T1273:T1303)</f>
        <v>0</v>
      </c>
      <c r="AR1272" s="198" t="s">
        <v>89</v>
      </c>
      <c r="AT1272" s="199" t="s">
        <v>77</v>
      </c>
      <c r="AU1272" s="199" t="s">
        <v>85</v>
      </c>
      <c r="AY1272" s="198" t="s">
        <v>183</v>
      </c>
      <c r="BK1272" s="200">
        <f>SUM(BK1273:BK1303)</f>
        <v>0</v>
      </c>
    </row>
    <row r="1273" spans="2:65" s="1" customFormat="1" ht="25.5" customHeight="1">
      <c r="B1273" s="43"/>
      <c r="C1273" s="204" t="s">
        <v>1774</v>
      </c>
      <c r="D1273" s="204" t="s">
        <v>185</v>
      </c>
      <c r="E1273" s="205" t="s">
        <v>1775</v>
      </c>
      <c r="F1273" s="206" t="s">
        <v>1776</v>
      </c>
      <c r="G1273" s="207" t="s">
        <v>519</v>
      </c>
      <c r="H1273" s="208">
        <v>9</v>
      </c>
      <c r="I1273" s="209"/>
      <c r="J1273" s="210">
        <f>ROUND(I1273*H1273,2)</f>
        <v>0</v>
      </c>
      <c r="K1273" s="206" t="s">
        <v>189</v>
      </c>
      <c r="L1273" s="63"/>
      <c r="M1273" s="211" t="s">
        <v>34</v>
      </c>
      <c r="N1273" s="212" t="s">
        <v>49</v>
      </c>
      <c r="O1273" s="44"/>
      <c r="P1273" s="213">
        <f>O1273*H1273</f>
        <v>0</v>
      </c>
      <c r="Q1273" s="213">
        <v>0.00052</v>
      </c>
      <c r="R1273" s="213">
        <f>Q1273*H1273</f>
        <v>0.004679999999999999</v>
      </c>
      <c r="S1273" s="213">
        <v>0</v>
      </c>
      <c r="T1273" s="214">
        <f>S1273*H1273</f>
        <v>0</v>
      </c>
      <c r="AR1273" s="25" t="s">
        <v>282</v>
      </c>
      <c r="AT1273" s="25" t="s">
        <v>185</v>
      </c>
      <c r="AU1273" s="25" t="s">
        <v>89</v>
      </c>
      <c r="AY1273" s="25" t="s">
        <v>183</v>
      </c>
      <c r="BE1273" s="215">
        <f>IF(N1273="základní",J1273,0)</f>
        <v>0</v>
      </c>
      <c r="BF1273" s="215">
        <f>IF(N1273="snížená",J1273,0)</f>
        <v>0</v>
      </c>
      <c r="BG1273" s="215">
        <f>IF(N1273="zákl. přenesená",J1273,0)</f>
        <v>0</v>
      </c>
      <c r="BH1273" s="215">
        <f>IF(N1273="sníž. přenesená",J1273,0)</f>
        <v>0</v>
      </c>
      <c r="BI1273" s="215">
        <f>IF(N1273="nulová",J1273,0)</f>
        <v>0</v>
      </c>
      <c r="BJ1273" s="25" t="s">
        <v>85</v>
      </c>
      <c r="BK1273" s="215">
        <f>ROUND(I1273*H1273,2)</f>
        <v>0</v>
      </c>
      <c r="BL1273" s="25" t="s">
        <v>282</v>
      </c>
      <c r="BM1273" s="25" t="s">
        <v>1777</v>
      </c>
    </row>
    <row r="1274" spans="2:51" s="13" customFormat="1" ht="13.5">
      <c r="B1274" s="228"/>
      <c r="C1274" s="229"/>
      <c r="D1274" s="218" t="s">
        <v>192</v>
      </c>
      <c r="E1274" s="230" t="s">
        <v>34</v>
      </c>
      <c r="F1274" s="231" t="s">
        <v>1778</v>
      </c>
      <c r="G1274" s="229"/>
      <c r="H1274" s="232">
        <v>9</v>
      </c>
      <c r="I1274" s="233"/>
      <c r="J1274" s="229"/>
      <c r="K1274" s="229"/>
      <c r="L1274" s="234"/>
      <c r="M1274" s="235"/>
      <c r="N1274" s="236"/>
      <c r="O1274" s="236"/>
      <c r="P1274" s="236"/>
      <c r="Q1274" s="236"/>
      <c r="R1274" s="236"/>
      <c r="S1274" s="236"/>
      <c r="T1274" s="237"/>
      <c r="AT1274" s="238" t="s">
        <v>192</v>
      </c>
      <c r="AU1274" s="238" t="s">
        <v>89</v>
      </c>
      <c r="AV1274" s="13" t="s">
        <v>89</v>
      </c>
      <c r="AW1274" s="13" t="s">
        <v>41</v>
      </c>
      <c r="AX1274" s="13" t="s">
        <v>78</v>
      </c>
      <c r="AY1274" s="238" t="s">
        <v>183</v>
      </c>
    </row>
    <row r="1275" spans="2:51" s="14" customFormat="1" ht="13.5">
      <c r="B1275" s="239"/>
      <c r="C1275" s="240"/>
      <c r="D1275" s="252" t="s">
        <v>192</v>
      </c>
      <c r="E1275" s="262" t="s">
        <v>34</v>
      </c>
      <c r="F1275" s="263" t="s">
        <v>195</v>
      </c>
      <c r="G1275" s="240"/>
      <c r="H1275" s="264">
        <v>9</v>
      </c>
      <c r="I1275" s="244"/>
      <c r="J1275" s="240"/>
      <c r="K1275" s="240"/>
      <c r="L1275" s="245"/>
      <c r="M1275" s="246"/>
      <c r="N1275" s="247"/>
      <c r="O1275" s="247"/>
      <c r="P1275" s="247"/>
      <c r="Q1275" s="247"/>
      <c r="R1275" s="247"/>
      <c r="S1275" s="247"/>
      <c r="T1275" s="248"/>
      <c r="AT1275" s="249" t="s">
        <v>192</v>
      </c>
      <c r="AU1275" s="249" t="s">
        <v>89</v>
      </c>
      <c r="AV1275" s="14" t="s">
        <v>196</v>
      </c>
      <c r="AW1275" s="14" t="s">
        <v>41</v>
      </c>
      <c r="AX1275" s="14" t="s">
        <v>85</v>
      </c>
      <c r="AY1275" s="249" t="s">
        <v>183</v>
      </c>
    </row>
    <row r="1276" spans="2:65" s="1" customFormat="1" ht="16.5" customHeight="1">
      <c r="B1276" s="43"/>
      <c r="C1276" s="204" t="s">
        <v>1779</v>
      </c>
      <c r="D1276" s="204" t="s">
        <v>185</v>
      </c>
      <c r="E1276" s="205" t="s">
        <v>1780</v>
      </c>
      <c r="F1276" s="206" t="s">
        <v>1781</v>
      </c>
      <c r="G1276" s="207" t="s">
        <v>519</v>
      </c>
      <c r="H1276" s="208">
        <v>1</v>
      </c>
      <c r="I1276" s="209"/>
      <c r="J1276" s="210">
        <f>ROUND(I1276*H1276,2)</f>
        <v>0</v>
      </c>
      <c r="K1276" s="206" t="s">
        <v>189</v>
      </c>
      <c r="L1276" s="63"/>
      <c r="M1276" s="211" t="s">
        <v>34</v>
      </c>
      <c r="N1276" s="212" t="s">
        <v>49</v>
      </c>
      <c r="O1276" s="44"/>
      <c r="P1276" s="213">
        <f>O1276*H1276</f>
        <v>0</v>
      </c>
      <c r="Q1276" s="213">
        <v>0.0013</v>
      </c>
      <c r="R1276" s="213">
        <f>Q1276*H1276</f>
        <v>0.0013</v>
      </c>
      <c r="S1276" s="213">
        <v>0</v>
      </c>
      <c r="T1276" s="214">
        <f>S1276*H1276</f>
        <v>0</v>
      </c>
      <c r="AR1276" s="25" t="s">
        <v>282</v>
      </c>
      <c r="AT1276" s="25" t="s">
        <v>185</v>
      </c>
      <c r="AU1276" s="25" t="s">
        <v>89</v>
      </c>
      <c r="AY1276" s="25" t="s">
        <v>183</v>
      </c>
      <c r="BE1276" s="215">
        <f>IF(N1276="základní",J1276,0)</f>
        <v>0</v>
      </c>
      <c r="BF1276" s="215">
        <f>IF(N1276="snížená",J1276,0)</f>
        <v>0</v>
      </c>
      <c r="BG1276" s="215">
        <f>IF(N1276="zákl. přenesená",J1276,0)</f>
        <v>0</v>
      </c>
      <c r="BH1276" s="215">
        <f>IF(N1276="sníž. přenesená",J1276,0)</f>
        <v>0</v>
      </c>
      <c r="BI1276" s="215">
        <f>IF(N1276="nulová",J1276,0)</f>
        <v>0</v>
      </c>
      <c r="BJ1276" s="25" t="s">
        <v>85</v>
      </c>
      <c r="BK1276" s="215">
        <f>ROUND(I1276*H1276,2)</f>
        <v>0</v>
      </c>
      <c r="BL1276" s="25" t="s">
        <v>282</v>
      </c>
      <c r="BM1276" s="25" t="s">
        <v>1782</v>
      </c>
    </row>
    <row r="1277" spans="2:51" s="13" customFormat="1" ht="13.5">
      <c r="B1277" s="228"/>
      <c r="C1277" s="229"/>
      <c r="D1277" s="218" t="s">
        <v>192</v>
      </c>
      <c r="E1277" s="230" t="s">
        <v>34</v>
      </c>
      <c r="F1277" s="231" t="s">
        <v>1783</v>
      </c>
      <c r="G1277" s="229"/>
      <c r="H1277" s="232">
        <v>1</v>
      </c>
      <c r="I1277" s="233"/>
      <c r="J1277" s="229"/>
      <c r="K1277" s="229"/>
      <c r="L1277" s="234"/>
      <c r="M1277" s="235"/>
      <c r="N1277" s="236"/>
      <c r="O1277" s="236"/>
      <c r="P1277" s="236"/>
      <c r="Q1277" s="236"/>
      <c r="R1277" s="236"/>
      <c r="S1277" s="236"/>
      <c r="T1277" s="237"/>
      <c r="AT1277" s="238" t="s">
        <v>192</v>
      </c>
      <c r="AU1277" s="238" t="s">
        <v>89</v>
      </c>
      <c r="AV1277" s="13" t="s">
        <v>89</v>
      </c>
      <c r="AW1277" s="13" t="s">
        <v>41</v>
      </c>
      <c r="AX1277" s="13" t="s">
        <v>78</v>
      </c>
      <c r="AY1277" s="238" t="s">
        <v>183</v>
      </c>
    </row>
    <row r="1278" spans="2:51" s="14" customFormat="1" ht="13.5">
      <c r="B1278" s="239"/>
      <c r="C1278" s="240"/>
      <c r="D1278" s="252" t="s">
        <v>192</v>
      </c>
      <c r="E1278" s="262" t="s">
        <v>34</v>
      </c>
      <c r="F1278" s="263" t="s">
        <v>195</v>
      </c>
      <c r="G1278" s="240"/>
      <c r="H1278" s="264">
        <v>1</v>
      </c>
      <c r="I1278" s="244"/>
      <c r="J1278" s="240"/>
      <c r="K1278" s="240"/>
      <c r="L1278" s="245"/>
      <c r="M1278" s="246"/>
      <c r="N1278" s="247"/>
      <c r="O1278" s="247"/>
      <c r="P1278" s="247"/>
      <c r="Q1278" s="247"/>
      <c r="R1278" s="247"/>
      <c r="S1278" s="247"/>
      <c r="T1278" s="248"/>
      <c r="AT1278" s="249" t="s">
        <v>192</v>
      </c>
      <c r="AU1278" s="249" t="s">
        <v>89</v>
      </c>
      <c r="AV1278" s="14" t="s">
        <v>196</v>
      </c>
      <c r="AW1278" s="14" t="s">
        <v>41</v>
      </c>
      <c r="AX1278" s="14" t="s">
        <v>85</v>
      </c>
      <c r="AY1278" s="249" t="s">
        <v>183</v>
      </c>
    </row>
    <row r="1279" spans="2:65" s="1" customFormat="1" ht="25.5" customHeight="1">
      <c r="B1279" s="43"/>
      <c r="C1279" s="204" t="s">
        <v>1784</v>
      </c>
      <c r="D1279" s="204" t="s">
        <v>185</v>
      </c>
      <c r="E1279" s="205" t="s">
        <v>1785</v>
      </c>
      <c r="F1279" s="206" t="s">
        <v>1786</v>
      </c>
      <c r="G1279" s="207" t="s">
        <v>519</v>
      </c>
      <c r="H1279" s="208">
        <v>2</v>
      </c>
      <c r="I1279" s="209"/>
      <c r="J1279" s="210">
        <f>ROUND(I1279*H1279,2)</f>
        <v>0</v>
      </c>
      <c r="K1279" s="206" t="s">
        <v>189</v>
      </c>
      <c r="L1279" s="63"/>
      <c r="M1279" s="211" t="s">
        <v>34</v>
      </c>
      <c r="N1279" s="212" t="s">
        <v>49</v>
      </c>
      <c r="O1279" s="44"/>
      <c r="P1279" s="213">
        <f>O1279*H1279</f>
        <v>0</v>
      </c>
      <c r="Q1279" s="213">
        <v>0.00085</v>
      </c>
      <c r="R1279" s="213">
        <f>Q1279*H1279</f>
        <v>0.0017</v>
      </c>
      <c r="S1279" s="213">
        <v>0</v>
      </c>
      <c r="T1279" s="214">
        <f>S1279*H1279</f>
        <v>0</v>
      </c>
      <c r="AR1279" s="25" t="s">
        <v>282</v>
      </c>
      <c r="AT1279" s="25" t="s">
        <v>185</v>
      </c>
      <c r="AU1279" s="25" t="s">
        <v>89</v>
      </c>
      <c r="AY1279" s="25" t="s">
        <v>183</v>
      </c>
      <c r="BE1279" s="215">
        <f>IF(N1279="základní",J1279,0)</f>
        <v>0</v>
      </c>
      <c r="BF1279" s="215">
        <f>IF(N1279="snížená",J1279,0)</f>
        <v>0</v>
      </c>
      <c r="BG1279" s="215">
        <f>IF(N1279="zákl. přenesená",J1279,0)</f>
        <v>0</v>
      </c>
      <c r="BH1279" s="215">
        <f>IF(N1279="sníž. přenesená",J1279,0)</f>
        <v>0</v>
      </c>
      <c r="BI1279" s="215">
        <f>IF(N1279="nulová",J1279,0)</f>
        <v>0</v>
      </c>
      <c r="BJ1279" s="25" t="s">
        <v>85</v>
      </c>
      <c r="BK1279" s="215">
        <f>ROUND(I1279*H1279,2)</f>
        <v>0</v>
      </c>
      <c r="BL1279" s="25" t="s">
        <v>282</v>
      </c>
      <c r="BM1279" s="25" t="s">
        <v>1787</v>
      </c>
    </row>
    <row r="1280" spans="2:51" s="13" customFormat="1" ht="13.5">
      <c r="B1280" s="228"/>
      <c r="C1280" s="229"/>
      <c r="D1280" s="218" t="s">
        <v>192</v>
      </c>
      <c r="E1280" s="230" t="s">
        <v>34</v>
      </c>
      <c r="F1280" s="231" t="s">
        <v>1788</v>
      </c>
      <c r="G1280" s="229"/>
      <c r="H1280" s="232">
        <v>2</v>
      </c>
      <c r="I1280" s="233"/>
      <c r="J1280" s="229"/>
      <c r="K1280" s="229"/>
      <c r="L1280" s="234"/>
      <c r="M1280" s="235"/>
      <c r="N1280" s="236"/>
      <c r="O1280" s="236"/>
      <c r="P1280" s="236"/>
      <c r="Q1280" s="236"/>
      <c r="R1280" s="236"/>
      <c r="S1280" s="236"/>
      <c r="T1280" s="237"/>
      <c r="AT1280" s="238" t="s">
        <v>192</v>
      </c>
      <c r="AU1280" s="238" t="s">
        <v>89</v>
      </c>
      <c r="AV1280" s="13" t="s">
        <v>89</v>
      </c>
      <c r="AW1280" s="13" t="s">
        <v>41</v>
      </c>
      <c r="AX1280" s="13" t="s">
        <v>78</v>
      </c>
      <c r="AY1280" s="238" t="s">
        <v>183</v>
      </c>
    </row>
    <row r="1281" spans="2:51" s="14" customFormat="1" ht="13.5">
      <c r="B1281" s="239"/>
      <c r="C1281" s="240"/>
      <c r="D1281" s="252" t="s">
        <v>192</v>
      </c>
      <c r="E1281" s="262" t="s">
        <v>34</v>
      </c>
      <c r="F1281" s="263" t="s">
        <v>195</v>
      </c>
      <c r="G1281" s="240"/>
      <c r="H1281" s="264">
        <v>2</v>
      </c>
      <c r="I1281" s="244"/>
      <c r="J1281" s="240"/>
      <c r="K1281" s="240"/>
      <c r="L1281" s="245"/>
      <c r="M1281" s="246"/>
      <c r="N1281" s="247"/>
      <c r="O1281" s="247"/>
      <c r="P1281" s="247"/>
      <c r="Q1281" s="247"/>
      <c r="R1281" s="247"/>
      <c r="S1281" s="247"/>
      <c r="T1281" s="248"/>
      <c r="AT1281" s="249" t="s">
        <v>192</v>
      </c>
      <c r="AU1281" s="249" t="s">
        <v>89</v>
      </c>
      <c r="AV1281" s="14" t="s">
        <v>196</v>
      </c>
      <c r="AW1281" s="14" t="s">
        <v>41</v>
      </c>
      <c r="AX1281" s="14" t="s">
        <v>85</v>
      </c>
      <c r="AY1281" s="249" t="s">
        <v>183</v>
      </c>
    </row>
    <row r="1282" spans="2:65" s="1" customFormat="1" ht="16.5" customHeight="1">
      <c r="B1282" s="43"/>
      <c r="C1282" s="204" t="s">
        <v>1789</v>
      </c>
      <c r="D1282" s="204" t="s">
        <v>185</v>
      </c>
      <c r="E1282" s="205" t="s">
        <v>1790</v>
      </c>
      <c r="F1282" s="206" t="s">
        <v>1791</v>
      </c>
      <c r="G1282" s="207" t="s">
        <v>1792</v>
      </c>
      <c r="H1282" s="208">
        <v>10</v>
      </c>
      <c r="I1282" s="209"/>
      <c r="J1282" s="210">
        <f>ROUND(I1282*H1282,2)</f>
        <v>0</v>
      </c>
      <c r="K1282" s="206" t="s">
        <v>34</v>
      </c>
      <c r="L1282" s="63"/>
      <c r="M1282" s="211" t="s">
        <v>34</v>
      </c>
      <c r="N1282" s="212" t="s">
        <v>49</v>
      </c>
      <c r="O1282" s="44"/>
      <c r="P1282" s="213">
        <f>O1282*H1282</f>
        <v>0</v>
      </c>
      <c r="Q1282" s="213">
        <v>0</v>
      </c>
      <c r="R1282" s="213">
        <f>Q1282*H1282</f>
        <v>0</v>
      </c>
      <c r="S1282" s="213">
        <v>0</v>
      </c>
      <c r="T1282" s="214">
        <f>S1282*H1282</f>
        <v>0</v>
      </c>
      <c r="AR1282" s="25" t="s">
        <v>282</v>
      </c>
      <c r="AT1282" s="25" t="s">
        <v>185</v>
      </c>
      <c r="AU1282" s="25" t="s">
        <v>89</v>
      </c>
      <c r="AY1282" s="25" t="s">
        <v>183</v>
      </c>
      <c r="BE1282" s="215">
        <f>IF(N1282="základní",J1282,0)</f>
        <v>0</v>
      </c>
      <c r="BF1282" s="215">
        <f>IF(N1282="snížená",J1282,0)</f>
        <v>0</v>
      </c>
      <c r="BG1282" s="215">
        <f>IF(N1282="zákl. přenesená",J1282,0)</f>
        <v>0</v>
      </c>
      <c r="BH1282" s="215">
        <f>IF(N1282="sníž. přenesená",J1282,0)</f>
        <v>0</v>
      </c>
      <c r="BI1282" s="215">
        <f>IF(N1282="nulová",J1282,0)</f>
        <v>0</v>
      </c>
      <c r="BJ1282" s="25" t="s">
        <v>85</v>
      </c>
      <c r="BK1282" s="215">
        <f>ROUND(I1282*H1282,2)</f>
        <v>0</v>
      </c>
      <c r="BL1282" s="25" t="s">
        <v>282</v>
      </c>
      <c r="BM1282" s="25" t="s">
        <v>1793</v>
      </c>
    </row>
    <row r="1283" spans="2:51" s="13" customFormat="1" ht="13.5">
      <c r="B1283" s="228"/>
      <c r="C1283" s="229"/>
      <c r="D1283" s="218" t="s">
        <v>192</v>
      </c>
      <c r="E1283" s="230" t="s">
        <v>34</v>
      </c>
      <c r="F1283" s="231" t="s">
        <v>1794</v>
      </c>
      <c r="G1283" s="229"/>
      <c r="H1283" s="232">
        <v>10</v>
      </c>
      <c r="I1283" s="233"/>
      <c r="J1283" s="229"/>
      <c r="K1283" s="229"/>
      <c r="L1283" s="234"/>
      <c r="M1283" s="235"/>
      <c r="N1283" s="236"/>
      <c r="O1283" s="236"/>
      <c r="P1283" s="236"/>
      <c r="Q1283" s="236"/>
      <c r="R1283" s="236"/>
      <c r="S1283" s="236"/>
      <c r="T1283" s="237"/>
      <c r="AT1283" s="238" t="s">
        <v>192</v>
      </c>
      <c r="AU1283" s="238" t="s">
        <v>89</v>
      </c>
      <c r="AV1283" s="13" t="s">
        <v>89</v>
      </c>
      <c r="AW1283" s="13" t="s">
        <v>41</v>
      </c>
      <c r="AX1283" s="13" t="s">
        <v>78</v>
      </c>
      <c r="AY1283" s="238" t="s">
        <v>183</v>
      </c>
    </row>
    <row r="1284" spans="2:51" s="14" customFormat="1" ht="13.5">
      <c r="B1284" s="239"/>
      <c r="C1284" s="240"/>
      <c r="D1284" s="252" t="s">
        <v>192</v>
      </c>
      <c r="E1284" s="262" t="s">
        <v>34</v>
      </c>
      <c r="F1284" s="263" t="s">
        <v>195</v>
      </c>
      <c r="G1284" s="240"/>
      <c r="H1284" s="264">
        <v>10</v>
      </c>
      <c r="I1284" s="244"/>
      <c r="J1284" s="240"/>
      <c r="K1284" s="240"/>
      <c r="L1284" s="245"/>
      <c r="M1284" s="246"/>
      <c r="N1284" s="247"/>
      <c r="O1284" s="247"/>
      <c r="P1284" s="247"/>
      <c r="Q1284" s="247"/>
      <c r="R1284" s="247"/>
      <c r="S1284" s="247"/>
      <c r="T1284" s="248"/>
      <c r="AT1284" s="249" t="s">
        <v>192</v>
      </c>
      <c r="AU1284" s="249" t="s">
        <v>89</v>
      </c>
      <c r="AV1284" s="14" t="s">
        <v>196</v>
      </c>
      <c r="AW1284" s="14" t="s">
        <v>41</v>
      </c>
      <c r="AX1284" s="14" t="s">
        <v>85</v>
      </c>
      <c r="AY1284" s="249" t="s">
        <v>183</v>
      </c>
    </row>
    <row r="1285" spans="2:65" s="1" customFormat="1" ht="16.5" customHeight="1">
      <c r="B1285" s="43"/>
      <c r="C1285" s="204" t="s">
        <v>1795</v>
      </c>
      <c r="D1285" s="204" t="s">
        <v>185</v>
      </c>
      <c r="E1285" s="205" t="s">
        <v>1796</v>
      </c>
      <c r="F1285" s="206" t="s">
        <v>1797</v>
      </c>
      <c r="G1285" s="207" t="s">
        <v>1792</v>
      </c>
      <c r="H1285" s="208">
        <v>10</v>
      </c>
      <c r="I1285" s="209"/>
      <c r="J1285" s="210">
        <f>ROUND(I1285*H1285,2)</f>
        <v>0</v>
      </c>
      <c r="K1285" s="206" t="s">
        <v>34</v>
      </c>
      <c r="L1285" s="63"/>
      <c r="M1285" s="211" t="s">
        <v>34</v>
      </c>
      <c r="N1285" s="212" t="s">
        <v>49</v>
      </c>
      <c r="O1285" s="44"/>
      <c r="P1285" s="213">
        <f>O1285*H1285</f>
        <v>0</v>
      </c>
      <c r="Q1285" s="213">
        <v>0</v>
      </c>
      <c r="R1285" s="213">
        <f>Q1285*H1285</f>
        <v>0</v>
      </c>
      <c r="S1285" s="213">
        <v>0</v>
      </c>
      <c r="T1285" s="214">
        <f>S1285*H1285</f>
        <v>0</v>
      </c>
      <c r="AR1285" s="25" t="s">
        <v>282</v>
      </c>
      <c r="AT1285" s="25" t="s">
        <v>185</v>
      </c>
      <c r="AU1285" s="25" t="s">
        <v>89</v>
      </c>
      <c r="AY1285" s="25" t="s">
        <v>183</v>
      </c>
      <c r="BE1285" s="215">
        <f>IF(N1285="základní",J1285,0)</f>
        <v>0</v>
      </c>
      <c r="BF1285" s="215">
        <f>IF(N1285="snížená",J1285,0)</f>
        <v>0</v>
      </c>
      <c r="BG1285" s="215">
        <f>IF(N1285="zákl. přenesená",J1285,0)</f>
        <v>0</v>
      </c>
      <c r="BH1285" s="215">
        <f>IF(N1285="sníž. přenesená",J1285,0)</f>
        <v>0</v>
      </c>
      <c r="BI1285" s="215">
        <f>IF(N1285="nulová",J1285,0)</f>
        <v>0</v>
      </c>
      <c r="BJ1285" s="25" t="s">
        <v>85</v>
      </c>
      <c r="BK1285" s="215">
        <f>ROUND(I1285*H1285,2)</f>
        <v>0</v>
      </c>
      <c r="BL1285" s="25" t="s">
        <v>282</v>
      </c>
      <c r="BM1285" s="25" t="s">
        <v>1798</v>
      </c>
    </row>
    <row r="1286" spans="2:51" s="13" customFormat="1" ht="13.5">
      <c r="B1286" s="228"/>
      <c r="C1286" s="229"/>
      <c r="D1286" s="218" t="s">
        <v>192</v>
      </c>
      <c r="E1286" s="230" t="s">
        <v>34</v>
      </c>
      <c r="F1286" s="231" t="s">
        <v>1794</v>
      </c>
      <c r="G1286" s="229"/>
      <c r="H1286" s="232">
        <v>10</v>
      </c>
      <c r="I1286" s="233"/>
      <c r="J1286" s="229"/>
      <c r="K1286" s="229"/>
      <c r="L1286" s="234"/>
      <c r="M1286" s="235"/>
      <c r="N1286" s="236"/>
      <c r="O1286" s="236"/>
      <c r="P1286" s="236"/>
      <c r="Q1286" s="236"/>
      <c r="R1286" s="236"/>
      <c r="S1286" s="236"/>
      <c r="T1286" s="237"/>
      <c r="AT1286" s="238" t="s">
        <v>192</v>
      </c>
      <c r="AU1286" s="238" t="s">
        <v>89</v>
      </c>
      <c r="AV1286" s="13" t="s">
        <v>89</v>
      </c>
      <c r="AW1286" s="13" t="s">
        <v>41</v>
      </c>
      <c r="AX1286" s="13" t="s">
        <v>78</v>
      </c>
      <c r="AY1286" s="238" t="s">
        <v>183</v>
      </c>
    </row>
    <row r="1287" spans="2:51" s="14" customFormat="1" ht="13.5">
      <c r="B1287" s="239"/>
      <c r="C1287" s="240"/>
      <c r="D1287" s="252" t="s">
        <v>192</v>
      </c>
      <c r="E1287" s="262" t="s">
        <v>34</v>
      </c>
      <c r="F1287" s="263" t="s">
        <v>195</v>
      </c>
      <c r="G1287" s="240"/>
      <c r="H1287" s="264">
        <v>10</v>
      </c>
      <c r="I1287" s="244"/>
      <c r="J1287" s="240"/>
      <c r="K1287" s="240"/>
      <c r="L1287" s="245"/>
      <c r="M1287" s="246"/>
      <c r="N1287" s="247"/>
      <c r="O1287" s="247"/>
      <c r="P1287" s="247"/>
      <c r="Q1287" s="247"/>
      <c r="R1287" s="247"/>
      <c r="S1287" s="247"/>
      <c r="T1287" s="248"/>
      <c r="AT1287" s="249" t="s">
        <v>192</v>
      </c>
      <c r="AU1287" s="249" t="s">
        <v>89</v>
      </c>
      <c r="AV1287" s="14" t="s">
        <v>196</v>
      </c>
      <c r="AW1287" s="14" t="s">
        <v>41</v>
      </c>
      <c r="AX1287" s="14" t="s">
        <v>85</v>
      </c>
      <c r="AY1287" s="249" t="s">
        <v>183</v>
      </c>
    </row>
    <row r="1288" spans="2:65" s="1" customFormat="1" ht="16.5" customHeight="1">
      <c r="B1288" s="43"/>
      <c r="C1288" s="204" t="s">
        <v>1799</v>
      </c>
      <c r="D1288" s="204" t="s">
        <v>185</v>
      </c>
      <c r="E1288" s="205" t="s">
        <v>1800</v>
      </c>
      <c r="F1288" s="206" t="s">
        <v>1801</v>
      </c>
      <c r="G1288" s="207" t="s">
        <v>1792</v>
      </c>
      <c r="H1288" s="208">
        <v>3</v>
      </c>
      <c r="I1288" s="209"/>
      <c r="J1288" s="210">
        <f>ROUND(I1288*H1288,2)</f>
        <v>0</v>
      </c>
      <c r="K1288" s="206" t="s">
        <v>34</v>
      </c>
      <c r="L1288" s="63"/>
      <c r="M1288" s="211" t="s">
        <v>34</v>
      </c>
      <c r="N1288" s="212" t="s">
        <v>49</v>
      </c>
      <c r="O1288" s="44"/>
      <c r="P1288" s="213">
        <f>O1288*H1288</f>
        <v>0</v>
      </c>
      <c r="Q1288" s="213">
        <v>0</v>
      </c>
      <c r="R1288" s="213">
        <f>Q1288*H1288</f>
        <v>0</v>
      </c>
      <c r="S1288" s="213">
        <v>0</v>
      </c>
      <c r="T1288" s="214">
        <f>S1288*H1288</f>
        <v>0</v>
      </c>
      <c r="AR1288" s="25" t="s">
        <v>1802</v>
      </c>
      <c r="AT1288" s="25" t="s">
        <v>185</v>
      </c>
      <c r="AU1288" s="25" t="s">
        <v>89</v>
      </c>
      <c r="AY1288" s="25" t="s">
        <v>183</v>
      </c>
      <c r="BE1288" s="215">
        <f>IF(N1288="základní",J1288,0)</f>
        <v>0</v>
      </c>
      <c r="BF1288" s="215">
        <f>IF(N1288="snížená",J1288,0)</f>
        <v>0</v>
      </c>
      <c r="BG1288" s="215">
        <f>IF(N1288="zákl. přenesená",J1288,0)</f>
        <v>0</v>
      </c>
      <c r="BH1288" s="215">
        <f>IF(N1288="sníž. přenesená",J1288,0)</f>
        <v>0</v>
      </c>
      <c r="BI1288" s="215">
        <f>IF(N1288="nulová",J1288,0)</f>
        <v>0</v>
      </c>
      <c r="BJ1288" s="25" t="s">
        <v>85</v>
      </c>
      <c r="BK1288" s="215">
        <f>ROUND(I1288*H1288,2)</f>
        <v>0</v>
      </c>
      <c r="BL1288" s="25" t="s">
        <v>1802</v>
      </c>
      <c r="BM1288" s="25" t="s">
        <v>1803</v>
      </c>
    </row>
    <row r="1289" spans="2:51" s="13" customFormat="1" ht="13.5">
      <c r="B1289" s="228"/>
      <c r="C1289" s="229"/>
      <c r="D1289" s="218" t="s">
        <v>192</v>
      </c>
      <c r="E1289" s="230" t="s">
        <v>34</v>
      </c>
      <c r="F1289" s="231" t="s">
        <v>1804</v>
      </c>
      <c r="G1289" s="229"/>
      <c r="H1289" s="232">
        <v>3</v>
      </c>
      <c r="I1289" s="233"/>
      <c r="J1289" s="229"/>
      <c r="K1289" s="229"/>
      <c r="L1289" s="234"/>
      <c r="M1289" s="235"/>
      <c r="N1289" s="236"/>
      <c r="O1289" s="236"/>
      <c r="P1289" s="236"/>
      <c r="Q1289" s="236"/>
      <c r="R1289" s="236"/>
      <c r="S1289" s="236"/>
      <c r="T1289" s="237"/>
      <c r="AT1289" s="238" t="s">
        <v>192</v>
      </c>
      <c r="AU1289" s="238" t="s">
        <v>89</v>
      </c>
      <c r="AV1289" s="13" t="s">
        <v>89</v>
      </c>
      <c r="AW1289" s="13" t="s">
        <v>41</v>
      </c>
      <c r="AX1289" s="13" t="s">
        <v>78</v>
      </c>
      <c r="AY1289" s="238" t="s">
        <v>183</v>
      </c>
    </row>
    <row r="1290" spans="2:51" s="14" customFormat="1" ht="13.5">
      <c r="B1290" s="239"/>
      <c r="C1290" s="240"/>
      <c r="D1290" s="252" t="s">
        <v>192</v>
      </c>
      <c r="E1290" s="262" t="s">
        <v>34</v>
      </c>
      <c r="F1290" s="263" t="s">
        <v>195</v>
      </c>
      <c r="G1290" s="240"/>
      <c r="H1290" s="264">
        <v>3</v>
      </c>
      <c r="I1290" s="244"/>
      <c r="J1290" s="240"/>
      <c r="K1290" s="240"/>
      <c r="L1290" s="245"/>
      <c r="M1290" s="246"/>
      <c r="N1290" s="247"/>
      <c r="O1290" s="247"/>
      <c r="P1290" s="247"/>
      <c r="Q1290" s="247"/>
      <c r="R1290" s="247"/>
      <c r="S1290" s="247"/>
      <c r="T1290" s="248"/>
      <c r="AT1290" s="249" t="s">
        <v>192</v>
      </c>
      <c r="AU1290" s="249" t="s">
        <v>89</v>
      </c>
      <c r="AV1290" s="14" t="s">
        <v>196</v>
      </c>
      <c r="AW1290" s="14" t="s">
        <v>41</v>
      </c>
      <c r="AX1290" s="14" t="s">
        <v>85</v>
      </c>
      <c r="AY1290" s="249" t="s">
        <v>183</v>
      </c>
    </row>
    <row r="1291" spans="2:65" s="1" customFormat="1" ht="16.5" customHeight="1">
      <c r="B1291" s="43"/>
      <c r="C1291" s="204" t="s">
        <v>1805</v>
      </c>
      <c r="D1291" s="204" t="s">
        <v>185</v>
      </c>
      <c r="E1291" s="205" t="s">
        <v>1806</v>
      </c>
      <c r="F1291" s="206" t="s">
        <v>1807</v>
      </c>
      <c r="G1291" s="207" t="s">
        <v>1792</v>
      </c>
      <c r="H1291" s="208">
        <v>1</v>
      </c>
      <c r="I1291" s="209"/>
      <c r="J1291" s="210">
        <f>ROUND(I1291*H1291,2)</f>
        <v>0</v>
      </c>
      <c r="K1291" s="206" t="s">
        <v>34</v>
      </c>
      <c r="L1291" s="63"/>
      <c r="M1291" s="211" t="s">
        <v>34</v>
      </c>
      <c r="N1291" s="212" t="s">
        <v>49</v>
      </c>
      <c r="O1291" s="44"/>
      <c r="P1291" s="213">
        <f>O1291*H1291</f>
        <v>0</v>
      </c>
      <c r="Q1291" s="213">
        <v>0</v>
      </c>
      <c r="R1291" s="213">
        <f>Q1291*H1291</f>
        <v>0</v>
      </c>
      <c r="S1291" s="213">
        <v>0</v>
      </c>
      <c r="T1291" s="214">
        <f>S1291*H1291</f>
        <v>0</v>
      </c>
      <c r="AR1291" s="25" t="s">
        <v>1802</v>
      </c>
      <c r="AT1291" s="25" t="s">
        <v>185</v>
      </c>
      <c r="AU1291" s="25" t="s">
        <v>89</v>
      </c>
      <c r="AY1291" s="25" t="s">
        <v>183</v>
      </c>
      <c r="BE1291" s="215">
        <f>IF(N1291="základní",J1291,0)</f>
        <v>0</v>
      </c>
      <c r="BF1291" s="215">
        <f>IF(N1291="snížená",J1291,0)</f>
        <v>0</v>
      </c>
      <c r="BG1291" s="215">
        <f>IF(N1291="zákl. přenesená",J1291,0)</f>
        <v>0</v>
      </c>
      <c r="BH1291" s="215">
        <f>IF(N1291="sníž. přenesená",J1291,0)</f>
        <v>0</v>
      </c>
      <c r="BI1291" s="215">
        <f>IF(N1291="nulová",J1291,0)</f>
        <v>0</v>
      </c>
      <c r="BJ1291" s="25" t="s">
        <v>85</v>
      </c>
      <c r="BK1291" s="215">
        <f>ROUND(I1291*H1291,2)</f>
        <v>0</v>
      </c>
      <c r="BL1291" s="25" t="s">
        <v>1802</v>
      </c>
      <c r="BM1291" s="25" t="s">
        <v>1808</v>
      </c>
    </row>
    <row r="1292" spans="2:51" s="13" customFormat="1" ht="13.5">
      <c r="B1292" s="228"/>
      <c r="C1292" s="229"/>
      <c r="D1292" s="218" t="s">
        <v>192</v>
      </c>
      <c r="E1292" s="230" t="s">
        <v>34</v>
      </c>
      <c r="F1292" s="231" t="s">
        <v>1809</v>
      </c>
      <c r="G1292" s="229"/>
      <c r="H1292" s="232">
        <v>1</v>
      </c>
      <c r="I1292" s="233"/>
      <c r="J1292" s="229"/>
      <c r="K1292" s="229"/>
      <c r="L1292" s="234"/>
      <c r="M1292" s="235"/>
      <c r="N1292" s="236"/>
      <c r="O1292" s="236"/>
      <c r="P1292" s="236"/>
      <c r="Q1292" s="236"/>
      <c r="R1292" s="236"/>
      <c r="S1292" s="236"/>
      <c r="T1292" s="237"/>
      <c r="AT1292" s="238" t="s">
        <v>192</v>
      </c>
      <c r="AU1292" s="238" t="s">
        <v>89</v>
      </c>
      <c r="AV1292" s="13" t="s">
        <v>89</v>
      </c>
      <c r="AW1292" s="13" t="s">
        <v>41</v>
      </c>
      <c r="AX1292" s="13" t="s">
        <v>78</v>
      </c>
      <c r="AY1292" s="238" t="s">
        <v>183</v>
      </c>
    </row>
    <row r="1293" spans="2:51" s="14" customFormat="1" ht="13.5">
      <c r="B1293" s="239"/>
      <c r="C1293" s="240"/>
      <c r="D1293" s="252" t="s">
        <v>192</v>
      </c>
      <c r="E1293" s="262" t="s">
        <v>34</v>
      </c>
      <c r="F1293" s="263" t="s">
        <v>195</v>
      </c>
      <c r="G1293" s="240"/>
      <c r="H1293" s="264">
        <v>1</v>
      </c>
      <c r="I1293" s="244"/>
      <c r="J1293" s="240"/>
      <c r="K1293" s="240"/>
      <c r="L1293" s="245"/>
      <c r="M1293" s="246"/>
      <c r="N1293" s="247"/>
      <c r="O1293" s="247"/>
      <c r="P1293" s="247"/>
      <c r="Q1293" s="247"/>
      <c r="R1293" s="247"/>
      <c r="S1293" s="247"/>
      <c r="T1293" s="248"/>
      <c r="AT1293" s="249" t="s">
        <v>192</v>
      </c>
      <c r="AU1293" s="249" t="s">
        <v>89</v>
      </c>
      <c r="AV1293" s="14" t="s">
        <v>196</v>
      </c>
      <c r="AW1293" s="14" t="s">
        <v>41</v>
      </c>
      <c r="AX1293" s="14" t="s">
        <v>85</v>
      </c>
      <c r="AY1293" s="249" t="s">
        <v>183</v>
      </c>
    </row>
    <row r="1294" spans="2:65" s="1" customFormat="1" ht="16.5" customHeight="1">
      <c r="B1294" s="43"/>
      <c r="C1294" s="204" t="s">
        <v>1810</v>
      </c>
      <c r="D1294" s="204" t="s">
        <v>185</v>
      </c>
      <c r="E1294" s="205" t="s">
        <v>1811</v>
      </c>
      <c r="F1294" s="206" t="s">
        <v>1812</v>
      </c>
      <c r="G1294" s="207" t="s">
        <v>1792</v>
      </c>
      <c r="H1294" s="208">
        <v>10</v>
      </c>
      <c r="I1294" s="209"/>
      <c r="J1294" s="210">
        <f>ROUND(I1294*H1294,2)</f>
        <v>0</v>
      </c>
      <c r="K1294" s="206" t="s">
        <v>34</v>
      </c>
      <c r="L1294" s="63"/>
      <c r="M1294" s="211" t="s">
        <v>34</v>
      </c>
      <c r="N1294" s="212" t="s">
        <v>49</v>
      </c>
      <c r="O1294" s="44"/>
      <c r="P1294" s="213">
        <f>O1294*H1294</f>
        <v>0</v>
      </c>
      <c r="Q1294" s="213">
        <v>0</v>
      </c>
      <c r="R1294" s="213">
        <f>Q1294*H1294</f>
        <v>0</v>
      </c>
      <c r="S1294" s="213">
        <v>0</v>
      </c>
      <c r="T1294" s="214">
        <f>S1294*H1294</f>
        <v>0</v>
      </c>
      <c r="AR1294" s="25" t="s">
        <v>1802</v>
      </c>
      <c r="AT1294" s="25" t="s">
        <v>185</v>
      </c>
      <c r="AU1294" s="25" t="s">
        <v>89</v>
      </c>
      <c r="AY1294" s="25" t="s">
        <v>183</v>
      </c>
      <c r="BE1294" s="215">
        <f>IF(N1294="základní",J1294,0)</f>
        <v>0</v>
      </c>
      <c r="BF1294" s="215">
        <f>IF(N1294="snížená",J1294,0)</f>
        <v>0</v>
      </c>
      <c r="BG1294" s="215">
        <f>IF(N1294="zákl. přenesená",J1294,0)</f>
        <v>0</v>
      </c>
      <c r="BH1294" s="215">
        <f>IF(N1294="sníž. přenesená",J1294,0)</f>
        <v>0</v>
      </c>
      <c r="BI1294" s="215">
        <f>IF(N1294="nulová",J1294,0)</f>
        <v>0</v>
      </c>
      <c r="BJ1294" s="25" t="s">
        <v>85</v>
      </c>
      <c r="BK1294" s="215">
        <f>ROUND(I1294*H1294,2)</f>
        <v>0</v>
      </c>
      <c r="BL1294" s="25" t="s">
        <v>1802</v>
      </c>
      <c r="BM1294" s="25" t="s">
        <v>1813</v>
      </c>
    </row>
    <row r="1295" spans="2:51" s="13" customFormat="1" ht="13.5">
      <c r="B1295" s="228"/>
      <c r="C1295" s="229"/>
      <c r="D1295" s="218" t="s">
        <v>192</v>
      </c>
      <c r="E1295" s="230" t="s">
        <v>34</v>
      </c>
      <c r="F1295" s="231" t="s">
        <v>1794</v>
      </c>
      <c r="G1295" s="229"/>
      <c r="H1295" s="232">
        <v>10</v>
      </c>
      <c r="I1295" s="233"/>
      <c r="J1295" s="229"/>
      <c r="K1295" s="229"/>
      <c r="L1295" s="234"/>
      <c r="M1295" s="235"/>
      <c r="N1295" s="236"/>
      <c r="O1295" s="236"/>
      <c r="P1295" s="236"/>
      <c r="Q1295" s="236"/>
      <c r="R1295" s="236"/>
      <c r="S1295" s="236"/>
      <c r="T1295" s="237"/>
      <c r="AT1295" s="238" t="s">
        <v>192</v>
      </c>
      <c r="AU1295" s="238" t="s">
        <v>89</v>
      </c>
      <c r="AV1295" s="13" t="s">
        <v>89</v>
      </c>
      <c r="AW1295" s="13" t="s">
        <v>41</v>
      </c>
      <c r="AX1295" s="13" t="s">
        <v>78</v>
      </c>
      <c r="AY1295" s="238" t="s">
        <v>183</v>
      </c>
    </row>
    <row r="1296" spans="2:51" s="14" customFormat="1" ht="13.5">
      <c r="B1296" s="239"/>
      <c r="C1296" s="240"/>
      <c r="D1296" s="252" t="s">
        <v>192</v>
      </c>
      <c r="E1296" s="262" t="s">
        <v>34</v>
      </c>
      <c r="F1296" s="263" t="s">
        <v>195</v>
      </c>
      <c r="G1296" s="240"/>
      <c r="H1296" s="264">
        <v>10</v>
      </c>
      <c r="I1296" s="244"/>
      <c r="J1296" s="240"/>
      <c r="K1296" s="240"/>
      <c r="L1296" s="245"/>
      <c r="M1296" s="246"/>
      <c r="N1296" s="247"/>
      <c r="O1296" s="247"/>
      <c r="P1296" s="247"/>
      <c r="Q1296" s="247"/>
      <c r="R1296" s="247"/>
      <c r="S1296" s="247"/>
      <c r="T1296" s="248"/>
      <c r="AT1296" s="249" t="s">
        <v>192</v>
      </c>
      <c r="AU1296" s="249" t="s">
        <v>89</v>
      </c>
      <c r="AV1296" s="14" t="s">
        <v>196</v>
      </c>
      <c r="AW1296" s="14" t="s">
        <v>41</v>
      </c>
      <c r="AX1296" s="14" t="s">
        <v>85</v>
      </c>
      <c r="AY1296" s="249" t="s">
        <v>183</v>
      </c>
    </row>
    <row r="1297" spans="2:65" s="1" customFormat="1" ht="16.5" customHeight="1">
      <c r="B1297" s="43"/>
      <c r="C1297" s="204" t="s">
        <v>1814</v>
      </c>
      <c r="D1297" s="204" t="s">
        <v>185</v>
      </c>
      <c r="E1297" s="205" t="s">
        <v>1815</v>
      </c>
      <c r="F1297" s="206" t="s">
        <v>1812</v>
      </c>
      <c r="G1297" s="207" t="s">
        <v>1792</v>
      </c>
      <c r="H1297" s="208">
        <v>2</v>
      </c>
      <c r="I1297" s="209"/>
      <c r="J1297" s="210">
        <f>ROUND(I1297*H1297,2)</f>
        <v>0</v>
      </c>
      <c r="K1297" s="206" t="s">
        <v>34</v>
      </c>
      <c r="L1297" s="63"/>
      <c r="M1297" s="211" t="s">
        <v>34</v>
      </c>
      <c r="N1297" s="212" t="s">
        <v>49</v>
      </c>
      <c r="O1297" s="44"/>
      <c r="P1297" s="213">
        <f>O1297*H1297</f>
        <v>0</v>
      </c>
      <c r="Q1297" s="213">
        <v>0</v>
      </c>
      <c r="R1297" s="213">
        <f>Q1297*H1297</f>
        <v>0</v>
      </c>
      <c r="S1297" s="213">
        <v>0</v>
      </c>
      <c r="T1297" s="214">
        <f>S1297*H1297</f>
        <v>0</v>
      </c>
      <c r="AR1297" s="25" t="s">
        <v>1802</v>
      </c>
      <c r="AT1297" s="25" t="s">
        <v>185</v>
      </c>
      <c r="AU1297" s="25" t="s">
        <v>89</v>
      </c>
      <c r="AY1297" s="25" t="s">
        <v>183</v>
      </c>
      <c r="BE1297" s="215">
        <f>IF(N1297="základní",J1297,0)</f>
        <v>0</v>
      </c>
      <c r="BF1297" s="215">
        <f>IF(N1297="snížená",J1297,0)</f>
        <v>0</v>
      </c>
      <c r="BG1297" s="215">
        <f>IF(N1297="zákl. přenesená",J1297,0)</f>
        <v>0</v>
      </c>
      <c r="BH1297" s="215">
        <f>IF(N1297="sníž. přenesená",J1297,0)</f>
        <v>0</v>
      </c>
      <c r="BI1297" s="215">
        <f>IF(N1297="nulová",J1297,0)</f>
        <v>0</v>
      </c>
      <c r="BJ1297" s="25" t="s">
        <v>85</v>
      </c>
      <c r="BK1297" s="215">
        <f>ROUND(I1297*H1297,2)</f>
        <v>0</v>
      </c>
      <c r="BL1297" s="25" t="s">
        <v>1802</v>
      </c>
      <c r="BM1297" s="25" t="s">
        <v>1816</v>
      </c>
    </row>
    <row r="1298" spans="2:51" s="13" customFormat="1" ht="13.5">
      <c r="B1298" s="228"/>
      <c r="C1298" s="229"/>
      <c r="D1298" s="218" t="s">
        <v>192</v>
      </c>
      <c r="E1298" s="230" t="s">
        <v>34</v>
      </c>
      <c r="F1298" s="231" t="s">
        <v>1817</v>
      </c>
      <c r="G1298" s="229"/>
      <c r="H1298" s="232">
        <v>2</v>
      </c>
      <c r="I1298" s="233"/>
      <c r="J1298" s="229"/>
      <c r="K1298" s="229"/>
      <c r="L1298" s="234"/>
      <c r="M1298" s="235"/>
      <c r="N1298" s="236"/>
      <c r="O1298" s="236"/>
      <c r="P1298" s="236"/>
      <c r="Q1298" s="236"/>
      <c r="R1298" s="236"/>
      <c r="S1298" s="236"/>
      <c r="T1298" s="237"/>
      <c r="AT1298" s="238" t="s">
        <v>192</v>
      </c>
      <c r="AU1298" s="238" t="s">
        <v>89</v>
      </c>
      <c r="AV1298" s="13" t="s">
        <v>89</v>
      </c>
      <c r="AW1298" s="13" t="s">
        <v>41</v>
      </c>
      <c r="AX1298" s="13" t="s">
        <v>78</v>
      </c>
      <c r="AY1298" s="238" t="s">
        <v>183</v>
      </c>
    </row>
    <row r="1299" spans="2:51" s="14" customFormat="1" ht="13.5">
      <c r="B1299" s="239"/>
      <c r="C1299" s="240"/>
      <c r="D1299" s="252" t="s">
        <v>192</v>
      </c>
      <c r="E1299" s="262" t="s">
        <v>34</v>
      </c>
      <c r="F1299" s="263" t="s">
        <v>195</v>
      </c>
      <c r="G1299" s="240"/>
      <c r="H1299" s="264">
        <v>2</v>
      </c>
      <c r="I1299" s="244"/>
      <c r="J1299" s="240"/>
      <c r="K1299" s="240"/>
      <c r="L1299" s="245"/>
      <c r="M1299" s="246"/>
      <c r="N1299" s="247"/>
      <c r="O1299" s="247"/>
      <c r="P1299" s="247"/>
      <c r="Q1299" s="247"/>
      <c r="R1299" s="247"/>
      <c r="S1299" s="247"/>
      <c r="T1299" s="248"/>
      <c r="AT1299" s="249" t="s">
        <v>192</v>
      </c>
      <c r="AU1299" s="249" t="s">
        <v>89</v>
      </c>
      <c r="AV1299" s="14" t="s">
        <v>196</v>
      </c>
      <c r="AW1299" s="14" t="s">
        <v>41</v>
      </c>
      <c r="AX1299" s="14" t="s">
        <v>85</v>
      </c>
      <c r="AY1299" s="249" t="s">
        <v>183</v>
      </c>
    </row>
    <row r="1300" spans="2:65" s="1" customFormat="1" ht="16.5" customHeight="1">
      <c r="B1300" s="43"/>
      <c r="C1300" s="204" t="s">
        <v>1818</v>
      </c>
      <c r="D1300" s="204" t="s">
        <v>185</v>
      </c>
      <c r="E1300" s="205" t="s">
        <v>1819</v>
      </c>
      <c r="F1300" s="206" t="s">
        <v>1820</v>
      </c>
      <c r="G1300" s="207" t="s">
        <v>1792</v>
      </c>
      <c r="H1300" s="208">
        <v>14</v>
      </c>
      <c r="I1300" s="209"/>
      <c r="J1300" s="210">
        <f>ROUND(I1300*H1300,2)</f>
        <v>0</v>
      </c>
      <c r="K1300" s="206" t="s">
        <v>34</v>
      </c>
      <c r="L1300" s="63"/>
      <c r="M1300" s="211" t="s">
        <v>34</v>
      </c>
      <c r="N1300" s="212" t="s">
        <v>49</v>
      </c>
      <c r="O1300" s="44"/>
      <c r="P1300" s="213">
        <f>O1300*H1300</f>
        <v>0</v>
      </c>
      <c r="Q1300" s="213">
        <v>0</v>
      </c>
      <c r="R1300" s="213">
        <f>Q1300*H1300</f>
        <v>0</v>
      </c>
      <c r="S1300" s="213">
        <v>0</v>
      </c>
      <c r="T1300" s="214">
        <f>S1300*H1300</f>
        <v>0</v>
      </c>
      <c r="AR1300" s="25" t="s">
        <v>1802</v>
      </c>
      <c r="AT1300" s="25" t="s">
        <v>185</v>
      </c>
      <c r="AU1300" s="25" t="s">
        <v>89</v>
      </c>
      <c r="AY1300" s="25" t="s">
        <v>183</v>
      </c>
      <c r="BE1300" s="215">
        <f>IF(N1300="základní",J1300,0)</f>
        <v>0</v>
      </c>
      <c r="BF1300" s="215">
        <f>IF(N1300="snížená",J1300,0)</f>
        <v>0</v>
      </c>
      <c r="BG1300" s="215">
        <f>IF(N1300="zákl. přenesená",J1300,0)</f>
        <v>0</v>
      </c>
      <c r="BH1300" s="215">
        <f>IF(N1300="sníž. přenesená",J1300,0)</f>
        <v>0</v>
      </c>
      <c r="BI1300" s="215">
        <f>IF(N1300="nulová",J1300,0)</f>
        <v>0</v>
      </c>
      <c r="BJ1300" s="25" t="s">
        <v>85</v>
      </c>
      <c r="BK1300" s="215">
        <f>ROUND(I1300*H1300,2)</f>
        <v>0</v>
      </c>
      <c r="BL1300" s="25" t="s">
        <v>1802</v>
      </c>
      <c r="BM1300" s="25" t="s">
        <v>1821</v>
      </c>
    </row>
    <row r="1301" spans="2:51" s="13" customFormat="1" ht="13.5">
      <c r="B1301" s="228"/>
      <c r="C1301" s="229"/>
      <c r="D1301" s="218" t="s">
        <v>192</v>
      </c>
      <c r="E1301" s="230" t="s">
        <v>34</v>
      </c>
      <c r="F1301" s="231" t="s">
        <v>1822</v>
      </c>
      <c r="G1301" s="229"/>
      <c r="H1301" s="232">
        <v>14</v>
      </c>
      <c r="I1301" s="233"/>
      <c r="J1301" s="229"/>
      <c r="K1301" s="229"/>
      <c r="L1301" s="234"/>
      <c r="M1301" s="235"/>
      <c r="N1301" s="236"/>
      <c r="O1301" s="236"/>
      <c r="P1301" s="236"/>
      <c r="Q1301" s="236"/>
      <c r="R1301" s="236"/>
      <c r="S1301" s="236"/>
      <c r="T1301" s="237"/>
      <c r="AT1301" s="238" t="s">
        <v>192</v>
      </c>
      <c r="AU1301" s="238" t="s">
        <v>89</v>
      </c>
      <c r="AV1301" s="13" t="s">
        <v>89</v>
      </c>
      <c r="AW1301" s="13" t="s">
        <v>41</v>
      </c>
      <c r="AX1301" s="13" t="s">
        <v>78</v>
      </c>
      <c r="AY1301" s="238" t="s">
        <v>183</v>
      </c>
    </row>
    <row r="1302" spans="2:51" s="14" customFormat="1" ht="13.5">
      <c r="B1302" s="239"/>
      <c r="C1302" s="240"/>
      <c r="D1302" s="252" t="s">
        <v>192</v>
      </c>
      <c r="E1302" s="262" t="s">
        <v>34</v>
      </c>
      <c r="F1302" s="263" t="s">
        <v>195</v>
      </c>
      <c r="G1302" s="240"/>
      <c r="H1302" s="264">
        <v>14</v>
      </c>
      <c r="I1302" s="244"/>
      <c r="J1302" s="240"/>
      <c r="K1302" s="240"/>
      <c r="L1302" s="245"/>
      <c r="M1302" s="246"/>
      <c r="N1302" s="247"/>
      <c r="O1302" s="247"/>
      <c r="P1302" s="247"/>
      <c r="Q1302" s="247"/>
      <c r="R1302" s="247"/>
      <c r="S1302" s="247"/>
      <c r="T1302" s="248"/>
      <c r="AT1302" s="249" t="s">
        <v>192</v>
      </c>
      <c r="AU1302" s="249" t="s">
        <v>89</v>
      </c>
      <c r="AV1302" s="14" t="s">
        <v>196</v>
      </c>
      <c r="AW1302" s="14" t="s">
        <v>41</v>
      </c>
      <c r="AX1302" s="14" t="s">
        <v>85</v>
      </c>
      <c r="AY1302" s="249" t="s">
        <v>183</v>
      </c>
    </row>
    <row r="1303" spans="2:65" s="1" customFormat="1" ht="38.25" customHeight="1">
      <c r="B1303" s="43"/>
      <c r="C1303" s="204" t="s">
        <v>1823</v>
      </c>
      <c r="D1303" s="204" t="s">
        <v>185</v>
      </c>
      <c r="E1303" s="205" t="s">
        <v>1824</v>
      </c>
      <c r="F1303" s="206" t="s">
        <v>1825</v>
      </c>
      <c r="G1303" s="207" t="s">
        <v>1510</v>
      </c>
      <c r="H1303" s="279"/>
      <c r="I1303" s="381">
        <f>SUM(J1273:J1300)/100</f>
        <v>0</v>
      </c>
      <c r="J1303" s="210">
        <f>ROUND(I1303*H1303,2)</f>
        <v>0</v>
      </c>
      <c r="K1303" s="206" t="s">
        <v>189</v>
      </c>
      <c r="L1303" s="63"/>
      <c r="M1303" s="211" t="s">
        <v>34</v>
      </c>
      <c r="N1303" s="212" t="s">
        <v>49</v>
      </c>
      <c r="O1303" s="44"/>
      <c r="P1303" s="213">
        <f>O1303*H1303</f>
        <v>0</v>
      </c>
      <c r="Q1303" s="213">
        <v>0</v>
      </c>
      <c r="R1303" s="213">
        <f>Q1303*H1303</f>
        <v>0</v>
      </c>
      <c r="S1303" s="213">
        <v>0</v>
      </c>
      <c r="T1303" s="214">
        <f>S1303*H1303</f>
        <v>0</v>
      </c>
      <c r="AR1303" s="25" t="s">
        <v>190</v>
      </c>
      <c r="AT1303" s="25" t="s">
        <v>185</v>
      </c>
      <c r="AU1303" s="25" t="s">
        <v>89</v>
      </c>
      <c r="AY1303" s="25" t="s">
        <v>183</v>
      </c>
      <c r="BE1303" s="215">
        <f>IF(N1303="základní",J1303,0)</f>
        <v>0</v>
      </c>
      <c r="BF1303" s="215">
        <f>IF(N1303="snížená",J1303,0)</f>
        <v>0</v>
      </c>
      <c r="BG1303" s="215">
        <f>IF(N1303="zákl. přenesená",J1303,0)</f>
        <v>0</v>
      </c>
      <c r="BH1303" s="215">
        <f>IF(N1303="sníž. přenesená",J1303,0)</f>
        <v>0</v>
      </c>
      <c r="BI1303" s="215">
        <f>IF(N1303="nulová",J1303,0)</f>
        <v>0</v>
      </c>
      <c r="BJ1303" s="25" t="s">
        <v>85</v>
      </c>
      <c r="BK1303" s="215">
        <f>ROUND(I1303*H1303,2)</f>
        <v>0</v>
      </c>
      <c r="BL1303" s="25" t="s">
        <v>190</v>
      </c>
      <c r="BM1303" s="25" t="s">
        <v>1826</v>
      </c>
    </row>
    <row r="1304" spans="2:63" s="11" customFormat="1" ht="29.85" customHeight="1">
      <c r="B1304" s="187"/>
      <c r="C1304" s="188"/>
      <c r="D1304" s="201" t="s">
        <v>77</v>
      </c>
      <c r="E1304" s="202" t="s">
        <v>1827</v>
      </c>
      <c r="F1304" s="202" t="s">
        <v>1828</v>
      </c>
      <c r="G1304" s="188"/>
      <c r="H1304" s="188"/>
      <c r="I1304" s="191"/>
      <c r="J1304" s="203">
        <f>BK1304</f>
        <v>0</v>
      </c>
      <c r="K1304" s="188"/>
      <c r="L1304" s="193"/>
      <c r="M1304" s="194"/>
      <c r="N1304" s="195"/>
      <c r="O1304" s="195"/>
      <c r="P1304" s="196">
        <f>SUM(P1305:P1309)</f>
        <v>0</v>
      </c>
      <c r="Q1304" s="195"/>
      <c r="R1304" s="196">
        <f>SUM(R1305:R1309)</f>
        <v>0.0553</v>
      </c>
      <c r="S1304" s="195"/>
      <c r="T1304" s="197">
        <f>SUM(T1305:T1309)</f>
        <v>0</v>
      </c>
      <c r="AR1304" s="198" t="s">
        <v>89</v>
      </c>
      <c r="AT1304" s="199" t="s">
        <v>77</v>
      </c>
      <c r="AU1304" s="199" t="s">
        <v>85</v>
      </c>
      <c r="AY1304" s="198" t="s">
        <v>183</v>
      </c>
      <c r="BK1304" s="200">
        <f>SUM(BK1305:BK1309)</f>
        <v>0</v>
      </c>
    </row>
    <row r="1305" spans="2:65" s="1" customFormat="1" ht="25.5" customHeight="1">
      <c r="B1305" s="43"/>
      <c r="C1305" s="204" t="s">
        <v>1829</v>
      </c>
      <c r="D1305" s="204" t="s">
        <v>185</v>
      </c>
      <c r="E1305" s="205" t="s">
        <v>1830</v>
      </c>
      <c r="F1305" s="206" t="s">
        <v>1831</v>
      </c>
      <c r="G1305" s="207" t="s">
        <v>344</v>
      </c>
      <c r="H1305" s="208">
        <v>7</v>
      </c>
      <c r="I1305" s="209"/>
      <c r="J1305" s="210">
        <f>ROUND(I1305*H1305,2)</f>
        <v>0</v>
      </c>
      <c r="K1305" s="206" t="s">
        <v>189</v>
      </c>
      <c r="L1305" s="63"/>
      <c r="M1305" s="211" t="s">
        <v>34</v>
      </c>
      <c r="N1305" s="212" t="s">
        <v>49</v>
      </c>
      <c r="O1305" s="44"/>
      <c r="P1305" s="213">
        <f>O1305*H1305</f>
        <v>0</v>
      </c>
      <c r="Q1305" s="213">
        <v>0</v>
      </c>
      <c r="R1305" s="213">
        <f>Q1305*H1305</f>
        <v>0</v>
      </c>
      <c r="S1305" s="213">
        <v>0</v>
      </c>
      <c r="T1305" s="214">
        <f>S1305*H1305</f>
        <v>0</v>
      </c>
      <c r="AR1305" s="25" t="s">
        <v>282</v>
      </c>
      <c r="AT1305" s="25" t="s">
        <v>185</v>
      </c>
      <c r="AU1305" s="25" t="s">
        <v>89</v>
      </c>
      <c r="AY1305" s="25" t="s">
        <v>183</v>
      </c>
      <c r="BE1305" s="215">
        <f>IF(N1305="základní",J1305,0)</f>
        <v>0</v>
      </c>
      <c r="BF1305" s="215">
        <f>IF(N1305="snížená",J1305,0)</f>
        <v>0</v>
      </c>
      <c r="BG1305" s="215">
        <f>IF(N1305="zákl. přenesená",J1305,0)</f>
        <v>0</v>
      </c>
      <c r="BH1305" s="215">
        <f>IF(N1305="sníž. přenesená",J1305,0)</f>
        <v>0</v>
      </c>
      <c r="BI1305" s="215">
        <f>IF(N1305="nulová",J1305,0)</f>
        <v>0</v>
      </c>
      <c r="BJ1305" s="25" t="s">
        <v>85</v>
      </c>
      <c r="BK1305" s="215">
        <f>ROUND(I1305*H1305,2)</f>
        <v>0</v>
      </c>
      <c r="BL1305" s="25" t="s">
        <v>282</v>
      </c>
      <c r="BM1305" s="25" t="s">
        <v>1832</v>
      </c>
    </row>
    <row r="1306" spans="2:51" s="13" customFormat="1" ht="13.5">
      <c r="B1306" s="228"/>
      <c r="C1306" s="229"/>
      <c r="D1306" s="218" t="s">
        <v>192</v>
      </c>
      <c r="E1306" s="230" t="s">
        <v>34</v>
      </c>
      <c r="F1306" s="231" t="s">
        <v>1833</v>
      </c>
      <c r="G1306" s="229"/>
      <c r="H1306" s="232">
        <v>7</v>
      </c>
      <c r="I1306" s="233"/>
      <c r="J1306" s="229"/>
      <c r="K1306" s="229"/>
      <c r="L1306" s="234"/>
      <c r="M1306" s="235"/>
      <c r="N1306" s="236"/>
      <c r="O1306" s="236"/>
      <c r="P1306" s="236"/>
      <c r="Q1306" s="236"/>
      <c r="R1306" s="236"/>
      <c r="S1306" s="236"/>
      <c r="T1306" s="237"/>
      <c r="AT1306" s="238" t="s">
        <v>192</v>
      </c>
      <c r="AU1306" s="238" t="s">
        <v>89</v>
      </c>
      <c r="AV1306" s="13" t="s">
        <v>89</v>
      </c>
      <c r="AW1306" s="13" t="s">
        <v>41</v>
      </c>
      <c r="AX1306" s="13" t="s">
        <v>78</v>
      </c>
      <c r="AY1306" s="238" t="s">
        <v>183</v>
      </c>
    </row>
    <row r="1307" spans="2:51" s="14" customFormat="1" ht="13.5">
      <c r="B1307" s="239"/>
      <c r="C1307" s="240"/>
      <c r="D1307" s="252" t="s">
        <v>192</v>
      </c>
      <c r="E1307" s="262" t="s">
        <v>34</v>
      </c>
      <c r="F1307" s="263" t="s">
        <v>195</v>
      </c>
      <c r="G1307" s="240"/>
      <c r="H1307" s="264">
        <v>7</v>
      </c>
      <c r="I1307" s="244"/>
      <c r="J1307" s="240"/>
      <c r="K1307" s="240"/>
      <c r="L1307" s="245"/>
      <c r="M1307" s="246"/>
      <c r="N1307" s="247"/>
      <c r="O1307" s="247"/>
      <c r="P1307" s="247"/>
      <c r="Q1307" s="247"/>
      <c r="R1307" s="247"/>
      <c r="S1307" s="247"/>
      <c r="T1307" s="248"/>
      <c r="AT1307" s="249" t="s">
        <v>192</v>
      </c>
      <c r="AU1307" s="249" t="s">
        <v>89</v>
      </c>
      <c r="AV1307" s="14" t="s">
        <v>196</v>
      </c>
      <c r="AW1307" s="14" t="s">
        <v>41</v>
      </c>
      <c r="AX1307" s="14" t="s">
        <v>85</v>
      </c>
      <c r="AY1307" s="249" t="s">
        <v>183</v>
      </c>
    </row>
    <row r="1308" spans="2:65" s="1" customFormat="1" ht="16.5" customHeight="1">
      <c r="B1308" s="43"/>
      <c r="C1308" s="265" t="s">
        <v>1834</v>
      </c>
      <c r="D1308" s="265" t="s">
        <v>418</v>
      </c>
      <c r="E1308" s="266" t="s">
        <v>1835</v>
      </c>
      <c r="F1308" s="267" t="s">
        <v>1836</v>
      </c>
      <c r="G1308" s="268" t="s">
        <v>344</v>
      </c>
      <c r="H1308" s="269">
        <v>7</v>
      </c>
      <c r="I1308" s="270"/>
      <c r="J1308" s="271">
        <f>ROUND(I1308*H1308,2)</f>
        <v>0</v>
      </c>
      <c r="K1308" s="267" t="s">
        <v>34</v>
      </c>
      <c r="L1308" s="272"/>
      <c r="M1308" s="273" t="s">
        <v>34</v>
      </c>
      <c r="N1308" s="274" t="s">
        <v>49</v>
      </c>
      <c r="O1308" s="44"/>
      <c r="P1308" s="213">
        <f>O1308*H1308</f>
        <v>0</v>
      </c>
      <c r="Q1308" s="213">
        <v>0.0079</v>
      </c>
      <c r="R1308" s="213">
        <f>Q1308*H1308</f>
        <v>0.0553</v>
      </c>
      <c r="S1308" s="213">
        <v>0</v>
      </c>
      <c r="T1308" s="214">
        <f>S1308*H1308</f>
        <v>0</v>
      </c>
      <c r="AR1308" s="25" t="s">
        <v>388</v>
      </c>
      <c r="AT1308" s="25" t="s">
        <v>418</v>
      </c>
      <c r="AU1308" s="25" t="s">
        <v>89</v>
      </c>
      <c r="AY1308" s="25" t="s">
        <v>183</v>
      </c>
      <c r="BE1308" s="215">
        <f>IF(N1308="základní",J1308,0)</f>
        <v>0</v>
      </c>
      <c r="BF1308" s="215">
        <f>IF(N1308="snížená",J1308,0)</f>
        <v>0</v>
      </c>
      <c r="BG1308" s="215">
        <f>IF(N1308="zákl. přenesená",J1308,0)</f>
        <v>0</v>
      </c>
      <c r="BH1308" s="215">
        <f>IF(N1308="sníž. přenesená",J1308,0)</f>
        <v>0</v>
      </c>
      <c r="BI1308" s="215">
        <f>IF(N1308="nulová",J1308,0)</f>
        <v>0</v>
      </c>
      <c r="BJ1308" s="25" t="s">
        <v>85</v>
      </c>
      <c r="BK1308" s="215">
        <f>ROUND(I1308*H1308,2)</f>
        <v>0</v>
      </c>
      <c r="BL1308" s="25" t="s">
        <v>282</v>
      </c>
      <c r="BM1308" s="25" t="s">
        <v>1837</v>
      </c>
    </row>
    <row r="1309" spans="2:65" s="1" customFormat="1" ht="25.5" customHeight="1">
      <c r="B1309" s="43"/>
      <c r="C1309" s="204" t="s">
        <v>1838</v>
      </c>
      <c r="D1309" s="204" t="s">
        <v>185</v>
      </c>
      <c r="E1309" s="205" t="s">
        <v>1839</v>
      </c>
      <c r="F1309" s="206" t="s">
        <v>1840</v>
      </c>
      <c r="G1309" s="207" t="s">
        <v>1510</v>
      </c>
      <c r="H1309" s="279"/>
      <c r="I1309" s="381">
        <f>SUM(J1305:J1308)*100</f>
        <v>0</v>
      </c>
      <c r="J1309" s="210">
        <f>ROUND(I1309*H1309,2)</f>
        <v>0</v>
      </c>
      <c r="K1309" s="206" t="s">
        <v>189</v>
      </c>
      <c r="L1309" s="63"/>
      <c r="M1309" s="211" t="s">
        <v>34</v>
      </c>
      <c r="N1309" s="212" t="s">
        <v>49</v>
      </c>
      <c r="O1309" s="44"/>
      <c r="P1309" s="213">
        <f>O1309*H1309</f>
        <v>0</v>
      </c>
      <c r="Q1309" s="213">
        <v>0</v>
      </c>
      <c r="R1309" s="213">
        <f>Q1309*H1309</f>
        <v>0</v>
      </c>
      <c r="S1309" s="213">
        <v>0</v>
      </c>
      <c r="T1309" s="214">
        <f>S1309*H1309</f>
        <v>0</v>
      </c>
      <c r="AR1309" s="25" t="s">
        <v>282</v>
      </c>
      <c r="AT1309" s="25" t="s">
        <v>185</v>
      </c>
      <c r="AU1309" s="25" t="s">
        <v>89</v>
      </c>
      <c r="AY1309" s="25" t="s">
        <v>183</v>
      </c>
      <c r="BE1309" s="215">
        <f>IF(N1309="základní",J1309,0)</f>
        <v>0</v>
      </c>
      <c r="BF1309" s="215">
        <f>IF(N1309="snížená",J1309,0)</f>
        <v>0</v>
      </c>
      <c r="BG1309" s="215">
        <f>IF(N1309="zákl. přenesená",J1309,0)</f>
        <v>0</v>
      </c>
      <c r="BH1309" s="215">
        <f>IF(N1309="sníž. přenesená",J1309,0)</f>
        <v>0</v>
      </c>
      <c r="BI1309" s="215">
        <f>IF(N1309="nulová",J1309,0)</f>
        <v>0</v>
      </c>
      <c r="BJ1309" s="25" t="s">
        <v>85</v>
      </c>
      <c r="BK1309" s="215">
        <f>ROUND(I1309*H1309,2)</f>
        <v>0</v>
      </c>
      <c r="BL1309" s="25" t="s">
        <v>282</v>
      </c>
      <c r="BM1309" s="25" t="s">
        <v>1841</v>
      </c>
    </row>
    <row r="1310" spans="2:63" s="11" customFormat="1" ht="29.85" customHeight="1">
      <c r="B1310" s="187"/>
      <c r="C1310" s="188"/>
      <c r="D1310" s="201" t="s">
        <v>77</v>
      </c>
      <c r="E1310" s="202" t="s">
        <v>1842</v>
      </c>
      <c r="F1310" s="202" t="s">
        <v>1843</v>
      </c>
      <c r="G1310" s="188"/>
      <c r="H1310" s="188"/>
      <c r="I1310" s="191"/>
      <c r="J1310" s="203">
        <f>BK1310</f>
        <v>0</v>
      </c>
      <c r="K1310" s="188"/>
      <c r="L1310" s="193"/>
      <c r="M1310" s="194"/>
      <c r="N1310" s="195"/>
      <c r="O1310" s="195"/>
      <c r="P1310" s="196">
        <f>SUM(P1311:P1341)</f>
        <v>0</v>
      </c>
      <c r="Q1310" s="195"/>
      <c r="R1310" s="196">
        <f>SUM(R1311:R1341)</f>
        <v>9.779799140000002</v>
      </c>
      <c r="S1310" s="195"/>
      <c r="T1310" s="197">
        <f>SUM(T1311:T1341)</f>
        <v>0</v>
      </c>
      <c r="AR1310" s="198" t="s">
        <v>89</v>
      </c>
      <c r="AT1310" s="199" t="s">
        <v>77</v>
      </c>
      <c r="AU1310" s="199" t="s">
        <v>85</v>
      </c>
      <c r="AY1310" s="198" t="s">
        <v>183</v>
      </c>
      <c r="BK1310" s="200">
        <f>SUM(BK1311:BK1341)</f>
        <v>0</v>
      </c>
    </row>
    <row r="1311" spans="2:65" s="1" customFormat="1" ht="38.25" customHeight="1">
      <c r="B1311" s="43"/>
      <c r="C1311" s="204" t="s">
        <v>1844</v>
      </c>
      <c r="D1311" s="204" t="s">
        <v>185</v>
      </c>
      <c r="E1311" s="205" t="s">
        <v>1845</v>
      </c>
      <c r="F1311" s="206" t="s">
        <v>1846</v>
      </c>
      <c r="G1311" s="207" t="s">
        <v>465</v>
      </c>
      <c r="H1311" s="208">
        <v>10</v>
      </c>
      <c r="I1311" s="209"/>
      <c r="J1311" s="210">
        <f>ROUND(I1311*H1311,2)</f>
        <v>0</v>
      </c>
      <c r="K1311" s="206" t="s">
        <v>189</v>
      </c>
      <c r="L1311" s="63"/>
      <c r="M1311" s="211" t="s">
        <v>34</v>
      </c>
      <c r="N1311" s="212" t="s">
        <v>49</v>
      </c>
      <c r="O1311" s="44"/>
      <c r="P1311" s="213">
        <f>O1311*H1311</f>
        <v>0</v>
      </c>
      <c r="Q1311" s="213">
        <v>0</v>
      </c>
      <c r="R1311" s="213">
        <f>Q1311*H1311</f>
        <v>0</v>
      </c>
      <c r="S1311" s="213">
        <v>0</v>
      </c>
      <c r="T1311" s="214">
        <f>S1311*H1311</f>
        <v>0</v>
      </c>
      <c r="AR1311" s="25" t="s">
        <v>282</v>
      </c>
      <c r="AT1311" s="25" t="s">
        <v>185</v>
      </c>
      <c r="AU1311" s="25" t="s">
        <v>89</v>
      </c>
      <c r="AY1311" s="25" t="s">
        <v>183</v>
      </c>
      <c r="BE1311" s="215">
        <f>IF(N1311="základní",J1311,0)</f>
        <v>0</v>
      </c>
      <c r="BF1311" s="215">
        <f>IF(N1311="snížená",J1311,0)</f>
        <v>0</v>
      </c>
      <c r="BG1311" s="215">
        <f>IF(N1311="zákl. přenesená",J1311,0)</f>
        <v>0</v>
      </c>
      <c r="BH1311" s="215">
        <f>IF(N1311="sníž. přenesená",J1311,0)</f>
        <v>0</v>
      </c>
      <c r="BI1311" s="215">
        <f>IF(N1311="nulová",J1311,0)</f>
        <v>0</v>
      </c>
      <c r="BJ1311" s="25" t="s">
        <v>85</v>
      </c>
      <c r="BK1311" s="215">
        <f>ROUND(I1311*H1311,2)</f>
        <v>0</v>
      </c>
      <c r="BL1311" s="25" t="s">
        <v>282</v>
      </c>
      <c r="BM1311" s="25" t="s">
        <v>1847</v>
      </c>
    </row>
    <row r="1312" spans="2:51" s="13" customFormat="1" ht="13.5">
      <c r="B1312" s="228"/>
      <c r="C1312" s="229"/>
      <c r="D1312" s="218" t="s">
        <v>192</v>
      </c>
      <c r="E1312" s="230" t="s">
        <v>34</v>
      </c>
      <c r="F1312" s="231" t="s">
        <v>1848</v>
      </c>
      <c r="G1312" s="229"/>
      <c r="H1312" s="232">
        <v>10</v>
      </c>
      <c r="I1312" s="233"/>
      <c r="J1312" s="229"/>
      <c r="K1312" s="229"/>
      <c r="L1312" s="234"/>
      <c r="M1312" s="235"/>
      <c r="N1312" s="236"/>
      <c r="O1312" s="236"/>
      <c r="P1312" s="236"/>
      <c r="Q1312" s="236"/>
      <c r="R1312" s="236"/>
      <c r="S1312" s="236"/>
      <c r="T1312" s="237"/>
      <c r="AT1312" s="238" t="s">
        <v>192</v>
      </c>
      <c r="AU1312" s="238" t="s">
        <v>89</v>
      </c>
      <c r="AV1312" s="13" t="s">
        <v>89</v>
      </c>
      <c r="AW1312" s="13" t="s">
        <v>41</v>
      </c>
      <c r="AX1312" s="13" t="s">
        <v>78</v>
      </c>
      <c r="AY1312" s="238" t="s">
        <v>183</v>
      </c>
    </row>
    <row r="1313" spans="2:51" s="14" customFormat="1" ht="13.5">
      <c r="B1313" s="239"/>
      <c r="C1313" s="240"/>
      <c r="D1313" s="252" t="s">
        <v>192</v>
      </c>
      <c r="E1313" s="262" t="s">
        <v>34</v>
      </c>
      <c r="F1313" s="263" t="s">
        <v>195</v>
      </c>
      <c r="G1313" s="240"/>
      <c r="H1313" s="264">
        <v>10</v>
      </c>
      <c r="I1313" s="244"/>
      <c r="J1313" s="240"/>
      <c r="K1313" s="240"/>
      <c r="L1313" s="245"/>
      <c r="M1313" s="246"/>
      <c r="N1313" s="247"/>
      <c r="O1313" s="247"/>
      <c r="P1313" s="247"/>
      <c r="Q1313" s="247"/>
      <c r="R1313" s="247"/>
      <c r="S1313" s="247"/>
      <c r="T1313" s="248"/>
      <c r="AT1313" s="249" t="s">
        <v>192</v>
      </c>
      <c r="AU1313" s="249" t="s">
        <v>89</v>
      </c>
      <c r="AV1313" s="14" t="s">
        <v>196</v>
      </c>
      <c r="AW1313" s="14" t="s">
        <v>41</v>
      </c>
      <c r="AX1313" s="14" t="s">
        <v>85</v>
      </c>
      <c r="AY1313" s="249" t="s">
        <v>183</v>
      </c>
    </row>
    <row r="1314" spans="2:65" s="1" customFormat="1" ht="25.5" customHeight="1">
      <c r="B1314" s="43"/>
      <c r="C1314" s="204" t="s">
        <v>1849</v>
      </c>
      <c r="D1314" s="204" t="s">
        <v>185</v>
      </c>
      <c r="E1314" s="205" t="s">
        <v>1850</v>
      </c>
      <c r="F1314" s="206" t="s">
        <v>1851</v>
      </c>
      <c r="G1314" s="207" t="s">
        <v>291</v>
      </c>
      <c r="H1314" s="208">
        <v>342.48</v>
      </c>
      <c r="I1314" s="209"/>
      <c r="J1314" s="210">
        <f>ROUND(I1314*H1314,2)</f>
        <v>0</v>
      </c>
      <c r="K1314" s="206" t="s">
        <v>189</v>
      </c>
      <c r="L1314" s="63"/>
      <c r="M1314" s="211" t="s">
        <v>34</v>
      </c>
      <c r="N1314" s="212" t="s">
        <v>49</v>
      </c>
      <c r="O1314" s="44"/>
      <c r="P1314" s="213">
        <f>O1314*H1314</f>
        <v>0</v>
      </c>
      <c r="Q1314" s="213">
        <v>0</v>
      </c>
      <c r="R1314" s="213">
        <f>Q1314*H1314</f>
        <v>0</v>
      </c>
      <c r="S1314" s="213">
        <v>0</v>
      </c>
      <c r="T1314" s="214">
        <f>S1314*H1314</f>
        <v>0</v>
      </c>
      <c r="AR1314" s="25" t="s">
        <v>282</v>
      </c>
      <c r="AT1314" s="25" t="s">
        <v>185</v>
      </c>
      <c r="AU1314" s="25" t="s">
        <v>89</v>
      </c>
      <c r="AY1314" s="25" t="s">
        <v>183</v>
      </c>
      <c r="BE1314" s="215">
        <f>IF(N1314="základní",J1314,0)</f>
        <v>0</v>
      </c>
      <c r="BF1314" s="215">
        <f>IF(N1314="snížená",J1314,0)</f>
        <v>0</v>
      </c>
      <c r="BG1314" s="215">
        <f>IF(N1314="zákl. přenesená",J1314,0)</f>
        <v>0</v>
      </c>
      <c r="BH1314" s="215">
        <f>IF(N1314="sníž. přenesená",J1314,0)</f>
        <v>0</v>
      </c>
      <c r="BI1314" s="215">
        <f>IF(N1314="nulová",J1314,0)</f>
        <v>0</v>
      </c>
      <c r="BJ1314" s="25" t="s">
        <v>85</v>
      </c>
      <c r="BK1314" s="215">
        <f>ROUND(I1314*H1314,2)</f>
        <v>0</v>
      </c>
      <c r="BL1314" s="25" t="s">
        <v>282</v>
      </c>
      <c r="BM1314" s="25" t="s">
        <v>1852</v>
      </c>
    </row>
    <row r="1315" spans="2:51" s="13" customFormat="1" ht="13.5">
      <c r="B1315" s="228"/>
      <c r="C1315" s="229"/>
      <c r="D1315" s="218" t="s">
        <v>192</v>
      </c>
      <c r="E1315" s="230" t="s">
        <v>34</v>
      </c>
      <c r="F1315" s="231" t="s">
        <v>1853</v>
      </c>
      <c r="G1315" s="229"/>
      <c r="H1315" s="232">
        <v>334.56</v>
      </c>
      <c r="I1315" s="233"/>
      <c r="J1315" s="229"/>
      <c r="K1315" s="229"/>
      <c r="L1315" s="234"/>
      <c r="M1315" s="235"/>
      <c r="N1315" s="236"/>
      <c r="O1315" s="236"/>
      <c r="P1315" s="236"/>
      <c r="Q1315" s="236"/>
      <c r="R1315" s="236"/>
      <c r="S1315" s="236"/>
      <c r="T1315" s="237"/>
      <c r="AT1315" s="238" t="s">
        <v>192</v>
      </c>
      <c r="AU1315" s="238" t="s">
        <v>89</v>
      </c>
      <c r="AV1315" s="13" t="s">
        <v>89</v>
      </c>
      <c r="AW1315" s="13" t="s">
        <v>41</v>
      </c>
      <c r="AX1315" s="13" t="s">
        <v>78</v>
      </c>
      <c r="AY1315" s="238" t="s">
        <v>183</v>
      </c>
    </row>
    <row r="1316" spans="2:51" s="13" customFormat="1" ht="13.5">
      <c r="B1316" s="228"/>
      <c r="C1316" s="229"/>
      <c r="D1316" s="218" t="s">
        <v>192</v>
      </c>
      <c r="E1316" s="230" t="s">
        <v>34</v>
      </c>
      <c r="F1316" s="231" t="s">
        <v>1854</v>
      </c>
      <c r="G1316" s="229"/>
      <c r="H1316" s="232">
        <v>7.92</v>
      </c>
      <c r="I1316" s="233"/>
      <c r="J1316" s="229"/>
      <c r="K1316" s="229"/>
      <c r="L1316" s="234"/>
      <c r="M1316" s="235"/>
      <c r="N1316" s="236"/>
      <c r="O1316" s="236"/>
      <c r="P1316" s="236"/>
      <c r="Q1316" s="236"/>
      <c r="R1316" s="236"/>
      <c r="S1316" s="236"/>
      <c r="T1316" s="237"/>
      <c r="AT1316" s="238" t="s">
        <v>192</v>
      </c>
      <c r="AU1316" s="238" t="s">
        <v>89</v>
      </c>
      <c r="AV1316" s="13" t="s">
        <v>89</v>
      </c>
      <c r="AW1316" s="13" t="s">
        <v>41</v>
      </c>
      <c r="AX1316" s="13" t="s">
        <v>78</v>
      </c>
      <c r="AY1316" s="238" t="s">
        <v>183</v>
      </c>
    </row>
    <row r="1317" spans="2:51" s="14" customFormat="1" ht="13.5">
      <c r="B1317" s="239"/>
      <c r="C1317" s="240"/>
      <c r="D1317" s="252" t="s">
        <v>192</v>
      </c>
      <c r="E1317" s="262" t="s">
        <v>34</v>
      </c>
      <c r="F1317" s="263" t="s">
        <v>195</v>
      </c>
      <c r="G1317" s="240"/>
      <c r="H1317" s="264">
        <v>342.48</v>
      </c>
      <c r="I1317" s="244"/>
      <c r="J1317" s="240"/>
      <c r="K1317" s="240"/>
      <c r="L1317" s="245"/>
      <c r="M1317" s="246"/>
      <c r="N1317" s="247"/>
      <c r="O1317" s="247"/>
      <c r="P1317" s="247"/>
      <c r="Q1317" s="247"/>
      <c r="R1317" s="247"/>
      <c r="S1317" s="247"/>
      <c r="T1317" s="248"/>
      <c r="AT1317" s="249" t="s">
        <v>192</v>
      </c>
      <c r="AU1317" s="249" t="s">
        <v>89</v>
      </c>
      <c r="AV1317" s="14" t="s">
        <v>196</v>
      </c>
      <c r="AW1317" s="14" t="s">
        <v>41</v>
      </c>
      <c r="AX1317" s="14" t="s">
        <v>85</v>
      </c>
      <c r="AY1317" s="249" t="s">
        <v>183</v>
      </c>
    </row>
    <row r="1318" spans="2:65" s="1" customFormat="1" ht="38.25" customHeight="1">
      <c r="B1318" s="43"/>
      <c r="C1318" s="204" t="s">
        <v>1855</v>
      </c>
      <c r="D1318" s="204" t="s">
        <v>185</v>
      </c>
      <c r="E1318" s="205" t="s">
        <v>1856</v>
      </c>
      <c r="F1318" s="206" t="s">
        <v>1857</v>
      </c>
      <c r="G1318" s="207" t="s">
        <v>291</v>
      </c>
      <c r="H1318" s="208">
        <v>19.28</v>
      </c>
      <c r="I1318" s="209"/>
      <c r="J1318" s="210">
        <f>ROUND(I1318*H1318,2)</f>
        <v>0</v>
      </c>
      <c r="K1318" s="206" t="s">
        <v>189</v>
      </c>
      <c r="L1318" s="63"/>
      <c r="M1318" s="211" t="s">
        <v>34</v>
      </c>
      <c r="N1318" s="212" t="s">
        <v>49</v>
      </c>
      <c r="O1318" s="44"/>
      <c r="P1318" s="213">
        <f>O1318*H1318</f>
        <v>0</v>
      </c>
      <c r="Q1318" s="213">
        <v>0</v>
      </c>
      <c r="R1318" s="213">
        <f>Q1318*H1318</f>
        <v>0</v>
      </c>
      <c r="S1318" s="213">
        <v>0</v>
      </c>
      <c r="T1318" s="214">
        <f>S1318*H1318</f>
        <v>0</v>
      </c>
      <c r="AR1318" s="25" t="s">
        <v>282</v>
      </c>
      <c r="AT1318" s="25" t="s">
        <v>185</v>
      </c>
      <c r="AU1318" s="25" t="s">
        <v>89</v>
      </c>
      <c r="AY1318" s="25" t="s">
        <v>183</v>
      </c>
      <c r="BE1318" s="215">
        <f>IF(N1318="základní",J1318,0)</f>
        <v>0</v>
      </c>
      <c r="BF1318" s="215">
        <f>IF(N1318="snížená",J1318,0)</f>
        <v>0</v>
      </c>
      <c r="BG1318" s="215">
        <f>IF(N1318="zákl. přenesená",J1318,0)</f>
        <v>0</v>
      </c>
      <c r="BH1318" s="215">
        <f>IF(N1318="sníž. přenesená",J1318,0)</f>
        <v>0</v>
      </c>
      <c r="BI1318" s="215">
        <f>IF(N1318="nulová",J1318,0)</f>
        <v>0</v>
      </c>
      <c r="BJ1318" s="25" t="s">
        <v>85</v>
      </c>
      <c r="BK1318" s="215">
        <f>ROUND(I1318*H1318,2)</f>
        <v>0</v>
      </c>
      <c r="BL1318" s="25" t="s">
        <v>282</v>
      </c>
      <c r="BM1318" s="25" t="s">
        <v>1858</v>
      </c>
    </row>
    <row r="1319" spans="2:51" s="12" customFormat="1" ht="13.5">
      <c r="B1319" s="216"/>
      <c r="C1319" s="217"/>
      <c r="D1319" s="218" t="s">
        <v>192</v>
      </c>
      <c r="E1319" s="219" t="s">
        <v>34</v>
      </c>
      <c r="F1319" s="220" t="s">
        <v>1859</v>
      </c>
      <c r="G1319" s="217"/>
      <c r="H1319" s="221" t="s">
        <v>34</v>
      </c>
      <c r="I1319" s="222"/>
      <c r="J1319" s="217"/>
      <c r="K1319" s="217"/>
      <c r="L1319" s="223"/>
      <c r="M1319" s="224"/>
      <c r="N1319" s="225"/>
      <c r="O1319" s="225"/>
      <c r="P1319" s="225"/>
      <c r="Q1319" s="225"/>
      <c r="R1319" s="225"/>
      <c r="S1319" s="225"/>
      <c r="T1319" s="226"/>
      <c r="AT1319" s="227" t="s">
        <v>192</v>
      </c>
      <c r="AU1319" s="227" t="s">
        <v>89</v>
      </c>
      <c r="AV1319" s="12" t="s">
        <v>85</v>
      </c>
      <c r="AW1319" s="12" t="s">
        <v>41</v>
      </c>
      <c r="AX1319" s="12" t="s">
        <v>78</v>
      </c>
      <c r="AY1319" s="227" t="s">
        <v>183</v>
      </c>
    </row>
    <row r="1320" spans="2:51" s="13" customFormat="1" ht="13.5">
      <c r="B1320" s="228"/>
      <c r="C1320" s="229"/>
      <c r="D1320" s="218" t="s">
        <v>192</v>
      </c>
      <c r="E1320" s="230" t="s">
        <v>34</v>
      </c>
      <c r="F1320" s="231" t="s">
        <v>1860</v>
      </c>
      <c r="G1320" s="229"/>
      <c r="H1320" s="232">
        <v>19.28</v>
      </c>
      <c r="I1320" s="233"/>
      <c r="J1320" s="229"/>
      <c r="K1320" s="229"/>
      <c r="L1320" s="234"/>
      <c r="M1320" s="235"/>
      <c r="N1320" s="236"/>
      <c r="O1320" s="236"/>
      <c r="P1320" s="236"/>
      <c r="Q1320" s="236"/>
      <c r="R1320" s="236"/>
      <c r="S1320" s="236"/>
      <c r="T1320" s="237"/>
      <c r="AT1320" s="238" t="s">
        <v>192</v>
      </c>
      <c r="AU1320" s="238" t="s">
        <v>89</v>
      </c>
      <c r="AV1320" s="13" t="s">
        <v>89</v>
      </c>
      <c r="AW1320" s="13" t="s">
        <v>41</v>
      </c>
      <c r="AX1320" s="13" t="s">
        <v>78</v>
      </c>
      <c r="AY1320" s="238" t="s">
        <v>183</v>
      </c>
    </row>
    <row r="1321" spans="2:51" s="14" customFormat="1" ht="13.5">
      <c r="B1321" s="239"/>
      <c r="C1321" s="240"/>
      <c r="D1321" s="252" t="s">
        <v>192</v>
      </c>
      <c r="E1321" s="262" t="s">
        <v>34</v>
      </c>
      <c r="F1321" s="263" t="s">
        <v>195</v>
      </c>
      <c r="G1321" s="240"/>
      <c r="H1321" s="264">
        <v>19.28</v>
      </c>
      <c r="I1321" s="244"/>
      <c r="J1321" s="240"/>
      <c r="K1321" s="240"/>
      <c r="L1321" s="245"/>
      <c r="M1321" s="246"/>
      <c r="N1321" s="247"/>
      <c r="O1321" s="247"/>
      <c r="P1321" s="247"/>
      <c r="Q1321" s="247"/>
      <c r="R1321" s="247"/>
      <c r="S1321" s="247"/>
      <c r="T1321" s="248"/>
      <c r="AT1321" s="249" t="s">
        <v>192</v>
      </c>
      <c r="AU1321" s="249" t="s">
        <v>89</v>
      </c>
      <c r="AV1321" s="14" t="s">
        <v>196</v>
      </c>
      <c r="AW1321" s="14" t="s">
        <v>41</v>
      </c>
      <c r="AX1321" s="14" t="s">
        <v>85</v>
      </c>
      <c r="AY1321" s="249" t="s">
        <v>183</v>
      </c>
    </row>
    <row r="1322" spans="2:65" s="1" customFormat="1" ht="25.5" customHeight="1">
      <c r="B1322" s="43"/>
      <c r="C1322" s="204" t="s">
        <v>1861</v>
      </c>
      <c r="D1322" s="204" t="s">
        <v>185</v>
      </c>
      <c r="E1322" s="205" t="s">
        <v>1862</v>
      </c>
      <c r="F1322" s="206" t="s">
        <v>1863</v>
      </c>
      <c r="G1322" s="207" t="s">
        <v>465</v>
      </c>
      <c r="H1322" s="208">
        <v>735.28</v>
      </c>
      <c r="I1322" s="209"/>
      <c r="J1322" s="210">
        <f>ROUND(I1322*H1322,2)</f>
        <v>0</v>
      </c>
      <c r="K1322" s="206" t="s">
        <v>189</v>
      </c>
      <c r="L1322" s="63"/>
      <c r="M1322" s="211" t="s">
        <v>34</v>
      </c>
      <c r="N1322" s="212" t="s">
        <v>49</v>
      </c>
      <c r="O1322" s="44"/>
      <c r="P1322" s="213">
        <f>O1322*H1322</f>
        <v>0</v>
      </c>
      <c r="Q1322" s="213">
        <v>0</v>
      </c>
      <c r="R1322" s="213">
        <f>Q1322*H1322</f>
        <v>0</v>
      </c>
      <c r="S1322" s="213">
        <v>0</v>
      </c>
      <c r="T1322" s="214">
        <f>S1322*H1322</f>
        <v>0</v>
      </c>
      <c r="AR1322" s="25" t="s">
        <v>282</v>
      </c>
      <c r="AT1322" s="25" t="s">
        <v>185</v>
      </c>
      <c r="AU1322" s="25" t="s">
        <v>89</v>
      </c>
      <c r="AY1322" s="25" t="s">
        <v>183</v>
      </c>
      <c r="BE1322" s="215">
        <f>IF(N1322="základní",J1322,0)</f>
        <v>0</v>
      </c>
      <c r="BF1322" s="215">
        <f>IF(N1322="snížená",J1322,0)</f>
        <v>0</v>
      </c>
      <c r="BG1322" s="215">
        <f>IF(N1322="zákl. přenesená",J1322,0)</f>
        <v>0</v>
      </c>
      <c r="BH1322" s="215">
        <f>IF(N1322="sníž. přenesená",J1322,0)</f>
        <v>0</v>
      </c>
      <c r="BI1322" s="215">
        <f>IF(N1322="nulová",J1322,0)</f>
        <v>0</v>
      </c>
      <c r="BJ1322" s="25" t="s">
        <v>85</v>
      </c>
      <c r="BK1322" s="215">
        <f>ROUND(I1322*H1322,2)</f>
        <v>0</v>
      </c>
      <c r="BL1322" s="25" t="s">
        <v>282</v>
      </c>
      <c r="BM1322" s="25" t="s">
        <v>1864</v>
      </c>
    </row>
    <row r="1323" spans="2:51" s="12" customFormat="1" ht="13.5">
      <c r="B1323" s="216"/>
      <c r="C1323" s="217"/>
      <c r="D1323" s="218" t="s">
        <v>192</v>
      </c>
      <c r="E1323" s="219" t="s">
        <v>34</v>
      </c>
      <c r="F1323" s="220" t="s">
        <v>1865</v>
      </c>
      <c r="G1323" s="217"/>
      <c r="H1323" s="221" t="s">
        <v>34</v>
      </c>
      <c r="I1323" s="222"/>
      <c r="J1323" s="217"/>
      <c r="K1323" s="217"/>
      <c r="L1323" s="223"/>
      <c r="M1323" s="224"/>
      <c r="N1323" s="225"/>
      <c r="O1323" s="225"/>
      <c r="P1323" s="225"/>
      <c r="Q1323" s="225"/>
      <c r="R1323" s="225"/>
      <c r="S1323" s="225"/>
      <c r="T1323" s="226"/>
      <c r="AT1323" s="227" t="s">
        <v>192</v>
      </c>
      <c r="AU1323" s="227" t="s">
        <v>89</v>
      </c>
      <c r="AV1323" s="12" t="s">
        <v>85</v>
      </c>
      <c r="AW1323" s="12" t="s">
        <v>41</v>
      </c>
      <c r="AX1323" s="12" t="s">
        <v>78</v>
      </c>
      <c r="AY1323" s="227" t="s">
        <v>183</v>
      </c>
    </row>
    <row r="1324" spans="2:51" s="13" customFormat="1" ht="13.5">
      <c r="B1324" s="228"/>
      <c r="C1324" s="229"/>
      <c r="D1324" s="218" t="s">
        <v>192</v>
      </c>
      <c r="E1324" s="230" t="s">
        <v>34</v>
      </c>
      <c r="F1324" s="231" t="s">
        <v>1866</v>
      </c>
      <c r="G1324" s="229"/>
      <c r="H1324" s="232">
        <v>735.28</v>
      </c>
      <c r="I1324" s="233"/>
      <c r="J1324" s="229"/>
      <c r="K1324" s="229"/>
      <c r="L1324" s="234"/>
      <c r="M1324" s="235"/>
      <c r="N1324" s="236"/>
      <c r="O1324" s="236"/>
      <c r="P1324" s="236"/>
      <c r="Q1324" s="236"/>
      <c r="R1324" s="236"/>
      <c r="S1324" s="236"/>
      <c r="T1324" s="237"/>
      <c r="AT1324" s="238" t="s">
        <v>192</v>
      </c>
      <c r="AU1324" s="238" t="s">
        <v>89</v>
      </c>
      <c r="AV1324" s="13" t="s">
        <v>89</v>
      </c>
      <c r="AW1324" s="13" t="s">
        <v>41</v>
      </c>
      <c r="AX1324" s="13" t="s">
        <v>78</v>
      </c>
      <c r="AY1324" s="238" t="s">
        <v>183</v>
      </c>
    </row>
    <row r="1325" spans="2:51" s="14" customFormat="1" ht="13.5">
      <c r="B1325" s="239"/>
      <c r="C1325" s="240"/>
      <c r="D1325" s="252" t="s">
        <v>192</v>
      </c>
      <c r="E1325" s="262" t="s">
        <v>34</v>
      </c>
      <c r="F1325" s="263" t="s">
        <v>195</v>
      </c>
      <c r="G1325" s="240"/>
      <c r="H1325" s="264">
        <v>735.28</v>
      </c>
      <c r="I1325" s="244"/>
      <c r="J1325" s="240"/>
      <c r="K1325" s="240"/>
      <c r="L1325" s="245"/>
      <c r="M1325" s="246"/>
      <c r="N1325" s="247"/>
      <c r="O1325" s="247"/>
      <c r="P1325" s="247"/>
      <c r="Q1325" s="247"/>
      <c r="R1325" s="247"/>
      <c r="S1325" s="247"/>
      <c r="T1325" s="248"/>
      <c r="AT1325" s="249" t="s">
        <v>192</v>
      </c>
      <c r="AU1325" s="249" t="s">
        <v>89</v>
      </c>
      <c r="AV1325" s="14" t="s">
        <v>196</v>
      </c>
      <c r="AW1325" s="14" t="s">
        <v>41</v>
      </c>
      <c r="AX1325" s="14" t="s">
        <v>85</v>
      </c>
      <c r="AY1325" s="249" t="s">
        <v>183</v>
      </c>
    </row>
    <row r="1326" spans="2:65" s="1" customFormat="1" ht="25.5" customHeight="1">
      <c r="B1326" s="43"/>
      <c r="C1326" s="204" t="s">
        <v>1867</v>
      </c>
      <c r="D1326" s="204" t="s">
        <v>185</v>
      </c>
      <c r="E1326" s="205" t="s">
        <v>1868</v>
      </c>
      <c r="F1326" s="206" t="s">
        <v>1869</v>
      </c>
      <c r="G1326" s="207" t="s">
        <v>188</v>
      </c>
      <c r="H1326" s="208">
        <v>15.222</v>
      </c>
      <c r="I1326" s="209"/>
      <c r="J1326" s="210">
        <f>ROUND(I1326*H1326,2)</f>
        <v>0</v>
      </c>
      <c r="K1326" s="206" t="s">
        <v>189</v>
      </c>
      <c r="L1326" s="63"/>
      <c r="M1326" s="211" t="s">
        <v>34</v>
      </c>
      <c r="N1326" s="212" t="s">
        <v>49</v>
      </c>
      <c r="O1326" s="44"/>
      <c r="P1326" s="213">
        <f>O1326*H1326</f>
        <v>0</v>
      </c>
      <c r="Q1326" s="213">
        <v>0.02337</v>
      </c>
      <c r="R1326" s="213">
        <f>Q1326*H1326</f>
        <v>0.35573814</v>
      </c>
      <c r="S1326" s="213">
        <v>0</v>
      </c>
      <c r="T1326" s="214">
        <f>S1326*H1326</f>
        <v>0</v>
      </c>
      <c r="AR1326" s="25" t="s">
        <v>282</v>
      </c>
      <c r="AT1326" s="25" t="s">
        <v>185</v>
      </c>
      <c r="AU1326" s="25" t="s">
        <v>89</v>
      </c>
      <c r="AY1326" s="25" t="s">
        <v>183</v>
      </c>
      <c r="BE1326" s="215">
        <f>IF(N1326="základní",J1326,0)</f>
        <v>0</v>
      </c>
      <c r="BF1326" s="215">
        <f>IF(N1326="snížená",J1326,0)</f>
        <v>0</v>
      </c>
      <c r="BG1326" s="215">
        <f>IF(N1326="zákl. přenesená",J1326,0)</f>
        <v>0</v>
      </c>
      <c r="BH1326" s="215">
        <f>IF(N1326="sníž. přenesená",J1326,0)</f>
        <v>0</v>
      </c>
      <c r="BI1326" s="215">
        <f>IF(N1326="nulová",J1326,0)</f>
        <v>0</v>
      </c>
      <c r="BJ1326" s="25" t="s">
        <v>85</v>
      </c>
      <c r="BK1326" s="215">
        <f>ROUND(I1326*H1326,2)</f>
        <v>0</v>
      </c>
      <c r="BL1326" s="25" t="s">
        <v>282</v>
      </c>
      <c r="BM1326" s="25" t="s">
        <v>1870</v>
      </c>
    </row>
    <row r="1327" spans="2:51" s="13" customFormat="1" ht="13.5">
      <c r="B1327" s="228"/>
      <c r="C1327" s="229"/>
      <c r="D1327" s="218" t="s">
        <v>192</v>
      </c>
      <c r="E1327" s="230" t="s">
        <v>34</v>
      </c>
      <c r="F1327" s="231" t="s">
        <v>1871</v>
      </c>
      <c r="G1327" s="229"/>
      <c r="H1327" s="232">
        <v>10.706</v>
      </c>
      <c r="I1327" s="233"/>
      <c r="J1327" s="229"/>
      <c r="K1327" s="229"/>
      <c r="L1327" s="234"/>
      <c r="M1327" s="235"/>
      <c r="N1327" s="236"/>
      <c r="O1327" s="236"/>
      <c r="P1327" s="236"/>
      <c r="Q1327" s="236"/>
      <c r="R1327" s="236"/>
      <c r="S1327" s="236"/>
      <c r="T1327" s="237"/>
      <c r="AT1327" s="238" t="s">
        <v>192</v>
      </c>
      <c r="AU1327" s="238" t="s">
        <v>89</v>
      </c>
      <c r="AV1327" s="13" t="s">
        <v>89</v>
      </c>
      <c r="AW1327" s="13" t="s">
        <v>41</v>
      </c>
      <c r="AX1327" s="13" t="s">
        <v>78</v>
      </c>
      <c r="AY1327" s="238" t="s">
        <v>183</v>
      </c>
    </row>
    <row r="1328" spans="2:51" s="13" customFormat="1" ht="13.5">
      <c r="B1328" s="228"/>
      <c r="C1328" s="229"/>
      <c r="D1328" s="218" t="s">
        <v>192</v>
      </c>
      <c r="E1328" s="230" t="s">
        <v>34</v>
      </c>
      <c r="F1328" s="231" t="s">
        <v>1872</v>
      </c>
      <c r="G1328" s="229"/>
      <c r="H1328" s="232">
        <v>4.356</v>
      </c>
      <c r="I1328" s="233"/>
      <c r="J1328" s="229"/>
      <c r="K1328" s="229"/>
      <c r="L1328" s="234"/>
      <c r="M1328" s="235"/>
      <c r="N1328" s="236"/>
      <c r="O1328" s="236"/>
      <c r="P1328" s="236"/>
      <c r="Q1328" s="236"/>
      <c r="R1328" s="236"/>
      <c r="S1328" s="236"/>
      <c r="T1328" s="237"/>
      <c r="AT1328" s="238" t="s">
        <v>192</v>
      </c>
      <c r="AU1328" s="238" t="s">
        <v>89</v>
      </c>
      <c r="AV1328" s="13" t="s">
        <v>89</v>
      </c>
      <c r="AW1328" s="13" t="s">
        <v>41</v>
      </c>
      <c r="AX1328" s="13" t="s">
        <v>78</v>
      </c>
      <c r="AY1328" s="238" t="s">
        <v>183</v>
      </c>
    </row>
    <row r="1329" spans="2:51" s="13" customFormat="1" ht="13.5">
      <c r="B1329" s="228"/>
      <c r="C1329" s="229"/>
      <c r="D1329" s="218" t="s">
        <v>192</v>
      </c>
      <c r="E1329" s="230" t="s">
        <v>34</v>
      </c>
      <c r="F1329" s="231" t="s">
        <v>1873</v>
      </c>
      <c r="G1329" s="229"/>
      <c r="H1329" s="232">
        <v>0.16</v>
      </c>
      <c r="I1329" s="233"/>
      <c r="J1329" s="229"/>
      <c r="K1329" s="229"/>
      <c r="L1329" s="234"/>
      <c r="M1329" s="235"/>
      <c r="N1329" s="236"/>
      <c r="O1329" s="236"/>
      <c r="P1329" s="236"/>
      <c r="Q1329" s="236"/>
      <c r="R1329" s="236"/>
      <c r="S1329" s="236"/>
      <c r="T1329" s="237"/>
      <c r="AT1329" s="238" t="s">
        <v>192</v>
      </c>
      <c r="AU1329" s="238" t="s">
        <v>89</v>
      </c>
      <c r="AV1329" s="13" t="s">
        <v>89</v>
      </c>
      <c r="AW1329" s="13" t="s">
        <v>41</v>
      </c>
      <c r="AX1329" s="13" t="s">
        <v>78</v>
      </c>
      <c r="AY1329" s="238" t="s">
        <v>183</v>
      </c>
    </row>
    <row r="1330" spans="2:51" s="14" customFormat="1" ht="13.5">
      <c r="B1330" s="239"/>
      <c r="C1330" s="240"/>
      <c r="D1330" s="252" t="s">
        <v>192</v>
      </c>
      <c r="E1330" s="262" t="s">
        <v>34</v>
      </c>
      <c r="F1330" s="263" t="s">
        <v>195</v>
      </c>
      <c r="G1330" s="240"/>
      <c r="H1330" s="264">
        <v>15.222</v>
      </c>
      <c r="I1330" s="244"/>
      <c r="J1330" s="240"/>
      <c r="K1330" s="240"/>
      <c r="L1330" s="245"/>
      <c r="M1330" s="246"/>
      <c r="N1330" s="247"/>
      <c r="O1330" s="247"/>
      <c r="P1330" s="247"/>
      <c r="Q1330" s="247"/>
      <c r="R1330" s="247"/>
      <c r="S1330" s="247"/>
      <c r="T1330" s="248"/>
      <c r="AT1330" s="249" t="s">
        <v>192</v>
      </c>
      <c r="AU1330" s="249" t="s">
        <v>89</v>
      </c>
      <c r="AV1330" s="14" t="s">
        <v>196</v>
      </c>
      <c r="AW1330" s="14" t="s">
        <v>41</v>
      </c>
      <c r="AX1330" s="14" t="s">
        <v>85</v>
      </c>
      <c r="AY1330" s="249" t="s">
        <v>183</v>
      </c>
    </row>
    <row r="1331" spans="2:65" s="1" customFormat="1" ht="25.5" customHeight="1">
      <c r="B1331" s="43"/>
      <c r="C1331" s="265" t="s">
        <v>1874</v>
      </c>
      <c r="D1331" s="265" t="s">
        <v>418</v>
      </c>
      <c r="E1331" s="266" t="s">
        <v>1875</v>
      </c>
      <c r="F1331" s="267" t="s">
        <v>1876</v>
      </c>
      <c r="G1331" s="268" t="s">
        <v>188</v>
      </c>
      <c r="H1331" s="269">
        <v>0.176</v>
      </c>
      <c r="I1331" s="270"/>
      <c r="J1331" s="271">
        <f>ROUND(I1331*H1331,2)</f>
        <v>0</v>
      </c>
      <c r="K1331" s="267" t="s">
        <v>189</v>
      </c>
      <c r="L1331" s="272"/>
      <c r="M1331" s="273" t="s">
        <v>34</v>
      </c>
      <c r="N1331" s="274" t="s">
        <v>49</v>
      </c>
      <c r="O1331" s="44"/>
      <c r="P1331" s="213">
        <f>O1331*H1331</f>
        <v>0</v>
      </c>
      <c r="Q1331" s="213">
        <v>0.55</v>
      </c>
      <c r="R1331" s="213">
        <f>Q1331*H1331</f>
        <v>0.0968</v>
      </c>
      <c r="S1331" s="213">
        <v>0</v>
      </c>
      <c r="T1331" s="214">
        <f>S1331*H1331</f>
        <v>0</v>
      </c>
      <c r="AR1331" s="25" t="s">
        <v>388</v>
      </c>
      <c r="AT1331" s="25" t="s">
        <v>418</v>
      </c>
      <c r="AU1331" s="25" t="s">
        <v>89</v>
      </c>
      <c r="AY1331" s="25" t="s">
        <v>183</v>
      </c>
      <c r="BE1331" s="215">
        <f>IF(N1331="základní",J1331,0)</f>
        <v>0</v>
      </c>
      <c r="BF1331" s="215">
        <f>IF(N1331="snížená",J1331,0)</f>
        <v>0</v>
      </c>
      <c r="BG1331" s="215">
        <f>IF(N1331="zákl. přenesená",J1331,0)</f>
        <v>0</v>
      </c>
      <c r="BH1331" s="215">
        <f>IF(N1331="sníž. přenesená",J1331,0)</f>
        <v>0</v>
      </c>
      <c r="BI1331" s="215">
        <f>IF(N1331="nulová",J1331,0)</f>
        <v>0</v>
      </c>
      <c r="BJ1331" s="25" t="s">
        <v>85</v>
      </c>
      <c r="BK1331" s="215">
        <f>ROUND(I1331*H1331,2)</f>
        <v>0</v>
      </c>
      <c r="BL1331" s="25" t="s">
        <v>282</v>
      </c>
      <c r="BM1331" s="25" t="s">
        <v>1877</v>
      </c>
    </row>
    <row r="1332" spans="2:51" s="13" customFormat="1" ht="13.5">
      <c r="B1332" s="228"/>
      <c r="C1332" s="229"/>
      <c r="D1332" s="252" t="s">
        <v>192</v>
      </c>
      <c r="E1332" s="229"/>
      <c r="F1332" s="275" t="s">
        <v>1878</v>
      </c>
      <c r="G1332" s="229"/>
      <c r="H1332" s="276">
        <v>0.176</v>
      </c>
      <c r="I1332" s="233"/>
      <c r="J1332" s="229"/>
      <c r="K1332" s="229"/>
      <c r="L1332" s="234"/>
      <c r="M1332" s="235"/>
      <c r="N1332" s="236"/>
      <c r="O1332" s="236"/>
      <c r="P1332" s="236"/>
      <c r="Q1332" s="236"/>
      <c r="R1332" s="236"/>
      <c r="S1332" s="236"/>
      <c r="T1332" s="237"/>
      <c r="AT1332" s="238" t="s">
        <v>192</v>
      </c>
      <c r="AU1332" s="238" t="s">
        <v>89</v>
      </c>
      <c r="AV1332" s="13" t="s">
        <v>89</v>
      </c>
      <c r="AW1332" s="13" t="s">
        <v>6</v>
      </c>
      <c r="AX1332" s="13" t="s">
        <v>85</v>
      </c>
      <c r="AY1332" s="238" t="s">
        <v>183</v>
      </c>
    </row>
    <row r="1333" spans="2:65" s="1" customFormat="1" ht="25.5" customHeight="1">
      <c r="B1333" s="43"/>
      <c r="C1333" s="265" t="s">
        <v>1879</v>
      </c>
      <c r="D1333" s="265" t="s">
        <v>418</v>
      </c>
      <c r="E1333" s="266" t="s">
        <v>1880</v>
      </c>
      <c r="F1333" s="267" t="s">
        <v>1881</v>
      </c>
      <c r="G1333" s="268" t="s">
        <v>188</v>
      </c>
      <c r="H1333" s="269">
        <v>16.568</v>
      </c>
      <c r="I1333" s="270"/>
      <c r="J1333" s="271">
        <f>ROUND(I1333*H1333,2)</f>
        <v>0</v>
      </c>
      <c r="K1333" s="267" t="s">
        <v>189</v>
      </c>
      <c r="L1333" s="272"/>
      <c r="M1333" s="273" t="s">
        <v>34</v>
      </c>
      <c r="N1333" s="274" t="s">
        <v>49</v>
      </c>
      <c r="O1333" s="44"/>
      <c r="P1333" s="213">
        <f>O1333*H1333</f>
        <v>0</v>
      </c>
      <c r="Q1333" s="213">
        <v>0.55</v>
      </c>
      <c r="R1333" s="213">
        <f>Q1333*H1333</f>
        <v>9.112400000000001</v>
      </c>
      <c r="S1333" s="213">
        <v>0</v>
      </c>
      <c r="T1333" s="214">
        <f>S1333*H1333</f>
        <v>0</v>
      </c>
      <c r="AR1333" s="25" t="s">
        <v>388</v>
      </c>
      <c r="AT1333" s="25" t="s">
        <v>418</v>
      </c>
      <c r="AU1333" s="25" t="s">
        <v>89</v>
      </c>
      <c r="AY1333" s="25" t="s">
        <v>183</v>
      </c>
      <c r="BE1333" s="215">
        <f>IF(N1333="základní",J1333,0)</f>
        <v>0</v>
      </c>
      <c r="BF1333" s="215">
        <f>IF(N1333="snížená",J1333,0)</f>
        <v>0</v>
      </c>
      <c r="BG1333" s="215">
        <f>IF(N1333="zákl. přenesená",J1333,0)</f>
        <v>0</v>
      </c>
      <c r="BH1333" s="215">
        <f>IF(N1333="sníž. přenesená",J1333,0)</f>
        <v>0</v>
      </c>
      <c r="BI1333" s="215">
        <f>IF(N1333="nulová",J1333,0)</f>
        <v>0</v>
      </c>
      <c r="BJ1333" s="25" t="s">
        <v>85</v>
      </c>
      <c r="BK1333" s="215">
        <f>ROUND(I1333*H1333,2)</f>
        <v>0</v>
      </c>
      <c r="BL1333" s="25" t="s">
        <v>282</v>
      </c>
      <c r="BM1333" s="25" t="s">
        <v>1882</v>
      </c>
    </row>
    <row r="1334" spans="2:51" s="13" customFormat="1" ht="13.5">
      <c r="B1334" s="228"/>
      <c r="C1334" s="229"/>
      <c r="D1334" s="252" t="s">
        <v>192</v>
      </c>
      <c r="E1334" s="229"/>
      <c r="F1334" s="275" t="s">
        <v>1883</v>
      </c>
      <c r="G1334" s="229"/>
      <c r="H1334" s="276">
        <v>16.568</v>
      </c>
      <c r="I1334" s="233"/>
      <c r="J1334" s="229"/>
      <c r="K1334" s="229"/>
      <c r="L1334" s="234"/>
      <c r="M1334" s="235"/>
      <c r="N1334" s="236"/>
      <c r="O1334" s="236"/>
      <c r="P1334" s="236"/>
      <c r="Q1334" s="236"/>
      <c r="R1334" s="236"/>
      <c r="S1334" s="236"/>
      <c r="T1334" s="237"/>
      <c r="AT1334" s="238" t="s">
        <v>192</v>
      </c>
      <c r="AU1334" s="238" t="s">
        <v>89</v>
      </c>
      <c r="AV1334" s="13" t="s">
        <v>89</v>
      </c>
      <c r="AW1334" s="13" t="s">
        <v>6</v>
      </c>
      <c r="AX1334" s="13" t="s">
        <v>85</v>
      </c>
      <c r="AY1334" s="238" t="s">
        <v>183</v>
      </c>
    </row>
    <row r="1335" spans="2:65" s="1" customFormat="1" ht="25.5" customHeight="1">
      <c r="B1335" s="43"/>
      <c r="C1335" s="204" t="s">
        <v>1884</v>
      </c>
      <c r="D1335" s="204" t="s">
        <v>185</v>
      </c>
      <c r="E1335" s="205" t="s">
        <v>1885</v>
      </c>
      <c r="F1335" s="206" t="s">
        <v>1886</v>
      </c>
      <c r="G1335" s="207" t="s">
        <v>291</v>
      </c>
      <c r="H1335" s="208">
        <v>8.99</v>
      </c>
      <c r="I1335" s="209"/>
      <c r="J1335" s="210">
        <f>ROUND(I1335*H1335,2)</f>
        <v>0</v>
      </c>
      <c r="K1335" s="206" t="s">
        <v>189</v>
      </c>
      <c r="L1335" s="63"/>
      <c r="M1335" s="211" t="s">
        <v>34</v>
      </c>
      <c r="N1335" s="212" t="s">
        <v>49</v>
      </c>
      <c r="O1335" s="44"/>
      <c r="P1335" s="213">
        <f>O1335*H1335</f>
        <v>0</v>
      </c>
      <c r="Q1335" s="213">
        <v>0.0237</v>
      </c>
      <c r="R1335" s="213">
        <f>Q1335*H1335</f>
        <v>0.213063</v>
      </c>
      <c r="S1335" s="213">
        <v>0</v>
      </c>
      <c r="T1335" s="214">
        <f>S1335*H1335</f>
        <v>0</v>
      </c>
      <c r="AR1335" s="25" t="s">
        <v>282</v>
      </c>
      <c r="AT1335" s="25" t="s">
        <v>185</v>
      </c>
      <c r="AU1335" s="25" t="s">
        <v>89</v>
      </c>
      <c r="AY1335" s="25" t="s">
        <v>183</v>
      </c>
      <c r="BE1335" s="215">
        <f>IF(N1335="základní",J1335,0)</f>
        <v>0</v>
      </c>
      <c r="BF1335" s="215">
        <f>IF(N1335="snížená",J1335,0)</f>
        <v>0</v>
      </c>
      <c r="BG1335" s="215">
        <f>IF(N1335="zákl. přenesená",J1335,0)</f>
        <v>0</v>
      </c>
      <c r="BH1335" s="215">
        <f>IF(N1335="sníž. přenesená",J1335,0)</f>
        <v>0</v>
      </c>
      <c r="BI1335" s="215">
        <f>IF(N1335="nulová",J1335,0)</f>
        <v>0</v>
      </c>
      <c r="BJ1335" s="25" t="s">
        <v>85</v>
      </c>
      <c r="BK1335" s="215">
        <f>ROUND(I1335*H1335,2)</f>
        <v>0</v>
      </c>
      <c r="BL1335" s="25" t="s">
        <v>282</v>
      </c>
      <c r="BM1335" s="25" t="s">
        <v>1887</v>
      </c>
    </row>
    <row r="1336" spans="2:51" s="13" customFormat="1" ht="13.5">
      <c r="B1336" s="228"/>
      <c r="C1336" s="229"/>
      <c r="D1336" s="218" t="s">
        <v>192</v>
      </c>
      <c r="E1336" s="230" t="s">
        <v>34</v>
      </c>
      <c r="F1336" s="231" t="s">
        <v>1888</v>
      </c>
      <c r="G1336" s="229"/>
      <c r="H1336" s="232">
        <v>8.99</v>
      </c>
      <c r="I1336" s="233"/>
      <c r="J1336" s="229"/>
      <c r="K1336" s="229"/>
      <c r="L1336" s="234"/>
      <c r="M1336" s="235"/>
      <c r="N1336" s="236"/>
      <c r="O1336" s="236"/>
      <c r="P1336" s="236"/>
      <c r="Q1336" s="236"/>
      <c r="R1336" s="236"/>
      <c r="S1336" s="236"/>
      <c r="T1336" s="237"/>
      <c r="AT1336" s="238" t="s">
        <v>192</v>
      </c>
      <c r="AU1336" s="238" t="s">
        <v>89</v>
      </c>
      <c r="AV1336" s="13" t="s">
        <v>89</v>
      </c>
      <c r="AW1336" s="13" t="s">
        <v>41</v>
      </c>
      <c r="AX1336" s="13" t="s">
        <v>78</v>
      </c>
      <c r="AY1336" s="238" t="s">
        <v>183</v>
      </c>
    </row>
    <row r="1337" spans="2:51" s="14" customFormat="1" ht="13.5">
      <c r="B1337" s="239"/>
      <c r="C1337" s="240"/>
      <c r="D1337" s="252" t="s">
        <v>192</v>
      </c>
      <c r="E1337" s="262" t="s">
        <v>34</v>
      </c>
      <c r="F1337" s="263" t="s">
        <v>195</v>
      </c>
      <c r="G1337" s="240"/>
      <c r="H1337" s="264">
        <v>8.99</v>
      </c>
      <c r="I1337" s="244"/>
      <c r="J1337" s="240"/>
      <c r="K1337" s="240"/>
      <c r="L1337" s="245"/>
      <c r="M1337" s="246"/>
      <c r="N1337" s="247"/>
      <c r="O1337" s="247"/>
      <c r="P1337" s="247"/>
      <c r="Q1337" s="247"/>
      <c r="R1337" s="247"/>
      <c r="S1337" s="247"/>
      <c r="T1337" s="248"/>
      <c r="AT1337" s="249" t="s">
        <v>192</v>
      </c>
      <c r="AU1337" s="249" t="s">
        <v>89</v>
      </c>
      <c r="AV1337" s="14" t="s">
        <v>196</v>
      </c>
      <c r="AW1337" s="14" t="s">
        <v>41</v>
      </c>
      <c r="AX1337" s="14" t="s">
        <v>85</v>
      </c>
      <c r="AY1337" s="249" t="s">
        <v>183</v>
      </c>
    </row>
    <row r="1338" spans="2:65" s="1" customFormat="1" ht="25.5" customHeight="1">
      <c r="B1338" s="43"/>
      <c r="C1338" s="204" t="s">
        <v>1889</v>
      </c>
      <c r="D1338" s="204" t="s">
        <v>185</v>
      </c>
      <c r="E1338" s="205" t="s">
        <v>1890</v>
      </c>
      <c r="F1338" s="206" t="s">
        <v>1891</v>
      </c>
      <c r="G1338" s="207" t="s">
        <v>291</v>
      </c>
      <c r="H1338" s="208">
        <v>8.99</v>
      </c>
      <c r="I1338" s="209"/>
      <c r="J1338" s="210">
        <f>ROUND(I1338*H1338,2)</f>
        <v>0</v>
      </c>
      <c r="K1338" s="206" t="s">
        <v>189</v>
      </c>
      <c r="L1338" s="63"/>
      <c r="M1338" s="211" t="s">
        <v>34</v>
      </c>
      <c r="N1338" s="212" t="s">
        <v>49</v>
      </c>
      <c r="O1338" s="44"/>
      <c r="P1338" s="213">
        <f>O1338*H1338</f>
        <v>0</v>
      </c>
      <c r="Q1338" s="213">
        <v>0.0002</v>
      </c>
      <c r="R1338" s="213">
        <f>Q1338*H1338</f>
        <v>0.0017980000000000001</v>
      </c>
      <c r="S1338" s="213">
        <v>0</v>
      </c>
      <c r="T1338" s="214">
        <f>S1338*H1338</f>
        <v>0</v>
      </c>
      <c r="AR1338" s="25" t="s">
        <v>282</v>
      </c>
      <c r="AT1338" s="25" t="s">
        <v>185</v>
      </c>
      <c r="AU1338" s="25" t="s">
        <v>89</v>
      </c>
      <c r="AY1338" s="25" t="s">
        <v>183</v>
      </c>
      <c r="BE1338" s="215">
        <f>IF(N1338="základní",J1338,0)</f>
        <v>0</v>
      </c>
      <c r="BF1338" s="215">
        <f>IF(N1338="snížená",J1338,0)</f>
        <v>0</v>
      </c>
      <c r="BG1338" s="215">
        <f>IF(N1338="zákl. přenesená",J1338,0)</f>
        <v>0</v>
      </c>
      <c r="BH1338" s="215">
        <f>IF(N1338="sníž. přenesená",J1338,0)</f>
        <v>0</v>
      </c>
      <c r="BI1338" s="215">
        <f>IF(N1338="nulová",J1338,0)</f>
        <v>0</v>
      </c>
      <c r="BJ1338" s="25" t="s">
        <v>85</v>
      </c>
      <c r="BK1338" s="215">
        <f>ROUND(I1338*H1338,2)</f>
        <v>0</v>
      </c>
      <c r="BL1338" s="25" t="s">
        <v>282</v>
      </c>
      <c r="BM1338" s="25" t="s">
        <v>1892</v>
      </c>
    </row>
    <row r="1339" spans="2:51" s="13" customFormat="1" ht="13.5">
      <c r="B1339" s="228"/>
      <c r="C1339" s="229"/>
      <c r="D1339" s="218" t="s">
        <v>192</v>
      </c>
      <c r="E1339" s="230" t="s">
        <v>34</v>
      </c>
      <c r="F1339" s="231" t="s">
        <v>1893</v>
      </c>
      <c r="G1339" s="229"/>
      <c r="H1339" s="232">
        <v>8.99</v>
      </c>
      <c r="I1339" s="233"/>
      <c r="J1339" s="229"/>
      <c r="K1339" s="229"/>
      <c r="L1339" s="234"/>
      <c r="M1339" s="235"/>
      <c r="N1339" s="236"/>
      <c r="O1339" s="236"/>
      <c r="P1339" s="236"/>
      <c r="Q1339" s="236"/>
      <c r="R1339" s="236"/>
      <c r="S1339" s="236"/>
      <c r="T1339" s="237"/>
      <c r="AT1339" s="238" t="s">
        <v>192</v>
      </c>
      <c r="AU1339" s="238" t="s">
        <v>89</v>
      </c>
      <c r="AV1339" s="13" t="s">
        <v>89</v>
      </c>
      <c r="AW1339" s="13" t="s">
        <v>41</v>
      </c>
      <c r="AX1339" s="13" t="s">
        <v>78</v>
      </c>
      <c r="AY1339" s="238" t="s">
        <v>183</v>
      </c>
    </row>
    <row r="1340" spans="2:51" s="14" customFormat="1" ht="13.5">
      <c r="B1340" s="239"/>
      <c r="C1340" s="240"/>
      <c r="D1340" s="252" t="s">
        <v>192</v>
      </c>
      <c r="E1340" s="262" t="s">
        <v>34</v>
      </c>
      <c r="F1340" s="263" t="s">
        <v>195</v>
      </c>
      <c r="G1340" s="240"/>
      <c r="H1340" s="264">
        <v>8.99</v>
      </c>
      <c r="I1340" s="244"/>
      <c r="J1340" s="240"/>
      <c r="K1340" s="240"/>
      <c r="L1340" s="245"/>
      <c r="M1340" s="246"/>
      <c r="N1340" s="247"/>
      <c r="O1340" s="247"/>
      <c r="P1340" s="247"/>
      <c r="Q1340" s="247"/>
      <c r="R1340" s="247"/>
      <c r="S1340" s="247"/>
      <c r="T1340" s="248"/>
      <c r="AT1340" s="249" t="s">
        <v>192</v>
      </c>
      <c r="AU1340" s="249" t="s">
        <v>89</v>
      </c>
      <c r="AV1340" s="14" t="s">
        <v>196</v>
      </c>
      <c r="AW1340" s="14" t="s">
        <v>41</v>
      </c>
      <c r="AX1340" s="14" t="s">
        <v>85</v>
      </c>
      <c r="AY1340" s="249" t="s">
        <v>183</v>
      </c>
    </row>
    <row r="1341" spans="2:65" s="1" customFormat="1" ht="38.25" customHeight="1">
      <c r="B1341" s="43"/>
      <c r="C1341" s="204" t="s">
        <v>1894</v>
      </c>
      <c r="D1341" s="204" t="s">
        <v>185</v>
      </c>
      <c r="E1341" s="205" t="s">
        <v>1895</v>
      </c>
      <c r="F1341" s="206" t="s">
        <v>1896</v>
      </c>
      <c r="G1341" s="207" t="s">
        <v>1510</v>
      </c>
      <c r="H1341" s="279"/>
      <c r="I1341" s="381">
        <f>SUM(J1311:J1338)/100</f>
        <v>0</v>
      </c>
      <c r="J1341" s="210">
        <f>ROUND(I1341*H1341,2)</f>
        <v>0</v>
      </c>
      <c r="K1341" s="206" t="s">
        <v>189</v>
      </c>
      <c r="L1341" s="63"/>
      <c r="M1341" s="211" t="s">
        <v>34</v>
      </c>
      <c r="N1341" s="212" t="s">
        <v>49</v>
      </c>
      <c r="O1341" s="44"/>
      <c r="P1341" s="213">
        <f>O1341*H1341</f>
        <v>0</v>
      </c>
      <c r="Q1341" s="213">
        <v>0</v>
      </c>
      <c r="R1341" s="213">
        <f>Q1341*H1341</f>
        <v>0</v>
      </c>
      <c r="S1341" s="213">
        <v>0</v>
      </c>
      <c r="T1341" s="214">
        <f>S1341*H1341</f>
        <v>0</v>
      </c>
      <c r="AR1341" s="25" t="s">
        <v>282</v>
      </c>
      <c r="AT1341" s="25" t="s">
        <v>185</v>
      </c>
      <c r="AU1341" s="25" t="s">
        <v>89</v>
      </c>
      <c r="AY1341" s="25" t="s">
        <v>183</v>
      </c>
      <c r="BE1341" s="215">
        <f>IF(N1341="základní",J1341,0)</f>
        <v>0</v>
      </c>
      <c r="BF1341" s="215">
        <f>IF(N1341="snížená",J1341,0)</f>
        <v>0</v>
      </c>
      <c r="BG1341" s="215">
        <f>IF(N1341="zákl. přenesená",J1341,0)</f>
        <v>0</v>
      </c>
      <c r="BH1341" s="215">
        <f>IF(N1341="sníž. přenesená",J1341,0)</f>
        <v>0</v>
      </c>
      <c r="BI1341" s="215">
        <f>IF(N1341="nulová",J1341,0)</f>
        <v>0</v>
      </c>
      <c r="BJ1341" s="25" t="s">
        <v>85</v>
      </c>
      <c r="BK1341" s="215">
        <f>ROUND(I1341*H1341,2)</f>
        <v>0</v>
      </c>
      <c r="BL1341" s="25" t="s">
        <v>282</v>
      </c>
      <c r="BM1341" s="25" t="s">
        <v>1897</v>
      </c>
    </row>
    <row r="1342" spans="2:63" s="11" customFormat="1" ht="29.85" customHeight="1">
      <c r="B1342" s="187"/>
      <c r="C1342" s="188"/>
      <c r="D1342" s="201" t="s">
        <v>77</v>
      </c>
      <c r="E1342" s="202" t="s">
        <v>1898</v>
      </c>
      <c r="F1342" s="202" t="s">
        <v>1899</v>
      </c>
      <c r="G1342" s="188"/>
      <c r="H1342" s="188"/>
      <c r="I1342" s="191"/>
      <c r="J1342" s="203">
        <f>BK1342</f>
        <v>0</v>
      </c>
      <c r="K1342" s="188"/>
      <c r="L1342" s="193"/>
      <c r="M1342" s="194"/>
      <c r="N1342" s="195"/>
      <c r="O1342" s="195"/>
      <c r="P1342" s="196">
        <f>SUM(P1343:P1374)</f>
        <v>0</v>
      </c>
      <c r="Q1342" s="195"/>
      <c r="R1342" s="196">
        <f>SUM(R1343:R1374)</f>
        <v>5.94885175</v>
      </c>
      <c r="S1342" s="195"/>
      <c r="T1342" s="197">
        <f>SUM(T1343:T1374)</f>
        <v>0</v>
      </c>
      <c r="AR1342" s="198" t="s">
        <v>89</v>
      </c>
      <c r="AT1342" s="199" t="s">
        <v>77</v>
      </c>
      <c r="AU1342" s="199" t="s">
        <v>85</v>
      </c>
      <c r="AY1342" s="198" t="s">
        <v>183</v>
      </c>
      <c r="BK1342" s="200">
        <f>SUM(BK1343:BK1374)</f>
        <v>0</v>
      </c>
    </row>
    <row r="1343" spans="2:65" s="1" customFormat="1" ht="38.25" customHeight="1">
      <c r="B1343" s="43"/>
      <c r="C1343" s="204" t="s">
        <v>1900</v>
      </c>
      <c r="D1343" s="204" t="s">
        <v>185</v>
      </c>
      <c r="E1343" s="205" t="s">
        <v>1901</v>
      </c>
      <c r="F1343" s="206" t="s">
        <v>1902</v>
      </c>
      <c r="G1343" s="207" t="s">
        <v>291</v>
      </c>
      <c r="H1343" s="208">
        <v>320</v>
      </c>
      <c r="I1343" s="209"/>
      <c r="J1343" s="210">
        <f>ROUND(I1343*H1343,2)</f>
        <v>0</v>
      </c>
      <c r="K1343" s="206" t="s">
        <v>189</v>
      </c>
      <c r="L1343" s="63"/>
      <c r="M1343" s="211" t="s">
        <v>34</v>
      </c>
      <c r="N1343" s="212" t="s">
        <v>49</v>
      </c>
      <c r="O1343" s="44"/>
      <c r="P1343" s="213">
        <f>O1343*H1343</f>
        <v>0</v>
      </c>
      <c r="Q1343" s="213">
        <v>0.01379</v>
      </c>
      <c r="R1343" s="213">
        <f>Q1343*H1343</f>
        <v>4.4128</v>
      </c>
      <c r="S1343" s="213">
        <v>0</v>
      </c>
      <c r="T1343" s="214">
        <f>S1343*H1343</f>
        <v>0</v>
      </c>
      <c r="AR1343" s="25" t="s">
        <v>282</v>
      </c>
      <c r="AT1343" s="25" t="s">
        <v>185</v>
      </c>
      <c r="AU1343" s="25" t="s">
        <v>89</v>
      </c>
      <c r="AY1343" s="25" t="s">
        <v>183</v>
      </c>
      <c r="BE1343" s="215">
        <f>IF(N1343="základní",J1343,0)</f>
        <v>0</v>
      </c>
      <c r="BF1343" s="215">
        <f>IF(N1343="snížená",J1343,0)</f>
        <v>0</v>
      </c>
      <c r="BG1343" s="215">
        <f>IF(N1343="zákl. přenesená",J1343,0)</f>
        <v>0</v>
      </c>
      <c r="BH1343" s="215">
        <f>IF(N1343="sníž. přenesená",J1343,0)</f>
        <v>0</v>
      </c>
      <c r="BI1343" s="215">
        <f>IF(N1343="nulová",J1343,0)</f>
        <v>0</v>
      </c>
      <c r="BJ1343" s="25" t="s">
        <v>85</v>
      </c>
      <c r="BK1343" s="215">
        <f>ROUND(I1343*H1343,2)</f>
        <v>0</v>
      </c>
      <c r="BL1343" s="25" t="s">
        <v>282</v>
      </c>
      <c r="BM1343" s="25" t="s">
        <v>1903</v>
      </c>
    </row>
    <row r="1344" spans="2:51" s="12" customFormat="1" ht="13.5">
      <c r="B1344" s="216"/>
      <c r="C1344" s="217"/>
      <c r="D1344" s="218" t="s">
        <v>192</v>
      </c>
      <c r="E1344" s="219" t="s">
        <v>34</v>
      </c>
      <c r="F1344" s="220" t="s">
        <v>1904</v>
      </c>
      <c r="G1344" s="217"/>
      <c r="H1344" s="221" t="s">
        <v>34</v>
      </c>
      <c r="I1344" s="222"/>
      <c r="J1344" s="217"/>
      <c r="K1344" s="217"/>
      <c r="L1344" s="223"/>
      <c r="M1344" s="224"/>
      <c r="N1344" s="225"/>
      <c r="O1344" s="225"/>
      <c r="P1344" s="225"/>
      <c r="Q1344" s="225"/>
      <c r="R1344" s="225"/>
      <c r="S1344" s="225"/>
      <c r="T1344" s="226"/>
      <c r="AT1344" s="227" t="s">
        <v>192</v>
      </c>
      <c r="AU1344" s="227" t="s">
        <v>89</v>
      </c>
      <c r="AV1344" s="12" t="s">
        <v>85</v>
      </c>
      <c r="AW1344" s="12" t="s">
        <v>41</v>
      </c>
      <c r="AX1344" s="12" t="s">
        <v>78</v>
      </c>
      <c r="AY1344" s="227" t="s">
        <v>183</v>
      </c>
    </row>
    <row r="1345" spans="2:51" s="13" customFormat="1" ht="13.5">
      <c r="B1345" s="228"/>
      <c r="C1345" s="229"/>
      <c r="D1345" s="218" t="s">
        <v>192</v>
      </c>
      <c r="E1345" s="230" t="s">
        <v>34</v>
      </c>
      <c r="F1345" s="231" t="s">
        <v>1905</v>
      </c>
      <c r="G1345" s="229"/>
      <c r="H1345" s="232">
        <v>320</v>
      </c>
      <c r="I1345" s="233"/>
      <c r="J1345" s="229"/>
      <c r="K1345" s="229"/>
      <c r="L1345" s="234"/>
      <c r="M1345" s="235"/>
      <c r="N1345" s="236"/>
      <c r="O1345" s="236"/>
      <c r="P1345" s="236"/>
      <c r="Q1345" s="236"/>
      <c r="R1345" s="236"/>
      <c r="S1345" s="236"/>
      <c r="T1345" s="237"/>
      <c r="AT1345" s="238" t="s">
        <v>192</v>
      </c>
      <c r="AU1345" s="238" t="s">
        <v>89</v>
      </c>
      <c r="AV1345" s="13" t="s">
        <v>89</v>
      </c>
      <c r="AW1345" s="13" t="s">
        <v>41</v>
      </c>
      <c r="AX1345" s="13" t="s">
        <v>78</v>
      </c>
      <c r="AY1345" s="238" t="s">
        <v>183</v>
      </c>
    </row>
    <row r="1346" spans="2:51" s="14" customFormat="1" ht="13.5">
      <c r="B1346" s="239"/>
      <c r="C1346" s="240"/>
      <c r="D1346" s="252" t="s">
        <v>192</v>
      </c>
      <c r="E1346" s="262" t="s">
        <v>34</v>
      </c>
      <c r="F1346" s="263" t="s">
        <v>195</v>
      </c>
      <c r="G1346" s="240"/>
      <c r="H1346" s="264">
        <v>320</v>
      </c>
      <c r="I1346" s="244"/>
      <c r="J1346" s="240"/>
      <c r="K1346" s="240"/>
      <c r="L1346" s="245"/>
      <c r="M1346" s="246"/>
      <c r="N1346" s="247"/>
      <c r="O1346" s="247"/>
      <c r="P1346" s="247"/>
      <c r="Q1346" s="247"/>
      <c r="R1346" s="247"/>
      <c r="S1346" s="247"/>
      <c r="T1346" s="248"/>
      <c r="AT1346" s="249" t="s">
        <v>192</v>
      </c>
      <c r="AU1346" s="249" t="s">
        <v>89</v>
      </c>
      <c r="AV1346" s="14" t="s">
        <v>196</v>
      </c>
      <c r="AW1346" s="14" t="s">
        <v>41</v>
      </c>
      <c r="AX1346" s="14" t="s">
        <v>85</v>
      </c>
      <c r="AY1346" s="249" t="s">
        <v>183</v>
      </c>
    </row>
    <row r="1347" spans="2:65" s="1" customFormat="1" ht="38.25" customHeight="1">
      <c r="B1347" s="43"/>
      <c r="C1347" s="204" t="s">
        <v>1906</v>
      </c>
      <c r="D1347" s="204" t="s">
        <v>185</v>
      </c>
      <c r="E1347" s="205" t="s">
        <v>1907</v>
      </c>
      <c r="F1347" s="206" t="s">
        <v>1908</v>
      </c>
      <c r="G1347" s="207" t="s">
        <v>291</v>
      </c>
      <c r="H1347" s="208">
        <v>45.2</v>
      </c>
      <c r="I1347" s="209"/>
      <c r="J1347" s="210">
        <f>ROUND(I1347*H1347,2)</f>
        <v>0</v>
      </c>
      <c r="K1347" s="206" t="s">
        <v>189</v>
      </c>
      <c r="L1347" s="63"/>
      <c r="M1347" s="211" t="s">
        <v>34</v>
      </c>
      <c r="N1347" s="212" t="s">
        <v>49</v>
      </c>
      <c r="O1347" s="44"/>
      <c r="P1347" s="213">
        <f>O1347*H1347</f>
        <v>0</v>
      </c>
      <c r="Q1347" s="213">
        <v>0.01223</v>
      </c>
      <c r="R1347" s="213">
        <f>Q1347*H1347</f>
        <v>0.5527960000000001</v>
      </c>
      <c r="S1347" s="213">
        <v>0</v>
      </c>
      <c r="T1347" s="214">
        <f>S1347*H1347</f>
        <v>0</v>
      </c>
      <c r="AR1347" s="25" t="s">
        <v>282</v>
      </c>
      <c r="AT1347" s="25" t="s">
        <v>185</v>
      </c>
      <c r="AU1347" s="25" t="s">
        <v>89</v>
      </c>
      <c r="AY1347" s="25" t="s">
        <v>183</v>
      </c>
      <c r="BE1347" s="215">
        <f>IF(N1347="základní",J1347,0)</f>
        <v>0</v>
      </c>
      <c r="BF1347" s="215">
        <f>IF(N1347="snížená",J1347,0)</f>
        <v>0</v>
      </c>
      <c r="BG1347" s="215">
        <f>IF(N1347="zákl. přenesená",J1347,0)</f>
        <v>0</v>
      </c>
      <c r="BH1347" s="215">
        <f>IF(N1347="sníž. přenesená",J1347,0)</f>
        <v>0</v>
      </c>
      <c r="BI1347" s="215">
        <f>IF(N1347="nulová",J1347,0)</f>
        <v>0</v>
      </c>
      <c r="BJ1347" s="25" t="s">
        <v>85</v>
      </c>
      <c r="BK1347" s="215">
        <f>ROUND(I1347*H1347,2)</f>
        <v>0</v>
      </c>
      <c r="BL1347" s="25" t="s">
        <v>282</v>
      </c>
      <c r="BM1347" s="25" t="s">
        <v>1909</v>
      </c>
    </row>
    <row r="1348" spans="2:51" s="12" customFormat="1" ht="13.5">
      <c r="B1348" s="216"/>
      <c r="C1348" s="217"/>
      <c r="D1348" s="218" t="s">
        <v>192</v>
      </c>
      <c r="E1348" s="219" t="s">
        <v>34</v>
      </c>
      <c r="F1348" s="220" t="s">
        <v>1910</v>
      </c>
      <c r="G1348" s="217"/>
      <c r="H1348" s="221" t="s">
        <v>34</v>
      </c>
      <c r="I1348" s="222"/>
      <c r="J1348" s="217"/>
      <c r="K1348" s="217"/>
      <c r="L1348" s="223"/>
      <c r="M1348" s="224"/>
      <c r="N1348" s="225"/>
      <c r="O1348" s="225"/>
      <c r="P1348" s="225"/>
      <c r="Q1348" s="225"/>
      <c r="R1348" s="225"/>
      <c r="S1348" s="225"/>
      <c r="T1348" s="226"/>
      <c r="AT1348" s="227" t="s">
        <v>192</v>
      </c>
      <c r="AU1348" s="227" t="s">
        <v>89</v>
      </c>
      <c r="AV1348" s="12" t="s">
        <v>85</v>
      </c>
      <c r="AW1348" s="12" t="s">
        <v>41</v>
      </c>
      <c r="AX1348" s="12" t="s">
        <v>78</v>
      </c>
      <c r="AY1348" s="227" t="s">
        <v>183</v>
      </c>
    </row>
    <row r="1349" spans="2:51" s="13" customFormat="1" ht="13.5">
      <c r="B1349" s="228"/>
      <c r="C1349" s="229"/>
      <c r="D1349" s="218" t="s">
        <v>192</v>
      </c>
      <c r="E1349" s="230" t="s">
        <v>34</v>
      </c>
      <c r="F1349" s="231" t="s">
        <v>1911</v>
      </c>
      <c r="G1349" s="229"/>
      <c r="H1349" s="232">
        <v>45.2</v>
      </c>
      <c r="I1349" s="233"/>
      <c r="J1349" s="229"/>
      <c r="K1349" s="229"/>
      <c r="L1349" s="234"/>
      <c r="M1349" s="235"/>
      <c r="N1349" s="236"/>
      <c r="O1349" s="236"/>
      <c r="P1349" s="236"/>
      <c r="Q1349" s="236"/>
      <c r="R1349" s="236"/>
      <c r="S1349" s="236"/>
      <c r="T1349" s="237"/>
      <c r="AT1349" s="238" t="s">
        <v>192</v>
      </c>
      <c r="AU1349" s="238" t="s">
        <v>89</v>
      </c>
      <c r="AV1349" s="13" t="s">
        <v>89</v>
      </c>
      <c r="AW1349" s="13" t="s">
        <v>41</v>
      </c>
      <c r="AX1349" s="13" t="s">
        <v>78</v>
      </c>
      <c r="AY1349" s="238" t="s">
        <v>183</v>
      </c>
    </row>
    <row r="1350" spans="2:51" s="14" customFormat="1" ht="13.5">
      <c r="B1350" s="239"/>
      <c r="C1350" s="240"/>
      <c r="D1350" s="252" t="s">
        <v>192</v>
      </c>
      <c r="E1350" s="262" t="s">
        <v>34</v>
      </c>
      <c r="F1350" s="263" t="s">
        <v>195</v>
      </c>
      <c r="G1350" s="240"/>
      <c r="H1350" s="264">
        <v>45.2</v>
      </c>
      <c r="I1350" s="244"/>
      <c r="J1350" s="240"/>
      <c r="K1350" s="240"/>
      <c r="L1350" s="245"/>
      <c r="M1350" s="246"/>
      <c r="N1350" s="247"/>
      <c r="O1350" s="247"/>
      <c r="P1350" s="247"/>
      <c r="Q1350" s="247"/>
      <c r="R1350" s="247"/>
      <c r="S1350" s="247"/>
      <c r="T1350" s="248"/>
      <c r="AT1350" s="249" t="s">
        <v>192</v>
      </c>
      <c r="AU1350" s="249" t="s">
        <v>89</v>
      </c>
      <c r="AV1350" s="14" t="s">
        <v>196</v>
      </c>
      <c r="AW1350" s="14" t="s">
        <v>41</v>
      </c>
      <c r="AX1350" s="14" t="s">
        <v>85</v>
      </c>
      <c r="AY1350" s="249" t="s">
        <v>183</v>
      </c>
    </row>
    <row r="1351" spans="2:65" s="1" customFormat="1" ht="38.25" customHeight="1">
      <c r="B1351" s="43"/>
      <c r="C1351" s="204" t="s">
        <v>1912</v>
      </c>
      <c r="D1351" s="204" t="s">
        <v>185</v>
      </c>
      <c r="E1351" s="205" t="s">
        <v>1913</v>
      </c>
      <c r="F1351" s="206" t="s">
        <v>1914</v>
      </c>
      <c r="G1351" s="207" t="s">
        <v>291</v>
      </c>
      <c r="H1351" s="208">
        <v>61.8</v>
      </c>
      <c r="I1351" s="209"/>
      <c r="J1351" s="210">
        <f>ROUND(I1351*H1351,2)</f>
        <v>0</v>
      </c>
      <c r="K1351" s="206" t="s">
        <v>189</v>
      </c>
      <c r="L1351" s="63"/>
      <c r="M1351" s="211" t="s">
        <v>34</v>
      </c>
      <c r="N1351" s="212" t="s">
        <v>49</v>
      </c>
      <c r="O1351" s="44"/>
      <c r="P1351" s="213">
        <f>O1351*H1351</f>
        <v>0</v>
      </c>
      <c r="Q1351" s="213">
        <v>0.01254</v>
      </c>
      <c r="R1351" s="213">
        <f>Q1351*H1351</f>
        <v>0.774972</v>
      </c>
      <c r="S1351" s="213">
        <v>0</v>
      </c>
      <c r="T1351" s="214">
        <f>S1351*H1351</f>
        <v>0</v>
      </c>
      <c r="AR1351" s="25" t="s">
        <v>282</v>
      </c>
      <c r="AT1351" s="25" t="s">
        <v>185</v>
      </c>
      <c r="AU1351" s="25" t="s">
        <v>89</v>
      </c>
      <c r="AY1351" s="25" t="s">
        <v>183</v>
      </c>
      <c r="BE1351" s="215">
        <f>IF(N1351="základní",J1351,0)</f>
        <v>0</v>
      </c>
      <c r="BF1351" s="215">
        <f>IF(N1351="snížená",J1351,0)</f>
        <v>0</v>
      </c>
      <c r="BG1351" s="215">
        <f>IF(N1351="zákl. přenesená",J1351,0)</f>
        <v>0</v>
      </c>
      <c r="BH1351" s="215">
        <f>IF(N1351="sníž. přenesená",J1351,0)</f>
        <v>0</v>
      </c>
      <c r="BI1351" s="215">
        <f>IF(N1351="nulová",J1351,0)</f>
        <v>0</v>
      </c>
      <c r="BJ1351" s="25" t="s">
        <v>85</v>
      </c>
      <c r="BK1351" s="215">
        <f>ROUND(I1351*H1351,2)</f>
        <v>0</v>
      </c>
      <c r="BL1351" s="25" t="s">
        <v>282</v>
      </c>
      <c r="BM1351" s="25" t="s">
        <v>1915</v>
      </c>
    </row>
    <row r="1352" spans="2:51" s="12" customFormat="1" ht="13.5">
      <c r="B1352" s="216"/>
      <c r="C1352" s="217"/>
      <c r="D1352" s="218" t="s">
        <v>192</v>
      </c>
      <c r="E1352" s="219" t="s">
        <v>34</v>
      </c>
      <c r="F1352" s="220" t="s">
        <v>1916</v>
      </c>
      <c r="G1352" s="217"/>
      <c r="H1352" s="221" t="s">
        <v>34</v>
      </c>
      <c r="I1352" s="222"/>
      <c r="J1352" s="217"/>
      <c r="K1352" s="217"/>
      <c r="L1352" s="223"/>
      <c r="M1352" s="224"/>
      <c r="N1352" s="225"/>
      <c r="O1352" s="225"/>
      <c r="P1352" s="225"/>
      <c r="Q1352" s="225"/>
      <c r="R1352" s="225"/>
      <c r="S1352" s="225"/>
      <c r="T1352" s="226"/>
      <c r="AT1352" s="227" t="s">
        <v>192</v>
      </c>
      <c r="AU1352" s="227" t="s">
        <v>89</v>
      </c>
      <c r="AV1352" s="12" t="s">
        <v>85</v>
      </c>
      <c r="AW1352" s="12" t="s">
        <v>41</v>
      </c>
      <c r="AX1352" s="12" t="s">
        <v>78</v>
      </c>
      <c r="AY1352" s="227" t="s">
        <v>183</v>
      </c>
    </row>
    <row r="1353" spans="2:51" s="13" customFormat="1" ht="13.5">
      <c r="B1353" s="228"/>
      <c r="C1353" s="229"/>
      <c r="D1353" s="218" t="s">
        <v>192</v>
      </c>
      <c r="E1353" s="230" t="s">
        <v>34</v>
      </c>
      <c r="F1353" s="231" t="s">
        <v>1917</v>
      </c>
      <c r="G1353" s="229"/>
      <c r="H1353" s="232">
        <v>35.8</v>
      </c>
      <c r="I1353" s="233"/>
      <c r="J1353" s="229"/>
      <c r="K1353" s="229"/>
      <c r="L1353" s="234"/>
      <c r="M1353" s="235"/>
      <c r="N1353" s="236"/>
      <c r="O1353" s="236"/>
      <c r="P1353" s="236"/>
      <c r="Q1353" s="236"/>
      <c r="R1353" s="236"/>
      <c r="S1353" s="236"/>
      <c r="T1353" s="237"/>
      <c r="AT1353" s="238" t="s">
        <v>192</v>
      </c>
      <c r="AU1353" s="238" t="s">
        <v>89</v>
      </c>
      <c r="AV1353" s="13" t="s">
        <v>89</v>
      </c>
      <c r="AW1353" s="13" t="s">
        <v>41</v>
      </c>
      <c r="AX1353" s="13" t="s">
        <v>78</v>
      </c>
      <c r="AY1353" s="238" t="s">
        <v>183</v>
      </c>
    </row>
    <row r="1354" spans="2:51" s="13" customFormat="1" ht="13.5">
      <c r="B1354" s="228"/>
      <c r="C1354" s="229"/>
      <c r="D1354" s="218" t="s">
        <v>192</v>
      </c>
      <c r="E1354" s="230" t="s">
        <v>34</v>
      </c>
      <c r="F1354" s="231" t="s">
        <v>1918</v>
      </c>
      <c r="G1354" s="229"/>
      <c r="H1354" s="232">
        <v>26</v>
      </c>
      <c r="I1354" s="233"/>
      <c r="J1354" s="229"/>
      <c r="K1354" s="229"/>
      <c r="L1354" s="234"/>
      <c r="M1354" s="235"/>
      <c r="N1354" s="236"/>
      <c r="O1354" s="236"/>
      <c r="P1354" s="236"/>
      <c r="Q1354" s="236"/>
      <c r="R1354" s="236"/>
      <c r="S1354" s="236"/>
      <c r="T1354" s="237"/>
      <c r="AT1354" s="238" t="s">
        <v>192</v>
      </c>
      <c r="AU1354" s="238" t="s">
        <v>89</v>
      </c>
      <c r="AV1354" s="13" t="s">
        <v>89</v>
      </c>
      <c r="AW1354" s="13" t="s">
        <v>41</v>
      </c>
      <c r="AX1354" s="13" t="s">
        <v>78</v>
      </c>
      <c r="AY1354" s="238" t="s">
        <v>183</v>
      </c>
    </row>
    <row r="1355" spans="2:51" s="14" customFormat="1" ht="13.5">
      <c r="B1355" s="239"/>
      <c r="C1355" s="240"/>
      <c r="D1355" s="252" t="s">
        <v>192</v>
      </c>
      <c r="E1355" s="262" t="s">
        <v>34</v>
      </c>
      <c r="F1355" s="263" t="s">
        <v>195</v>
      </c>
      <c r="G1355" s="240"/>
      <c r="H1355" s="264">
        <v>61.8</v>
      </c>
      <c r="I1355" s="244"/>
      <c r="J1355" s="240"/>
      <c r="K1355" s="240"/>
      <c r="L1355" s="245"/>
      <c r="M1355" s="246"/>
      <c r="N1355" s="247"/>
      <c r="O1355" s="247"/>
      <c r="P1355" s="247"/>
      <c r="Q1355" s="247"/>
      <c r="R1355" s="247"/>
      <c r="S1355" s="247"/>
      <c r="T1355" s="248"/>
      <c r="AT1355" s="249" t="s">
        <v>192</v>
      </c>
      <c r="AU1355" s="249" t="s">
        <v>89</v>
      </c>
      <c r="AV1355" s="14" t="s">
        <v>196</v>
      </c>
      <c r="AW1355" s="14" t="s">
        <v>41</v>
      </c>
      <c r="AX1355" s="14" t="s">
        <v>85</v>
      </c>
      <c r="AY1355" s="249" t="s">
        <v>183</v>
      </c>
    </row>
    <row r="1356" spans="2:65" s="1" customFormat="1" ht="25.5" customHeight="1">
      <c r="B1356" s="43"/>
      <c r="C1356" s="204" t="s">
        <v>1919</v>
      </c>
      <c r="D1356" s="204" t="s">
        <v>185</v>
      </c>
      <c r="E1356" s="205" t="s">
        <v>1920</v>
      </c>
      <c r="F1356" s="206" t="s">
        <v>1921</v>
      </c>
      <c r="G1356" s="207" t="s">
        <v>291</v>
      </c>
      <c r="H1356" s="208">
        <v>107</v>
      </c>
      <c r="I1356" s="209"/>
      <c r="J1356" s="210">
        <f>ROUND(I1356*H1356,2)</f>
        <v>0</v>
      </c>
      <c r="K1356" s="206" t="s">
        <v>189</v>
      </c>
      <c r="L1356" s="63"/>
      <c r="M1356" s="211" t="s">
        <v>34</v>
      </c>
      <c r="N1356" s="212" t="s">
        <v>49</v>
      </c>
      <c r="O1356" s="44"/>
      <c r="P1356" s="213">
        <f>O1356*H1356</f>
        <v>0</v>
      </c>
      <c r="Q1356" s="213">
        <v>0.0001</v>
      </c>
      <c r="R1356" s="213">
        <f>Q1356*H1356</f>
        <v>0.010700000000000001</v>
      </c>
      <c r="S1356" s="213">
        <v>0</v>
      </c>
      <c r="T1356" s="214">
        <f>S1356*H1356</f>
        <v>0</v>
      </c>
      <c r="AR1356" s="25" t="s">
        <v>282</v>
      </c>
      <c r="AT1356" s="25" t="s">
        <v>185</v>
      </c>
      <c r="AU1356" s="25" t="s">
        <v>89</v>
      </c>
      <c r="AY1356" s="25" t="s">
        <v>183</v>
      </c>
      <c r="BE1356" s="215">
        <f>IF(N1356="základní",J1356,0)</f>
        <v>0</v>
      </c>
      <c r="BF1356" s="215">
        <f>IF(N1356="snížená",J1356,0)</f>
        <v>0</v>
      </c>
      <c r="BG1356" s="215">
        <f>IF(N1356="zákl. přenesená",J1356,0)</f>
        <v>0</v>
      </c>
      <c r="BH1356" s="215">
        <f>IF(N1356="sníž. přenesená",J1356,0)</f>
        <v>0</v>
      </c>
      <c r="BI1356" s="215">
        <f>IF(N1356="nulová",J1356,0)</f>
        <v>0</v>
      </c>
      <c r="BJ1356" s="25" t="s">
        <v>85</v>
      </c>
      <c r="BK1356" s="215">
        <f>ROUND(I1356*H1356,2)</f>
        <v>0</v>
      </c>
      <c r="BL1356" s="25" t="s">
        <v>282</v>
      </c>
      <c r="BM1356" s="25" t="s">
        <v>1922</v>
      </c>
    </row>
    <row r="1357" spans="2:51" s="13" customFormat="1" ht="13.5">
      <c r="B1357" s="228"/>
      <c r="C1357" s="229"/>
      <c r="D1357" s="218" t="s">
        <v>192</v>
      </c>
      <c r="E1357" s="230" t="s">
        <v>34</v>
      </c>
      <c r="F1357" s="231" t="s">
        <v>1923</v>
      </c>
      <c r="G1357" s="229"/>
      <c r="H1357" s="232">
        <v>107</v>
      </c>
      <c r="I1357" s="233"/>
      <c r="J1357" s="229"/>
      <c r="K1357" s="229"/>
      <c r="L1357" s="234"/>
      <c r="M1357" s="235"/>
      <c r="N1357" s="236"/>
      <c r="O1357" s="236"/>
      <c r="P1357" s="236"/>
      <c r="Q1357" s="236"/>
      <c r="R1357" s="236"/>
      <c r="S1357" s="236"/>
      <c r="T1357" s="237"/>
      <c r="AT1357" s="238" t="s">
        <v>192</v>
      </c>
      <c r="AU1357" s="238" t="s">
        <v>89</v>
      </c>
      <c r="AV1357" s="13" t="s">
        <v>89</v>
      </c>
      <c r="AW1357" s="13" t="s">
        <v>41</v>
      </c>
      <c r="AX1357" s="13" t="s">
        <v>78</v>
      </c>
      <c r="AY1357" s="238" t="s">
        <v>183</v>
      </c>
    </row>
    <row r="1358" spans="2:51" s="14" customFormat="1" ht="13.5">
      <c r="B1358" s="239"/>
      <c r="C1358" s="240"/>
      <c r="D1358" s="252" t="s">
        <v>192</v>
      </c>
      <c r="E1358" s="262" t="s">
        <v>34</v>
      </c>
      <c r="F1358" s="263" t="s">
        <v>195</v>
      </c>
      <c r="G1358" s="240"/>
      <c r="H1358" s="264">
        <v>107</v>
      </c>
      <c r="I1358" s="244"/>
      <c r="J1358" s="240"/>
      <c r="K1358" s="240"/>
      <c r="L1358" s="245"/>
      <c r="M1358" s="246"/>
      <c r="N1358" s="247"/>
      <c r="O1358" s="247"/>
      <c r="P1358" s="247"/>
      <c r="Q1358" s="247"/>
      <c r="R1358" s="247"/>
      <c r="S1358" s="247"/>
      <c r="T1358" s="248"/>
      <c r="AT1358" s="249" t="s">
        <v>192</v>
      </c>
      <c r="AU1358" s="249" t="s">
        <v>89</v>
      </c>
      <c r="AV1358" s="14" t="s">
        <v>196</v>
      </c>
      <c r="AW1358" s="14" t="s">
        <v>41</v>
      </c>
      <c r="AX1358" s="14" t="s">
        <v>85</v>
      </c>
      <c r="AY1358" s="249" t="s">
        <v>183</v>
      </c>
    </row>
    <row r="1359" spans="2:65" s="1" customFormat="1" ht="25.5" customHeight="1">
      <c r="B1359" s="43"/>
      <c r="C1359" s="204" t="s">
        <v>1924</v>
      </c>
      <c r="D1359" s="204" t="s">
        <v>185</v>
      </c>
      <c r="E1359" s="205" t="s">
        <v>1925</v>
      </c>
      <c r="F1359" s="206" t="s">
        <v>1926</v>
      </c>
      <c r="G1359" s="207" t="s">
        <v>291</v>
      </c>
      <c r="H1359" s="208">
        <v>320</v>
      </c>
      <c r="I1359" s="209"/>
      <c r="J1359" s="210">
        <f>ROUND(I1359*H1359,2)</f>
        <v>0</v>
      </c>
      <c r="K1359" s="206" t="s">
        <v>189</v>
      </c>
      <c r="L1359" s="63"/>
      <c r="M1359" s="211" t="s">
        <v>34</v>
      </c>
      <c r="N1359" s="212" t="s">
        <v>49</v>
      </c>
      <c r="O1359" s="44"/>
      <c r="P1359" s="213">
        <f>O1359*H1359</f>
        <v>0</v>
      </c>
      <c r="Q1359" s="213">
        <v>0</v>
      </c>
      <c r="R1359" s="213">
        <f>Q1359*H1359</f>
        <v>0</v>
      </c>
      <c r="S1359" s="213">
        <v>0</v>
      </c>
      <c r="T1359" s="214">
        <f>S1359*H1359</f>
        <v>0</v>
      </c>
      <c r="AR1359" s="25" t="s">
        <v>282</v>
      </c>
      <c r="AT1359" s="25" t="s">
        <v>185</v>
      </c>
      <c r="AU1359" s="25" t="s">
        <v>89</v>
      </c>
      <c r="AY1359" s="25" t="s">
        <v>183</v>
      </c>
      <c r="BE1359" s="215">
        <f>IF(N1359="základní",J1359,0)</f>
        <v>0</v>
      </c>
      <c r="BF1359" s="215">
        <f>IF(N1359="snížená",J1359,0)</f>
        <v>0</v>
      </c>
      <c r="BG1359" s="215">
        <f>IF(N1359="zákl. přenesená",J1359,0)</f>
        <v>0</v>
      </c>
      <c r="BH1359" s="215">
        <f>IF(N1359="sníž. přenesená",J1359,0)</f>
        <v>0</v>
      </c>
      <c r="BI1359" s="215">
        <f>IF(N1359="nulová",J1359,0)</f>
        <v>0</v>
      </c>
      <c r="BJ1359" s="25" t="s">
        <v>85</v>
      </c>
      <c r="BK1359" s="215">
        <f>ROUND(I1359*H1359,2)</f>
        <v>0</v>
      </c>
      <c r="BL1359" s="25" t="s">
        <v>282</v>
      </c>
      <c r="BM1359" s="25" t="s">
        <v>1927</v>
      </c>
    </row>
    <row r="1360" spans="2:51" s="13" customFormat="1" ht="13.5">
      <c r="B1360" s="228"/>
      <c r="C1360" s="229"/>
      <c r="D1360" s="218" t="s">
        <v>192</v>
      </c>
      <c r="E1360" s="230" t="s">
        <v>34</v>
      </c>
      <c r="F1360" s="231" t="s">
        <v>1928</v>
      </c>
      <c r="G1360" s="229"/>
      <c r="H1360" s="232">
        <v>320</v>
      </c>
      <c r="I1360" s="233"/>
      <c r="J1360" s="229"/>
      <c r="K1360" s="229"/>
      <c r="L1360" s="234"/>
      <c r="M1360" s="235"/>
      <c r="N1360" s="236"/>
      <c r="O1360" s="236"/>
      <c r="P1360" s="236"/>
      <c r="Q1360" s="236"/>
      <c r="R1360" s="236"/>
      <c r="S1360" s="236"/>
      <c r="T1360" s="237"/>
      <c r="AT1360" s="238" t="s">
        <v>192</v>
      </c>
      <c r="AU1360" s="238" t="s">
        <v>89</v>
      </c>
      <c r="AV1360" s="13" t="s">
        <v>89</v>
      </c>
      <c r="AW1360" s="13" t="s">
        <v>41</v>
      </c>
      <c r="AX1360" s="13" t="s">
        <v>78</v>
      </c>
      <c r="AY1360" s="238" t="s">
        <v>183</v>
      </c>
    </row>
    <row r="1361" spans="2:51" s="14" customFormat="1" ht="13.5">
      <c r="B1361" s="239"/>
      <c r="C1361" s="240"/>
      <c r="D1361" s="252" t="s">
        <v>192</v>
      </c>
      <c r="E1361" s="262" t="s">
        <v>34</v>
      </c>
      <c r="F1361" s="263" t="s">
        <v>195</v>
      </c>
      <c r="G1361" s="240"/>
      <c r="H1361" s="264">
        <v>320</v>
      </c>
      <c r="I1361" s="244"/>
      <c r="J1361" s="240"/>
      <c r="K1361" s="240"/>
      <c r="L1361" s="245"/>
      <c r="M1361" s="246"/>
      <c r="N1361" s="247"/>
      <c r="O1361" s="247"/>
      <c r="P1361" s="247"/>
      <c r="Q1361" s="247"/>
      <c r="R1361" s="247"/>
      <c r="S1361" s="247"/>
      <c r="T1361" s="248"/>
      <c r="AT1361" s="249" t="s">
        <v>192</v>
      </c>
      <c r="AU1361" s="249" t="s">
        <v>89</v>
      </c>
      <c r="AV1361" s="14" t="s">
        <v>196</v>
      </c>
      <c r="AW1361" s="14" t="s">
        <v>41</v>
      </c>
      <c r="AX1361" s="14" t="s">
        <v>85</v>
      </c>
      <c r="AY1361" s="249" t="s">
        <v>183</v>
      </c>
    </row>
    <row r="1362" spans="2:65" s="1" customFormat="1" ht="16.5" customHeight="1">
      <c r="B1362" s="43"/>
      <c r="C1362" s="265" t="s">
        <v>1929</v>
      </c>
      <c r="D1362" s="265" t="s">
        <v>418</v>
      </c>
      <c r="E1362" s="266" t="s">
        <v>1930</v>
      </c>
      <c r="F1362" s="267" t="s">
        <v>1931</v>
      </c>
      <c r="G1362" s="268" t="s">
        <v>291</v>
      </c>
      <c r="H1362" s="269">
        <v>352</v>
      </c>
      <c r="I1362" s="270"/>
      <c r="J1362" s="271">
        <f>ROUND(I1362*H1362,2)</f>
        <v>0</v>
      </c>
      <c r="K1362" s="267" t="s">
        <v>189</v>
      </c>
      <c r="L1362" s="272"/>
      <c r="M1362" s="273" t="s">
        <v>34</v>
      </c>
      <c r="N1362" s="274" t="s">
        <v>49</v>
      </c>
      <c r="O1362" s="44"/>
      <c r="P1362" s="213">
        <f>O1362*H1362</f>
        <v>0</v>
      </c>
      <c r="Q1362" s="213">
        <v>0.00017</v>
      </c>
      <c r="R1362" s="213">
        <f>Q1362*H1362</f>
        <v>0.059840000000000004</v>
      </c>
      <c r="S1362" s="213">
        <v>0</v>
      </c>
      <c r="T1362" s="214">
        <f>S1362*H1362</f>
        <v>0</v>
      </c>
      <c r="AR1362" s="25" t="s">
        <v>388</v>
      </c>
      <c r="AT1362" s="25" t="s">
        <v>418</v>
      </c>
      <c r="AU1362" s="25" t="s">
        <v>89</v>
      </c>
      <c r="AY1362" s="25" t="s">
        <v>183</v>
      </c>
      <c r="BE1362" s="215">
        <f>IF(N1362="základní",J1362,0)</f>
        <v>0</v>
      </c>
      <c r="BF1362" s="215">
        <f>IF(N1362="snížená",J1362,0)</f>
        <v>0</v>
      </c>
      <c r="BG1362" s="215">
        <f>IF(N1362="zákl. přenesená",J1362,0)</f>
        <v>0</v>
      </c>
      <c r="BH1362" s="215">
        <f>IF(N1362="sníž. přenesená",J1362,0)</f>
        <v>0</v>
      </c>
      <c r="BI1362" s="215">
        <f>IF(N1362="nulová",J1362,0)</f>
        <v>0</v>
      </c>
      <c r="BJ1362" s="25" t="s">
        <v>85</v>
      </c>
      <c r="BK1362" s="215">
        <f>ROUND(I1362*H1362,2)</f>
        <v>0</v>
      </c>
      <c r="BL1362" s="25" t="s">
        <v>282</v>
      </c>
      <c r="BM1362" s="25" t="s">
        <v>1932</v>
      </c>
    </row>
    <row r="1363" spans="2:51" s="13" customFormat="1" ht="13.5">
      <c r="B1363" s="228"/>
      <c r="C1363" s="229"/>
      <c r="D1363" s="252" t="s">
        <v>192</v>
      </c>
      <c r="E1363" s="229"/>
      <c r="F1363" s="275" t="s">
        <v>1933</v>
      </c>
      <c r="G1363" s="229"/>
      <c r="H1363" s="276">
        <v>352</v>
      </c>
      <c r="I1363" s="233"/>
      <c r="J1363" s="229"/>
      <c r="K1363" s="229"/>
      <c r="L1363" s="234"/>
      <c r="M1363" s="235"/>
      <c r="N1363" s="236"/>
      <c r="O1363" s="236"/>
      <c r="P1363" s="236"/>
      <c r="Q1363" s="236"/>
      <c r="R1363" s="236"/>
      <c r="S1363" s="236"/>
      <c r="T1363" s="237"/>
      <c r="AT1363" s="238" t="s">
        <v>192</v>
      </c>
      <c r="AU1363" s="238" t="s">
        <v>89</v>
      </c>
      <c r="AV1363" s="13" t="s">
        <v>89</v>
      </c>
      <c r="AW1363" s="13" t="s">
        <v>6</v>
      </c>
      <c r="AX1363" s="13" t="s">
        <v>85</v>
      </c>
      <c r="AY1363" s="238" t="s">
        <v>183</v>
      </c>
    </row>
    <row r="1364" spans="2:65" s="1" customFormat="1" ht="38.25" customHeight="1">
      <c r="B1364" s="43"/>
      <c r="C1364" s="204" t="s">
        <v>1934</v>
      </c>
      <c r="D1364" s="204" t="s">
        <v>185</v>
      </c>
      <c r="E1364" s="205" t="s">
        <v>1935</v>
      </c>
      <c r="F1364" s="206" t="s">
        <v>1936</v>
      </c>
      <c r="G1364" s="207" t="s">
        <v>465</v>
      </c>
      <c r="H1364" s="208">
        <v>7.075</v>
      </c>
      <c r="I1364" s="209"/>
      <c r="J1364" s="210">
        <f>ROUND(I1364*H1364,2)</f>
        <v>0</v>
      </c>
      <c r="K1364" s="206" t="s">
        <v>189</v>
      </c>
      <c r="L1364" s="63"/>
      <c r="M1364" s="211" t="s">
        <v>34</v>
      </c>
      <c r="N1364" s="212" t="s">
        <v>49</v>
      </c>
      <c r="O1364" s="44"/>
      <c r="P1364" s="213">
        <f>O1364*H1364</f>
        <v>0</v>
      </c>
      <c r="Q1364" s="213">
        <v>0.00517</v>
      </c>
      <c r="R1364" s="213">
        <f>Q1364*H1364</f>
        <v>0.03657775</v>
      </c>
      <c r="S1364" s="213">
        <v>0</v>
      </c>
      <c r="T1364" s="214">
        <f>S1364*H1364</f>
        <v>0</v>
      </c>
      <c r="AR1364" s="25" t="s">
        <v>282</v>
      </c>
      <c r="AT1364" s="25" t="s">
        <v>185</v>
      </c>
      <c r="AU1364" s="25" t="s">
        <v>89</v>
      </c>
      <c r="AY1364" s="25" t="s">
        <v>183</v>
      </c>
      <c r="BE1364" s="215">
        <f>IF(N1364="základní",J1364,0)</f>
        <v>0</v>
      </c>
      <c r="BF1364" s="215">
        <f>IF(N1364="snížená",J1364,0)</f>
        <v>0</v>
      </c>
      <c r="BG1364" s="215">
        <f>IF(N1364="zákl. přenesená",J1364,0)</f>
        <v>0</v>
      </c>
      <c r="BH1364" s="215">
        <f>IF(N1364="sníž. přenesená",J1364,0)</f>
        <v>0</v>
      </c>
      <c r="BI1364" s="215">
        <f>IF(N1364="nulová",J1364,0)</f>
        <v>0</v>
      </c>
      <c r="BJ1364" s="25" t="s">
        <v>85</v>
      </c>
      <c r="BK1364" s="215">
        <f>ROUND(I1364*H1364,2)</f>
        <v>0</v>
      </c>
      <c r="BL1364" s="25" t="s">
        <v>282</v>
      </c>
      <c r="BM1364" s="25" t="s">
        <v>1937</v>
      </c>
    </row>
    <row r="1365" spans="2:51" s="13" customFormat="1" ht="13.5">
      <c r="B1365" s="228"/>
      <c r="C1365" s="229"/>
      <c r="D1365" s="218" t="s">
        <v>192</v>
      </c>
      <c r="E1365" s="230" t="s">
        <v>34</v>
      </c>
      <c r="F1365" s="231" t="s">
        <v>1938</v>
      </c>
      <c r="G1365" s="229"/>
      <c r="H1365" s="232">
        <v>3.9</v>
      </c>
      <c r="I1365" s="233"/>
      <c r="J1365" s="229"/>
      <c r="K1365" s="229"/>
      <c r="L1365" s="234"/>
      <c r="M1365" s="235"/>
      <c r="N1365" s="236"/>
      <c r="O1365" s="236"/>
      <c r="P1365" s="236"/>
      <c r="Q1365" s="236"/>
      <c r="R1365" s="236"/>
      <c r="S1365" s="236"/>
      <c r="T1365" s="237"/>
      <c r="AT1365" s="238" t="s">
        <v>192</v>
      </c>
      <c r="AU1365" s="238" t="s">
        <v>89</v>
      </c>
      <c r="AV1365" s="13" t="s">
        <v>89</v>
      </c>
      <c r="AW1365" s="13" t="s">
        <v>41</v>
      </c>
      <c r="AX1365" s="13" t="s">
        <v>78</v>
      </c>
      <c r="AY1365" s="238" t="s">
        <v>183</v>
      </c>
    </row>
    <row r="1366" spans="2:51" s="13" customFormat="1" ht="13.5">
      <c r="B1366" s="228"/>
      <c r="C1366" s="229"/>
      <c r="D1366" s="218" t="s">
        <v>192</v>
      </c>
      <c r="E1366" s="230" t="s">
        <v>34</v>
      </c>
      <c r="F1366" s="231" t="s">
        <v>1939</v>
      </c>
      <c r="G1366" s="229"/>
      <c r="H1366" s="232">
        <v>3.175</v>
      </c>
      <c r="I1366" s="233"/>
      <c r="J1366" s="229"/>
      <c r="K1366" s="229"/>
      <c r="L1366" s="234"/>
      <c r="M1366" s="235"/>
      <c r="N1366" s="236"/>
      <c r="O1366" s="236"/>
      <c r="P1366" s="236"/>
      <c r="Q1366" s="236"/>
      <c r="R1366" s="236"/>
      <c r="S1366" s="236"/>
      <c r="T1366" s="237"/>
      <c r="AT1366" s="238" t="s">
        <v>192</v>
      </c>
      <c r="AU1366" s="238" t="s">
        <v>89</v>
      </c>
      <c r="AV1366" s="13" t="s">
        <v>89</v>
      </c>
      <c r="AW1366" s="13" t="s">
        <v>41</v>
      </c>
      <c r="AX1366" s="13" t="s">
        <v>78</v>
      </c>
      <c r="AY1366" s="238" t="s">
        <v>183</v>
      </c>
    </row>
    <row r="1367" spans="2:51" s="14" customFormat="1" ht="13.5">
      <c r="B1367" s="239"/>
      <c r="C1367" s="240"/>
      <c r="D1367" s="252" t="s">
        <v>192</v>
      </c>
      <c r="E1367" s="262" t="s">
        <v>34</v>
      </c>
      <c r="F1367" s="263" t="s">
        <v>195</v>
      </c>
      <c r="G1367" s="240"/>
      <c r="H1367" s="264">
        <v>7.075</v>
      </c>
      <c r="I1367" s="244"/>
      <c r="J1367" s="240"/>
      <c r="K1367" s="240"/>
      <c r="L1367" s="245"/>
      <c r="M1367" s="246"/>
      <c r="N1367" s="247"/>
      <c r="O1367" s="247"/>
      <c r="P1367" s="247"/>
      <c r="Q1367" s="247"/>
      <c r="R1367" s="247"/>
      <c r="S1367" s="247"/>
      <c r="T1367" s="248"/>
      <c r="AT1367" s="249" t="s">
        <v>192</v>
      </c>
      <c r="AU1367" s="249" t="s">
        <v>89</v>
      </c>
      <c r="AV1367" s="14" t="s">
        <v>196</v>
      </c>
      <c r="AW1367" s="14" t="s">
        <v>41</v>
      </c>
      <c r="AX1367" s="14" t="s">
        <v>85</v>
      </c>
      <c r="AY1367" s="249" t="s">
        <v>183</v>
      </c>
    </row>
    <row r="1368" spans="2:65" s="1" customFormat="1" ht="38.25" customHeight="1">
      <c r="B1368" s="43"/>
      <c r="C1368" s="204" t="s">
        <v>1940</v>
      </c>
      <c r="D1368" s="204" t="s">
        <v>185</v>
      </c>
      <c r="E1368" s="205" t="s">
        <v>1941</v>
      </c>
      <c r="F1368" s="206" t="s">
        <v>1942</v>
      </c>
      <c r="G1368" s="207" t="s">
        <v>465</v>
      </c>
      <c r="H1368" s="208">
        <v>4.4</v>
      </c>
      <c r="I1368" s="209"/>
      <c r="J1368" s="210">
        <f>ROUND(I1368*H1368,2)</f>
        <v>0</v>
      </c>
      <c r="K1368" s="206" t="s">
        <v>189</v>
      </c>
      <c r="L1368" s="63"/>
      <c r="M1368" s="211" t="s">
        <v>34</v>
      </c>
      <c r="N1368" s="212" t="s">
        <v>49</v>
      </c>
      <c r="O1368" s="44"/>
      <c r="P1368" s="213">
        <f>O1368*H1368</f>
        <v>0</v>
      </c>
      <c r="Q1368" s="213">
        <v>0.01189</v>
      </c>
      <c r="R1368" s="213">
        <f>Q1368*H1368</f>
        <v>0.052316</v>
      </c>
      <c r="S1368" s="213">
        <v>0</v>
      </c>
      <c r="T1368" s="214">
        <f>S1368*H1368</f>
        <v>0</v>
      </c>
      <c r="AR1368" s="25" t="s">
        <v>282</v>
      </c>
      <c r="AT1368" s="25" t="s">
        <v>185</v>
      </c>
      <c r="AU1368" s="25" t="s">
        <v>89</v>
      </c>
      <c r="AY1368" s="25" t="s">
        <v>183</v>
      </c>
      <c r="BE1368" s="215">
        <f>IF(N1368="základní",J1368,0)</f>
        <v>0</v>
      </c>
      <c r="BF1368" s="215">
        <f>IF(N1368="snížená",J1368,0)</f>
        <v>0</v>
      </c>
      <c r="BG1368" s="215">
        <f>IF(N1368="zákl. přenesená",J1368,0)</f>
        <v>0</v>
      </c>
      <c r="BH1368" s="215">
        <f>IF(N1368="sníž. přenesená",J1368,0)</f>
        <v>0</v>
      </c>
      <c r="BI1368" s="215">
        <f>IF(N1368="nulová",J1368,0)</f>
        <v>0</v>
      </c>
      <c r="BJ1368" s="25" t="s">
        <v>85</v>
      </c>
      <c r="BK1368" s="215">
        <f>ROUND(I1368*H1368,2)</f>
        <v>0</v>
      </c>
      <c r="BL1368" s="25" t="s">
        <v>282</v>
      </c>
      <c r="BM1368" s="25" t="s">
        <v>1943</v>
      </c>
    </row>
    <row r="1369" spans="2:51" s="13" customFormat="1" ht="13.5">
      <c r="B1369" s="228"/>
      <c r="C1369" s="229"/>
      <c r="D1369" s="218" t="s">
        <v>192</v>
      </c>
      <c r="E1369" s="230" t="s">
        <v>34</v>
      </c>
      <c r="F1369" s="231" t="s">
        <v>1944</v>
      </c>
      <c r="G1369" s="229"/>
      <c r="H1369" s="232">
        <v>4.4</v>
      </c>
      <c r="I1369" s="233"/>
      <c r="J1369" s="229"/>
      <c r="K1369" s="229"/>
      <c r="L1369" s="234"/>
      <c r="M1369" s="235"/>
      <c r="N1369" s="236"/>
      <c r="O1369" s="236"/>
      <c r="P1369" s="236"/>
      <c r="Q1369" s="236"/>
      <c r="R1369" s="236"/>
      <c r="S1369" s="236"/>
      <c r="T1369" s="237"/>
      <c r="AT1369" s="238" t="s">
        <v>192</v>
      </c>
      <c r="AU1369" s="238" t="s">
        <v>89</v>
      </c>
      <c r="AV1369" s="13" t="s">
        <v>89</v>
      </c>
      <c r="AW1369" s="13" t="s">
        <v>41</v>
      </c>
      <c r="AX1369" s="13" t="s">
        <v>78</v>
      </c>
      <c r="AY1369" s="238" t="s">
        <v>183</v>
      </c>
    </row>
    <row r="1370" spans="2:51" s="14" customFormat="1" ht="13.5">
      <c r="B1370" s="239"/>
      <c r="C1370" s="240"/>
      <c r="D1370" s="252" t="s">
        <v>192</v>
      </c>
      <c r="E1370" s="262" t="s">
        <v>34</v>
      </c>
      <c r="F1370" s="263" t="s">
        <v>195</v>
      </c>
      <c r="G1370" s="240"/>
      <c r="H1370" s="264">
        <v>4.4</v>
      </c>
      <c r="I1370" s="244"/>
      <c r="J1370" s="240"/>
      <c r="K1370" s="240"/>
      <c r="L1370" s="245"/>
      <c r="M1370" s="246"/>
      <c r="N1370" s="247"/>
      <c r="O1370" s="247"/>
      <c r="P1370" s="247"/>
      <c r="Q1370" s="247"/>
      <c r="R1370" s="247"/>
      <c r="S1370" s="247"/>
      <c r="T1370" s="248"/>
      <c r="AT1370" s="249" t="s">
        <v>192</v>
      </c>
      <c r="AU1370" s="249" t="s">
        <v>89</v>
      </c>
      <c r="AV1370" s="14" t="s">
        <v>196</v>
      </c>
      <c r="AW1370" s="14" t="s">
        <v>41</v>
      </c>
      <c r="AX1370" s="14" t="s">
        <v>85</v>
      </c>
      <c r="AY1370" s="249" t="s">
        <v>183</v>
      </c>
    </row>
    <row r="1371" spans="2:65" s="1" customFormat="1" ht="38.25" customHeight="1">
      <c r="B1371" s="43"/>
      <c r="C1371" s="204" t="s">
        <v>1945</v>
      </c>
      <c r="D1371" s="204" t="s">
        <v>185</v>
      </c>
      <c r="E1371" s="205" t="s">
        <v>1946</v>
      </c>
      <c r="F1371" s="206" t="s">
        <v>1947</v>
      </c>
      <c r="G1371" s="207" t="s">
        <v>465</v>
      </c>
      <c r="H1371" s="208">
        <v>2.5</v>
      </c>
      <c r="I1371" s="209"/>
      <c r="J1371" s="210">
        <f>ROUND(I1371*H1371,2)</f>
        <v>0</v>
      </c>
      <c r="K1371" s="206" t="s">
        <v>189</v>
      </c>
      <c r="L1371" s="63"/>
      <c r="M1371" s="211" t="s">
        <v>34</v>
      </c>
      <c r="N1371" s="212" t="s">
        <v>49</v>
      </c>
      <c r="O1371" s="44"/>
      <c r="P1371" s="213">
        <f>O1371*H1371</f>
        <v>0</v>
      </c>
      <c r="Q1371" s="213">
        <v>0.01954</v>
      </c>
      <c r="R1371" s="213">
        <f>Q1371*H1371</f>
        <v>0.04885</v>
      </c>
      <c r="S1371" s="213">
        <v>0</v>
      </c>
      <c r="T1371" s="214">
        <f>S1371*H1371</f>
        <v>0</v>
      </c>
      <c r="AR1371" s="25" t="s">
        <v>282</v>
      </c>
      <c r="AT1371" s="25" t="s">
        <v>185</v>
      </c>
      <c r="AU1371" s="25" t="s">
        <v>89</v>
      </c>
      <c r="AY1371" s="25" t="s">
        <v>183</v>
      </c>
      <c r="BE1371" s="215">
        <f>IF(N1371="základní",J1371,0)</f>
        <v>0</v>
      </c>
      <c r="BF1371" s="215">
        <f>IF(N1371="snížená",J1371,0)</f>
        <v>0</v>
      </c>
      <c r="BG1371" s="215">
        <f>IF(N1371="zákl. přenesená",J1371,0)</f>
        <v>0</v>
      </c>
      <c r="BH1371" s="215">
        <f>IF(N1371="sníž. přenesená",J1371,0)</f>
        <v>0</v>
      </c>
      <c r="BI1371" s="215">
        <f>IF(N1371="nulová",J1371,0)</f>
        <v>0</v>
      </c>
      <c r="BJ1371" s="25" t="s">
        <v>85</v>
      </c>
      <c r="BK1371" s="215">
        <f>ROUND(I1371*H1371,2)</f>
        <v>0</v>
      </c>
      <c r="BL1371" s="25" t="s">
        <v>282</v>
      </c>
      <c r="BM1371" s="25" t="s">
        <v>1948</v>
      </c>
    </row>
    <row r="1372" spans="2:51" s="13" customFormat="1" ht="13.5">
      <c r="B1372" s="228"/>
      <c r="C1372" s="229"/>
      <c r="D1372" s="218" t="s">
        <v>192</v>
      </c>
      <c r="E1372" s="230" t="s">
        <v>34</v>
      </c>
      <c r="F1372" s="231" t="s">
        <v>1949</v>
      </c>
      <c r="G1372" s="229"/>
      <c r="H1372" s="232">
        <v>2.5</v>
      </c>
      <c r="I1372" s="233"/>
      <c r="J1372" s="229"/>
      <c r="K1372" s="229"/>
      <c r="L1372" s="234"/>
      <c r="M1372" s="235"/>
      <c r="N1372" s="236"/>
      <c r="O1372" s="236"/>
      <c r="P1372" s="236"/>
      <c r="Q1372" s="236"/>
      <c r="R1372" s="236"/>
      <c r="S1372" s="236"/>
      <c r="T1372" s="237"/>
      <c r="AT1372" s="238" t="s">
        <v>192</v>
      </c>
      <c r="AU1372" s="238" t="s">
        <v>89</v>
      </c>
      <c r="AV1372" s="13" t="s">
        <v>89</v>
      </c>
      <c r="AW1372" s="13" t="s">
        <v>41</v>
      </c>
      <c r="AX1372" s="13" t="s">
        <v>78</v>
      </c>
      <c r="AY1372" s="238" t="s">
        <v>183</v>
      </c>
    </row>
    <row r="1373" spans="2:51" s="14" customFormat="1" ht="13.5">
      <c r="B1373" s="239"/>
      <c r="C1373" s="240"/>
      <c r="D1373" s="252" t="s">
        <v>192</v>
      </c>
      <c r="E1373" s="262" t="s">
        <v>34</v>
      </c>
      <c r="F1373" s="263" t="s">
        <v>195</v>
      </c>
      <c r="G1373" s="240"/>
      <c r="H1373" s="264">
        <v>2.5</v>
      </c>
      <c r="I1373" s="244"/>
      <c r="J1373" s="240"/>
      <c r="K1373" s="240"/>
      <c r="L1373" s="245"/>
      <c r="M1373" s="246"/>
      <c r="N1373" s="247"/>
      <c r="O1373" s="247"/>
      <c r="P1373" s="247"/>
      <c r="Q1373" s="247"/>
      <c r="R1373" s="247"/>
      <c r="S1373" s="247"/>
      <c r="T1373" s="248"/>
      <c r="AT1373" s="249" t="s">
        <v>192</v>
      </c>
      <c r="AU1373" s="249" t="s">
        <v>89</v>
      </c>
      <c r="AV1373" s="14" t="s">
        <v>196</v>
      </c>
      <c r="AW1373" s="14" t="s">
        <v>41</v>
      </c>
      <c r="AX1373" s="14" t="s">
        <v>85</v>
      </c>
      <c r="AY1373" s="249" t="s">
        <v>183</v>
      </c>
    </row>
    <row r="1374" spans="2:65" s="1" customFormat="1" ht="38.25" customHeight="1">
      <c r="B1374" s="43"/>
      <c r="C1374" s="204" t="s">
        <v>1950</v>
      </c>
      <c r="D1374" s="204" t="s">
        <v>185</v>
      </c>
      <c r="E1374" s="205" t="s">
        <v>1951</v>
      </c>
      <c r="F1374" s="206" t="s">
        <v>1952</v>
      </c>
      <c r="G1374" s="207" t="s">
        <v>1510</v>
      </c>
      <c r="H1374" s="279"/>
      <c r="I1374" s="381">
        <f>SUM(J1343:J1371)/100</f>
        <v>0</v>
      </c>
      <c r="J1374" s="210">
        <f>ROUND(I1374*H1374,2)</f>
        <v>0</v>
      </c>
      <c r="K1374" s="206" t="s">
        <v>189</v>
      </c>
      <c r="L1374" s="63"/>
      <c r="M1374" s="211" t="s">
        <v>34</v>
      </c>
      <c r="N1374" s="212" t="s">
        <v>49</v>
      </c>
      <c r="O1374" s="44"/>
      <c r="P1374" s="213">
        <f>O1374*H1374</f>
        <v>0</v>
      </c>
      <c r="Q1374" s="213">
        <v>0</v>
      </c>
      <c r="R1374" s="213">
        <f>Q1374*H1374</f>
        <v>0</v>
      </c>
      <c r="S1374" s="213">
        <v>0</v>
      </c>
      <c r="T1374" s="214">
        <f>S1374*H1374</f>
        <v>0</v>
      </c>
      <c r="AR1374" s="25" t="s">
        <v>282</v>
      </c>
      <c r="AT1374" s="25" t="s">
        <v>185</v>
      </c>
      <c r="AU1374" s="25" t="s">
        <v>89</v>
      </c>
      <c r="AY1374" s="25" t="s">
        <v>183</v>
      </c>
      <c r="BE1374" s="215">
        <f>IF(N1374="základní",J1374,0)</f>
        <v>0</v>
      </c>
      <c r="BF1374" s="215">
        <f>IF(N1374="snížená",J1374,0)</f>
        <v>0</v>
      </c>
      <c r="BG1374" s="215">
        <f>IF(N1374="zákl. přenesená",J1374,0)</f>
        <v>0</v>
      </c>
      <c r="BH1374" s="215">
        <f>IF(N1374="sníž. přenesená",J1374,0)</f>
        <v>0</v>
      </c>
      <c r="BI1374" s="215">
        <f>IF(N1374="nulová",J1374,0)</f>
        <v>0</v>
      </c>
      <c r="BJ1374" s="25" t="s">
        <v>85</v>
      </c>
      <c r="BK1374" s="215">
        <f>ROUND(I1374*H1374,2)</f>
        <v>0</v>
      </c>
      <c r="BL1374" s="25" t="s">
        <v>282</v>
      </c>
      <c r="BM1374" s="25" t="s">
        <v>1953</v>
      </c>
    </row>
    <row r="1375" spans="2:63" s="11" customFormat="1" ht="29.85" customHeight="1">
      <c r="B1375" s="187"/>
      <c r="C1375" s="188"/>
      <c r="D1375" s="201" t="s">
        <v>77</v>
      </c>
      <c r="E1375" s="202" t="s">
        <v>1954</v>
      </c>
      <c r="F1375" s="202" t="s">
        <v>1955</v>
      </c>
      <c r="G1375" s="188"/>
      <c r="H1375" s="188"/>
      <c r="I1375" s="191"/>
      <c r="J1375" s="203">
        <f>BK1375</f>
        <v>0</v>
      </c>
      <c r="K1375" s="188"/>
      <c r="L1375" s="193"/>
      <c r="M1375" s="194"/>
      <c r="N1375" s="195"/>
      <c r="O1375" s="195"/>
      <c r="P1375" s="196">
        <f>SUM(P1376:P1417)</f>
        <v>0</v>
      </c>
      <c r="Q1375" s="195"/>
      <c r="R1375" s="196">
        <f>SUM(R1376:R1417)</f>
        <v>0.3813608399999999</v>
      </c>
      <c r="S1375" s="195"/>
      <c r="T1375" s="197">
        <f>SUM(T1376:T1417)</f>
        <v>0</v>
      </c>
      <c r="AR1375" s="198" t="s">
        <v>89</v>
      </c>
      <c r="AT1375" s="199" t="s">
        <v>77</v>
      </c>
      <c r="AU1375" s="199" t="s">
        <v>85</v>
      </c>
      <c r="AY1375" s="198" t="s">
        <v>183</v>
      </c>
      <c r="BK1375" s="200">
        <f>SUM(BK1376:BK1417)</f>
        <v>0</v>
      </c>
    </row>
    <row r="1376" spans="2:65" s="1" customFormat="1" ht="38.25" customHeight="1">
      <c r="B1376" s="43"/>
      <c r="C1376" s="204" t="s">
        <v>1956</v>
      </c>
      <c r="D1376" s="204" t="s">
        <v>185</v>
      </c>
      <c r="E1376" s="205" t="s">
        <v>1957</v>
      </c>
      <c r="F1376" s="206" t="s">
        <v>1958</v>
      </c>
      <c r="G1376" s="207" t="s">
        <v>291</v>
      </c>
      <c r="H1376" s="208">
        <v>9.45</v>
      </c>
      <c r="I1376" s="209"/>
      <c r="J1376" s="210">
        <f>ROUND(I1376*H1376,2)</f>
        <v>0</v>
      </c>
      <c r="K1376" s="206" t="s">
        <v>189</v>
      </c>
      <c r="L1376" s="63"/>
      <c r="M1376" s="211" t="s">
        <v>34</v>
      </c>
      <c r="N1376" s="212" t="s">
        <v>49</v>
      </c>
      <c r="O1376" s="44"/>
      <c r="P1376" s="213">
        <f>O1376*H1376</f>
        <v>0</v>
      </c>
      <c r="Q1376" s="213">
        <v>0.0076</v>
      </c>
      <c r="R1376" s="213">
        <f>Q1376*H1376</f>
        <v>0.07182</v>
      </c>
      <c r="S1376" s="213">
        <v>0</v>
      </c>
      <c r="T1376" s="214">
        <f>S1376*H1376</f>
        <v>0</v>
      </c>
      <c r="AR1376" s="25" t="s">
        <v>282</v>
      </c>
      <c r="AT1376" s="25" t="s">
        <v>185</v>
      </c>
      <c r="AU1376" s="25" t="s">
        <v>89</v>
      </c>
      <c r="AY1376" s="25" t="s">
        <v>183</v>
      </c>
      <c r="BE1376" s="215">
        <f>IF(N1376="základní",J1376,0)</f>
        <v>0</v>
      </c>
      <c r="BF1376" s="215">
        <f>IF(N1376="snížená",J1376,0)</f>
        <v>0</v>
      </c>
      <c r="BG1376" s="215">
        <f>IF(N1376="zákl. přenesená",J1376,0)</f>
        <v>0</v>
      </c>
      <c r="BH1376" s="215">
        <f>IF(N1376="sníž. přenesená",J1376,0)</f>
        <v>0</v>
      </c>
      <c r="BI1376" s="215">
        <f>IF(N1376="nulová",J1376,0)</f>
        <v>0</v>
      </c>
      <c r="BJ1376" s="25" t="s">
        <v>85</v>
      </c>
      <c r="BK1376" s="215">
        <f>ROUND(I1376*H1376,2)</f>
        <v>0</v>
      </c>
      <c r="BL1376" s="25" t="s">
        <v>282</v>
      </c>
      <c r="BM1376" s="25" t="s">
        <v>1959</v>
      </c>
    </row>
    <row r="1377" spans="2:51" s="12" customFormat="1" ht="13.5">
      <c r="B1377" s="216"/>
      <c r="C1377" s="217"/>
      <c r="D1377" s="218" t="s">
        <v>192</v>
      </c>
      <c r="E1377" s="219" t="s">
        <v>34</v>
      </c>
      <c r="F1377" s="220" t="s">
        <v>1960</v>
      </c>
      <c r="G1377" s="217"/>
      <c r="H1377" s="221" t="s">
        <v>34</v>
      </c>
      <c r="I1377" s="222"/>
      <c r="J1377" s="217"/>
      <c r="K1377" s="217"/>
      <c r="L1377" s="223"/>
      <c r="M1377" s="224"/>
      <c r="N1377" s="225"/>
      <c r="O1377" s="225"/>
      <c r="P1377" s="225"/>
      <c r="Q1377" s="225"/>
      <c r="R1377" s="225"/>
      <c r="S1377" s="225"/>
      <c r="T1377" s="226"/>
      <c r="AT1377" s="227" t="s">
        <v>192</v>
      </c>
      <c r="AU1377" s="227" t="s">
        <v>89</v>
      </c>
      <c r="AV1377" s="12" t="s">
        <v>85</v>
      </c>
      <c r="AW1377" s="12" t="s">
        <v>41</v>
      </c>
      <c r="AX1377" s="12" t="s">
        <v>78</v>
      </c>
      <c r="AY1377" s="227" t="s">
        <v>183</v>
      </c>
    </row>
    <row r="1378" spans="2:51" s="13" customFormat="1" ht="13.5">
      <c r="B1378" s="228"/>
      <c r="C1378" s="229"/>
      <c r="D1378" s="218" t="s">
        <v>192</v>
      </c>
      <c r="E1378" s="230" t="s">
        <v>34</v>
      </c>
      <c r="F1378" s="231" t="s">
        <v>1961</v>
      </c>
      <c r="G1378" s="229"/>
      <c r="H1378" s="232">
        <v>9.45</v>
      </c>
      <c r="I1378" s="233"/>
      <c r="J1378" s="229"/>
      <c r="K1378" s="229"/>
      <c r="L1378" s="234"/>
      <c r="M1378" s="235"/>
      <c r="N1378" s="236"/>
      <c r="O1378" s="236"/>
      <c r="P1378" s="236"/>
      <c r="Q1378" s="236"/>
      <c r="R1378" s="236"/>
      <c r="S1378" s="236"/>
      <c r="T1378" s="237"/>
      <c r="AT1378" s="238" t="s">
        <v>192</v>
      </c>
      <c r="AU1378" s="238" t="s">
        <v>89</v>
      </c>
      <c r="AV1378" s="13" t="s">
        <v>89</v>
      </c>
      <c r="AW1378" s="13" t="s">
        <v>41</v>
      </c>
      <c r="AX1378" s="13" t="s">
        <v>78</v>
      </c>
      <c r="AY1378" s="238" t="s">
        <v>183</v>
      </c>
    </row>
    <row r="1379" spans="2:51" s="14" customFormat="1" ht="13.5">
      <c r="B1379" s="239"/>
      <c r="C1379" s="240"/>
      <c r="D1379" s="252" t="s">
        <v>192</v>
      </c>
      <c r="E1379" s="262" t="s">
        <v>34</v>
      </c>
      <c r="F1379" s="263" t="s">
        <v>195</v>
      </c>
      <c r="G1379" s="240"/>
      <c r="H1379" s="264">
        <v>9.45</v>
      </c>
      <c r="I1379" s="244"/>
      <c r="J1379" s="240"/>
      <c r="K1379" s="240"/>
      <c r="L1379" s="245"/>
      <c r="M1379" s="246"/>
      <c r="N1379" s="247"/>
      <c r="O1379" s="247"/>
      <c r="P1379" s="247"/>
      <c r="Q1379" s="247"/>
      <c r="R1379" s="247"/>
      <c r="S1379" s="247"/>
      <c r="T1379" s="248"/>
      <c r="AT1379" s="249" t="s">
        <v>192</v>
      </c>
      <c r="AU1379" s="249" t="s">
        <v>89</v>
      </c>
      <c r="AV1379" s="14" t="s">
        <v>196</v>
      </c>
      <c r="AW1379" s="14" t="s">
        <v>41</v>
      </c>
      <c r="AX1379" s="14" t="s">
        <v>85</v>
      </c>
      <c r="AY1379" s="249" t="s">
        <v>183</v>
      </c>
    </row>
    <row r="1380" spans="2:65" s="1" customFormat="1" ht="16.5" customHeight="1">
      <c r="B1380" s="43"/>
      <c r="C1380" s="204" t="s">
        <v>1962</v>
      </c>
      <c r="D1380" s="204" t="s">
        <v>185</v>
      </c>
      <c r="E1380" s="205" t="s">
        <v>1963</v>
      </c>
      <c r="F1380" s="206" t="s">
        <v>1964</v>
      </c>
      <c r="G1380" s="207" t="s">
        <v>465</v>
      </c>
      <c r="H1380" s="208">
        <v>8.25</v>
      </c>
      <c r="I1380" s="209"/>
      <c r="J1380" s="210">
        <f>ROUND(I1380*H1380,2)</f>
        <v>0</v>
      </c>
      <c r="K1380" s="206" t="s">
        <v>189</v>
      </c>
      <c r="L1380" s="63"/>
      <c r="M1380" s="211" t="s">
        <v>34</v>
      </c>
      <c r="N1380" s="212" t="s">
        <v>49</v>
      </c>
      <c r="O1380" s="44"/>
      <c r="P1380" s="213">
        <f>O1380*H1380</f>
        <v>0</v>
      </c>
      <c r="Q1380" s="213">
        <v>0</v>
      </c>
      <c r="R1380" s="213">
        <f>Q1380*H1380</f>
        <v>0</v>
      </c>
      <c r="S1380" s="213">
        <v>0</v>
      </c>
      <c r="T1380" s="214">
        <f>S1380*H1380</f>
        <v>0</v>
      </c>
      <c r="AR1380" s="25" t="s">
        <v>282</v>
      </c>
      <c r="AT1380" s="25" t="s">
        <v>185</v>
      </c>
      <c r="AU1380" s="25" t="s">
        <v>89</v>
      </c>
      <c r="AY1380" s="25" t="s">
        <v>183</v>
      </c>
      <c r="BE1380" s="215">
        <f>IF(N1380="základní",J1380,0)</f>
        <v>0</v>
      </c>
      <c r="BF1380" s="215">
        <f>IF(N1380="snížená",J1380,0)</f>
        <v>0</v>
      </c>
      <c r="BG1380" s="215">
        <f>IF(N1380="zákl. přenesená",J1380,0)</f>
        <v>0</v>
      </c>
      <c r="BH1380" s="215">
        <f>IF(N1380="sníž. přenesená",J1380,0)</f>
        <v>0</v>
      </c>
      <c r="BI1380" s="215">
        <f>IF(N1380="nulová",J1380,0)</f>
        <v>0</v>
      </c>
      <c r="BJ1380" s="25" t="s">
        <v>85</v>
      </c>
      <c r="BK1380" s="215">
        <f>ROUND(I1380*H1380,2)</f>
        <v>0</v>
      </c>
      <c r="BL1380" s="25" t="s">
        <v>282</v>
      </c>
      <c r="BM1380" s="25" t="s">
        <v>1965</v>
      </c>
    </row>
    <row r="1381" spans="2:51" s="13" customFormat="1" ht="13.5">
      <c r="B1381" s="228"/>
      <c r="C1381" s="229"/>
      <c r="D1381" s="218" t="s">
        <v>192</v>
      </c>
      <c r="E1381" s="230" t="s">
        <v>34</v>
      </c>
      <c r="F1381" s="231" t="s">
        <v>1966</v>
      </c>
      <c r="G1381" s="229"/>
      <c r="H1381" s="232">
        <v>8.25</v>
      </c>
      <c r="I1381" s="233"/>
      <c r="J1381" s="229"/>
      <c r="K1381" s="229"/>
      <c r="L1381" s="234"/>
      <c r="M1381" s="235"/>
      <c r="N1381" s="236"/>
      <c r="O1381" s="236"/>
      <c r="P1381" s="236"/>
      <c r="Q1381" s="236"/>
      <c r="R1381" s="236"/>
      <c r="S1381" s="236"/>
      <c r="T1381" s="237"/>
      <c r="AT1381" s="238" t="s">
        <v>192</v>
      </c>
      <c r="AU1381" s="238" t="s">
        <v>89</v>
      </c>
      <c r="AV1381" s="13" t="s">
        <v>89</v>
      </c>
      <c r="AW1381" s="13" t="s">
        <v>41</v>
      </c>
      <c r="AX1381" s="13" t="s">
        <v>78</v>
      </c>
      <c r="AY1381" s="238" t="s">
        <v>183</v>
      </c>
    </row>
    <row r="1382" spans="2:51" s="14" customFormat="1" ht="13.5">
      <c r="B1382" s="239"/>
      <c r="C1382" s="240"/>
      <c r="D1382" s="252" t="s">
        <v>192</v>
      </c>
      <c r="E1382" s="262" t="s">
        <v>34</v>
      </c>
      <c r="F1382" s="263" t="s">
        <v>195</v>
      </c>
      <c r="G1382" s="240"/>
      <c r="H1382" s="264">
        <v>8.25</v>
      </c>
      <c r="I1382" s="244"/>
      <c r="J1382" s="240"/>
      <c r="K1382" s="240"/>
      <c r="L1382" s="245"/>
      <c r="M1382" s="246"/>
      <c r="N1382" s="247"/>
      <c r="O1382" s="247"/>
      <c r="P1382" s="247"/>
      <c r="Q1382" s="247"/>
      <c r="R1382" s="247"/>
      <c r="S1382" s="247"/>
      <c r="T1382" s="248"/>
      <c r="AT1382" s="249" t="s">
        <v>192</v>
      </c>
      <c r="AU1382" s="249" t="s">
        <v>89</v>
      </c>
      <c r="AV1382" s="14" t="s">
        <v>196</v>
      </c>
      <c r="AW1382" s="14" t="s">
        <v>41</v>
      </c>
      <c r="AX1382" s="14" t="s">
        <v>85</v>
      </c>
      <c r="AY1382" s="249" t="s">
        <v>183</v>
      </c>
    </row>
    <row r="1383" spans="2:65" s="1" customFormat="1" ht="16.5" customHeight="1">
      <c r="B1383" s="43"/>
      <c r="C1383" s="265" t="s">
        <v>1967</v>
      </c>
      <c r="D1383" s="265" t="s">
        <v>418</v>
      </c>
      <c r="E1383" s="266" t="s">
        <v>1968</v>
      </c>
      <c r="F1383" s="267" t="s">
        <v>1969</v>
      </c>
      <c r="G1383" s="268" t="s">
        <v>291</v>
      </c>
      <c r="H1383" s="269">
        <v>9.488</v>
      </c>
      <c r="I1383" s="270"/>
      <c r="J1383" s="271">
        <f>ROUND(I1383*H1383,2)</f>
        <v>0</v>
      </c>
      <c r="K1383" s="267" t="s">
        <v>189</v>
      </c>
      <c r="L1383" s="272"/>
      <c r="M1383" s="273" t="s">
        <v>34</v>
      </c>
      <c r="N1383" s="274" t="s">
        <v>49</v>
      </c>
      <c r="O1383" s="44"/>
      <c r="P1383" s="213">
        <f>O1383*H1383</f>
        <v>0</v>
      </c>
      <c r="Q1383" s="213">
        <v>0.00038</v>
      </c>
      <c r="R1383" s="213">
        <f>Q1383*H1383</f>
        <v>0.00360544</v>
      </c>
      <c r="S1383" s="213">
        <v>0</v>
      </c>
      <c r="T1383" s="214">
        <f>S1383*H1383</f>
        <v>0</v>
      </c>
      <c r="AR1383" s="25" t="s">
        <v>388</v>
      </c>
      <c r="AT1383" s="25" t="s">
        <v>418</v>
      </c>
      <c r="AU1383" s="25" t="s">
        <v>89</v>
      </c>
      <c r="AY1383" s="25" t="s">
        <v>183</v>
      </c>
      <c r="BE1383" s="215">
        <f>IF(N1383="základní",J1383,0)</f>
        <v>0</v>
      </c>
      <c r="BF1383" s="215">
        <f>IF(N1383="snížená",J1383,0)</f>
        <v>0</v>
      </c>
      <c r="BG1383" s="215">
        <f>IF(N1383="zákl. přenesená",J1383,0)</f>
        <v>0</v>
      </c>
      <c r="BH1383" s="215">
        <f>IF(N1383="sníž. přenesená",J1383,0)</f>
        <v>0</v>
      </c>
      <c r="BI1383" s="215">
        <f>IF(N1383="nulová",J1383,0)</f>
        <v>0</v>
      </c>
      <c r="BJ1383" s="25" t="s">
        <v>85</v>
      </c>
      <c r="BK1383" s="215">
        <f>ROUND(I1383*H1383,2)</f>
        <v>0</v>
      </c>
      <c r="BL1383" s="25" t="s">
        <v>282</v>
      </c>
      <c r="BM1383" s="25" t="s">
        <v>1970</v>
      </c>
    </row>
    <row r="1384" spans="2:51" s="13" customFormat="1" ht="13.5">
      <c r="B1384" s="228"/>
      <c r="C1384" s="229"/>
      <c r="D1384" s="252" t="s">
        <v>192</v>
      </c>
      <c r="E1384" s="229"/>
      <c r="F1384" s="275" t="s">
        <v>1971</v>
      </c>
      <c r="G1384" s="229"/>
      <c r="H1384" s="276">
        <v>9.488</v>
      </c>
      <c r="I1384" s="233"/>
      <c r="J1384" s="229"/>
      <c r="K1384" s="229"/>
      <c r="L1384" s="234"/>
      <c r="M1384" s="235"/>
      <c r="N1384" s="236"/>
      <c r="O1384" s="236"/>
      <c r="P1384" s="236"/>
      <c r="Q1384" s="236"/>
      <c r="R1384" s="236"/>
      <c r="S1384" s="236"/>
      <c r="T1384" s="237"/>
      <c r="AT1384" s="238" t="s">
        <v>192</v>
      </c>
      <c r="AU1384" s="238" t="s">
        <v>89</v>
      </c>
      <c r="AV1384" s="13" t="s">
        <v>89</v>
      </c>
      <c r="AW1384" s="13" t="s">
        <v>6</v>
      </c>
      <c r="AX1384" s="13" t="s">
        <v>85</v>
      </c>
      <c r="AY1384" s="238" t="s">
        <v>183</v>
      </c>
    </row>
    <row r="1385" spans="2:65" s="1" customFormat="1" ht="25.5" customHeight="1">
      <c r="B1385" s="43"/>
      <c r="C1385" s="204" t="s">
        <v>1972</v>
      </c>
      <c r="D1385" s="204" t="s">
        <v>185</v>
      </c>
      <c r="E1385" s="205" t="s">
        <v>1973</v>
      </c>
      <c r="F1385" s="206" t="s">
        <v>1974</v>
      </c>
      <c r="G1385" s="207" t="s">
        <v>465</v>
      </c>
      <c r="H1385" s="208">
        <v>3</v>
      </c>
      <c r="I1385" s="209"/>
      <c r="J1385" s="210">
        <f>ROUND(I1385*H1385,2)</f>
        <v>0</v>
      </c>
      <c r="K1385" s="206" t="s">
        <v>189</v>
      </c>
      <c r="L1385" s="63"/>
      <c r="M1385" s="211" t="s">
        <v>34</v>
      </c>
      <c r="N1385" s="212" t="s">
        <v>49</v>
      </c>
      <c r="O1385" s="44"/>
      <c r="P1385" s="213">
        <f>O1385*H1385</f>
        <v>0</v>
      </c>
      <c r="Q1385" s="213">
        <v>0.00287</v>
      </c>
      <c r="R1385" s="213">
        <f>Q1385*H1385</f>
        <v>0.00861</v>
      </c>
      <c r="S1385" s="213">
        <v>0</v>
      </c>
      <c r="T1385" s="214">
        <f>S1385*H1385</f>
        <v>0</v>
      </c>
      <c r="AR1385" s="25" t="s">
        <v>282</v>
      </c>
      <c r="AT1385" s="25" t="s">
        <v>185</v>
      </c>
      <c r="AU1385" s="25" t="s">
        <v>89</v>
      </c>
      <c r="AY1385" s="25" t="s">
        <v>183</v>
      </c>
      <c r="BE1385" s="215">
        <f>IF(N1385="základní",J1385,0)</f>
        <v>0</v>
      </c>
      <c r="BF1385" s="215">
        <f>IF(N1385="snížená",J1385,0)</f>
        <v>0</v>
      </c>
      <c r="BG1385" s="215">
        <f>IF(N1385="zákl. přenesená",J1385,0)</f>
        <v>0</v>
      </c>
      <c r="BH1385" s="215">
        <f>IF(N1385="sníž. přenesená",J1385,0)</f>
        <v>0</v>
      </c>
      <c r="BI1385" s="215">
        <f>IF(N1385="nulová",J1385,0)</f>
        <v>0</v>
      </c>
      <c r="BJ1385" s="25" t="s">
        <v>85</v>
      </c>
      <c r="BK1385" s="215">
        <f>ROUND(I1385*H1385,2)</f>
        <v>0</v>
      </c>
      <c r="BL1385" s="25" t="s">
        <v>282</v>
      </c>
      <c r="BM1385" s="25" t="s">
        <v>1975</v>
      </c>
    </row>
    <row r="1386" spans="2:51" s="13" customFormat="1" ht="13.5">
      <c r="B1386" s="228"/>
      <c r="C1386" s="229"/>
      <c r="D1386" s="218" t="s">
        <v>192</v>
      </c>
      <c r="E1386" s="230" t="s">
        <v>34</v>
      </c>
      <c r="F1386" s="231" t="s">
        <v>1976</v>
      </c>
      <c r="G1386" s="229"/>
      <c r="H1386" s="232">
        <v>3</v>
      </c>
      <c r="I1386" s="233"/>
      <c r="J1386" s="229"/>
      <c r="K1386" s="229"/>
      <c r="L1386" s="234"/>
      <c r="M1386" s="235"/>
      <c r="N1386" s="236"/>
      <c r="O1386" s="236"/>
      <c r="P1386" s="236"/>
      <c r="Q1386" s="236"/>
      <c r="R1386" s="236"/>
      <c r="S1386" s="236"/>
      <c r="T1386" s="237"/>
      <c r="AT1386" s="238" t="s">
        <v>192</v>
      </c>
      <c r="AU1386" s="238" t="s">
        <v>89</v>
      </c>
      <c r="AV1386" s="13" t="s">
        <v>89</v>
      </c>
      <c r="AW1386" s="13" t="s">
        <v>41</v>
      </c>
      <c r="AX1386" s="13" t="s">
        <v>78</v>
      </c>
      <c r="AY1386" s="238" t="s">
        <v>183</v>
      </c>
    </row>
    <row r="1387" spans="2:51" s="14" customFormat="1" ht="13.5">
      <c r="B1387" s="239"/>
      <c r="C1387" s="240"/>
      <c r="D1387" s="252" t="s">
        <v>192</v>
      </c>
      <c r="E1387" s="262" t="s">
        <v>34</v>
      </c>
      <c r="F1387" s="263" t="s">
        <v>195</v>
      </c>
      <c r="G1387" s="240"/>
      <c r="H1387" s="264">
        <v>3</v>
      </c>
      <c r="I1387" s="244"/>
      <c r="J1387" s="240"/>
      <c r="K1387" s="240"/>
      <c r="L1387" s="245"/>
      <c r="M1387" s="246"/>
      <c r="N1387" s="247"/>
      <c r="O1387" s="247"/>
      <c r="P1387" s="247"/>
      <c r="Q1387" s="247"/>
      <c r="R1387" s="247"/>
      <c r="S1387" s="247"/>
      <c r="T1387" s="248"/>
      <c r="AT1387" s="249" t="s">
        <v>192</v>
      </c>
      <c r="AU1387" s="249" t="s">
        <v>89</v>
      </c>
      <c r="AV1387" s="14" t="s">
        <v>196</v>
      </c>
      <c r="AW1387" s="14" t="s">
        <v>41</v>
      </c>
      <c r="AX1387" s="14" t="s">
        <v>85</v>
      </c>
      <c r="AY1387" s="249" t="s">
        <v>183</v>
      </c>
    </row>
    <row r="1388" spans="2:65" s="1" customFormat="1" ht="25.5" customHeight="1">
      <c r="B1388" s="43"/>
      <c r="C1388" s="204" t="s">
        <v>1977</v>
      </c>
      <c r="D1388" s="204" t="s">
        <v>185</v>
      </c>
      <c r="E1388" s="205" t="s">
        <v>1978</v>
      </c>
      <c r="F1388" s="206" t="s">
        <v>1979</v>
      </c>
      <c r="G1388" s="207" t="s">
        <v>465</v>
      </c>
      <c r="H1388" s="208">
        <v>9.77</v>
      </c>
      <c r="I1388" s="209"/>
      <c r="J1388" s="210">
        <f>ROUND(I1388*H1388,2)</f>
        <v>0</v>
      </c>
      <c r="K1388" s="206" t="s">
        <v>189</v>
      </c>
      <c r="L1388" s="63"/>
      <c r="M1388" s="211" t="s">
        <v>34</v>
      </c>
      <c r="N1388" s="212" t="s">
        <v>49</v>
      </c>
      <c r="O1388" s="44"/>
      <c r="P1388" s="213">
        <f>O1388*H1388</f>
        <v>0</v>
      </c>
      <c r="Q1388" s="213">
        <v>0.00222</v>
      </c>
      <c r="R1388" s="213">
        <f>Q1388*H1388</f>
        <v>0.0216894</v>
      </c>
      <c r="S1388" s="213">
        <v>0</v>
      </c>
      <c r="T1388" s="214">
        <f>S1388*H1388</f>
        <v>0</v>
      </c>
      <c r="AR1388" s="25" t="s">
        <v>282</v>
      </c>
      <c r="AT1388" s="25" t="s">
        <v>185</v>
      </c>
      <c r="AU1388" s="25" t="s">
        <v>89</v>
      </c>
      <c r="AY1388" s="25" t="s">
        <v>183</v>
      </c>
      <c r="BE1388" s="215">
        <f>IF(N1388="základní",J1388,0)</f>
        <v>0</v>
      </c>
      <c r="BF1388" s="215">
        <f>IF(N1388="snížená",J1388,0)</f>
        <v>0</v>
      </c>
      <c r="BG1388" s="215">
        <f>IF(N1388="zákl. přenesená",J1388,0)</f>
        <v>0</v>
      </c>
      <c r="BH1388" s="215">
        <f>IF(N1388="sníž. přenesená",J1388,0)</f>
        <v>0</v>
      </c>
      <c r="BI1388" s="215">
        <f>IF(N1388="nulová",J1388,0)</f>
        <v>0</v>
      </c>
      <c r="BJ1388" s="25" t="s">
        <v>85</v>
      </c>
      <c r="BK1388" s="215">
        <f>ROUND(I1388*H1388,2)</f>
        <v>0</v>
      </c>
      <c r="BL1388" s="25" t="s">
        <v>282</v>
      </c>
      <c r="BM1388" s="25" t="s">
        <v>1980</v>
      </c>
    </row>
    <row r="1389" spans="2:51" s="13" customFormat="1" ht="13.5">
      <c r="B1389" s="228"/>
      <c r="C1389" s="229"/>
      <c r="D1389" s="218" t="s">
        <v>192</v>
      </c>
      <c r="E1389" s="230" t="s">
        <v>34</v>
      </c>
      <c r="F1389" s="231" t="s">
        <v>1981</v>
      </c>
      <c r="G1389" s="229"/>
      <c r="H1389" s="232">
        <v>9.77</v>
      </c>
      <c r="I1389" s="233"/>
      <c r="J1389" s="229"/>
      <c r="K1389" s="229"/>
      <c r="L1389" s="234"/>
      <c r="M1389" s="235"/>
      <c r="N1389" s="236"/>
      <c r="O1389" s="236"/>
      <c r="P1389" s="236"/>
      <c r="Q1389" s="236"/>
      <c r="R1389" s="236"/>
      <c r="S1389" s="236"/>
      <c r="T1389" s="237"/>
      <c r="AT1389" s="238" t="s">
        <v>192</v>
      </c>
      <c r="AU1389" s="238" t="s">
        <v>89</v>
      </c>
      <c r="AV1389" s="13" t="s">
        <v>89</v>
      </c>
      <c r="AW1389" s="13" t="s">
        <v>41</v>
      </c>
      <c r="AX1389" s="13" t="s">
        <v>78</v>
      </c>
      <c r="AY1389" s="238" t="s">
        <v>183</v>
      </c>
    </row>
    <row r="1390" spans="2:51" s="14" customFormat="1" ht="13.5">
      <c r="B1390" s="239"/>
      <c r="C1390" s="240"/>
      <c r="D1390" s="252" t="s">
        <v>192</v>
      </c>
      <c r="E1390" s="262" t="s">
        <v>34</v>
      </c>
      <c r="F1390" s="263" t="s">
        <v>195</v>
      </c>
      <c r="G1390" s="240"/>
      <c r="H1390" s="264">
        <v>9.77</v>
      </c>
      <c r="I1390" s="244"/>
      <c r="J1390" s="240"/>
      <c r="K1390" s="240"/>
      <c r="L1390" s="245"/>
      <c r="M1390" s="246"/>
      <c r="N1390" s="247"/>
      <c r="O1390" s="247"/>
      <c r="P1390" s="247"/>
      <c r="Q1390" s="247"/>
      <c r="R1390" s="247"/>
      <c r="S1390" s="247"/>
      <c r="T1390" s="248"/>
      <c r="AT1390" s="249" t="s">
        <v>192</v>
      </c>
      <c r="AU1390" s="249" t="s">
        <v>89</v>
      </c>
      <c r="AV1390" s="14" t="s">
        <v>196</v>
      </c>
      <c r="AW1390" s="14" t="s">
        <v>41</v>
      </c>
      <c r="AX1390" s="14" t="s">
        <v>85</v>
      </c>
      <c r="AY1390" s="249" t="s">
        <v>183</v>
      </c>
    </row>
    <row r="1391" spans="2:65" s="1" customFormat="1" ht="16.5" customHeight="1">
      <c r="B1391" s="43"/>
      <c r="C1391" s="204" t="s">
        <v>1982</v>
      </c>
      <c r="D1391" s="204" t="s">
        <v>185</v>
      </c>
      <c r="E1391" s="205" t="s">
        <v>1983</v>
      </c>
      <c r="F1391" s="206" t="s">
        <v>1984</v>
      </c>
      <c r="G1391" s="207" t="s">
        <v>465</v>
      </c>
      <c r="H1391" s="208">
        <v>40.8</v>
      </c>
      <c r="I1391" s="209"/>
      <c r="J1391" s="210">
        <f>ROUND(I1391*H1391,2)</f>
        <v>0</v>
      </c>
      <c r="K1391" s="206" t="s">
        <v>189</v>
      </c>
      <c r="L1391" s="63"/>
      <c r="M1391" s="211" t="s">
        <v>34</v>
      </c>
      <c r="N1391" s="212" t="s">
        <v>49</v>
      </c>
      <c r="O1391" s="44"/>
      <c r="P1391" s="213">
        <f>O1391*H1391</f>
        <v>0</v>
      </c>
      <c r="Q1391" s="213">
        <v>0.00352</v>
      </c>
      <c r="R1391" s="213">
        <f>Q1391*H1391</f>
        <v>0.143616</v>
      </c>
      <c r="S1391" s="213">
        <v>0</v>
      </c>
      <c r="T1391" s="214">
        <f>S1391*H1391</f>
        <v>0</v>
      </c>
      <c r="AR1391" s="25" t="s">
        <v>282</v>
      </c>
      <c r="AT1391" s="25" t="s">
        <v>185</v>
      </c>
      <c r="AU1391" s="25" t="s">
        <v>89</v>
      </c>
      <c r="AY1391" s="25" t="s">
        <v>183</v>
      </c>
      <c r="BE1391" s="215">
        <f>IF(N1391="základní",J1391,0)</f>
        <v>0</v>
      </c>
      <c r="BF1391" s="215">
        <f>IF(N1391="snížená",J1391,0)</f>
        <v>0</v>
      </c>
      <c r="BG1391" s="215">
        <f>IF(N1391="zákl. přenesená",J1391,0)</f>
        <v>0</v>
      </c>
      <c r="BH1391" s="215">
        <f>IF(N1391="sníž. přenesená",J1391,0)</f>
        <v>0</v>
      </c>
      <c r="BI1391" s="215">
        <f>IF(N1391="nulová",J1391,0)</f>
        <v>0</v>
      </c>
      <c r="BJ1391" s="25" t="s">
        <v>85</v>
      </c>
      <c r="BK1391" s="215">
        <f>ROUND(I1391*H1391,2)</f>
        <v>0</v>
      </c>
      <c r="BL1391" s="25" t="s">
        <v>282</v>
      </c>
      <c r="BM1391" s="25" t="s">
        <v>1985</v>
      </c>
    </row>
    <row r="1392" spans="2:51" s="13" customFormat="1" ht="13.5">
      <c r="B1392" s="228"/>
      <c r="C1392" s="229"/>
      <c r="D1392" s="218" t="s">
        <v>192</v>
      </c>
      <c r="E1392" s="230" t="s">
        <v>34</v>
      </c>
      <c r="F1392" s="231" t="s">
        <v>1986</v>
      </c>
      <c r="G1392" s="229"/>
      <c r="H1392" s="232">
        <v>40.8</v>
      </c>
      <c r="I1392" s="233"/>
      <c r="J1392" s="229"/>
      <c r="K1392" s="229"/>
      <c r="L1392" s="234"/>
      <c r="M1392" s="235"/>
      <c r="N1392" s="236"/>
      <c r="O1392" s="236"/>
      <c r="P1392" s="236"/>
      <c r="Q1392" s="236"/>
      <c r="R1392" s="236"/>
      <c r="S1392" s="236"/>
      <c r="T1392" s="237"/>
      <c r="AT1392" s="238" t="s">
        <v>192</v>
      </c>
      <c r="AU1392" s="238" t="s">
        <v>89</v>
      </c>
      <c r="AV1392" s="13" t="s">
        <v>89</v>
      </c>
      <c r="AW1392" s="13" t="s">
        <v>41</v>
      </c>
      <c r="AX1392" s="13" t="s">
        <v>78</v>
      </c>
      <c r="AY1392" s="238" t="s">
        <v>183</v>
      </c>
    </row>
    <row r="1393" spans="2:51" s="14" customFormat="1" ht="13.5">
      <c r="B1393" s="239"/>
      <c r="C1393" s="240"/>
      <c r="D1393" s="252" t="s">
        <v>192</v>
      </c>
      <c r="E1393" s="262" t="s">
        <v>34</v>
      </c>
      <c r="F1393" s="263" t="s">
        <v>195</v>
      </c>
      <c r="G1393" s="240"/>
      <c r="H1393" s="264">
        <v>40.8</v>
      </c>
      <c r="I1393" s="244"/>
      <c r="J1393" s="240"/>
      <c r="K1393" s="240"/>
      <c r="L1393" s="245"/>
      <c r="M1393" s="246"/>
      <c r="N1393" s="247"/>
      <c r="O1393" s="247"/>
      <c r="P1393" s="247"/>
      <c r="Q1393" s="247"/>
      <c r="R1393" s="247"/>
      <c r="S1393" s="247"/>
      <c r="T1393" s="248"/>
      <c r="AT1393" s="249" t="s">
        <v>192</v>
      </c>
      <c r="AU1393" s="249" t="s">
        <v>89</v>
      </c>
      <c r="AV1393" s="14" t="s">
        <v>196</v>
      </c>
      <c r="AW1393" s="14" t="s">
        <v>41</v>
      </c>
      <c r="AX1393" s="14" t="s">
        <v>85</v>
      </c>
      <c r="AY1393" s="249" t="s">
        <v>183</v>
      </c>
    </row>
    <row r="1394" spans="2:65" s="1" customFormat="1" ht="16.5" customHeight="1">
      <c r="B1394" s="43"/>
      <c r="C1394" s="204" t="s">
        <v>1987</v>
      </c>
      <c r="D1394" s="204" t="s">
        <v>185</v>
      </c>
      <c r="E1394" s="205" t="s">
        <v>1988</v>
      </c>
      <c r="F1394" s="206" t="s">
        <v>1989</v>
      </c>
      <c r="G1394" s="207" t="s">
        <v>465</v>
      </c>
      <c r="H1394" s="208">
        <v>50.57</v>
      </c>
      <c r="I1394" s="209"/>
      <c r="J1394" s="210">
        <f>ROUND(I1394*H1394,2)</f>
        <v>0</v>
      </c>
      <c r="K1394" s="206" t="s">
        <v>34</v>
      </c>
      <c r="L1394" s="63"/>
      <c r="M1394" s="211" t="s">
        <v>34</v>
      </c>
      <c r="N1394" s="212" t="s">
        <v>49</v>
      </c>
      <c r="O1394" s="44"/>
      <c r="P1394" s="213">
        <f>O1394*H1394</f>
        <v>0</v>
      </c>
      <c r="Q1394" s="213">
        <v>0</v>
      </c>
      <c r="R1394" s="213">
        <f>Q1394*H1394</f>
        <v>0</v>
      </c>
      <c r="S1394" s="213">
        <v>0</v>
      </c>
      <c r="T1394" s="214">
        <f>S1394*H1394</f>
        <v>0</v>
      </c>
      <c r="AR1394" s="25" t="s">
        <v>282</v>
      </c>
      <c r="AT1394" s="25" t="s">
        <v>185</v>
      </c>
      <c r="AU1394" s="25" t="s">
        <v>89</v>
      </c>
      <c r="AY1394" s="25" t="s">
        <v>183</v>
      </c>
      <c r="BE1394" s="215">
        <f>IF(N1394="základní",J1394,0)</f>
        <v>0</v>
      </c>
      <c r="BF1394" s="215">
        <f>IF(N1394="snížená",J1394,0)</f>
        <v>0</v>
      </c>
      <c r="BG1394" s="215">
        <f>IF(N1394="zákl. přenesená",J1394,0)</f>
        <v>0</v>
      </c>
      <c r="BH1394" s="215">
        <f>IF(N1394="sníž. přenesená",J1394,0)</f>
        <v>0</v>
      </c>
      <c r="BI1394" s="215">
        <f>IF(N1394="nulová",J1394,0)</f>
        <v>0</v>
      </c>
      <c r="BJ1394" s="25" t="s">
        <v>85</v>
      </c>
      <c r="BK1394" s="215">
        <f>ROUND(I1394*H1394,2)</f>
        <v>0</v>
      </c>
      <c r="BL1394" s="25" t="s">
        <v>282</v>
      </c>
      <c r="BM1394" s="25" t="s">
        <v>1990</v>
      </c>
    </row>
    <row r="1395" spans="2:51" s="13" customFormat="1" ht="13.5">
      <c r="B1395" s="228"/>
      <c r="C1395" s="229"/>
      <c r="D1395" s="218" t="s">
        <v>192</v>
      </c>
      <c r="E1395" s="230" t="s">
        <v>34</v>
      </c>
      <c r="F1395" s="231" t="s">
        <v>1991</v>
      </c>
      <c r="G1395" s="229"/>
      <c r="H1395" s="232">
        <v>50.57</v>
      </c>
      <c r="I1395" s="233"/>
      <c r="J1395" s="229"/>
      <c r="K1395" s="229"/>
      <c r="L1395" s="234"/>
      <c r="M1395" s="235"/>
      <c r="N1395" s="236"/>
      <c r="O1395" s="236"/>
      <c r="P1395" s="236"/>
      <c r="Q1395" s="236"/>
      <c r="R1395" s="236"/>
      <c r="S1395" s="236"/>
      <c r="T1395" s="237"/>
      <c r="AT1395" s="238" t="s">
        <v>192</v>
      </c>
      <c r="AU1395" s="238" t="s">
        <v>89</v>
      </c>
      <c r="AV1395" s="13" t="s">
        <v>89</v>
      </c>
      <c r="AW1395" s="13" t="s">
        <v>41</v>
      </c>
      <c r="AX1395" s="13" t="s">
        <v>78</v>
      </c>
      <c r="AY1395" s="238" t="s">
        <v>183</v>
      </c>
    </row>
    <row r="1396" spans="2:51" s="14" customFormat="1" ht="13.5">
      <c r="B1396" s="239"/>
      <c r="C1396" s="240"/>
      <c r="D1396" s="252" t="s">
        <v>192</v>
      </c>
      <c r="E1396" s="262" t="s">
        <v>34</v>
      </c>
      <c r="F1396" s="263" t="s">
        <v>195</v>
      </c>
      <c r="G1396" s="240"/>
      <c r="H1396" s="264">
        <v>50.57</v>
      </c>
      <c r="I1396" s="244"/>
      <c r="J1396" s="240"/>
      <c r="K1396" s="240"/>
      <c r="L1396" s="245"/>
      <c r="M1396" s="246"/>
      <c r="N1396" s="247"/>
      <c r="O1396" s="247"/>
      <c r="P1396" s="247"/>
      <c r="Q1396" s="247"/>
      <c r="R1396" s="247"/>
      <c r="S1396" s="247"/>
      <c r="T1396" s="248"/>
      <c r="AT1396" s="249" t="s">
        <v>192</v>
      </c>
      <c r="AU1396" s="249" t="s">
        <v>89</v>
      </c>
      <c r="AV1396" s="14" t="s">
        <v>196</v>
      </c>
      <c r="AW1396" s="14" t="s">
        <v>41</v>
      </c>
      <c r="AX1396" s="14" t="s">
        <v>85</v>
      </c>
      <c r="AY1396" s="249" t="s">
        <v>183</v>
      </c>
    </row>
    <row r="1397" spans="2:65" s="1" customFormat="1" ht="25.5" customHeight="1">
      <c r="B1397" s="43"/>
      <c r="C1397" s="204" t="s">
        <v>1992</v>
      </c>
      <c r="D1397" s="204" t="s">
        <v>185</v>
      </c>
      <c r="E1397" s="205" t="s">
        <v>1993</v>
      </c>
      <c r="F1397" s="206" t="s">
        <v>1994</v>
      </c>
      <c r="G1397" s="207" t="s">
        <v>465</v>
      </c>
      <c r="H1397" s="208">
        <v>2.5</v>
      </c>
      <c r="I1397" s="209"/>
      <c r="J1397" s="210">
        <f>ROUND(I1397*H1397,2)</f>
        <v>0</v>
      </c>
      <c r="K1397" s="206" t="s">
        <v>189</v>
      </c>
      <c r="L1397" s="63"/>
      <c r="M1397" s="211" t="s">
        <v>34</v>
      </c>
      <c r="N1397" s="212" t="s">
        <v>49</v>
      </c>
      <c r="O1397" s="44"/>
      <c r="P1397" s="213">
        <f>O1397*H1397</f>
        <v>0</v>
      </c>
      <c r="Q1397" s="213">
        <v>0.00174</v>
      </c>
      <c r="R1397" s="213">
        <f>Q1397*H1397</f>
        <v>0.00435</v>
      </c>
      <c r="S1397" s="213">
        <v>0</v>
      </c>
      <c r="T1397" s="214">
        <f>S1397*H1397</f>
        <v>0</v>
      </c>
      <c r="AR1397" s="25" t="s">
        <v>282</v>
      </c>
      <c r="AT1397" s="25" t="s">
        <v>185</v>
      </c>
      <c r="AU1397" s="25" t="s">
        <v>89</v>
      </c>
      <c r="AY1397" s="25" t="s">
        <v>183</v>
      </c>
      <c r="BE1397" s="215">
        <f>IF(N1397="základní",J1397,0)</f>
        <v>0</v>
      </c>
      <c r="BF1397" s="215">
        <f>IF(N1397="snížená",J1397,0)</f>
        <v>0</v>
      </c>
      <c r="BG1397" s="215">
        <f>IF(N1397="zákl. přenesená",J1397,0)</f>
        <v>0</v>
      </c>
      <c r="BH1397" s="215">
        <f>IF(N1397="sníž. přenesená",J1397,0)</f>
        <v>0</v>
      </c>
      <c r="BI1397" s="215">
        <f>IF(N1397="nulová",J1397,0)</f>
        <v>0</v>
      </c>
      <c r="BJ1397" s="25" t="s">
        <v>85</v>
      </c>
      <c r="BK1397" s="215">
        <f>ROUND(I1397*H1397,2)</f>
        <v>0</v>
      </c>
      <c r="BL1397" s="25" t="s">
        <v>282</v>
      </c>
      <c r="BM1397" s="25" t="s">
        <v>1995</v>
      </c>
    </row>
    <row r="1398" spans="2:51" s="13" customFormat="1" ht="13.5">
      <c r="B1398" s="228"/>
      <c r="C1398" s="229"/>
      <c r="D1398" s="218" t="s">
        <v>192</v>
      </c>
      <c r="E1398" s="230" t="s">
        <v>34</v>
      </c>
      <c r="F1398" s="231" t="s">
        <v>1996</v>
      </c>
      <c r="G1398" s="229"/>
      <c r="H1398" s="232">
        <v>2.5</v>
      </c>
      <c r="I1398" s="233"/>
      <c r="J1398" s="229"/>
      <c r="K1398" s="229"/>
      <c r="L1398" s="234"/>
      <c r="M1398" s="235"/>
      <c r="N1398" s="236"/>
      <c r="O1398" s="236"/>
      <c r="P1398" s="236"/>
      <c r="Q1398" s="236"/>
      <c r="R1398" s="236"/>
      <c r="S1398" s="236"/>
      <c r="T1398" s="237"/>
      <c r="AT1398" s="238" t="s">
        <v>192</v>
      </c>
      <c r="AU1398" s="238" t="s">
        <v>89</v>
      </c>
      <c r="AV1398" s="13" t="s">
        <v>89</v>
      </c>
      <c r="AW1398" s="13" t="s">
        <v>41</v>
      </c>
      <c r="AX1398" s="13" t="s">
        <v>78</v>
      </c>
      <c r="AY1398" s="238" t="s">
        <v>183</v>
      </c>
    </row>
    <row r="1399" spans="2:51" s="14" customFormat="1" ht="13.5">
      <c r="B1399" s="239"/>
      <c r="C1399" s="240"/>
      <c r="D1399" s="252" t="s">
        <v>192</v>
      </c>
      <c r="E1399" s="262" t="s">
        <v>34</v>
      </c>
      <c r="F1399" s="263" t="s">
        <v>195</v>
      </c>
      <c r="G1399" s="240"/>
      <c r="H1399" s="264">
        <v>2.5</v>
      </c>
      <c r="I1399" s="244"/>
      <c r="J1399" s="240"/>
      <c r="K1399" s="240"/>
      <c r="L1399" s="245"/>
      <c r="M1399" s="246"/>
      <c r="N1399" s="247"/>
      <c r="O1399" s="247"/>
      <c r="P1399" s="247"/>
      <c r="Q1399" s="247"/>
      <c r="R1399" s="247"/>
      <c r="S1399" s="247"/>
      <c r="T1399" s="248"/>
      <c r="AT1399" s="249" t="s">
        <v>192</v>
      </c>
      <c r="AU1399" s="249" t="s">
        <v>89</v>
      </c>
      <c r="AV1399" s="14" t="s">
        <v>196</v>
      </c>
      <c r="AW1399" s="14" t="s">
        <v>41</v>
      </c>
      <c r="AX1399" s="14" t="s">
        <v>85</v>
      </c>
      <c r="AY1399" s="249" t="s">
        <v>183</v>
      </c>
    </row>
    <row r="1400" spans="2:65" s="1" customFormat="1" ht="25.5" customHeight="1">
      <c r="B1400" s="43"/>
      <c r="C1400" s="204" t="s">
        <v>1997</v>
      </c>
      <c r="D1400" s="204" t="s">
        <v>185</v>
      </c>
      <c r="E1400" s="205" t="s">
        <v>1998</v>
      </c>
      <c r="F1400" s="206" t="s">
        <v>1999</v>
      </c>
      <c r="G1400" s="207" t="s">
        <v>465</v>
      </c>
      <c r="H1400" s="208">
        <v>28</v>
      </c>
      <c r="I1400" s="209"/>
      <c r="J1400" s="210">
        <f>ROUND(I1400*H1400,2)</f>
        <v>0</v>
      </c>
      <c r="K1400" s="206" t="s">
        <v>34</v>
      </c>
      <c r="L1400" s="63"/>
      <c r="M1400" s="211" t="s">
        <v>34</v>
      </c>
      <c r="N1400" s="212" t="s">
        <v>49</v>
      </c>
      <c r="O1400" s="44"/>
      <c r="P1400" s="213">
        <f>O1400*H1400</f>
        <v>0</v>
      </c>
      <c r="Q1400" s="213">
        <v>0.00209</v>
      </c>
      <c r="R1400" s="213">
        <f>Q1400*H1400</f>
        <v>0.058519999999999996</v>
      </c>
      <c r="S1400" s="213">
        <v>0</v>
      </c>
      <c r="T1400" s="214">
        <f>S1400*H1400</f>
        <v>0</v>
      </c>
      <c r="AR1400" s="25" t="s">
        <v>282</v>
      </c>
      <c r="AT1400" s="25" t="s">
        <v>185</v>
      </c>
      <c r="AU1400" s="25" t="s">
        <v>89</v>
      </c>
      <c r="AY1400" s="25" t="s">
        <v>183</v>
      </c>
      <c r="BE1400" s="215">
        <f>IF(N1400="základní",J1400,0)</f>
        <v>0</v>
      </c>
      <c r="BF1400" s="215">
        <f>IF(N1400="snížená",J1400,0)</f>
        <v>0</v>
      </c>
      <c r="BG1400" s="215">
        <f>IF(N1400="zákl. přenesená",J1400,0)</f>
        <v>0</v>
      </c>
      <c r="BH1400" s="215">
        <f>IF(N1400="sníž. přenesená",J1400,0)</f>
        <v>0</v>
      </c>
      <c r="BI1400" s="215">
        <f>IF(N1400="nulová",J1400,0)</f>
        <v>0</v>
      </c>
      <c r="BJ1400" s="25" t="s">
        <v>85</v>
      </c>
      <c r="BK1400" s="215">
        <f>ROUND(I1400*H1400,2)</f>
        <v>0</v>
      </c>
      <c r="BL1400" s="25" t="s">
        <v>282</v>
      </c>
      <c r="BM1400" s="25" t="s">
        <v>2000</v>
      </c>
    </row>
    <row r="1401" spans="2:51" s="13" customFormat="1" ht="13.5">
      <c r="B1401" s="228"/>
      <c r="C1401" s="229"/>
      <c r="D1401" s="218" t="s">
        <v>192</v>
      </c>
      <c r="E1401" s="230" t="s">
        <v>34</v>
      </c>
      <c r="F1401" s="231" t="s">
        <v>2001</v>
      </c>
      <c r="G1401" s="229"/>
      <c r="H1401" s="232">
        <v>28</v>
      </c>
      <c r="I1401" s="233"/>
      <c r="J1401" s="229"/>
      <c r="K1401" s="229"/>
      <c r="L1401" s="234"/>
      <c r="M1401" s="235"/>
      <c r="N1401" s="236"/>
      <c r="O1401" s="236"/>
      <c r="P1401" s="236"/>
      <c r="Q1401" s="236"/>
      <c r="R1401" s="236"/>
      <c r="S1401" s="236"/>
      <c r="T1401" s="237"/>
      <c r="AT1401" s="238" t="s">
        <v>192</v>
      </c>
      <c r="AU1401" s="238" t="s">
        <v>89</v>
      </c>
      <c r="AV1401" s="13" t="s">
        <v>89</v>
      </c>
      <c r="AW1401" s="13" t="s">
        <v>41</v>
      </c>
      <c r="AX1401" s="13" t="s">
        <v>78</v>
      </c>
      <c r="AY1401" s="238" t="s">
        <v>183</v>
      </c>
    </row>
    <row r="1402" spans="2:51" s="14" customFormat="1" ht="13.5">
      <c r="B1402" s="239"/>
      <c r="C1402" s="240"/>
      <c r="D1402" s="252" t="s">
        <v>192</v>
      </c>
      <c r="E1402" s="262" t="s">
        <v>34</v>
      </c>
      <c r="F1402" s="263" t="s">
        <v>195</v>
      </c>
      <c r="G1402" s="240"/>
      <c r="H1402" s="264">
        <v>28</v>
      </c>
      <c r="I1402" s="244"/>
      <c r="J1402" s="240"/>
      <c r="K1402" s="240"/>
      <c r="L1402" s="245"/>
      <c r="M1402" s="246"/>
      <c r="N1402" s="247"/>
      <c r="O1402" s="247"/>
      <c r="P1402" s="247"/>
      <c r="Q1402" s="247"/>
      <c r="R1402" s="247"/>
      <c r="S1402" s="247"/>
      <c r="T1402" s="248"/>
      <c r="AT1402" s="249" t="s">
        <v>192</v>
      </c>
      <c r="AU1402" s="249" t="s">
        <v>89</v>
      </c>
      <c r="AV1402" s="14" t="s">
        <v>196</v>
      </c>
      <c r="AW1402" s="14" t="s">
        <v>41</v>
      </c>
      <c r="AX1402" s="14" t="s">
        <v>85</v>
      </c>
      <c r="AY1402" s="249" t="s">
        <v>183</v>
      </c>
    </row>
    <row r="1403" spans="2:65" s="1" customFormat="1" ht="25.5" customHeight="1">
      <c r="B1403" s="43"/>
      <c r="C1403" s="204" t="s">
        <v>2002</v>
      </c>
      <c r="D1403" s="204" t="s">
        <v>185</v>
      </c>
      <c r="E1403" s="205" t="s">
        <v>2003</v>
      </c>
      <c r="F1403" s="206" t="s">
        <v>2004</v>
      </c>
      <c r="G1403" s="207" t="s">
        <v>344</v>
      </c>
      <c r="H1403" s="208">
        <v>1</v>
      </c>
      <c r="I1403" s="209"/>
      <c r="J1403" s="210">
        <f>ROUND(I1403*H1403,2)</f>
        <v>0</v>
      </c>
      <c r="K1403" s="206" t="s">
        <v>189</v>
      </c>
      <c r="L1403" s="63"/>
      <c r="M1403" s="211" t="s">
        <v>34</v>
      </c>
      <c r="N1403" s="212" t="s">
        <v>49</v>
      </c>
      <c r="O1403" s="44"/>
      <c r="P1403" s="213">
        <f>O1403*H1403</f>
        <v>0</v>
      </c>
      <c r="Q1403" s="213">
        <v>0.00025</v>
      </c>
      <c r="R1403" s="213">
        <f>Q1403*H1403</f>
        <v>0.00025</v>
      </c>
      <c r="S1403" s="213">
        <v>0</v>
      </c>
      <c r="T1403" s="214">
        <f>S1403*H1403</f>
        <v>0</v>
      </c>
      <c r="AR1403" s="25" t="s">
        <v>282</v>
      </c>
      <c r="AT1403" s="25" t="s">
        <v>185</v>
      </c>
      <c r="AU1403" s="25" t="s">
        <v>89</v>
      </c>
      <c r="AY1403" s="25" t="s">
        <v>183</v>
      </c>
      <c r="BE1403" s="215">
        <f>IF(N1403="základní",J1403,0)</f>
        <v>0</v>
      </c>
      <c r="BF1403" s="215">
        <f>IF(N1403="snížená",J1403,0)</f>
        <v>0</v>
      </c>
      <c r="BG1403" s="215">
        <f>IF(N1403="zákl. přenesená",J1403,0)</f>
        <v>0</v>
      </c>
      <c r="BH1403" s="215">
        <f>IF(N1403="sníž. přenesená",J1403,0)</f>
        <v>0</v>
      </c>
      <c r="BI1403" s="215">
        <f>IF(N1403="nulová",J1403,0)</f>
        <v>0</v>
      </c>
      <c r="BJ1403" s="25" t="s">
        <v>85</v>
      </c>
      <c r="BK1403" s="215">
        <f>ROUND(I1403*H1403,2)</f>
        <v>0</v>
      </c>
      <c r="BL1403" s="25" t="s">
        <v>282</v>
      </c>
      <c r="BM1403" s="25" t="s">
        <v>2005</v>
      </c>
    </row>
    <row r="1404" spans="2:51" s="13" customFormat="1" ht="13.5">
      <c r="B1404" s="228"/>
      <c r="C1404" s="229"/>
      <c r="D1404" s="218" t="s">
        <v>192</v>
      </c>
      <c r="E1404" s="230" t="s">
        <v>34</v>
      </c>
      <c r="F1404" s="231" t="s">
        <v>85</v>
      </c>
      <c r="G1404" s="229"/>
      <c r="H1404" s="232">
        <v>1</v>
      </c>
      <c r="I1404" s="233"/>
      <c r="J1404" s="229"/>
      <c r="K1404" s="229"/>
      <c r="L1404" s="234"/>
      <c r="M1404" s="235"/>
      <c r="N1404" s="236"/>
      <c r="O1404" s="236"/>
      <c r="P1404" s="236"/>
      <c r="Q1404" s="236"/>
      <c r="R1404" s="236"/>
      <c r="S1404" s="236"/>
      <c r="T1404" s="237"/>
      <c r="AT1404" s="238" t="s">
        <v>192</v>
      </c>
      <c r="AU1404" s="238" t="s">
        <v>89</v>
      </c>
      <c r="AV1404" s="13" t="s">
        <v>89</v>
      </c>
      <c r="AW1404" s="13" t="s">
        <v>41</v>
      </c>
      <c r="AX1404" s="13" t="s">
        <v>78</v>
      </c>
      <c r="AY1404" s="238" t="s">
        <v>183</v>
      </c>
    </row>
    <row r="1405" spans="2:51" s="14" customFormat="1" ht="13.5">
      <c r="B1405" s="239"/>
      <c r="C1405" s="240"/>
      <c r="D1405" s="252" t="s">
        <v>192</v>
      </c>
      <c r="E1405" s="262" t="s">
        <v>34</v>
      </c>
      <c r="F1405" s="263" t="s">
        <v>195</v>
      </c>
      <c r="G1405" s="240"/>
      <c r="H1405" s="264">
        <v>1</v>
      </c>
      <c r="I1405" s="244"/>
      <c r="J1405" s="240"/>
      <c r="K1405" s="240"/>
      <c r="L1405" s="245"/>
      <c r="M1405" s="246"/>
      <c r="N1405" s="247"/>
      <c r="O1405" s="247"/>
      <c r="P1405" s="247"/>
      <c r="Q1405" s="247"/>
      <c r="R1405" s="247"/>
      <c r="S1405" s="247"/>
      <c r="T1405" s="248"/>
      <c r="AT1405" s="249" t="s">
        <v>192</v>
      </c>
      <c r="AU1405" s="249" t="s">
        <v>89</v>
      </c>
      <c r="AV1405" s="14" t="s">
        <v>196</v>
      </c>
      <c r="AW1405" s="14" t="s">
        <v>41</v>
      </c>
      <c r="AX1405" s="14" t="s">
        <v>85</v>
      </c>
      <c r="AY1405" s="249" t="s">
        <v>183</v>
      </c>
    </row>
    <row r="1406" spans="2:65" s="1" customFormat="1" ht="25.5" customHeight="1">
      <c r="B1406" s="43"/>
      <c r="C1406" s="204" t="s">
        <v>2006</v>
      </c>
      <c r="D1406" s="204" t="s">
        <v>185</v>
      </c>
      <c r="E1406" s="205" t="s">
        <v>2007</v>
      </c>
      <c r="F1406" s="206" t="s">
        <v>2008</v>
      </c>
      <c r="G1406" s="207" t="s">
        <v>344</v>
      </c>
      <c r="H1406" s="208">
        <v>2</v>
      </c>
      <c r="I1406" s="209"/>
      <c r="J1406" s="210">
        <f>ROUND(I1406*H1406,2)</f>
        <v>0</v>
      </c>
      <c r="K1406" s="206" t="s">
        <v>34</v>
      </c>
      <c r="L1406" s="63"/>
      <c r="M1406" s="211" t="s">
        <v>34</v>
      </c>
      <c r="N1406" s="212" t="s">
        <v>49</v>
      </c>
      <c r="O1406" s="44"/>
      <c r="P1406" s="213">
        <f>O1406*H1406</f>
        <v>0</v>
      </c>
      <c r="Q1406" s="213">
        <v>0.00025</v>
      </c>
      <c r="R1406" s="213">
        <f>Q1406*H1406</f>
        <v>0.0005</v>
      </c>
      <c r="S1406" s="213">
        <v>0</v>
      </c>
      <c r="T1406" s="214">
        <f>S1406*H1406</f>
        <v>0</v>
      </c>
      <c r="AR1406" s="25" t="s">
        <v>282</v>
      </c>
      <c r="AT1406" s="25" t="s">
        <v>185</v>
      </c>
      <c r="AU1406" s="25" t="s">
        <v>89</v>
      </c>
      <c r="AY1406" s="25" t="s">
        <v>183</v>
      </c>
      <c r="BE1406" s="215">
        <f>IF(N1406="základní",J1406,0)</f>
        <v>0</v>
      </c>
      <c r="BF1406" s="215">
        <f>IF(N1406="snížená",J1406,0)</f>
        <v>0</v>
      </c>
      <c r="BG1406" s="215">
        <f>IF(N1406="zákl. přenesená",J1406,0)</f>
        <v>0</v>
      </c>
      <c r="BH1406" s="215">
        <f>IF(N1406="sníž. přenesená",J1406,0)</f>
        <v>0</v>
      </c>
      <c r="BI1406" s="215">
        <f>IF(N1406="nulová",J1406,0)</f>
        <v>0</v>
      </c>
      <c r="BJ1406" s="25" t="s">
        <v>85</v>
      </c>
      <c r="BK1406" s="215">
        <f>ROUND(I1406*H1406,2)</f>
        <v>0</v>
      </c>
      <c r="BL1406" s="25" t="s">
        <v>282</v>
      </c>
      <c r="BM1406" s="25" t="s">
        <v>2009</v>
      </c>
    </row>
    <row r="1407" spans="2:51" s="13" customFormat="1" ht="13.5">
      <c r="B1407" s="228"/>
      <c r="C1407" s="229"/>
      <c r="D1407" s="218" t="s">
        <v>192</v>
      </c>
      <c r="E1407" s="230" t="s">
        <v>34</v>
      </c>
      <c r="F1407" s="231" t="s">
        <v>89</v>
      </c>
      <c r="G1407" s="229"/>
      <c r="H1407" s="232">
        <v>2</v>
      </c>
      <c r="I1407" s="233"/>
      <c r="J1407" s="229"/>
      <c r="K1407" s="229"/>
      <c r="L1407" s="234"/>
      <c r="M1407" s="235"/>
      <c r="N1407" s="236"/>
      <c r="O1407" s="236"/>
      <c r="P1407" s="236"/>
      <c r="Q1407" s="236"/>
      <c r="R1407" s="236"/>
      <c r="S1407" s="236"/>
      <c r="T1407" s="237"/>
      <c r="AT1407" s="238" t="s">
        <v>192</v>
      </c>
      <c r="AU1407" s="238" t="s">
        <v>89</v>
      </c>
      <c r="AV1407" s="13" t="s">
        <v>89</v>
      </c>
      <c r="AW1407" s="13" t="s">
        <v>41</v>
      </c>
      <c r="AX1407" s="13" t="s">
        <v>78</v>
      </c>
      <c r="AY1407" s="238" t="s">
        <v>183</v>
      </c>
    </row>
    <row r="1408" spans="2:51" s="14" customFormat="1" ht="13.5">
      <c r="B1408" s="239"/>
      <c r="C1408" s="240"/>
      <c r="D1408" s="252" t="s">
        <v>192</v>
      </c>
      <c r="E1408" s="262" t="s">
        <v>34</v>
      </c>
      <c r="F1408" s="263" t="s">
        <v>195</v>
      </c>
      <c r="G1408" s="240"/>
      <c r="H1408" s="264">
        <v>2</v>
      </c>
      <c r="I1408" s="244"/>
      <c r="J1408" s="240"/>
      <c r="K1408" s="240"/>
      <c r="L1408" s="245"/>
      <c r="M1408" s="246"/>
      <c r="N1408" s="247"/>
      <c r="O1408" s="247"/>
      <c r="P1408" s="247"/>
      <c r="Q1408" s="247"/>
      <c r="R1408" s="247"/>
      <c r="S1408" s="247"/>
      <c r="T1408" s="248"/>
      <c r="AT1408" s="249" t="s">
        <v>192</v>
      </c>
      <c r="AU1408" s="249" t="s">
        <v>89</v>
      </c>
      <c r="AV1408" s="14" t="s">
        <v>196</v>
      </c>
      <c r="AW1408" s="14" t="s">
        <v>41</v>
      </c>
      <c r="AX1408" s="14" t="s">
        <v>85</v>
      </c>
      <c r="AY1408" s="249" t="s">
        <v>183</v>
      </c>
    </row>
    <row r="1409" spans="2:65" s="1" customFormat="1" ht="25.5" customHeight="1">
      <c r="B1409" s="43"/>
      <c r="C1409" s="204" t="s">
        <v>2010</v>
      </c>
      <c r="D1409" s="204" t="s">
        <v>185</v>
      </c>
      <c r="E1409" s="205" t="s">
        <v>2011</v>
      </c>
      <c r="F1409" s="206" t="s">
        <v>2012</v>
      </c>
      <c r="G1409" s="207" t="s">
        <v>465</v>
      </c>
      <c r="H1409" s="208">
        <v>20</v>
      </c>
      <c r="I1409" s="209"/>
      <c r="J1409" s="210">
        <f>ROUND(I1409*H1409,2)</f>
        <v>0</v>
      </c>
      <c r="K1409" s="206" t="s">
        <v>34</v>
      </c>
      <c r="L1409" s="63"/>
      <c r="M1409" s="211" t="s">
        <v>34</v>
      </c>
      <c r="N1409" s="212" t="s">
        <v>49</v>
      </c>
      <c r="O1409" s="44"/>
      <c r="P1409" s="213">
        <f>O1409*H1409</f>
        <v>0</v>
      </c>
      <c r="Q1409" s="213">
        <v>0.00286</v>
      </c>
      <c r="R1409" s="213">
        <f>Q1409*H1409</f>
        <v>0.0572</v>
      </c>
      <c r="S1409" s="213">
        <v>0</v>
      </c>
      <c r="T1409" s="214">
        <f>S1409*H1409</f>
        <v>0</v>
      </c>
      <c r="AR1409" s="25" t="s">
        <v>282</v>
      </c>
      <c r="AT1409" s="25" t="s">
        <v>185</v>
      </c>
      <c r="AU1409" s="25" t="s">
        <v>89</v>
      </c>
      <c r="AY1409" s="25" t="s">
        <v>183</v>
      </c>
      <c r="BE1409" s="215">
        <f>IF(N1409="základní",J1409,0)</f>
        <v>0</v>
      </c>
      <c r="BF1409" s="215">
        <f>IF(N1409="snížená",J1409,0)</f>
        <v>0</v>
      </c>
      <c r="BG1409" s="215">
        <f>IF(N1409="zákl. přenesená",J1409,0)</f>
        <v>0</v>
      </c>
      <c r="BH1409" s="215">
        <f>IF(N1409="sníž. přenesená",J1409,0)</f>
        <v>0</v>
      </c>
      <c r="BI1409" s="215">
        <f>IF(N1409="nulová",J1409,0)</f>
        <v>0</v>
      </c>
      <c r="BJ1409" s="25" t="s">
        <v>85</v>
      </c>
      <c r="BK1409" s="215">
        <f>ROUND(I1409*H1409,2)</f>
        <v>0</v>
      </c>
      <c r="BL1409" s="25" t="s">
        <v>282</v>
      </c>
      <c r="BM1409" s="25" t="s">
        <v>2013</v>
      </c>
    </row>
    <row r="1410" spans="2:51" s="13" customFormat="1" ht="13.5">
      <c r="B1410" s="228"/>
      <c r="C1410" s="229"/>
      <c r="D1410" s="218" t="s">
        <v>192</v>
      </c>
      <c r="E1410" s="230" t="s">
        <v>34</v>
      </c>
      <c r="F1410" s="231" t="s">
        <v>2014</v>
      </c>
      <c r="G1410" s="229"/>
      <c r="H1410" s="232">
        <v>20</v>
      </c>
      <c r="I1410" s="233"/>
      <c r="J1410" s="229"/>
      <c r="K1410" s="229"/>
      <c r="L1410" s="234"/>
      <c r="M1410" s="235"/>
      <c r="N1410" s="236"/>
      <c r="O1410" s="236"/>
      <c r="P1410" s="236"/>
      <c r="Q1410" s="236"/>
      <c r="R1410" s="236"/>
      <c r="S1410" s="236"/>
      <c r="T1410" s="237"/>
      <c r="AT1410" s="238" t="s">
        <v>192</v>
      </c>
      <c r="AU1410" s="238" t="s">
        <v>89</v>
      </c>
      <c r="AV1410" s="13" t="s">
        <v>89</v>
      </c>
      <c r="AW1410" s="13" t="s">
        <v>41</v>
      </c>
      <c r="AX1410" s="13" t="s">
        <v>78</v>
      </c>
      <c r="AY1410" s="238" t="s">
        <v>183</v>
      </c>
    </row>
    <row r="1411" spans="2:51" s="14" customFormat="1" ht="13.5">
      <c r="B1411" s="239"/>
      <c r="C1411" s="240"/>
      <c r="D1411" s="252" t="s">
        <v>192</v>
      </c>
      <c r="E1411" s="262" t="s">
        <v>34</v>
      </c>
      <c r="F1411" s="263" t="s">
        <v>195</v>
      </c>
      <c r="G1411" s="240"/>
      <c r="H1411" s="264">
        <v>20</v>
      </c>
      <c r="I1411" s="244"/>
      <c r="J1411" s="240"/>
      <c r="K1411" s="240"/>
      <c r="L1411" s="245"/>
      <c r="M1411" s="246"/>
      <c r="N1411" s="247"/>
      <c r="O1411" s="247"/>
      <c r="P1411" s="247"/>
      <c r="Q1411" s="247"/>
      <c r="R1411" s="247"/>
      <c r="S1411" s="247"/>
      <c r="T1411" s="248"/>
      <c r="AT1411" s="249" t="s">
        <v>192</v>
      </c>
      <c r="AU1411" s="249" t="s">
        <v>89</v>
      </c>
      <c r="AV1411" s="14" t="s">
        <v>196</v>
      </c>
      <c r="AW1411" s="14" t="s">
        <v>41</v>
      </c>
      <c r="AX1411" s="14" t="s">
        <v>85</v>
      </c>
      <c r="AY1411" s="249" t="s">
        <v>183</v>
      </c>
    </row>
    <row r="1412" spans="2:65" s="1" customFormat="1" ht="25.5" customHeight="1">
      <c r="B1412" s="43"/>
      <c r="C1412" s="204" t="s">
        <v>2015</v>
      </c>
      <c r="D1412" s="204" t="s">
        <v>185</v>
      </c>
      <c r="E1412" s="205" t="s">
        <v>2016</v>
      </c>
      <c r="F1412" s="206" t="s">
        <v>2017</v>
      </c>
      <c r="G1412" s="207" t="s">
        <v>465</v>
      </c>
      <c r="H1412" s="208">
        <v>4</v>
      </c>
      <c r="I1412" s="209"/>
      <c r="J1412" s="210">
        <f>ROUND(I1412*H1412,2)</f>
        <v>0</v>
      </c>
      <c r="K1412" s="206" t="s">
        <v>34</v>
      </c>
      <c r="L1412" s="63"/>
      <c r="M1412" s="211" t="s">
        <v>34</v>
      </c>
      <c r="N1412" s="212" t="s">
        <v>49</v>
      </c>
      <c r="O1412" s="44"/>
      <c r="P1412" s="213">
        <f>O1412*H1412</f>
        <v>0</v>
      </c>
      <c r="Q1412" s="213">
        <v>0</v>
      </c>
      <c r="R1412" s="213">
        <f>Q1412*H1412</f>
        <v>0</v>
      </c>
      <c r="S1412" s="213">
        <v>0</v>
      </c>
      <c r="T1412" s="214">
        <f>S1412*H1412</f>
        <v>0</v>
      </c>
      <c r="AR1412" s="25" t="s">
        <v>282</v>
      </c>
      <c r="AT1412" s="25" t="s">
        <v>185</v>
      </c>
      <c r="AU1412" s="25" t="s">
        <v>89</v>
      </c>
      <c r="AY1412" s="25" t="s">
        <v>183</v>
      </c>
      <c r="BE1412" s="215">
        <f>IF(N1412="základní",J1412,0)</f>
        <v>0</v>
      </c>
      <c r="BF1412" s="215">
        <f>IF(N1412="snížená",J1412,0)</f>
        <v>0</v>
      </c>
      <c r="BG1412" s="215">
        <f>IF(N1412="zákl. přenesená",J1412,0)</f>
        <v>0</v>
      </c>
      <c r="BH1412" s="215">
        <f>IF(N1412="sníž. přenesená",J1412,0)</f>
        <v>0</v>
      </c>
      <c r="BI1412" s="215">
        <f>IF(N1412="nulová",J1412,0)</f>
        <v>0</v>
      </c>
      <c r="BJ1412" s="25" t="s">
        <v>85</v>
      </c>
      <c r="BK1412" s="215">
        <f>ROUND(I1412*H1412,2)</f>
        <v>0</v>
      </c>
      <c r="BL1412" s="25" t="s">
        <v>282</v>
      </c>
      <c r="BM1412" s="25" t="s">
        <v>2018</v>
      </c>
    </row>
    <row r="1413" spans="2:65" s="1" customFormat="1" ht="25.5" customHeight="1">
      <c r="B1413" s="43"/>
      <c r="C1413" s="204" t="s">
        <v>2019</v>
      </c>
      <c r="D1413" s="204" t="s">
        <v>185</v>
      </c>
      <c r="E1413" s="205" t="s">
        <v>2020</v>
      </c>
      <c r="F1413" s="206" t="s">
        <v>2021</v>
      </c>
      <c r="G1413" s="207" t="s">
        <v>344</v>
      </c>
      <c r="H1413" s="208">
        <v>2</v>
      </c>
      <c r="I1413" s="209"/>
      <c r="J1413" s="210">
        <f>ROUND(I1413*H1413,2)</f>
        <v>0</v>
      </c>
      <c r="K1413" s="206" t="s">
        <v>189</v>
      </c>
      <c r="L1413" s="63"/>
      <c r="M1413" s="211" t="s">
        <v>34</v>
      </c>
      <c r="N1413" s="212" t="s">
        <v>49</v>
      </c>
      <c r="O1413" s="44"/>
      <c r="P1413" s="213">
        <f>O1413*H1413</f>
        <v>0</v>
      </c>
      <c r="Q1413" s="213">
        <v>0</v>
      </c>
      <c r="R1413" s="213">
        <f>Q1413*H1413</f>
        <v>0</v>
      </c>
      <c r="S1413" s="213">
        <v>0</v>
      </c>
      <c r="T1413" s="214">
        <f>S1413*H1413</f>
        <v>0</v>
      </c>
      <c r="AR1413" s="25" t="s">
        <v>282</v>
      </c>
      <c r="AT1413" s="25" t="s">
        <v>185</v>
      </c>
      <c r="AU1413" s="25" t="s">
        <v>89</v>
      </c>
      <c r="AY1413" s="25" t="s">
        <v>183</v>
      </c>
      <c r="BE1413" s="215">
        <f>IF(N1413="základní",J1413,0)</f>
        <v>0</v>
      </c>
      <c r="BF1413" s="215">
        <f>IF(N1413="snížená",J1413,0)</f>
        <v>0</v>
      </c>
      <c r="BG1413" s="215">
        <f>IF(N1413="zákl. přenesená",J1413,0)</f>
        <v>0</v>
      </c>
      <c r="BH1413" s="215">
        <f>IF(N1413="sníž. přenesená",J1413,0)</f>
        <v>0</v>
      </c>
      <c r="BI1413" s="215">
        <f>IF(N1413="nulová",J1413,0)</f>
        <v>0</v>
      </c>
      <c r="BJ1413" s="25" t="s">
        <v>85</v>
      </c>
      <c r="BK1413" s="215">
        <f>ROUND(I1413*H1413,2)</f>
        <v>0</v>
      </c>
      <c r="BL1413" s="25" t="s">
        <v>282</v>
      </c>
      <c r="BM1413" s="25" t="s">
        <v>2022</v>
      </c>
    </row>
    <row r="1414" spans="2:51" s="13" customFormat="1" ht="13.5">
      <c r="B1414" s="228"/>
      <c r="C1414" s="229"/>
      <c r="D1414" s="218" t="s">
        <v>192</v>
      </c>
      <c r="E1414" s="230" t="s">
        <v>34</v>
      </c>
      <c r="F1414" s="231" t="s">
        <v>89</v>
      </c>
      <c r="G1414" s="229"/>
      <c r="H1414" s="232">
        <v>2</v>
      </c>
      <c r="I1414" s="233"/>
      <c r="J1414" s="229"/>
      <c r="K1414" s="229"/>
      <c r="L1414" s="234"/>
      <c r="M1414" s="235"/>
      <c r="N1414" s="236"/>
      <c r="O1414" s="236"/>
      <c r="P1414" s="236"/>
      <c r="Q1414" s="236"/>
      <c r="R1414" s="236"/>
      <c r="S1414" s="236"/>
      <c r="T1414" s="237"/>
      <c r="AT1414" s="238" t="s">
        <v>192</v>
      </c>
      <c r="AU1414" s="238" t="s">
        <v>89</v>
      </c>
      <c r="AV1414" s="13" t="s">
        <v>89</v>
      </c>
      <c r="AW1414" s="13" t="s">
        <v>41</v>
      </c>
      <c r="AX1414" s="13" t="s">
        <v>78</v>
      </c>
      <c r="AY1414" s="238" t="s">
        <v>183</v>
      </c>
    </row>
    <row r="1415" spans="2:51" s="14" customFormat="1" ht="13.5">
      <c r="B1415" s="239"/>
      <c r="C1415" s="240"/>
      <c r="D1415" s="252" t="s">
        <v>192</v>
      </c>
      <c r="E1415" s="262" t="s">
        <v>34</v>
      </c>
      <c r="F1415" s="263" t="s">
        <v>195</v>
      </c>
      <c r="G1415" s="240"/>
      <c r="H1415" s="264">
        <v>2</v>
      </c>
      <c r="I1415" s="244"/>
      <c r="J1415" s="240"/>
      <c r="K1415" s="240"/>
      <c r="L1415" s="245"/>
      <c r="M1415" s="246"/>
      <c r="N1415" s="247"/>
      <c r="O1415" s="247"/>
      <c r="P1415" s="247"/>
      <c r="Q1415" s="247"/>
      <c r="R1415" s="247"/>
      <c r="S1415" s="247"/>
      <c r="T1415" s="248"/>
      <c r="AT1415" s="249" t="s">
        <v>192</v>
      </c>
      <c r="AU1415" s="249" t="s">
        <v>89</v>
      </c>
      <c r="AV1415" s="14" t="s">
        <v>196</v>
      </c>
      <c r="AW1415" s="14" t="s">
        <v>41</v>
      </c>
      <c r="AX1415" s="14" t="s">
        <v>85</v>
      </c>
      <c r="AY1415" s="249" t="s">
        <v>183</v>
      </c>
    </row>
    <row r="1416" spans="2:65" s="1" customFormat="1" ht="25.5" customHeight="1">
      <c r="B1416" s="43"/>
      <c r="C1416" s="265" t="s">
        <v>2023</v>
      </c>
      <c r="D1416" s="265" t="s">
        <v>418</v>
      </c>
      <c r="E1416" s="266" t="s">
        <v>2024</v>
      </c>
      <c r="F1416" s="267" t="s">
        <v>2025</v>
      </c>
      <c r="G1416" s="268" t="s">
        <v>344</v>
      </c>
      <c r="H1416" s="269">
        <v>2</v>
      </c>
      <c r="I1416" s="270"/>
      <c r="J1416" s="271">
        <f>ROUND(I1416*H1416,2)</f>
        <v>0</v>
      </c>
      <c r="K1416" s="267" t="s">
        <v>189</v>
      </c>
      <c r="L1416" s="272"/>
      <c r="M1416" s="273" t="s">
        <v>34</v>
      </c>
      <c r="N1416" s="274" t="s">
        <v>49</v>
      </c>
      <c r="O1416" s="44"/>
      <c r="P1416" s="213">
        <f>O1416*H1416</f>
        <v>0</v>
      </c>
      <c r="Q1416" s="213">
        <v>0.0056</v>
      </c>
      <c r="R1416" s="213">
        <f>Q1416*H1416</f>
        <v>0.0112</v>
      </c>
      <c r="S1416" s="213">
        <v>0</v>
      </c>
      <c r="T1416" s="214">
        <f>S1416*H1416</f>
        <v>0</v>
      </c>
      <c r="AR1416" s="25" t="s">
        <v>388</v>
      </c>
      <c r="AT1416" s="25" t="s">
        <v>418</v>
      </c>
      <c r="AU1416" s="25" t="s">
        <v>89</v>
      </c>
      <c r="AY1416" s="25" t="s">
        <v>183</v>
      </c>
      <c r="BE1416" s="215">
        <f>IF(N1416="základní",J1416,0)</f>
        <v>0</v>
      </c>
      <c r="BF1416" s="215">
        <f>IF(N1416="snížená",J1416,0)</f>
        <v>0</v>
      </c>
      <c r="BG1416" s="215">
        <f>IF(N1416="zákl. přenesená",J1416,0)</f>
        <v>0</v>
      </c>
      <c r="BH1416" s="215">
        <f>IF(N1416="sníž. přenesená",J1416,0)</f>
        <v>0</v>
      </c>
      <c r="BI1416" s="215">
        <f>IF(N1416="nulová",J1416,0)</f>
        <v>0</v>
      </c>
      <c r="BJ1416" s="25" t="s">
        <v>85</v>
      </c>
      <c r="BK1416" s="215">
        <f>ROUND(I1416*H1416,2)</f>
        <v>0</v>
      </c>
      <c r="BL1416" s="25" t="s">
        <v>282</v>
      </c>
      <c r="BM1416" s="25" t="s">
        <v>2026</v>
      </c>
    </row>
    <row r="1417" spans="2:65" s="1" customFormat="1" ht="38.25" customHeight="1">
      <c r="B1417" s="43"/>
      <c r="C1417" s="204" t="s">
        <v>2027</v>
      </c>
      <c r="D1417" s="204" t="s">
        <v>185</v>
      </c>
      <c r="E1417" s="205" t="s">
        <v>2028</v>
      </c>
      <c r="F1417" s="206" t="s">
        <v>2029</v>
      </c>
      <c r="G1417" s="207" t="s">
        <v>1510</v>
      </c>
      <c r="H1417" s="279"/>
      <c r="I1417" s="381">
        <f>SUM(J1376:J1416)/100</f>
        <v>0</v>
      </c>
      <c r="J1417" s="210">
        <f>ROUND(I1417*H1417,2)</f>
        <v>0</v>
      </c>
      <c r="K1417" s="206" t="s">
        <v>189</v>
      </c>
      <c r="L1417" s="63"/>
      <c r="M1417" s="211" t="s">
        <v>34</v>
      </c>
      <c r="N1417" s="212" t="s">
        <v>49</v>
      </c>
      <c r="O1417" s="44"/>
      <c r="P1417" s="213">
        <f>O1417*H1417</f>
        <v>0</v>
      </c>
      <c r="Q1417" s="213">
        <v>0</v>
      </c>
      <c r="R1417" s="213">
        <f>Q1417*H1417</f>
        <v>0</v>
      </c>
      <c r="S1417" s="213">
        <v>0</v>
      </c>
      <c r="T1417" s="214">
        <f>S1417*H1417</f>
        <v>0</v>
      </c>
      <c r="AR1417" s="25" t="s">
        <v>282</v>
      </c>
      <c r="AT1417" s="25" t="s">
        <v>185</v>
      </c>
      <c r="AU1417" s="25" t="s">
        <v>89</v>
      </c>
      <c r="AY1417" s="25" t="s">
        <v>183</v>
      </c>
      <c r="BE1417" s="215">
        <f>IF(N1417="základní",J1417,0)</f>
        <v>0</v>
      </c>
      <c r="BF1417" s="215">
        <f>IF(N1417="snížená",J1417,0)</f>
        <v>0</v>
      </c>
      <c r="BG1417" s="215">
        <f>IF(N1417="zákl. přenesená",J1417,0)</f>
        <v>0</v>
      </c>
      <c r="BH1417" s="215">
        <f>IF(N1417="sníž. přenesená",J1417,0)</f>
        <v>0</v>
      </c>
      <c r="BI1417" s="215">
        <f>IF(N1417="nulová",J1417,0)</f>
        <v>0</v>
      </c>
      <c r="BJ1417" s="25" t="s">
        <v>85</v>
      </c>
      <c r="BK1417" s="215">
        <f>ROUND(I1417*H1417,2)</f>
        <v>0</v>
      </c>
      <c r="BL1417" s="25" t="s">
        <v>282</v>
      </c>
      <c r="BM1417" s="25" t="s">
        <v>2030</v>
      </c>
    </row>
    <row r="1418" spans="2:63" s="11" customFormat="1" ht="29.85" customHeight="1">
      <c r="B1418" s="187"/>
      <c r="C1418" s="188"/>
      <c r="D1418" s="201" t="s">
        <v>77</v>
      </c>
      <c r="E1418" s="202" t="s">
        <v>2031</v>
      </c>
      <c r="F1418" s="202" t="s">
        <v>2032</v>
      </c>
      <c r="G1418" s="188"/>
      <c r="H1418" s="188"/>
      <c r="I1418" s="191"/>
      <c r="J1418" s="203">
        <f>BK1418</f>
        <v>0</v>
      </c>
      <c r="K1418" s="188"/>
      <c r="L1418" s="193"/>
      <c r="M1418" s="194"/>
      <c r="N1418" s="195"/>
      <c r="O1418" s="195"/>
      <c r="P1418" s="196">
        <f>SUM(P1419:P1514)</f>
        <v>0</v>
      </c>
      <c r="Q1418" s="195"/>
      <c r="R1418" s="196">
        <f>SUM(R1419:R1514)</f>
        <v>1.7786825</v>
      </c>
      <c r="S1418" s="195"/>
      <c r="T1418" s="197">
        <f>SUM(T1419:T1514)</f>
        <v>0</v>
      </c>
      <c r="AR1418" s="198" t="s">
        <v>89</v>
      </c>
      <c r="AT1418" s="199" t="s">
        <v>77</v>
      </c>
      <c r="AU1418" s="199" t="s">
        <v>85</v>
      </c>
      <c r="AY1418" s="198" t="s">
        <v>183</v>
      </c>
      <c r="BK1418" s="200">
        <f>SUM(BK1419:BK1514)</f>
        <v>0</v>
      </c>
    </row>
    <row r="1419" spans="2:65" s="1" customFormat="1" ht="16.5" customHeight="1">
      <c r="B1419" s="43"/>
      <c r="C1419" s="204" t="s">
        <v>2033</v>
      </c>
      <c r="D1419" s="204" t="s">
        <v>185</v>
      </c>
      <c r="E1419" s="205" t="s">
        <v>2034</v>
      </c>
      <c r="F1419" s="206" t="s">
        <v>2035</v>
      </c>
      <c r="G1419" s="207" t="s">
        <v>344</v>
      </c>
      <c r="H1419" s="208">
        <v>1</v>
      </c>
      <c r="I1419" s="209"/>
      <c r="J1419" s="210">
        <f>ROUND(I1419*H1419,2)</f>
        <v>0</v>
      </c>
      <c r="K1419" s="206" t="s">
        <v>189</v>
      </c>
      <c r="L1419" s="63"/>
      <c r="M1419" s="211" t="s">
        <v>34</v>
      </c>
      <c r="N1419" s="212" t="s">
        <v>49</v>
      </c>
      <c r="O1419" s="44"/>
      <c r="P1419" s="213">
        <f>O1419*H1419</f>
        <v>0</v>
      </c>
      <c r="Q1419" s="213">
        <v>0.00042</v>
      </c>
      <c r="R1419" s="213">
        <f>Q1419*H1419</f>
        <v>0.00042</v>
      </c>
      <c r="S1419" s="213">
        <v>0</v>
      </c>
      <c r="T1419" s="214">
        <f>S1419*H1419</f>
        <v>0</v>
      </c>
      <c r="AR1419" s="25" t="s">
        <v>282</v>
      </c>
      <c r="AT1419" s="25" t="s">
        <v>185</v>
      </c>
      <c r="AU1419" s="25" t="s">
        <v>89</v>
      </c>
      <c r="AY1419" s="25" t="s">
        <v>183</v>
      </c>
      <c r="BE1419" s="215">
        <f>IF(N1419="základní",J1419,0)</f>
        <v>0</v>
      </c>
      <c r="BF1419" s="215">
        <f>IF(N1419="snížená",J1419,0)</f>
        <v>0</v>
      </c>
      <c r="BG1419" s="215">
        <f>IF(N1419="zákl. přenesená",J1419,0)</f>
        <v>0</v>
      </c>
      <c r="BH1419" s="215">
        <f>IF(N1419="sníž. přenesená",J1419,0)</f>
        <v>0</v>
      </c>
      <c r="BI1419" s="215">
        <f>IF(N1419="nulová",J1419,0)</f>
        <v>0</v>
      </c>
      <c r="BJ1419" s="25" t="s">
        <v>85</v>
      </c>
      <c r="BK1419" s="215">
        <f>ROUND(I1419*H1419,2)</f>
        <v>0</v>
      </c>
      <c r="BL1419" s="25" t="s">
        <v>282</v>
      </c>
      <c r="BM1419" s="25" t="s">
        <v>2036</v>
      </c>
    </row>
    <row r="1420" spans="2:51" s="13" customFormat="1" ht="13.5">
      <c r="B1420" s="228"/>
      <c r="C1420" s="229"/>
      <c r="D1420" s="218" t="s">
        <v>192</v>
      </c>
      <c r="E1420" s="230" t="s">
        <v>34</v>
      </c>
      <c r="F1420" s="231" t="s">
        <v>2037</v>
      </c>
      <c r="G1420" s="229"/>
      <c r="H1420" s="232">
        <v>1</v>
      </c>
      <c r="I1420" s="233"/>
      <c r="J1420" s="229"/>
      <c r="K1420" s="229"/>
      <c r="L1420" s="234"/>
      <c r="M1420" s="235"/>
      <c r="N1420" s="236"/>
      <c r="O1420" s="236"/>
      <c r="P1420" s="236"/>
      <c r="Q1420" s="236"/>
      <c r="R1420" s="236"/>
      <c r="S1420" s="236"/>
      <c r="T1420" s="237"/>
      <c r="AT1420" s="238" t="s">
        <v>192</v>
      </c>
      <c r="AU1420" s="238" t="s">
        <v>89</v>
      </c>
      <c r="AV1420" s="13" t="s">
        <v>89</v>
      </c>
      <c r="AW1420" s="13" t="s">
        <v>41</v>
      </c>
      <c r="AX1420" s="13" t="s">
        <v>78</v>
      </c>
      <c r="AY1420" s="238" t="s">
        <v>183</v>
      </c>
    </row>
    <row r="1421" spans="2:51" s="14" customFormat="1" ht="13.5">
      <c r="B1421" s="239"/>
      <c r="C1421" s="240"/>
      <c r="D1421" s="252" t="s">
        <v>192</v>
      </c>
      <c r="E1421" s="262" t="s">
        <v>34</v>
      </c>
      <c r="F1421" s="263" t="s">
        <v>195</v>
      </c>
      <c r="G1421" s="240"/>
      <c r="H1421" s="264">
        <v>1</v>
      </c>
      <c r="I1421" s="244"/>
      <c r="J1421" s="240"/>
      <c r="K1421" s="240"/>
      <c r="L1421" s="245"/>
      <c r="M1421" s="246"/>
      <c r="N1421" s="247"/>
      <c r="O1421" s="247"/>
      <c r="P1421" s="247"/>
      <c r="Q1421" s="247"/>
      <c r="R1421" s="247"/>
      <c r="S1421" s="247"/>
      <c r="T1421" s="248"/>
      <c r="AT1421" s="249" t="s">
        <v>192</v>
      </c>
      <c r="AU1421" s="249" t="s">
        <v>89</v>
      </c>
      <c r="AV1421" s="14" t="s">
        <v>196</v>
      </c>
      <c r="AW1421" s="14" t="s">
        <v>41</v>
      </c>
      <c r="AX1421" s="14" t="s">
        <v>85</v>
      </c>
      <c r="AY1421" s="249" t="s">
        <v>183</v>
      </c>
    </row>
    <row r="1422" spans="2:65" s="1" customFormat="1" ht="51" customHeight="1">
      <c r="B1422" s="43"/>
      <c r="C1422" s="265" t="s">
        <v>2038</v>
      </c>
      <c r="D1422" s="265" t="s">
        <v>418</v>
      </c>
      <c r="E1422" s="266" t="s">
        <v>2039</v>
      </c>
      <c r="F1422" s="267" t="s">
        <v>2040</v>
      </c>
      <c r="G1422" s="268" t="s">
        <v>344</v>
      </c>
      <c r="H1422" s="269">
        <v>1</v>
      </c>
      <c r="I1422" s="270"/>
      <c r="J1422" s="271">
        <f>ROUND(I1422*H1422,2)</f>
        <v>0</v>
      </c>
      <c r="K1422" s="267" t="s">
        <v>34</v>
      </c>
      <c r="L1422" s="272"/>
      <c r="M1422" s="273" t="s">
        <v>34</v>
      </c>
      <c r="N1422" s="274" t="s">
        <v>49</v>
      </c>
      <c r="O1422" s="44"/>
      <c r="P1422" s="213">
        <f>O1422*H1422</f>
        <v>0</v>
      </c>
      <c r="Q1422" s="213">
        <v>0.03</v>
      </c>
      <c r="R1422" s="213">
        <f>Q1422*H1422</f>
        <v>0.03</v>
      </c>
      <c r="S1422" s="213">
        <v>0</v>
      </c>
      <c r="T1422" s="214">
        <f>S1422*H1422</f>
        <v>0</v>
      </c>
      <c r="AR1422" s="25" t="s">
        <v>388</v>
      </c>
      <c r="AT1422" s="25" t="s">
        <v>418</v>
      </c>
      <c r="AU1422" s="25" t="s">
        <v>89</v>
      </c>
      <c r="AY1422" s="25" t="s">
        <v>183</v>
      </c>
      <c r="BE1422" s="215">
        <f>IF(N1422="základní",J1422,0)</f>
        <v>0</v>
      </c>
      <c r="BF1422" s="215">
        <f>IF(N1422="snížená",J1422,0)</f>
        <v>0</v>
      </c>
      <c r="BG1422" s="215">
        <f>IF(N1422="zákl. přenesená",J1422,0)</f>
        <v>0</v>
      </c>
      <c r="BH1422" s="215">
        <f>IF(N1422="sníž. přenesená",J1422,0)</f>
        <v>0</v>
      </c>
      <c r="BI1422" s="215">
        <f>IF(N1422="nulová",J1422,0)</f>
        <v>0</v>
      </c>
      <c r="BJ1422" s="25" t="s">
        <v>85</v>
      </c>
      <c r="BK1422" s="215">
        <f>ROUND(I1422*H1422,2)</f>
        <v>0</v>
      </c>
      <c r="BL1422" s="25" t="s">
        <v>282</v>
      </c>
      <c r="BM1422" s="25" t="s">
        <v>2041</v>
      </c>
    </row>
    <row r="1423" spans="2:65" s="1" customFormat="1" ht="38.25" customHeight="1">
      <c r="B1423" s="43"/>
      <c r="C1423" s="204" t="s">
        <v>2042</v>
      </c>
      <c r="D1423" s="204" t="s">
        <v>185</v>
      </c>
      <c r="E1423" s="205" t="s">
        <v>2043</v>
      </c>
      <c r="F1423" s="206" t="s">
        <v>2044</v>
      </c>
      <c r="G1423" s="207" t="s">
        <v>291</v>
      </c>
      <c r="H1423" s="208">
        <v>1.25</v>
      </c>
      <c r="I1423" s="209"/>
      <c r="J1423" s="210">
        <f>ROUND(I1423*H1423,2)</f>
        <v>0</v>
      </c>
      <c r="K1423" s="206" t="s">
        <v>189</v>
      </c>
      <c r="L1423" s="63"/>
      <c r="M1423" s="211" t="s">
        <v>34</v>
      </c>
      <c r="N1423" s="212" t="s">
        <v>49</v>
      </c>
      <c r="O1423" s="44"/>
      <c r="P1423" s="213">
        <f>O1423*H1423</f>
        <v>0</v>
      </c>
      <c r="Q1423" s="213">
        <v>0.00025</v>
      </c>
      <c r="R1423" s="213">
        <f>Q1423*H1423</f>
        <v>0.0003125</v>
      </c>
      <c r="S1423" s="213">
        <v>0</v>
      </c>
      <c r="T1423" s="214">
        <f>S1423*H1423</f>
        <v>0</v>
      </c>
      <c r="AR1423" s="25" t="s">
        <v>282</v>
      </c>
      <c r="AT1423" s="25" t="s">
        <v>185</v>
      </c>
      <c r="AU1423" s="25" t="s">
        <v>89</v>
      </c>
      <c r="AY1423" s="25" t="s">
        <v>183</v>
      </c>
      <c r="BE1423" s="215">
        <f>IF(N1423="základní",J1423,0)</f>
        <v>0</v>
      </c>
      <c r="BF1423" s="215">
        <f>IF(N1423="snížená",J1423,0)</f>
        <v>0</v>
      </c>
      <c r="BG1423" s="215">
        <f>IF(N1423="zákl. přenesená",J1423,0)</f>
        <v>0</v>
      </c>
      <c r="BH1423" s="215">
        <f>IF(N1423="sníž. přenesená",J1423,0)</f>
        <v>0</v>
      </c>
      <c r="BI1423" s="215">
        <f>IF(N1423="nulová",J1423,0)</f>
        <v>0</v>
      </c>
      <c r="BJ1423" s="25" t="s">
        <v>85</v>
      </c>
      <c r="BK1423" s="215">
        <f>ROUND(I1423*H1423,2)</f>
        <v>0</v>
      </c>
      <c r="BL1423" s="25" t="s">
        <v>282</v>
      </c>
      <c r="BM1423" s="25" t="s">
        <v>2045</v>
      </c>
    </row>
    <row r="1424" spans="2:51" s="13" customFormat="1" ht="13.5">
      <c r="B1424" s="228"/>
      <c r="C1424" s="229"/>
      <c r="D1424" s="218" t="s">
        <v>192</v>
      </c>
      <c r="E1424" s="230" t="s">
        <v>34</v>
      </c>
      <c r="F1424" s="231" t="s">
        <v>2046</v>
      </c>
      <c r="G1424" s="229"/>
      <c r="H1424" s="232">
        <v>1.25</v>
      </c>
      <c r="I1424" s="233"/>
      <c r="J1424" s="229"/>
      <c r="K1424" s="229"/>
      <c r="L1424" s="234"/>
      <c r="M1424" s="235"/>
      <c r="N1424" s="236"/>
      <c r="O1424" s="236"/>
      <c r="P1424" s="236"/>
      <c r="Q1424" s="236"/>
      <c r="R1424" s="236"/>
      <c r="S1424" s="236"/>
      <c r="T1424" s="237"/>
      <c r="AT1424" s="238" t="s">
        <v>192</v>
      </c>
      <c r="AU1424" s="238" t="s">
        <v>89</v>
      </c>
      <c r="AV1424" s="13" t="s">
        <v>89</v>
      </c>
      <c r="AW1424" s="13" t="s">
        <v>41</v>
      </c>
      <c r="AX1424" s="13" t="s">
        <v>78</v>
      </c>
      <c r="AY1424" s="238" t="s">
        <v>183</v>
      </c>
    </row>
    <row r="1425" spans="2:51" s="14" customFormat="1" ht="13.5">
      <c r="B1425" s="239"/>
      <c r="C1425" s="240"/>
      <c r="D1425" s="252" t="s">
        <v>192</v>
      </c>
      <c r="E1425" s="262" t="s">
        <v>34</v>
      </c>
      <c r="F1425" s="263" t="s">
        <v>195</v>
      </c>
      <c r="G1425" s="240"/>
      <c r="H1425" s="264">
        <v>1.25</v>
      </c>
      <c r="I1425" s="244"/>
      <c r="J1425" s="240"/>
      <c r="K1425" s="240"/>
      <c r="L1425" s="245"/>
      <c r="M1425" s="246"/>
      <c r="N1425" s="247"/>
      <c r="O1425" s="247"/>
      <c r="P1425" s="247"/>
      <c r="Q1425" s="247"/>
      <c r="R1425" s="247"/>
      <c r="S1425" s="247"/>
      <c r="T1425" s="248"/>
      <c r="AT1425" s="249" t="s">
        <v>192</v>
      </c>
      <c r="AU1425" s="249" t="s">
        <v>89</v>
      </c>
      <c r="AV1425" s="14" t="s">
        <v>196</v>
      </c>
      <c r="AW1425" s="14" t="s">
        <v>41</v>
      </c>
      <c r="AX1425" s="14" t="s">
        <v>85</v>
      </c>
      <c r="AY1425" s="249" t="s">
        <v>183</v>
      </c>
    </row>
    <row r="1426" spans="2:65" s="1" customFormat="1" ht="51" customHeight="1">
      <c r="B1426" s="43"/>
      <c r="C1426" s="265" t="s">
        <v>2047</v>
      </c>
      <c r="D1426" s="265" t="s">
        <v>418</v>
      </c>
      <c r="E1426" s="266" t="s">
        <v>2048</v>
      </c>
      <c r="F1426" s="267" t="s">
        <v>2049</v>
      </c>
      <c r="G1426" s="268" t="s">
        <v>1792</v>
      </c>
      <c r="H1426" s="269">
        <v>1</v>
      </c>
      <c r="I1426" s="270"/>
      <c r="J1426" s="271">
        <f>ROUND(I1426*H1426,2)</f>
        <v>0</v>
      </c>
      <c r="K1426" s="267" t="s">
        <v>34</v>
      </c>
      <c r="L1426" s="272"/>
      <c r="M1426" s="273" t="s">
        <v>34</v>
      </c>
      <c r="N1426" s="274" t="s">
        <v>49</v>
      </c>
      <c r="O1426" s="44"/>
      <c r="P1426" s="213">
        <f>O1426*H1426</f>
        <v>0</v>
      </c>
      <c r="Q1426" s="213">
        <v>0</v>
      </c>
      <c r="R1426" s="213">
        <f>Q1426*H1426</f>
        <v>0</v>
      </c>
      <c r="S1426" s="213">
        <v>0</v>
      </c>
      <c r="T1426" s="214">
        <f>S1426*H1426</f>
        <v>0</v>
      </c>
      <c r="AR1426" s="25" t="s">
        <v>388</v>
      </c>
      <c r="AT1426" s="25" t="s">
        <v>418</v>
      </c>
      <c r="AU1426" s="25" t="s">
        <v>89</v>
      </c>
      <c r="AY1426" s="25" t="s">
        <v>183</v>
      </c>
      <c r="BE1426" s="215">
        <f>IF(N1426="základní",J1426,0)</f>
        <v>0</v>
      </c>
      <c r="BF1426" s="215">
        <f>IF(N1426="snížená",J1426,0)</f>
        <v>0</v>
      </c>
      <c r="BG1426" s="215">
        <f>IF(N1426="zákl. přenesená",J1426,0)</f>
        <v>0</v>
      </c>
      <c r="BH1426" s="215">
        <f>IF(N1426="sníž. přenesená",J1426,0)</f>
        <v>0</v>
      </c>
      <c r="BI1426" s="215">
        <f>IF(N1426="nulová",J1426,0)</f>
        <v>0</v>
      </c>
      <c r="BJ1426" s="25" t="s">
        <v>85</v>
      </c>
      <c r="BK1426" s="215">
        <f>ROUND(I1426*H1426,2)</f>
        <v>0</v>
      </c>
      <c r="BL1426" s="25" t="s">
        <v>282</v>
      </c>
      <c r="BM1426" s="25" t="s">
        <v>2050</v>
      </c>
    </row>
    <row r="1427" spans="2:65" s="1" customFormat="1" ht="25.5" customHeight="1">
      <c r="B1427" s="43"/>
      <c r="C1427" s="204" t="s">
        <v>2051</v>
      </c>
      <c r="D1427" s="204" t="s">
        <v>185</v>
      </c>
      <c r="E1427" s="205" t="s">
        <v>2052</v>
      </c>
      <c r="F1427" s="206" t="s">
        <v>2053</v>
      </c>
      <c r="G1427" s="207" t="s">
        <v>344</v>
      </c>
      <c r="H1427" s="208">
        <v>15</v>
      </c>
      <c r="I1427" s="209"/>
      <c r="J1427" s="210">
        <f>ROUND(I1427*H1427,2)</f>
        <v>0</v>
      </c>
      <c r="K1427" s="206" t="s">
        <v>189</v>
      </c>
      <c r="L1427" s="63"/>
      <c r="M1427" s="211" t="s">
        <v>34</v>
      </c>
      <c r="N1427" s="212" t="s">
        <v>49</v>
      </c>
      <c r="O1427" s="44"/>
      <c r="P1427" s="213">
        <f>O1427*H1427</f>
        <v>0</v>
      </c>
      <c r="Q1427" s="213">
        <v>0</v>
      </c>
      <c r="R1427" s="213">
        <f>Q1427*H1427</f>
        <v>0</v>
      </c>
      <c r="S1427" s="213">
        <v>0</v>
      </c>
      <c r="T1427" s="214">
        <f>S1427*H1427</f>
        <v>0</v>
      </c>
      <c r="AR1427" s="25" t="s">
        <v>282</v>
      </c>
      <c r="AT1427" s="25" t="s">
        <v>185</v>
      </c>
      <c r="AU1427" s="25" t="s">
        <v>89</v>
      </c>
      <c r="AY1427" s="25" t="s">
        <v>183</v>
      </c>
      <c r="BE1427" s="215">
        <f>IF(N1427="základní",J1427,0)</f>
        <v>0</v>
      </c>
      <c r="BF1427" s="215">
        <f>IF(N1427="snížená",J1427,0)</f>
        <v>0</v>
      </c>
      <c r="BG1427" s="215">
        <f>IF(N1427="zákl. přenesená",J1427,0)</f>
        <v>0</v>
      </c>
      <c r="BH1427" s="215">
        <f>IF(N1427="sníž. přenesená",J1427,0)</f>
        <v>0</v>
      </c>
      <c r="BI1427" s="215">
        <f>IF(N1427="nulová",J1427,0)</f>
        <v>0</v>
      </c>
      <c r="BJ1427" s="25" t="s">
        <v>85</v>
      </c>
      <c r="BK1427" s="215">
        <f>ROUND(I1427*H1427,2)</f>
        <v>0</v>
      </c>
      <c r="BL1427" s="25" t="s">
        <v>282</v>
      </c>
      <c r="BM1427" s="25" t="s">
        <v>2054</v>
      </c>
    </row>
    <row r="1428" spans="2:51" s="13" customFormat="1" ht="13.5">
      <c r="B1428" s="228"/>
      <c r="C1428" s="229"/>
      <c r="D1428" s="218" t="s">
        <v>192</v>
      </c>
      <c r="E1428" s="230" t="s">
        <v>34</v>
      </c>
      <c r="F1428" s="231" t="s">
        <v>2055</v>
      </c>
      <c r="G1428" s="229"/>
      <c r="H1428" s="232">
        <v>3</v>
      </c>
      <c r="I1428" s="233"/>
      <c r="J1428" s="229"/>
      <c r="K1428" s="229"/>
      <c r="L1428" s="234"/>
      <c r="M1428" s="235"/>
      <c r="N1428" s="236"/>
      <c r="O1428" s="236"/>
      <c r="P1428" s="236"/>
      <c r="Q1428" s="236"/>
      <c r="R1428" s="236"/>
      <c r="S1428" s="236"/>
      <c r="T1428" s="237"/>
      <c r="AT1428" s="238" t="s">
        <v>192</v>
      </c>
      <c r="AU1428" s="238" t="s">
        <v>89</v>
      </c>
      <c r="AV1428" s="13" t="s">
        <v>89</v>
      </c>
      <c r="AW1428" s="13" t="s">
        <v>41</v>
      </c>
      <c r="AX1428" s="13" t="s">
        <v>78</v>
      </c>
      <c r="AY1428" s="238" t="s">
        <v>183</v>
      </c>
    </row>
    <row r="1429" spans="2:51" s="13" customFormat="1" ht="13.5">
      <c r="B1429" s="228"/>
      <c r="C1429" s="229"/>
      <c r="D1429" s="218" t="s">
        <v>192</v>
      </c>
      <c r="E1429" s="230" t="s">
        <v>34</v>
      </c>
      <c r="F1429" s="231" t="s">
        <v>2056</v>
      </c>
      <c r="G1429" s="229"/>
      <c r="H1429" s="232">
        <v>5</v>
      </c>
      <c r="I1429" s="233"/>
      <c r="J1429" s="229"/>
      <c r="K1429" s="229"/>
      <c r="L1429" s="234"/>
      <c r="M1429" s="235"/>
      <c r="N1429" s="236"/>
      <c r="O1429" s="236"/>
      <c r="P1429" s="236"/>
      <c r="Q1429" s="236"/>
      <c r="R1429" s="236"/>
      <c r="S1429" s="236"/>
      <c r="T1429" s="237"/>
      <c r="AT1429" s="238" t="s">
        <v>192</v>
      </c>
      <c r="AU1429" s="238" t="s">
        <v>89</v>
      </c>
      <c r="AV1429" s="13" t="s">
        <v>89</v>
      </c>
      <c r="AW1429" s="13" t="s">
        <v>41</v>
      </c>
      <c r="AX1429" s="13" t="s">
        <v>78</v>
      </c>
      <c r="AY1429" s="238" t="s">
        <v>183</v>
      </c>
    </row>
    <row r="1430" spans="2:51" s="13" customFormat="1" ht="13.5">
      <c r="B1430" s="228"/>
      <c r="C1430" s="229"/>
      <c r="D1430" s="218" t="s">
        <v>192</v>
      </c>
      <c r="E1430" s="230" t="s">
        <v>34</v>
      </c>
      <c r="F1430" s="231" t="s">
        <v>2057</v>
      </c>
      <c r="G1430" s="229"/>
      <c r="H1430" s="232">
        <v>6</v>
      </c>
      <c r="I1430" s="233"/>
      <c r="J1430" s="229"/>
      <c r="K1430" s="229"/>
      <c r="L1430" s="234"/>
      <c r="M1430" s="235"/>
      <c r="N1430" s="236"/>
      <c r="O1430" s="236"/>
      <c r="P1430" s="236"/>
      <c r="Q1430" s="236"/>
      <c r="R1430" s="236"/>
      <c r="S1430" s="236"/>
      <c r="T1430" s="237"/>
      <c r="AT1430" s="238" t="s">
        <v>192</v>
      </c>
      <c r="AU1430" s="238" t="s">
        <v>89</v>
      </c>
      <c r="AV1430" s="13" t="s">
        <v>89</v>
      </c>
      <c r="AW1430" s="13" t="s">
        <v>41</v>
      </c>
      <c r="AX1430" s="13" t="s">
        <v>78</v>
      </c>
      <c r="AY1430" s="238" t="s">
        <v>183</v>
      </c>
    </row>
    <row r="1431" spans="2:51" s="13" customFormat="1" ht="13.5">
      <c r="B1431" s="228"/>
      <c r="C1431" s="229"/>
      <c r="D1431" s="218" t="s">
        <v>192</v>
      </c>
      <c r="E1431" s="230" t="s">
        <v>34</v>
      </c>
      <c r="F1431" s="231" t="s">
        <v>2058</v>
      </c>
      <c r="G1431" s="229"/>
      <c r="H1431" s="232">
        <v>1</v>
      </c>
      <c r="I1431" s="233"/>
      <c r="J1431" s="229"/>
      <c r="K1431" s="229"/>
      <c r="L1431" s="234"/>
      <c r="M1431" s="235"/>
      <c r="N1431" s="236"/>
      <c r="O1431" s="236"/>
      <c r="P1431" s="236"/>
      <c r="Q1431" s="236"/>
      <c r="R1431" s="236"/>
      <c r="S1431" s="236"/>
      <c r="T1431" s="237"/>
      <c r="AT1431" s="238" t="s">
        <v>192</v>
      </c>
      <c r="AU1431" s="238" t="s">
        <v>89</v>
      </c>
      <c r="AV1431" s="13" t="s">
        <v>89</v>
      </c>
      <c r="AW1431" s="13" t="s">
        <v>41</v>
      </c>
      <c r="AX1431" s="13" t="s">
        <v>78</v>
      </c>
      <c r="AY1431" s="238" t="s">
        <v>183</v>
      </c>
    </row>
    <row r="1432" spans="2:51" s="14" customFormat="1" ht="13.5">
      <c r="B1432" s="239"/>
      <c r="C1432" s="240"/>
      <c r="D1432" s="252" t="s">
        <v>192</v>
      </c>
      <c r="E1432" s="262" t="s">
        <v>34</v>
      </c>
      <c r="F1432" s="263" t="s">
        <v>195</v>
      </c>
      <c r="G1432" s="240"/>
      <c r="H1432" s="264">
        <v>15</v>
      </c>
      <c r="I1432" s="244"/>
      <c r="J1432" s="240"/>
      <c r="K1432" s="240"/>
      <c r="L1432" s="245"/>
      <c r="M1432" s="246"/>
      <c r="N1432" s="247"/>
      <c r="O1432" s="247"/>
      <c r="P1432" s="247"/>
      <c r="Q1432" s="247"/>
      <c r="R1432" s="247"/>
      <c r="S1432" s="247"/>
      <c r="T1432" s="248"/>
      <c r="AT1432" s="249" t="s">
        <v>192</v>
      </c>
      <c r="AU1432" s="249" t="s">
        <v>89</v>
      </c>
      <c r="AV1432" s="14" t="s">
        <v>196</v>
      </c>
      <c r="AW1432" s="14" t="s">
        <v>41</v>
      </c>
      <c r="AX1432" s="14" t="s">
        <v>85</v>
      </c>
      <c r="AY1432" s="249" t="s">
        <v>183</v>
      </c>
    </row>
    <row r="1433" spans="2:65" s="1" customFormat="1" ht="25.5" customHeight="1">
      <c r="B1433" s="43"/>
      <c r="C1433" s="265" t="s">
        <v>2059</v>
      </c>
      <c r="D1433" s="265" t="s">
        <v>418</v>
      </c>
      <c r="E1433" s="266" t="s">
        <v>2060</v>
      </c>
      <c r="F1433" s="267" t="s">
        <v>2061</v>
      </c>
      <c r="G1433" s="268" t="s">
        <v>344</v>
      </c>
      <c r="H1433" s="269">
        <v>8</v>
      </c>
      <c r="I1433" s="270"/>
      <c r="J1433" s="271">
        <f>ROUND(I1433*H1433,2)</f>
        <v>0</v>
      </c>
      <c r="K1433" s="267" t="s">
        <v>189</v>
      </c>
      <c r="L1433" s="272"/>
      <c r="M1433" s="273" t="s">
        <v>34</v>
      </c>
      <c r="N1433" s="274" t="s">
        <v>49</v>
      </c>
      <c r="O1433" s="44"/>
      <c r="P1433" s="213">
        <f>O1433*H1433</f>
        <v>0</v>
      </c>
      <c r="Q1433" s="213">
        <v>0.0165</v>
      </c>
      <c r="R1433" s="213">
        <f>Q1433*H1433</f>
        <v>0.132</v>
      </c>
      <c r="S1433" s="213">
        <v>0</v>
      </c>
      <c r="T1433" s="214">
        <f>S1433*H1433</f>
        <v>0</v>
      </c>
      <c r="AR1433" s="25" t="s">
        <v>388</v>
      </c>
      <c r="AT1433" s="25" t="s">
        <v>418</v>
      </c>
      <c r="AU1433" s="25" t="s">
        <v>89</v>
      </c>
      <c r="AY1433" s="25" t="s">
        <v>183</v>
      </c>
      <c r="BE1433" s="215">
        <f>IF(N1433="základní",J1433,0)</f>
        <v>0</v>
      </c>
      <c r="BF1433" s="215">
        <f>IF(N1433="snížená",J1433,0)</f>
        <v>0</v>
      </c>
      <c r="BG1433" s="215">
        <f>IF(N1433="zákl. přenesená",J1433,0)</f>
        <v>0</v>
      </c>
      <c r="BH1433" s="215">
        <f>IF(N1433="sníž. přenesená",J1433,0)</f>
        <v>0</v>
      </c>
      <c r="BI1433" s="215">
        <f>IF(N1433="nulová",J1433,0)</f>
        <v>0</v>
      </c>
      <c r="BJ1433" s="25" t="s">
        <v>85</v>
      </c>
      <c r="BK1433" s="215">
        <f>ROUND(I1433*H1433,2)</f>
        <v>0</v>
      </c>
      <c r="BL1433" s="25" t="s">
        <v>282</v>
      </c>
      <c r="BM1433" s="25" t="s">
        <v>2062</v>
      </c>
    </row>
    <row r="1434" spans="2:65" s="1" customFormat="1" ht="25.5" customHeight="1">
      <c r="B1434" s="43"/>
      <c r="C1434" s="265" t="s">
        <v>2063</v>
      </c>
      <c r="D1434" s="265" t="s">
        <v>418</v>
      </c>
      <c r="E1434" s="266" t="s">
        <v>2064</v>
      </c>
      <c r="F1434" s="267" t="s">
        <v>2065</v>
      </c>
      <c r="G1434" s="268" t="s">
        <v>344</v>
      </c>
      <c r="H1434" s="269">
        <v>7</v>
      </c>
      <c r="I1434" s="270"/>
      <c r="J1434" s="271">
        <f>ROUND(I1434*H1434,2)</f>
        <v>0</v>
      </c>
      <c r="K1434" s="267" t="s">
        <v>189</v>
      </c>
      <c r="L1434" s="272"/>
      <c r="M1434" s="273" t="s">
        <v>34</v>
      </c>
      <c r="N1434" s="274" t="s">
        <v>49</v>
      </c>
      <c r="O1434" s="44"/>
      <c r="P1434" s="213">
        <f>O1434*H1434</f>
        <v>0</v>
      </c>
      <c r="Q1434" s="213">
        <v>0.0185</v>
      </c>
      <c r="R1434" s="213">
        <f>Q1434*H1434</f>
        <v>0.1295</v>
      </c>
      <c r="S1434" s="213">
        <v>0</v>
      </c>
      <c r="T1434" s="214">
        <f>S1434*H1434</f>
        <v>0</v>
      </c>
      <c r="AR1434" s="25" t="s">
        <v>388</v>
      </c>
      <c r="AT1434" s="25" t="s">
        <v>418</v>
      </c>
      <c r="AU1434" s="25" t="s">
        <v>89</v>
      </c>
      <c r="AY1434" s="25" t="s">
        <v>183</v>
      </c>
      <c r="BE1434" s="215">
        <f>IF(N1434="základní",J1434,0)</f>
        <v>0</v>
      </c>
      <c r="BF1434" s="215">
        <f>IF(N1434="snížená",J1434,0)</f>
        <v>0</v>
      </c>
      <c r="BG1434" s="215">
        <f>IF(N1434="zákl. přenesená",J1434,0)</f>
        <v>0</v>
      </c>
      <c r="BH1434" s="215">
        <f>IF(N1434="sníž. přenesená",J1434,0)</f>
        <v>0</v>
      </c>
      <c r="BI1434" s="215">
        <f>IF(N1434="nulová",J1434,0)</f>
        <v>0</v>
      </c>
      <c r="BJ1434" s="25" t="s">
        <v>85</v>
      </c>
      <c r="BK1434" s="215">
        <f>ROUND(I1434*H1434,2)</f>
        <v>0</v>
      </c>
      <c r="BL1434" s="25" t="s">
        <v>282</v>
      </c>
      <c r="BM1434" s="25" t="s">
        <v>2066</v>
      </c>
    </row>
    <row r="1435" spans="2:65" s="1" customFormat="1" ht="25.5" customHeight="1">
      <c r="B1435" s="43"/>
      <c r="C1435" s="204" t="s">
        <v>2067</v>
      </c>
      <c r="D1435" s="204" t="s">
        <v>185</v>
      </c>
      <c r="E1435" s="205" t="s">
        <v>2068</v>
      </c>
      <c r="F1435" s="206" t="s">
        <v>2069</v>
      </c>
      <c r="G1435" s="207" t="s">
        <v>344</v>
      </c>
      <c r="H1435" s="208">
        <v>11</v>
      </c>
      <c r="I1435" s="209"/>
      <c r="J1435" s="210">
        <f>ROUND(I1435*H1435,2)</f>
        <v>0</v>
      </c>
      <c r="K1435" s="206" t="s">
        <v>189</v>
      </c>
      <c r="L1435" s="63"/>
      <c r="M1435" s="211" t="s">
        <v>34</v>
      </c>
      <c r="N1435" s="212" t="s">
        <v>49</v>
      </c>
      <c r="O1435" s="44"/>
      <c r="P1435" s="213">
        <f>O1435*H1435</f>
        <v>0</v>
      </c>
      <c r="Q1435" s="213">
        <v>0</v>
      </c>
      <c r="R1435" s="213">
        <f>Q1435*H1435</f>
        <v>0</v>
      </c>
      <c r="S1435" s="213">
        <v>0</v>
      </c>
      <c r="T1435" s="214">
        <f>S1435*H1435</f>
        <v>0</v>
      </c>
      <c r="AR1435" s="25" t="s">
        <v>282</v>
      </c>
      <c r="AT1435" s="25" t="s">
        <v>185</v>
      </c>
      <c r="AU1435" s="25" t="s">
        <v>89</v>
      </c>
      <c r="AY1435" s="25" t="s">
        <v>183</v>
      </c>
      <c r="BE1435" s="215">
        <f>IF(N1435="základní",J1435,0)</f>
        <v>0</v>
      </c>
      <c r="BF1435" s="215">
        <f>IF(N1435="snížená",J1435,0)</f>
        <v>0</v>
      </c>
      <c r="BG1435" s="215">
        <f>IF(N1435="zákl. přenesená",J1435,0)</f>
        <v>0</v>
      </c>
      <c r="BH1435" s="215">
        <f>IF(N1435="sníž. přenesená",J1435,0)</f>
        <v>0</v>
      </c>
      <c r="BI1435" s="215">
        <f>IF(N1435="nulová",J1435,0)</f>
        <v>0</v>
      </c>
      <c r="BJ1435" s="25" t="s">
        <v>85</v>
      </c>
      <c r="BK1435" s="215">
        <f>ROUND(I1435*H1435,2)</f>
        <v>0</v>
      </c>
      <c r="BL1435" s="25" t="s">
        <v>282</v>
      </c>
      <c r="BM1435" s="25" t="s">
        <v>2070</v>
      </c>
    </row>
    <row r="1436" spans="2:51" s="13" customFormat="1" ht="13.5">
      <c r="B1436" s="228"/>
      <c r="C1436" s="229"/>
      <c r="D1436" s="218" t="s">
        <v>192</v>
      </c>
      <c r="E1436" s="230" t="s">
        <v>34</v>
      </c>
      <c r="F1436" s="231" t="s">
        <v>2071</v>
      </c>
      <c r="G1436" s="229"/>
      <c r="H1436" s="232">
        <v>9</v>
      </c>
      <c r="I1436" s="233"/>
      <c r="J1436" s="229"/>
      <c r="K1436" s="229"/>
      <c r="L1436" s="234"/>
      <c r="M1436" s="235"/>
      <c r="N1436" s="236"/>
      <c r="O1436" s="236"/>
      <c r="P1436" s="236"/>
      <c r="Q1436" s="236"/>
      <c r="R1436" s="236"/>
      <c r="S1436" s="236"/>
      <c r="T1436" s="237"/>
      <c r="AT1436" s="238" t="s">
        <v>192</v>
      </c>
      <c r="AU1436" s="238" t="s">
        <v>89</v>
      </c>
      <c r="AV1436" s="13" t="s">
        <v>89</v>
      </c>
      <c r="AW1436" s="13" t="s">
        <v>41</v>
      </c>
      <c r="AX1436" s="13" t="s">
        <v>78</v>
      </c>
      <c r="AY1436" s="238" t="s">
        <v>183</v>
      </c>
    </row>
    <row r="1437" spans="2:51" s="13" customFormat="1" ht="13.5">
      <c r="B1437" s="228"/>
      <c r="C1437" s="229"/>
      <c r="D1437" s="218" t="s">
        <v>192</v>
      </c>
      <c r="E1437" s="230" t="s">
        <v>34</v>
      </c>
      <c r="F1437" s="231" t="s">
        <v>2072</v>
      </c>
      <c r="G1437" s="229"/>
      <c r="H1437" s="232">
        <v>2</v>
      </c>
      <c r="I1437" s="233"/>
      <c r="J1437" s="229"/>
      <c r="K1437" s="229"/>
      <c r="L1437" s="234"/>
      <c r="M1437" s="235"/>
      <c r="N1437" s="236"/>
      <c r="O1437" s="236"/>
      <c r="P1437" s="236"/>
      <c r="Q1437" s="236"/>
      <c r="R1437" s="236"/>
      <c r="S1437" s="236"/>
      <c r="T1437" s="237"/>
      <c r="AT1437" s="238" t="s">
        <v>192</v>
      </c>
      <c r="AU1437" s="238" t="s">
        <v>89</v>
      </c>
      <c r="AV1437" s="13" t="s">
        <v>89</v>
      </c>
      <c r="AW1437" s="13" t="s">
        <v>41</v>
      </c>
      <c r="AX1437" s="13" t="s">
        <v>78</v>
      </c>
      <c r="AY1437" s="238" t="s">
        <v>183</v>
      </c>
    </row>
    <row r="1438" spans="2:51" s="14" customFormat="1" ht="13.5">
      <c r="B1438" s="239"/>
      <c r="C1438" s="240"/>
      <c r="D1438" s="252" t="s">
        <v>192</v>
      </c>
      <c r="E1438" s="262" t="s">
        <v>34</v>
      </c>
      <c r="F1438" s="263" t="s">
        <v>195</v>
      </c>
      <c r="G1438" s="240"/>
      <c r="H1438" s="264">
        <v>11</v>
      </c>
      <c r="I1438" s="244"/>
      <c r="J1438" s="240"/>
      <c r="K1438" s="240"/>
      <c r="L1438" s="245"/>
      <c r="M1438" s="246"/>
      <c r="N1438" s="247"/>
      <c r="O1438" s="247"/>
      <c r="P1438" s="247"/>
      <c r="Q1438" s="247"/>
      <c r="R1438" s="247"/>
      <c r="S1438" s="247"/>
      <c r="T1438" s="248"/>
      <c r="AT1438" s="249" t="s">
        <v>192</v>
      </c>
      <c r="AU1438" s="249" t="s">
        <v>89</v>
      </c>
      <c r="AV1438" s="14" t="s">
        <v>196</v>
      </c>
      <c r="AW1438" s="14" t="s">
        <v>41</v>
      </c>
      <c r="AX1438" s="14" t="s">
        <v>85</v>
      </c>
      <c r="AY1438" s="249" t="s">
        <v>183</v>
      </c>
    </row>
    <row r="1439" spans="2:65" s="1" customFormat="1" ht="25.5" customHeight="1">
      <c r="B1439" s="43"/>
      <c r="C1439" s="265" t="s">
        <v>2073</v>
      </c>
      <c r="D1439" s="265" t="s">
        <v>418</v>
      </c>
      <c r="E1439" s="266" t="s">
        <v>2074</v>
      </c>
      <c r="F1439" s="267" t="s">
        <v>2075</v>
      </c>
      <c r="G1439" s="268" t="s">
        <v>344</v>
      </c>
      <c r="H1439" s="269">
        <v>11</v>
      </c>
      <c r="I1439" s="270"/>
      <c r="J1439" s="271">
        <f>ROUND(I1439*H1439,2)</f>
        <v>0</v>
      </c>
      <c r="K1439" s="267" t="s">
        <v>189</v>
      </c>
      <c r="L1439" s="272"/>
      <c r="M1439" s="273" t="s">
        <v>34</v>
      </c>
      <c r="N1439" s="274" t="s">
        <v>49</v>
      </c>
      <c r="O1439" s="44"/>
      <c r="P1439" s="213">
        <f>O1439*H1439</f>
        <v>0</v>
      </c>
      <c r="Q1439" s="213">
        <v>0.0215</v>
      </c>
      <c r="R1439" s="213">
        <f>Q1439*H1439</f>
        <v>0.2365</v>
      </c>
      <c r="S1439" s="213">
        <v>0</v>
      </c>
      <c r="T1439" s="214">
        <f>S1439*H1439</f>
        <v>0</v>
      </c>
      <c r="AR1439" s="25" t="s">
        <v>388</v>
      </c>
      <c r="AT1439" s="25" t="s">
        <v>418</v>
      </c>
      <c r="AU1439" s="25" t="s">
        <v>89</v>
      </c>
      <c r="AY1439" s="25" t="s">
        <v>183</v>
      </c>
      <c r="BE1439" s="215">
        <f>IF(N1439="základní",J1439,0)</f>
        <v>0</v>
      </c>
      <c r="BF1439" s="215">
        <f>IF(N1439="snížená",J1439,0)</f>
        <v>0</v>
      </c>
      <c r="BG1439" s="215">
        <f>IF(N1439="zákl. přenesená",J1439,0)</f>
        <v>0</v>
      </c>
      <c r="BH1439" s="215">
        <f>IF(N1439="sníž. přenesená",J1439,0)</f>
        <v>0</v>
      </c>
      <c r="BI1439" s="215">
        <f>IF(N1439="nulová",J1439,0)</f>
        <v>0</v>
      </c>
      <c r="BJ1439" s="25" t="s">
        <v>85</v>
      </c>
      <c r="BK1439" s="215">
        <f>ROUND(I1439*H1439,2)</f>
        <v>0</v>
      </c>
      <c r="BL1439" s="25" t="s">
        <v>282</v>
      </c>
      <c r="BM1439" s="25" t="s">
        <v>2076</v>
      </c>
    </row>
    <row r="1440" spans="2:65" s="1" customFormat="1" ht="25.5" customHeight="1">
      <c r="B1440" s="43"/>
      <c r="C1440" s="204" t="s">
        <v>2077</v>
      </c>
      <c r="D1440" s="204" t="s">
        <v>185</v>
      </c>
      <c r="E1440" s="205" t="s">
        <v>2078</v>
      </c>
      <c r="F1440" s="206" t="s">
        <v>2079</v>
      </c>
      <c r="G1440" s="207" t="s">
        <v>344</v>
      </c>
      <c r="H1440" s="208">
        <v>1</v>
      </c>
      <c r="I1440" s="209"/>
      <c r="J1440" s="210">
        <f>ROUND(I1440*H1440,2)</f>
        <v>0</v>
      </c>
      <c r="K1440" s="206" t="s">
        <v>189</v>
      </c>
      <c r="L1440" s="63"/>
      <c r="M1440" s="211" t="s">
        <v>34</v>
      </c>
      <c r="N1440" s="212" t="s">
        <v>49</v>
      </c>
      <c r="O1440" s="44"/>
      <c r="P1440" s="213">
        <f>O1440*H1440</f>
        <v>0</v>
      </c>
      <c r="Q1440" s="213">
        <v>0</v>
      </c>
      <c r="R1440" s="213">
        <f>Q1440*H1440</f>
        <v>0</v>
      </c>
      <c r="S1440" s="213">
        <v>0</v>
      </c>
      <c r="T1440" s="214">
        <f>S1440*H1440</f>
        <v>0</v>
      </c>
      <c r="AR1440" s="25" t="s">
        <v>282</v>
      </c>
      <c r="AT1440" s="25" t="s">
        <v>185</v>
      </c>
      <c r="AU1440" s="25" t="s">
        <v>89</v>
      </c>
      <c r="AY1440" s="25" t="s">
        <v>183</v>
      </c>
      <c r="BE1440" s="215">
        <f>IF(N1440="základní",J1440,0)</f>
        <v>0</v>
      </c>
      <c r="BF1440" s="215">
        <f>IF(N1440="snížená",J1440,0)</f>
        <v>0</v>
      </c>
      <c r="BG1440" s="215">
        <f>IF(N1440="zákl. přenesená",J1440,0)</f>
        <v>0</v>
      </c>
      <c r="BH1440" s="215">
        <f>IF(N1440="sníž. přenesená",J1440,0)</f>
        <v>0</v>
      </c>
      <c r="BI1440" s="215">
        <f>IF(N1440="nulová",J1440,0)</f>
        <v>0</v>
      </c>
      <c r="BJ1440" s="25" t="s">
        <v>85</v>
      </c>
      <c r="BK1440" s="215">
        <f>ROUND(I1440*H1440,2)</f>
        <v>0</v>
      </c>
      <c r="BL1440" s="25" t="s">
        <v>282</v>
      </c>
      <c r="BM1440" s="25" t="s">
        <v>2080</v>
      </c>
    </row>
    <row r="1441" spans="2:51" s="13" customFormat="1" ht="13.5">
      <c r="B1441" s="228"/>
      <c r="C1441" s="229"/>
      <c r="D1441" s="218" t="s">
        <v>192</v>
      </c>
      <c r="E1441" s="230" t="s">
        <v>34</v>
      </c>
      <c r="F1441" s="231" t="s">
        <v>2081</v>
      </c>
      <c r="G1441" s="229"/>
      <c r="H1441" s="232">
        <v>1</v>
      </c>
      <c r="I1441" s="233"/>
      <c r="J1441" s="229"/>
      <c r="K1441" s="229"/>
      <c r="L1441" s="234"/>
      <c r="M1441" s="235"/>
      <c r="N1441" s="236"/>
      <c r="O1441" s="236"/>
      <c r="P1441" s="236"/>
      <c r="Q1441" s="236"/>
      <c r="R1441" s="236"/>
      <c r="S1441" s="236"/>
      <c r="T1441" s="237"/>
      <c r="AT1441" s="238" t="s">
        <v>192</v>
      </c>
      <c r="AU1441" s="238" t="s">
        <v>89</v>
      </c>
      <c r="AV1441" s="13" t="s">
        <v>89</v>
      </c>
      <c r="AW1441" s="13" t="s">
        <v>41</v>
      </c>
      <c r="AX1441" s="13" t="s">
        <v>78</v>
      </c>
      <c r="AY1441" s="238" t="s">
        <v>183</v>
      </c>
    </row>
    <row r="1442" spans="2:51" s="14" customFormat="1" ht="13.5">
      <c r="B1442" s="239"/>
      <c r="C1442" s="240"/>
      <c r="D1442" s="252" t="s">
        <v>192</v>
      </c>
      <c r="E1442" s="262" t="s">
        <v>34</v>
      </c>
      <c r="F1442" s="263" t="s">
        <v>195</v>
      </c>
      <c r="G1442" s="240"/>
      <c r="H1442" s="264">
        <v>1</v>
      </c>
      <c r="I1442" s="244"/>
      <c r="J1442" s="240"/>
      <c r="K1442" s="240"/>
      <c r="L1442" s="245"/>
      <c r="M1442" s="246"/>
      <c r="N1442" s="247"/>
      <c r="O1442" s="247"/>
      <c r="P1442" s="247"/>
      <c r="Q1442" s="247"/>
      <c r="R1442" s="247"/>
      <c r="S1442" s="247"/>
      <c r="T1442" s="248"/>
      <c r="AT1442" s="249" t="s">
        <v>192</v>
      </c>
      <c r="AU1442" s="249" t="s">
        <v>89</v>
      </c>
      <c r="AV1442" s="14" t="s">
        <v>196</v>
      </c>
      <c r="AW1442" s="14" t="s">
        <v>41</v>
      </c>
      <c r="AX1442" s="14" t="s">
        <v>85</v>
      </c>
      <c r="AY1442" s="249" t="s">
        <v>183</v>
      </c>
    </row>
    <row r="1443" spans="2:65" s="1" customFormat="1" ht="25.5" customHeight="1">
      <c r="B1443" s="43"/>
      <c r="C1443" s="265" t="s">
        <v>2082</v>
      </c>
      <c r="D1443" s="265" t="s">
        <v>418</v>
      </c>
      <c r="E1443" s="266" t="s">
        <v>2083</v>
      </c>
      <c r="F1443" s="267" t="s">
        <v>2084</v>
      </c>
      <c r="G1443" s="268" t="s">
        <v>344</v>
      </c>
      <c r="H1443" s="269">
        <v>1</v>
      </c>
      <c r="I1443" s="270"/>
      <c r="J1443" s="271">
        <f>ROUND(I1443*H1443,2)</f>
        <v>0</v>
      </c>
      <c r="K1443" s="267" t="s">
        <v>34</v>
      </c>
      <c r="L1443" s="272"/>
      <c r="M1443" s="273" t="s">
        <v>34</v>
      </c>
      <c r="N1443" s="274" t="s">
        <v>49</v>
      </c>
      <c r="O1443" s="44"/>
      <c r="P1443" s="213">
        <f>O1443*H1443</f>
        <v>0</v>
      </c>
      <c r="Q1443" s="213">
        <v>0.039</v>
      </c>
      <c r="R1443" s="213">
        <f>Q1443*H1443</f>
        <v>0.039</v>
      </c>
      <c r="S1443" s="213">
        <v>0</v>
      </c>
      <c r="T1443" s="214">
        <f>S1443*H1443</f>
        <v>0</v>
      </c>
      <c r="AR1443" s="25" t="s">
        <v>388</v>
      </c>
      <c r="AT1443" s="25" t="s">
        <v>418</v>
      </c>
      <c r="AU1443" s="25" t="s">
        <v>89</v>
      </c>
      <c r="AY1443" s="25" t="s">
        <v>183</v>
      </c>
      <c r="BE1443" s="215">
        <f>IF(N1443="základní",J1443,0)</f>
        <v>0</v>
      </c>
      <c r="BF1443" s="215">
        <f>IF(N1443="snížená",J1443,0)</f>
        <v>0</v>
      </c>
      <c r="BG1443" s="215">
        <f>IF(N1443="zákl. přenesená",J1443,0)</f>
        <v>0</v>
      </c>
      <c r="BH1443" s="215">
        <f>IF(N1443="sníž. přenesená",J1443,0)</f>
        <v>0</v>
      </c>
      <c r="BI1443" s="215">
        <f>IF(N1443="nulová",J1443,0)</f>
        <v>0</v>
      </c>
      <c r="BJ1443" s="25" t="s">
        <v>85</v>
      </c>
      <c r="BK1443" s="215">
        <f>ROUND(I1443*H1443,2)</f>
        <v>0</v>
      </c>
      <c r="BL1443" s="25" t="s">
        <v>282</v>
      </c>
      <c r="BM1443" s="25" t="s">
        <v>2085</v>
      </c>
    </row>
    <row r="1444" spans="2:65" s="1" customFormat="1" ht="25.5" customHeight="1">
      <c r="B1444" s="43"/>
      <c r="C1444" s="204" t="s">
        <v>2086</v>
      </c>
      <c r="D1444" s="204" t="s">
        <v>185</v>
      </c>
      <c r="E1444" s="205" t="s">
        <v>2087</v>
      </c>
      <c r="F1444" s="206" t="s">
        <v>2088</v>
      </c>
      <c r="G1444" s="207" t="s">
        <v>344</v>
      </c>
      <c r="H1444" s="208">
        <v>1</v>
      </c>
      <c r="I1444" s="209"/>
      <c r="J1444" s="210">
        <f>ROUND(I1444*H1444,2)</f>
        <v>0</v>
      </c>
      <c r="K1444" s="206" t="s">
        <v>189</v>
      </c>
      <c r="L1444" s="63"/>
      <c r="M1444" s="211" t="s">
        <v>34</v>
      </c>
      <c r="N1444" s="212" t="s">
        <v>49</v>
      </c>
      <c r="O1444" s="44"/>
      <c r="P1444" s="213">
        <f>O1444*H1444</f>
        <v>0</v>
      </c>
      <c r="Q1444" s="213">
        <v>0</v>
      </c>
      <c r="R1444" s="213">
        <f>Q1444*H1444</f>
        <v>0</v>
      </c>
      <c r="S1444" s="213">
        <v>0</v>
      </c>
      <c r="T1444" s="214">
        <f>S1444*H1444</f>
        <v>0</v>
      </c>
      <c r="AR1444" s="25" t="s">
        <v>282</v>
      </c>
      <c r="AT1444" s="25" t="s">
        <v>185</v>
      </c>
      <c r="AU1444" s="25" t="s">
        <v>89</v>
      </c>
      <c r="AY1444" s="25" t="s">
        <v>183</v>
      </c>
      <c r="BE1444" s="215">
        <f>IF(N1444="základní",J1444,0)</f>
        <v>0</v>
      </c>
      <c r="BF1444" s="215">
        <f>IF(N1444="snížená",J1444,0)</f>
        <v>0</v>
      </c>
      <c r="BG1444" s="215">
        <f>IF(N1444="zákl. přenesená",J1444,0)</f>
        <v>0</v>
      </c>
      <c r="BH1444" s="215">
        <f>IF(N1444="sníž. přenesená",J1444,0)</f>
        <v>0</v>
      </c>
      <c r="BI1444" s="215">
        <f>IF(N1444="nulová",J1444,0)</f>
        <v>0</v>
      </c>
      <c r="BJ1444" s="25" t="s">
        <v>85</v>
      </c>
      <c r="BK1444" s="215">
        <f>ROUND(I1444*H1444,2)</f>
        <v>0</v>
      </c>
      <c r="BL1444" s="25" t="s">
        <v>282</v>
      </c>
      <c r="BM1444" s="25" t="s">
        <v>2089</v>
      </c>
    </row>
    <row r="1445" spans="2:51" s="13" customFormat="1" ht="13.5">
      <c r="B1445" s="228"/>
      <c r="C1445" s="229"/>
      <c r="D1445" s="218" t="s">
        <v>192</v>
      </c>
      <c r="E1445" s="230" t="s">
        <v>34</v>
      </c>
      <c r="F1445" s="231" t="s">
        <v>2090</v>
      </c>
      <c r="G1445" s="229"/>
      <c r="H1445" s="232">
        <v>1</v>
      </c>
      <c r="I1445" s="233"/>
      <c r="J1445" s="229"/>
      <c r="K1445" s="229"/>
      <c r="L1445" s="234"/>
      <c r="M1445" s="235"/>
      <c r="N1445" s="236"/>
      <c r="O1445" s="236"/>
      <c r="P1445" s="236"/>
      <c r="Q1445" s="236"/>
      <c r="R1445" s="236"/>
      <c r="S1445" s="236"/>
      <c r="T1445" s="237"/>
      <c r="AT1445" s="238" t="s">
        <v>192</v>
      </c>
      <c r="AU1445" s="238" t="s">
        <v>89</v>
      </c>
      <c r="AV1445" s="13" t="s">
        <v>89</v>
      </c>
      <c r="AW1445" s="13" t="s">
        <v>41</v>
      </c>
      <c r="AX1445" s="13" t="s">
        <v>78</v>
      </c>
      <c r="AY1445" s="238" t="s">
        <v>183</v>
      </c>
    </row>
    <row r="1446" spans="2:51" s="14" customFormat="1" ht="13.5">
      <c r="B1446" s="239"/>
      <c r="C1446" s="240"/>
      <c r="D1446" s="252" t="s">
        <v>192</v>
      </c>
      <c r="E1446" s="262" t="s">
        <v>34</v>
      </c>
      <c r="F1446" s="263" t="s">
        <v>195</v>
      </c>
      <c r="G1446" s="240"/>
      <c r="H1446" s="264">
        <v>1</v>
      </c>
      <c r="I1446" s="244"/>
      <c r="J1446" s="240"/>
      <c r="K1446" s="240"/>
      <c r="L1446" s="245"/>
      <c r="M1446" s="246"/>
      <c r="N1446" s="247"/>
      <c r="O1446" s="247"/>
      <c r="P1446" s="247"/>
      <c r="Q1446" s="247"/>
      <c r="R1446" s="247"/>
      <c r="S1446" s="247"/>
      <c r="T1446" s="248"/>
      <c r="AT1446" s="249" t="s">
        <v>192</v>
      </c>
      <c r="AU1446" s="249" t="s">
        <v>89</v>
      </c>
      <c r="AV1446" s="14" t="s">
        <v>196</v>
      </c>
      <c r="AW1446" s="14" t="s">
        <v>41</v>
      </c>
      <c r="AX1446" s="14" t="s">
        <v>85</v>
      </c>
      <c r="AY1446" s="249" t="s">
        <v>183</v>
      </c>
    </row>
    <row r="1447" spans="2:65" s="1" customFormat="1" ht="25.5" customHeight="1">
      <c r="B1447" s="43"/>
      <c r="C1447" s="265" t="s">
        <v>2091</v>
      </c>
      <c r="D1447" s="265" t="s">
        <v>418</v>
      </c>
      <c r="E1447" s="266" t="s">
        <v>2092</v>
      </c>
      <c r="F1447" s="267" t="s">
        <v>2093</v>
      </c>
      <c r="G1447" s="268" t="s">
        <v>344</v>
      </c>
      <c r="H1447" s="269">
        <v>1</v>
      </c>
      <c r="I1447" s="270"/>
      <c r="J1447" s="271">
        <f>ROUND(I1447*H1447,2)</f>
        <v>0</v>
      </c>
      <c r="K1447" s="267" t="s">
        <v>189</v>
      </c>
      <c r="L1447" s="272"/>
      <c r="M1447" s="273" t="s">
        <v>34</v>
      </c>
      <c r="N1447" s="274" t="s">
        <v>49</v>
      </c>
      <c r="O1447" s="44"/>
      <c r="P1447" s="213">
        <f>O1447*H1447</f>
        <v>0</v>
      </c>
      <c r="Q1447" s="213">
        <v>0.038</v>
      </c>
      <c r="R1447" s="213">
        <f>Q1447*H1447</f>
        <v>0.038</v>
      </c>
      <c r="S1447" s="213">
        <v>0</v>
      </c>
      <c r="T1447" s="214">
        <f>S1447*H1447</f>
        <v>0</v>
      </c>
      <c r="AR1447" s="25" t="s">
        <v>388</v>
      </c>
      <c r="AT1447" s="25" t="s">
        <v>418</v>
      </c>
      <c r="AU1447" s="25" t="s">
        <v>89</v>
      </c>
      <c r="AY1447" s="25" t="s">
        <v>183</v>
      </c>
      <c r="BE1447" s="215">
        <f>IF(N1447="základní",J1447,0)</f>
        <v>0</v>
      </c>
      <c r="BF1447" s="215">
        <f>IF(N1447="snížená",J1447,0)</f>
        <v>0</v>
      </c>
      <c r="BG1447" s="215">
        <f>IF(N1447="zákl. přenesená",J1447,0)</f>
        <v>0</v>
      </c>
      <c r="BH1447" s="215">
        <f>IF(N1447="sníž. přenesená",J1447,0)</f>
        <v>0</v>
      </c>
      <c r="BI1447" s="215">
        <f>IF(N1447="nulová",J1447,0)</f>
        <v>0</v>
      </c>
      <c r="BJ1447" s="25" t="s">
        <v>85</v>
      </c>
      <c r="BK1447" s="215">
        <f>ROUND(I1447*H1447,2)</f>
        <v>0</v>
      </c>
      <c r="BL1447" s="25" t="s">
        <v>282</v>
      </c>
      <c r="BM1447" s="25" t="s">
        <v>2094</v>
      </c>
    </row>
    <row r="1448" spans="2:65" s="1" customFormat="1" ht="25.5" customHeight="1">
      <c r="B1448" s="43"/>
      <c r="C1448" s="204" t="s">
        <v>2095</v>
      </c>
      <c r="D1448" s="204" t="s">
        <v>185</v>
      </c>
      <c r="E1448" s="205" t="s">
        <v>2096</v>
      </c>
      <c r="F1448" s="206" t="s">
        <v>2097</v>
      </c>
      <c r="G1448" s="207" t="s">
        <v>344</v>
      </c>
      <c r="H1448" s="208">
        <v>2</v>
      </c>
      <c r="I1448" s="209"/>
      <c r="J1448" s="210">
        <f>ROUND(I1448*H1448,2)</f>
        <v>0</v>
      </c>
      <c r="K1448" s="206" t="s">
        <v>189</v>
      </c>
      <c r="L1448" s="63"/>
      <c r="M1448" s="211" t="s">
        <v>34</v>
      </c>
      <c r="N1448" s="212" t="s">
        <v>49</v>
      </c>
      <c r="O1448" s="44"/>
      <c r="P1448" s="213">
        <f>O1448*H1448</f>
        <v>0</v>
      </c>
      <c r="Q1448" s="213">
        <v>0</v>
      </c>
      <c r="R1448" s="213">
        <f>Q1448*H1448</f>
        <v>0</v>
      </c>
      <c r="S1448" s="213">
        <v>0</v>
      </c>
      <c r="T1448" s="214">
        <f>S1448*H1448</f>
        <v>0</v>
      </c>
      <c r="AR1448" s="25" t="s">
        <v>282</v>
      </c>
      <c r="AT1448" s="25" t="s">
        <v>185</v>
      </c>
      <c r="AU1448" s="25" t="s">
        <v>89</v>
      </c>
      <c r="AY1448" s="25" t="s">
        <v>183</v>
      </c>
      <c r="BE1448" s="215">
        <f>IF(N1448="základní",J1448,0)</f>
        <v>0</v>
      </c>
      <c r="BF1448" s="215">
        <f>IF(N1448="snížená",J1448,0)</f>
        <v>0</v>
      </c>
      <c r="BG1448" s="215">
        <f>IF(N1448="zákl. přenesená",J1448,0)</f>
        <v>0</v>
      </c>
      <c r="BH1448" s="215">
        <f>IF(N1448="sníž. přenesená",J1448,0)</f>
        <v>0</v>
      </c>
      <c r="BI1448" s="215">
        <f>IF(N1448="nulová",J1448,0)</f>
        <v>0</v>
      </c>
      <c r="BJ1448" s="25" t="s">
        <v>85</v>
      </c>
      <c r="BK1448" s="215">
        <f>ROUND(I1448*H1448,2)</f>
        <v>0</v>
      </c>
      <c r="BL1448" s="25" t="s">
        <v>282</v>
      </c>
      <c r="BM1448" s="25" t="s">
        <v>2098</v>
      </c>
    </row>
    <row r="1449" spans="2:51" s="13" customFormat="1" ht="13.5">
      <c r="B1449" s="228"/>
      <c r="C1449" s="229"/>
      <c r="D1449" s="218" t="s">
        <v>192</v>
      </c>
      <c r="E1449" s="230" t="s">
        <v>34</v>
      </c>
      <c r="F1449" s="231" t="s">
        <v>2099</v>
      </c>
      <c r="G1449" s="229"/>
      <c r="H1449" s="232">
        <v>2</v>
      </c>
      <c r="I1449" s="233"/>
      <c r="J1449" s="229"/>
      <c r="K1449" s="229"/>
      <c r="L1449" s="234"/>
      <c r="M1449" s="235"/>
      <c r="N1449" s="236"/>
      <c r="O1449" s="236"/>
      <c r="P1449" s="236"/>
      <c r="Q1449" s="236"/>
      <c r="R1449" s="236"/>
      <c r="S1449" s="236"/>
      <c r="T1449" s="237"/>
      <c r="AT1449" s="238" t="s">
        <v>192</v>
      </c>
      <c r="AU1449" s="238" t="s">
        <v>89</v>
      </c>
      <c r="AV1449" s="13" t="s">
        <v>89</v>
      </c>
      <c r="AW1449" s="13" t="s">
        <v>41</v>
      </c>
      <c r="AX1449" s="13" t="s">
        <v>78</v>
      </c>
      <c r="AY1449" s="238" t="s">
        <v>183</v>
      </c>
    </row>
    <row r="1450" spans="2:51" s="14" customFormat="1" ht="13.5">
      <c r="B1450" s="239"/>
      <c r="C1450" s="240"/>
      <c r="D1450" s="252" t="s">
        <v>192</v>
      </c>
      <c r="E1450" s="262" t="s">
        <v>34</v>
      </c>
      <c r="F1450" s="263" t="s">
        <v>195</v>
      </c>
      <c r="G1450" s="240"/>
      <c r="H1450" s="264">
        <v>2</v>
      </c>
      <c r="I1450" s="244"/>
      <c r="J1450" s="240"/>
      <c r="K1450" s="240"/>
      <c r="L1450" s="245"/>
      <c r="M1450" s="246"/>
      <c r="N1450" s="247"/>
      <c r="O1450" s="247"/>
      <c r="P1450" s="247"/>
      <c r="Q1450" s="247"/>
      <c r="R1450" s="247"/>
      <c r="S1450" s="247"/>
      <c r="T1450" s="248"/>
      <c r="AT1450" s="249" t="s">
        <v>192</v>
      </c>
      <c r="AU1450" s="249" t="s">
        <v>89</v>
      </c>
      <c r="AV1450" s="14" t="s">
        <v>196</v>
      </c>
      <c r="AW1450" s="14" t="s">
        <v>41</v>
      </c>
      <c r="AX1450" s="14" t="s">
        <v>85</v>
      </c>
      <c r="AY1450" s="249" t="s">
        <v>183</v>
      </c>
    </row>
    <row r="1451" spans="2:65" s="1" customFormat="1" ht="25.5" customHeight="1">
      <c r="B1451" s="43"/>
      <c r="C1451" s="265" t="s">
        <v>2100</v>
      </c>
      <c r="D1451" s="265" t="s">
        <v>418</v>
      </c>
      <c r="E1451" s="266" t="s">
        <v>2101</v>
      </c>
      <c r="F1451" s="267" t="s">
        <v>2102</v>
      </c>
      <c r="G1451" s="268" t="s">
        <v>344</v>
      </c>
      <c r="H1451" s="269">
        <v>2</v>
      </c>
      <c r="I1451" s="270"/>
      <c r="J1451" s="271">
        <f>ROUND(I1451*H1451,2)</f>
        <v>0</v>
      </c>
      <c r="K1451" s="267" t="s">
        <v>189</v>
      </c>
      <c r="L1451" s="272"/>
      <c r="M1451" s="273" t="s">
        <v>34</v>
      </c>
      <c r="N1451" s="274" t="s">
        <v>49</v>
      </c>
      <c r="O1451" s="44"/>
      <c r="P1451" s="213">
        <f>O1451*H1451</f>
        <v>0</v>
      </c>
      <c r="Q1451" s="213">
        <v>0.043</v>
      </c>
      <c r="R1451" s="213">
        <f>Q1451*H1451</f>
        <v>0.086</v>
      </c>
      <c r="S1451" s="213">
        <v>0</v>
      </c>
      <c r="T1451" s="214">
        <f>S1451*H1451</f>
        <v>0</v>
      </c>
      <c r="AR1451" s="25" t="s">
        <v>388</v>
      </c>
      <c r="AT1451" s="25" t="s">
        <v>418</v>
      </c>
      <c r="AU1451" s="25" t="s">
        <v>89</v>
      </c>
      <c r="AY1451" s="25" t="s">
        <v>183</v>
      </c>
      <c r="BE1451" s="215">
        <f>IF(N1451="základní",J1451,0)</f>
        <v>0</v>
      </c>
      <c r="BF1451" s="215">
        <f>IF(N1451="snížená",J1451,0)</f>
        <v>0</v>
      </c>
      <c r="BG1451" s="215">
        <f>IF(N1451="zákl. přenesená",J1451,0)</f>
        <v>0</v>
      </c>
      <c r="BH1451" s="215">
        <f>IF(N1451="sníž. přenesená",J1451,0)</f>
        <v>0</v>
      </c>
      <c r="BI1451" s="215">
        <f>IF(N1451="nulová",J1451,0)</f>
        <v>0</v>
      </c>
      <c r="BJ1451" s="25" t="s">
        <v>85</v>
      </c>
      <c r="BK1451" s="215">
        <f>ROUND(I1451*H1451,2)</f>
        <v>0</v>
      </c>
      <c r="BL1451" s="25" t="s">
        <v>282</v>
      </c>
      <c r="BM1451" s="25" t="s">
        <v>2103</v>
      </c>
    </row>
    <row r="1452" spans="2:65" s="1" customFormat="1" ht="38.25" customHeight="1">
      <c r="B1452" s="43"/>
      <c r="C1452" s="204" t="s">
        <v>2104</v>
      </c>
      <c r="D1452" s="204" t="s">
        <v>185</v>
      </c>
      <c r="E1452" s="205" t="s">
        <v>2105</v>
      </c>
      <c r="F1452" s="206" t="s">
        <v>2106</v>
      </c>
      <c r="G1452" s="207" t="s">
        <v>344</v>
      </c>
      <c r="H1452" s="208">
        <v>8</v>
      </c>
      <c r="I1452" s="209"/>
      <c r="J1452" s="210">
        <f>ROUND(I1452*H1452,2)</f>
        <v>0</v>
      </c>
      <c r="K1452" s="206" t="s">
        <v>189</v>
      </c>
      <c r="L1452" s="63"/>
      <c r="M1452" s="211" t="s">
        <v>34</v>
      </c>
      <c r="N1452" s="212" t="s">
        <v>49</v>
      </c>
      <c r="O1452" s="44"/>
      <c r="P1452" s="213">
        <f>O1452*H1452</f>
        <v>0</v>
      </c>
      <c r="Q1452" s="213">
        <v>0</v>
      </c>
      <c r="R1452" s="213">
        <f>Q1452*H1452</f>
        <v>0</v>
      </c>
      <c r="S1452" s="213">
        <v>0</v>
      </c>
      <c r="T1452" s="214">
        <f>S1452*H1452</f>
        <v>0</v>
      </c>
      <c r="AR1452" s="25" t="s">
        <v>282</v>
      </c>
      <c r="AT1452" s="25" t="s">
        <v>185</v>
      </c>
      <c r="AU1452" s="25" t="s">
        <v>89</v>
      </c>
      <c r="AY1452" s="25" t="s">
        <v>183</v>
      </c>
      <c r="BE1452" s="215">
        <f>IF(N1452="základní",J1452,0)</f>
        <v>0</v>
      </c>
      <c r="BF1452" s="215">
        <f>IF(N1452="snížená",J1452,0)</f>
        <v>0</v>
      </c>
      <c r="BG1452" s="215">
        <f>IF(N1452="zákl. přenesená",J1452,0)</f>
        <v>0</v>
      </c>
      <c r="BH1452" s="215">
        <f>IF(N1452="sníž. přenesená",J1452,0)</f>
        <v>0</v>
      </c>
      <c r="BI1452" s="215">
        <f>IF(N1452="nulová",J1452,0)</f>
        <v>0</v>
      </c>
      <c r="BJ1452" s="25" t="s">
        <v>85</v>
      </c>
      <c r="BK1452" s="215">
        <f>ROUND(I1452*H1452,2)</f>
        <v>0</v>
      </c>
      <c r="BL1452" s="25" t="s">
        <v>282</v>
      </c>
      <c r="BM1452" s="25" t="s">
        <v>2107</v>
      </c>
    </row>
    <row r="1453" spans="2:51" s="13" customFormat="1" ht="13.5">
      <c r="B1453" s="228"/>
      <c r="C1453" s="229"/>
      <c r="D1453" s="218" t="s">
        <v>192</v>
      </c>
      <c r="E1453" s="230" t="s">
        <v>34</v>
      </c>
      <c r="F1453" s="231" t="s">
        <v>2108</v>
      </c>
      <c r="G1453" s="229"/>
      <c r="H1453" s="232">
        <v>2</v>
      </c>
      <c r="I1453" s="233"/>
      <c r="J1453" s="229"/>
      <c r="K1453" s="229"/>
      <c r="L1453" s="234"/>
      <c r="M1453" s="235"/>
      <c r="N1453" s="236"/>
      <c r="O1453" s="236"/>
      <c r="P1453" s="236"/>
      <c r="Q1453" s="236"/>
      <c r="R1453" s="236"/>
      <c r="S1453" s="236"/>
      <c r="T1453" s="237"/>
      <c r="AT1453" s="238" t="s">
        <v>192</v>
      </c>
      <c r="AU1453" s="238" t="s">
        <v>89</v>
      </c>
      <c r="AV1453" s="13" t="s">
        <v>89</v>
      </c>
      <c r="AW1453" s="13" t="s">
        <v>41</v>
      </c>
      <c r="AX1453" s="13" t="s">
        <v>78</v>
      </c>
      <c r="AY1453" s="238" t="s">
        <v>183</v>
      </c>
    </row>
    <row r="1454" spans="2:51" s="13" customFormat="1" ht="13.5">
      <c r="B1454" s="228"/>
      <c r="C1454" s="229"/>
      <c r="D1454" s="218" t="s">
        <v>192</v>
      </c>
      <c r="E1454" s="230" t="s">
        <v>34</v>
      </c>
      <c r="F1454" s="231" t="s">
        <v>2109</v>
      </c>
      <c r="G1454" s="229"/>
      <c r="H1454" s="232">
        <v>6</v>
      </c>
      <c r="I1454" s="233"/>
      <c r="J1454" s="229"/>
      <c r="K1454" s="229"/>
      <c r="L1454" s="234"/>
      <c r="M1454" s="235"/>
      <c r="N1454" s="236"/>
      <c r="O1454" s="236"/>
      <c r="P1454" s="236"/>
      <c r="Q1454" s="236"/>
      <c r="R1454" s="236"/>
      <c r="S1454" s="236"/>
      <c r="T1454" s="237"/>
      <c r="AT1454" s="238" t="s">
        <v>192</v>
      </c>
      <c r="AU1454" s="238" t="s">
        <v>89</v>
      </c>
      <c r="AV1454" s="13" t="s">
        <v>89</v>
      </c>
      <c r="AW1454" s="13" t="s">
        <v>41</v>
      </c>
      <c r="AX1454" s="13" t="s">
        <v>78</v>
      </c>
      <c r="AY1454" s="238" t="s">
        <v>183</v>
      </c>
    </row>
    <row r="1455" spans="2:51" s="14" customFormat="1" ht="13.5">
      <c r="B1455" s="239"/>
      <c r="C1455" s="240"/>
      <c r="D1455" s="252" t="s">
        <v>192</v>
      </c>
      <c r="E1455" s="262" t="s">
        <v>34</v>
      </c>
      <c r="F1455" s="263" t="s">
        <v>195</v>
      </c>
      <c r="G1455" s="240"/>
      <c r="H1455" s="264">
        <v>8</v>
      </c>
      <c r="I1455" s="244"/>
      <c r="J1455" s="240"/>
      <c r="K1455" s="240"/>
      <c r="L1455" s="245"/>
      <c r="M1455" s="246"/>
      <c r="N1455" s="247"/>
      <c r="O1455" s="247"/>
      <c r="P1455" s="247"/>
      <c r="Q1455" s="247"/>
      <c r="R1455" s="247"/>
      <c r="S1455" s="247"/>
      <c r="T1455" s="248"/>
      <c r="AT1455" s="249" t="s">
        <v>192</v>
      </c>
      <c r="AU1455" s="249" t="s">
        <v>89</v>
      </c>
      <c r="AV1455" s="14" t="s">
        <v>196</v>
      </c>
      <c r="AW1455" s="14" t="s">
        <v>41</v>
      </c>
      <c r="AX1455" s="14" t="s">
        <v>85</v>
      </c>
      <c r="AY1455" s="249" t="s">
        <v>183</v>
      </c>
    </row>
    <row r="1456" spans="2:65" s="1" customFormat="1" ht="25.5" customHeight="1">
      <c r="B1456" s="43"/>
      <c r="C1456" s="265" t="s">
        <v>2110</v>
      </c>
      <c r="D1456" s="265" t="s">
        <v>418</v>
      </c>
      <c r="E1456" s="266" t="s">
        <v>2111</v>
      </c>
      <c r="F1456" s="267" t="s">
        <v>2112</v>
      </c>
      <c r="G1456" s="268" t="s">
        <v>344</v>
      </c>
      <c r="H1456" s="269">
        <v>2</v>
      </c>
      <c r="I1456" s="270"/>
      <c r="J1456" s="271">
        <f>ROUND(I1456*H1456,2)</f>
        <v>0</v>
      </c>
      <c r="K1456" s="267" t="s">
        <v>34</v>
      </c>
      <c r="L1456" s="272"/>
      <c r="M1456" s="273" t="s">
        <v>34</v>
      </c>
      <c r="N1456" s="274" t="s">
        <v>49</v>
      </c>
      <c r="O1456" s="44"/>
      <c r="P1456" s="213">
        <f>O1456*H1456</f>
        <v>0</v>
      </c>
      <c r="Q1456" s="213">
        <v>0.0165</v>
      </c>
      <c r="R1456" s="213">
        <f>Q1456*H1456</f>
        <v>0.033</v>
      </c>
      <c r="S1456" s="213">
        <v>0</v>
      </c>
      <c r="T1456" s="214">
        <f>S1456*H1456</f>
        <v>0</v>
      </c>
      <c r="AR1456" s="25" t="s">
        <v>388</v>
      </c>
      <c r="AT1456" s="25" t="s">
        <v>418</v>
      </c>
      <c r="AU1456" s="25" t="s">
        <v>89</v>
      </c>
      <c r="AY1456" s="25" t="s">
        <v>183</v>
      </c>
      <c r="BE1456" s="215">
        <f>IF(N1456="základní",J1456,0)</f>
        <v>0</v>
      </c>
      <c r="BF1456" s="215">
        <f>IF(N1456="snížená",J1456,0)</f>
        <v>0</v>
      </c>
      <c r="BG1456" s="215">
        <f>IF(N1456="zákl. přenesená",J1456,0)</f>
        <v>0</v>
      </c>
      <c r="BH1456" s="215">
        <f>IF(N1456="sníž. přenesená",J1456,0)</f>
        <v>0</v>
      </c>
      <c r="BI1456" s="215">
        <f>IF(N1456="nulová",J1456,0)</f>
        <v>0</v>
      </c>
      <c r="BJ1456" s="25" t="s">
        <v>85</v>
      </c>
      <c r="BK1456" s="215">
        <f>ROUND(I1456*H1456,2)</f>
        <v>0</v>
      </c>
      <c r="BL1456" s="25" t="s">
        <v>282</v>
      </c>
      <c r="BM1456" s="25" t="s">
        <v>2113</v>
      </c>
    </row>
    <row r="1457" spans="2:65" s="1" customFormat="1" ht="25.5" customHeight="1">
      <c r="B1457" s="43"/>
      <c r="C1457" s="265" t="s">
        <v>2114</v>
      </c>
      <c r="D1457" s="265" t="s">
        <v>418</v>
      </c>
      <c r="E1457" s="266" t="s">
        <v>2115</v>
      </c>
      <c r="F1457" s="267" t="s">
        <v>2116</v>
      </c>
      <c r="G1457" s="268" t="s">
        <v>344</v>
      </c>
      <c r="H1457" s="269">
        <v>6</v>
      </c>
      <c r="I1457" s="270"/>
      <c r="J1457" s="271">
        <f>ROUND(I1457*H1457,2)</f>
        <v>0</v>
      </c>
      <c r="K1457" s="267" t="s">
        <v>34</v>
      </c>
      <c r="L1457" s="272"/>
      <c r="M1457" s="273" t="s">
        <v>34</v>
      </c>
      <c r="N1457" s="274" t="s">
        <v>49</v>
      </c>
      <c r="O1457" s="44"/>
      <c r="P1457" s="213">
        <f>O1457*H1457</f>
        <v>0</v>
      </c>
      <c r="Q1457" s="213">
        <v>0.0185</v>
      </c>
      <c r="R1457" s="213">
        <f>Q1457*H1457</f>
        <v>0.11099999999999999</v>
      </c>
      <c r="S1457" s="213">
        <v>0</v>
      </c>
      <c r="T1457" s="214">
        <f>S1457*H1457</f>
        <v>0</v>
      </c>
      <c r="AR1457" s="25" t="s">
        <v>388</v>
      </c>
      <c r="AT1457" s="25" t="s">
        <v>418</v>
      </c>
      <c r="AU1457" s="25" t="s">
        <v>89</v>
      </c>
      <c r="AY1457" s="25" t="s">
        <v>183</v>
      </c>
      <c r="BE1457" s="215">
        <f>IF(N1457="základní",J1457,0)</f>
        <v>0</v>
      </c>
      <c r="BF1457" s="215">
        <f>IF(N1457="snížená",J1457,0)</f>
        <v>0</v>
      </c>
      <c r="BG1457" s="215">
        <f>IF(N1457="zákl. přenesená",J1457,0)</f>
        <v>0</v>
      </c>
      <c r="BH1457" s="215">
        <f>IF(N1457="sníž. přenesená",J1457,0)</f>
        <v>0</v>
      </c>
      <c r="BI1457" s="215">
        <f>IF(N1457="nulová",J1457,0)</f>
        <v>0</v>
      </c>
      <c r="BJ1457" s="25" t="s">
        <v>85</v>
      </c>
      <c r="BK1457" s="215">
        <f>ROUND(I1457*H1457,2)</f>
        <v>0</v>
      </c>
      <c r="BL1457" s="25" t="s">
        <v>282</v>
      </c>
      <c r="BM1457" s="25" t="s">
        <v>2117</v>
      </c>
    </row>
    <row r="1458" spans="2:65" s="1" customFormat="1" ht="38.25" customHeight="1">
      <c r="B1458" s="43"/>
      <c r="C1458" s="204" t="s">
        <v>2118</v>
      </c>
      <c r="D1458" s="204" t="s">
        <v>185</v>
      </c>
      <c r="E1458" s="205" t="s">
        <v>2119</v>
      </c>
      <c r="F1458" s="206" t="s">
        <v>2120</v>
      </c>
      <c r="G1458" s="207" t="s">
        <v>344</v>
      </c>
      <c r="H1458" s="208">
        <v>1</v>
      </c>
      <c r="I1458" s="209"/>
      <c r="J1458" s="210">
        <f>ROUND(I1458*H1458,2)</f>
        <v>0</v>
      </c>
      <c r="K1458" s="206" t="s">
        <v>189</v>
      </c>
      <c r="L1458" s="63"/>
      <c r="M1458" s="211" t="s">
        <v>34</v>
      </c>
      <c r="N1458" s="212" t="s">
        <v>49</v>
      </c>
      <c r="O1458" s="44"/>
      <c r="P1458" s="213">
        <f>O1458*H1458</f>
        <v>0</v>
      </c>
      <c r="Q1458" s="213">
        <v>0</v>
      </c>
      <c r="R1458" s="213">
        <f>Q1458*H1458</f>
        <v>0</v>
      </c>
      <c r="S1458" s="213">
        <v>0</v>
      </c>
      <c r="T1458" s="214">
        <f>S1458*H1458</f>
        <v>0</v>
      </c>
      <c r="AR1458" s="25" t="s">
        <v>282</v>
      </c>
      <c r="AT1458" s="25" t="s">
        <v>185</v>
      </c>
      <c r="AU1458" s="25" t="s">
        <v>89</v>
      </c>
      <c r="AY1458" s="25" t="s">
        <v>183</v>
      </c>
      <c r="BE1458" s="215">
        <f>IF(N1458="základní",J1458,0)</f>
        <v>0</v>
      </c>
      <c r="BF1458" s="215">
        <f>IF(N1458="snížená",J1458,0)</f>
        <v>0</v>
      </c>
      <c r="BG1458" s="215">
        <f>IF(N1458="zákl. přenesená",J1458,0)</f>
        <v>0</v>
      </c>
      <c r="BH1458" s="215">
        <f>IF(N1458="sníž. přenesená",J1458,0)</f>
        <v>0</v>
      </c>
      <c r="BI1458" s="215">
        <f>IF(N1458="nulová",J1458,0)</f>
        <v>0</v>
      </c>
      <c r="BJ1458" s="25" t="s">
        <v>85</v>
      </c>
      <c r="BK1458" s="215">
        <f>ROUND(I1458*H1458,2)</f>
        <v>0</v>
      </c>
      <c r="BL1458" s="25" t="s">
        <v>282</v>
      </c>
      <c r="BM1458" s="25" t="s">
        <v>2121</v>
      </c>
    </row>
    <row r="1459" spans="2:51" s="13" customFormat="1" ht="13.5">
      <c r="B1459" s="228"/>
      <c r="C1459" s="229"/>
      <c r="D1459" s="218" t="s">
        <v>192</v>
      </c>
      <c r="E1459" s="230" t="s">
        <v>34</v>
      </c>
      <c r="F1459" s="231" t="s">
        <v>1086</v>
      </c>
      <c r="G1459" s="229"/>
      <c r="H1459" s="232">
        <v>1</v>
      </c>
      <c r="I1459" s="233"/>
      <c r="J1459" s="229"/>
      <c r="K1459" s="229"/>
      <c r="L1459" s="234"/>
      <c r="M1459" s="235"/>
      <c r="N1459" s="236"/>
      <c r="O1459" s="236"/>
      <c r="P1459" s="236"/>
      <c r="Q1459" s="236"/>
      <c r="R1459" s="236"/>
      <c r="S1459" s="236"/>
      <c r="T1459" s="237"/>
      <c r="AT1459" s="238" t="s">
        <v>192</v>
      </c>
      <c r="AU1459" s="238" t="s">
        <v>89</v>
      </c>
      <c r="AV1459" s="13" t="s">
        <v>89</v>
      </c>
      <c r="AW1459" s="13" t="s">
        <v>41</v>
      </c>
      <c r="AX1459" s="13" t="s">
        <v>78</v>
      </c>
      <c r="AY1459" s="238" t="s">
        <v>183</v>
      </c>
    </row>
    <row r="1460" spans="2:51" s="14" customFormat="1" ht="13.5">
      <c r="B1460" s="239"/>
      <c r="C1460" s="240"/>
      <c r="D1460" s="252" t="s">
        <v>192</v>
      </c>
      <c r="E1460" s="262" t="s">
        <v>34</v>
      </c>
      <c r="F1460" s="263" t="s">
        <v>195</v>
      </c>
      <c r="G1460" s="240"/>
      <c r="H1460" s="264">
        <v>1</v>
      </c>
      <c r="I1460" s="244"/>
      <c r="J1460" s="240"/>
      <c r="K1460" s="240"/>
      <c r="L1460" s="245"/>
      <c r="M1460" s="246"/>
      <c r="N1460" s="247"/>
      <c r="O1460" s="247"/>
      <c r="P1460" s="247"/>
      <c r="Q1460" s="247"/>
      <c r="R1460" s="247"/>
      <c r="S1460" s="247"/>
      <c r="T1460" s="248"/>
      <c r="AT1460" s="249" t="s">
        <v>192</v>
      </c>
      <c r="AU1460" s="249" t="s">
        <v>89</v>
      </c>
      <c r="AV1460" s="14" t="s">
        <v>196</v>
      </c>
      <c r="AW1460" s="14" t="s">
        <v>41</v>
      </c>
      <c r="AX1460" s="14" t="s">
        <v>85</v>
      </c>
      <c r="AY1460" s="249" t="s">
        <v>183</v>
      </c>
    </row>
    <row r="1461" spans="2:65" s="1" customFormat="1" ht="25.5" customHeight="1">
      <c r="B1461" s="43"/>
      <c r="C1461" s="265" t="s">
        <v>2122</v>
      </c>
      <c r="D1461" s="265" t="s">
        <v>418</v>
      </c>
      <c r="E1461" s="266" t="s">
        <v>2123</v>
      </c>
      <c r="F1461" s="267" t="s">
        <v>2124</v>
      </c>
      <c r="G1461" s="268" t="s">
        <v>344</v>
      </c>
      <c r="H1461" s="269">
        <v>1</v>
      </c>
      <c r="I1461" s="270"/>
      <c r="J1461" s="271">
        <f>ROUND(I1461*H1461,2)</f>
        <v>0</v>
      </c>
      <c r="K1461" s="267" t="s">
        <v>189</v>
      </c>
      <c r="L1461" s="272"/>
      <c r="M1461" s="273" t="s">
        <v>34</v>
      </c>
      <c r="N1461" s="274" t="s">
        <v>49</v>
      </c>
      <c r="O1461" s="44"/>
      <c r="P1461" s="213">
        <f>O1461*H1461</f>
        <v>0</v>
      </c>
      <c r="Q1461" s="213">
        <v>0.048</v>
      </c>
      <c r="R1461" s="213">
        <f>Q1461*H1461</f>
        <v>0.048</v>
      </c>
      <c r="S1461" s="213">
        <v>0</v>
      </c>
      <c r="T1461" s="214">
        <f>S1461*H1461</f>
        <v>0</v>
      </c>
      <c r="AR1461" s="25" t="s">
        <v>388</v>
      </c>
      <c r="AT1461" s="25" t="s">
        <v>418</v>
      </c>
      <c r="AU1461" s="25" t="s">
        <v>89</v>
      </c>
      <c r="AY1461" s="25" t="s">
        <v>183</v>
      </c>
      <c r="BE1461" s="215">
        <f>IF(N1461="základní",J1461,0)</f>
        <v>0</v>
      </c>
      <c r="BF1461" s="215">
        <f>IF(N1461="snížená",J1461,0)</f>
        <v>0</v>
      </c>
      <c r="BG1461" s="215">
        <f>IF(N1461="zákl. přenesená",J1461,0)</f>
        <v>0</v>
      </c>
      <c r="BH1461" s="215">
        <f>IF(N1461="sníž. přenesená",J1461,0)</f>
        <v>0</v>
      </c>
      <c r="BI1461" s="215">
        <f>IF(N1461="nulová",J1461,0)</f>
        <v>0</v>
      </c>
      <c r="BJ1461" s="25" t="s">
        <v>85</v>
      </c>
      <c r="BK1461" s="215">
        <f>ROUND(I1461*H1461,2)</f>
        <v>0</v>
      </c>
      <c r="BL1461" s="25" t="s">
        <v>282</v>
      </c>
      <c r="BM1461" s="25" t="s">
        <v>2125</v>
      </c>
    </row>
    <row r="1462" spans="2:65" s="1" customFormat="1" ht="25.5" customHeight="1">
      <c r="B1462" s="43"/>
      <c r="C1462" s="204" t="s">
        <v>2126</v>
      </c>
      <c r="D1462" s="204" t="s">
        <v>185</v>
      </c>
      <c r="E1462" s="205" t="s">
        <v>2127</v>
      </c>
      <c r="F1462" s="206" t="s">
        <v>2128</v>
      </c>
      <c r="G1462" s="207" t="s">
        <v>344</v>
      </c>
      <c r="H1462" s="208">
        <v>3</v>
      </c>
      <c r="I1462" s="209"/>
      <c r="J1462" s="210">
        <f>ROUND(I1462*H1462,2)</f>
        <v>0</v>
      </c>
      <c r="K1462" s="206" t="s">
        <v>189</v>
      </c>
      <c r="L1462" s="63"/>
      <c r="M1462" s="211" t="s">
        <v>34</v>
      </c>
      <c r="N1462" s="212" t="s">
        <v>49</v>
      </c>
      <c r="O1462" s="44"/>
      <c r="P1462" s="213">
        <f>O1462*H1462</f>
        <v>0</v>
      </c>
      <c r="Q1462" s="213">
        <v>0</v>
      </c>
      <c r="R1462" s="213">
        <f>Q1462*H1462</f>
        <v>0</v>
      </c>
      <c r="S1462" s="213">
        <v>0</v>
      </c>
      <c r="T1462" s="214">
        <f>S1462*H1462</f>
        <v>0</v>
      </c>
      <c r="AR1462" s="25" t="s">
        <v>282</v>
      </c>
      <c r="AT1462" s="25" t="s">
        <v>185</v>
      </c>
      <c r="AU1462" s="25" t="s">
        <v>89</v>
      </c>
      <c r="AY1462" s="25" t="s">
        <v>183</v>
      </c>
      <c r="BE1462" s="215">
        <f>IF(N1462="základní",J1462,0)</f>
        <v>0</v>
      </c>
      <c r="BF1462" s="215">
        <f>IF(N1462="snížená",J1462,0)</f>
        <v>0</v>
      </c>
      <c r="BG1462" s="215">
        <f>IF(N1462="zákl. přenesená",J1462,0)</f>
        <v>0</v>
      </c>
      <c r="BH1462" s="215">
        <f>IF(N1462="sníž. přenesená",J1462,0)</f>
        <v>0</v>
      </c>
      <c r="BI1462" s="215">
        <f>IF(N1462="nulová",J1462,0)</f>
        <v>0</v>
      </c>
      <c r="BJ1462" s="25" t="s">
        <v>85</v>
      </c>
      <c r="BK1462" s="215">
        <f>ROUND(I1462*H1462,2)</f>
        <v>0</v>
      </c>
      <c r="BL1462" s="25" t="s">
        <v>282</v>
      </c>
      <c r="BM1462" s="25" t="s">
        <v>2129</v>
      </c>
    </row>
    <row r="1463" spans="2:51" s="13" customFormat="1" ht="13.5">
      <c r="B1463" s="228"/>
      <c r="C1463" s="229"/>
      <c r="D1463" s="218" t="s">
        <v>192</v>
      </c>
      <c r="E1463" s="230" t="s">
        <v>34</v>
      </c>
      <c r="F1463" s="231" t="s">
        <v>2130</v>
      </c>
      <c r="G1463" s="229"/>
      <c r="H1463" s="232">
        <v>3</v>
      </c>
      <c r="I1463" s="233"/>
      <c r="J1463" s="229"/>
      <c r="K1463" s="229"/>
      <c r="L1463" s="234"/>
      <c r="M1463" s="235"/>
      <c r="N1463" s="236"/>
      <c r="O1463" s="236"/>
      <c r="P1463" s="236"/>
      <c r="Q1463" s="236"/>
      <c r="R1463" s="236"/>
      <c r="S1463" s="236"/>
      <c r="T1463" s="237"/>
      <c r="AT1463" s="238" t="s">
        <v>192</v>
      </c>
      <c r="AU1463" s="238" t="s">
        <v>89</v>
      </c>
      <c r="AV1463" s="13" t="s">
        <v>89</v>
      </c>
      <c r="AW1463" s="13" t="s">
        <v>41</v>
      </c>
      <c r="AX1463" s="13" t="s">
        <v>78</v>
      </c>
      <c r="AY1463" s="238" t="s">
        <v>183</v>
      </c>
    </row>
    <row r="1464" spans="2:51" s="14" customFormat="1" ht="13.5">
      <c r="B1464" s="239"/>
      <c r="C1464" s="240"/>
      <c r="D1464" s="252" t="s">
        <v>192</v>
      </c>
      <c r="E1464" s="262" t="s">
        <v>34</v>
      </c>
      <c r="F1464" s="263" t="s">
        <v>195</v>
      </c>
      <c r="G1464" s="240"/>
      <c r="H1464" s="264">
        <v>3</v>
      </c>
      <c r="I1464" s="244"/>
      <c r="J1464" s="240"/>
      <c r="K1464" s="240"/>
      <c r="L1464" s="245"/>
      <c r="M1464" s="246"/>
      <c r="N1464" s="247"/>
      <c r="O1464" s="247"/>
      <c r="P1464" s="247"/>
      <c r="Q1464" s="247"/>
      <c r="R1464" s="247"/>
      <c r="S1464" s="247"/>
      <c r="T1464" s="248"/>
      <c r="AT1464" s="249" t="s">
        <v>192</v>
      </c>
      <c r="AU1464" s="249" t="s">
        <v>89</v>
      </c>
      <c r="AV1464" s="14" t="s">
        <v>196</v>
      </c>
      <c r="AW1464" s="14" t="s">
        <v>41</v>
      </c>
      <c r="AX1464" s="14" t="s">
        <v>85</v>
      </c>
      <c r="AY1464" s="249" t="s">
        <v>183</v>
      </c>
    </row>
    <row r="1465" spans="2:65" s="1" customFormat="1" ht="16.5" customHeight="1">
      <c r="B1465" s="43"/>
      <c r="C1465" s="265" t="s">
        <v>2131</v>
      </c>
      <c r="D1465" s="265" t="s">
        <v>418</v>
      </c>
      <c r="E1465" s="266" t="s">
        <v>2132</v>
      </c>
      <c r="F1465" s="267" t="s">
        <v>2133</v>
      </c>
      <c r="G1465" s="268" t="s">
        <v>344</v>
      </c>
      <c r="H1465" s="269">
        <v>3</v>
      </c>
      <c r="I1465" s="270"/>
      <c r="J1465" s="271">
        <f>ROUND(I1465*H1465,2)</f>
        <v>0</v>
      </c>
      <c r="K1465" s="267" t="s">
        <v>189</v>
      </c>
      <c r="L1465" s="272"/>
      <c r="M1465" s="273" t="s">
        <v>34</v>
      </c>
      <c r="N1465" s="274" t="s">
        <v>49</v>
      </c>
      <c r="O1465" s="44"/>
      <c r="P1465" s="213">
        <f>O1465*H1465</f>
        <v>0</v>
      </c>
      <c r="Q1465" s="213">
        <v>0.0047</v>
      </c>
      <c r="R1465" s="213">
        <f>Q1465*H1465</f>
        <v>0.014100000000000001</v>
      </c>
      <c r="S1465" s="213">
        <v>0</v>
      </c>
      <c r="T1465" s="214">
        <f>S1465*H1465</f>
        <v>0</v>
      </c>
      <c r="AR1465" s="25" t="s">
        <v>388</v>
      </c>
      <c r="AT1465" s="25" t="s">
        <v>418</v>
      </c>
      <c r="AU1465" s="25" t="s">
        <v>89</v>
      </c>
      <c r="AY1465" s="25" t="s">
        <v>183</v>
      </c>
      <c r="BE1465" s="215">
        <f>IF(N1465="základní",J1465,0)</f>
        <v>0</v>
      </c>
      <c r="BF1465" s="215">
        <f>IF(N1465="snížená",J1465,0)</f>
        <v>0</v>
      </c>
      <c r="BG1465" s="215">
        <f>IF(N1465="zákl. přenesená",J1465,0)</f>
        <v>0</v>
      </c>
      <c r="BH1465" s="215">
        <f>IF(N1465="sníž. přenesená",J1465,0)</f>
        <v>0</v>
      </c>
      <c r="BI1465" s="215">
        <f>IF(N1465="nulová",J1465,0)</f>
        <v>0</v>
      </c>
      <c r="BJ1465" s="25" t="s">
        <v>85</v>
      </c>
      <c r="BK1465" s="215">
        <f>ROUND(I1465*H1465,2)</f>
        <v>0</v>
      </c>
      <c r="BL1465" s="25" t="s">
        <v>282</v>
      </c>
      <c r="BM1465" s="25" t="s">
        <v>2134</v>
      </c>
    </row>
    <row r="1466" spans="2:65" s="1" customFormat="1" ht="25.5" customHeight="1">
      <c r="B1466" s="43"/>
      <c r="C1466" s="204" t="s">
        <v>2135</v>
      </c>
      <c r="D1466" s="204" t="s">
        <v>185</v>
      </c>
      <c r="E1466" s="205" t="s">
        <v>2136</v>
      </c>
      <c r="F1466" s="206" t="s">
        <v>2137</v>
      </c>
      <c r="G1466" s="207" t="s">
        <v>344</v>
      </c>
      <c r="H1466" s="208">
        <v>3</v>
      </c>
      <c r="I1466" s="209"/>
      <c r="J1466" s="210">
        <f>ROUND(I1466*H1466,2)</f>
        <v>0</v>
      </c>
      <c r="K1466" s="206" t="s">
        <v>189</v>
      </c>
      <c r="L1466" s="63"/>
      <c r="M1466" s="211" t="s">
        <v>34</v>
      </c>
      <c r="N1466" s="212" t="s">
        <v>49</v>
      </c>
      <c r="O1466" s="44"/>
      <c r="P1466" s="213">
        <f>O1466*H1466</f>
        <v>0</v>
      </c>
      <c r="Q1466" s="213">
        <v>0</v>
      </c>
      <c r="R1466" s="213">
        <f>Q1466*H1466</f>
        <v>0</v>
      </c>
      <c r="S1466" s="213">
        <v>0</v>
      </c>
      <c r="T1466" s="214">
        <f>S1466*H1466</f>
        <v>0</v>
      </c>
      <c r="AR1466" s="25" t="s">
        <v>282</v>
      </c>
      <c r="AT1466" s="25" t="s">
        <v>185</v>
      </c>
      <c r="AU1466" s="25" t="s">
        <v>89</v>
      </c>
      <c r="AY1466" s="25" t="s">
        <v>183</v>
      </c>
      <c r="BE1466" s="215">
        <f>IF(N1466="základní",J1466,0)</f>
        <v>0</v>
      </c>
      <c r="BF1466" s="215">
        <f>IF(N1466="snížená",J1466,0)</f>
        <v>0</v>
      </c>
      <c r="BG1466" s="215">
        <f>IF(N1466="zákl. přenesená",J1466,0)</f>
        <v>0</v>
      </c>
      <c r="BH1466" s="215">
        <f>IF(N1466="sníž. přenesená",J1466,0)</f>
        <v>0</v>
      </c>
      <c r="BI1466" s="215">
        <f>IF(N1466="nulová",J1466,0)</f>
        <v>0</v>
      </c>
      <c r="BJ1466" s="25" t="s">
        <v>85</v>
      </c>
      <c r="BK1466" s="215">
        <f>ROUND(I1466*H1466,2)</f>
        <v>0</v>
      </c>
      <c r="BL1466" s="25" t="s">
        <v>282</v>
      </c>
      <c r="BM1466" s="25" t="s">
        <v>2138</v>
      </c>
    </row>
    <row r="1467" spans="2:51" s="13" customFormat="1" ht="13.5">
      <c r="B1467" s="228"/>
      <c r="C1467" s="229"/>
      <c r="D1467" s="218" t="s">
        <v>192</v>
      </c>
      <c r="E1467" s="230" t="s">
        <v>34</v>
      </c>
      <c r="F1467" s="231" t="s">
        <v>2130</v>
      </c>
      <c r="G1467" s="229"/>
      <c r="H1467" s="232">
        <v>3</v>
      </c>
      <c r="I1467" s="233"/>
      <c r="J1467" s="229"/>
      <c r="K1467" s="229"/>
      <c r="L1467" s="234"/>
      <c r="M1467" s="235"/>
      <c r="N1467" s="236"/>
      <c r="O1467" s="236"/>
      <c r="P1467" s="236"/>
      <c r="Q1467" s="236"/>
      <c r="R1467" s="236"/>
      <c r="S1467" s="236"/>
      <c r="T1467" s="237"/>
      <c r="AT1467" s="238" t="s">
        <v>192</v>
      </c>
      <c r="AU1467" s="238" t="s">
        <v>89</v>
      </c>
      <c r="AV1467" s="13" t="s">
        <v>89</v>
      </c>
      <c r="AW1467" s="13" t="s">
        <v>41</v>
      </c>
      <c r="AX1467" s="13" t="s">
        <v>78</v>
      </c>
      <c r="AY1467" s="238" t="s">
        <v>183</v>
      </c>
    </row>
    <row r="1468" spans="2:51" s="14" customFormat="1" ht="13.5">
      <c r="B1468" s="239"/>
      <c r="C1468" s="240"/>
      <c r="D1468" s="252" t="s">
        <v>192</v>
      </c>
      <c r="E1468" s="262" t="s">
        <v>34</v>
      </c>
      <c r="F1468" s="263" t="s">
        <v>195</v>
      </c>
      <c r="G1468" s="240"/>
      <c r="H1468" s="264">
        <v>3</v>
      </c>
      <c r="I1468" s="244"/>
      <c r="J1468" s="240"/>
      <c r="K1468" s="240"/>
      <c r="L1468" s="245"/>
      <c r="M1468" s="246"/>
      <c r="N1468" s="247"/>
      <c r="O1468" s="247"/>
      <c r="P1468" s="247"/>
      <c r="Q1468" s="247"/>
      <c r="R1468" s="247"/>
      <c r="S1468" s="247"/>
      <c r="T1468" s="248"/>
      <c r="AT1468" s="249" t="s">
        <v>192</v>
      </c>
      <c r="AU1468" s="249" t="s">
        <v>89</v>
      </c>
      <c r="AV1468" s="14" t="s">
        <v>196</v>
      </c>
      <c r="AW1468" s="14" t="s">
        <v>41</v>
      </c>
      <c r="AX1468" s="14" t="s">
        <v>85</v>
      </c>
      <c r="AY1468" s="249" t="s">
        <v>183</v>
      </c>
    </row>
    <row r="1469" spans="2:65" s="1" customFormat="1" ht="25.5" customHeight="1">
      <c r="B1469" s="43"/>
      <c r="C1469" s="204" t="s">
        <v>2139</v>
      </c>
      <c r="D1469" s="204" t="s">
        <v>185</v>
      </c>
      <c r="E1469" s="205" t="s">
        <v>2140</v>
      </c>
      <c r="F1469" s="206" t="s">
        <v>2141</v>
      </c>
      <c r="G1469" s="207" t="s">
        <v>344</v>
      </c>
      <c r="H1469" s="208">
        <v>39</v>
      </c>
      <c r="I1469" s="209"/>
      <c r="J1469" s="210">
        <f>ROUND(I1469*H1469,2)</f>
        <v>0</v>
      </c>
      <c r="K1469" s="206" t="s">
        <v>189</v>
      </c>
      <c r="L1469" s="63"/>
      <c r="M1469" s="211" t="s">
        <v>34</v>
      </c>
      <c r="N1469" s="212" t="s">
        <v>49</v>
      </c>
      <c r="O1469" s="44"/>
      <c r="P1469" s="213">
        <f>O1469*H1469</f>
        <v>0</v>
      </c>
      <c r="Q1469" s="213">
        <v>0</v>
      </c>
      <c r="R1469" s="213">
        <f>Q1469*H1469</f>
        <v>0</v>
      </c>
      <c r="S1469" s="213">
        <v>0</v>
      </c>
      <c r="T1469" s="214">
        <f>S1469*H1469</f>
        <v>0</v>
      </c>
      <c r="AR1469" s="25" t="s">
        <v>282</v>
      </c>
      <c r="AT1469" s="25" t="s">
        <v>185</v>
      </c>
      <c r="AU1469" s="25" t="s">
        <v>89</v>
      </c>
      <c r="AY1469" s="25" t="s">
        <v>183</v>
      </c>
      <c r="BE1469" s="215">
        <f>IF(N1469="základní",J1469,0)</f>
        <v>0</v>
      </c>
      <c r="BF1469" s="215">
        <f>IF(N1469="snížená",J1469,0)</f>
        <v>0</v>
      </c>
      <c r="BG1469" s="215">
        <f>IF(N1469="zákl. přenesená",J1469,0)</f>
        <v>0</v>
      </c>
      <c r="BH1469" s="215">
        <f>IF(N1469="sníž. přenesená",J1469,0)</f>
        <v>0</v>
      </c>
      <c r="BI1469" s="215">
        <f>IF(N1469="nulová",J1469,0)</f>
        <v>0</v>
      </c>
      <c r="BJ1469" s="25" t="s">
        <v>85</v>
      </c>
      <c r="BK1469" s="215">
        <f>ROUND(I1469*H1469,2)</f>
        <v>0</v>
      </c>
      <c r="BL1469" s="25" t="s">
        <v>282</v>
      </c>
      <c r="BM1469" s="25" t="s">
        <v>2142</v>
      </c>
    </row>
    <row r="1470" spans="2:51" s="13" customFormat="1" ht="13.5">
      <c r="B1470" s="228"/>
      <c r="C1470" s="229"/>
      <c r="D1470" s="218" t="s">
        <v>192</v>
      </c>
      <c r="E1470" s="230" t="s">
        <v>34</v>
      </c>
      <c r="F1470" s="231" t="s">
        <v>2143</v>
      </c>
      <c r="G1470" s="229"/>
      <c r="H1470" s="232">
        <v>39</v>
      </c>
      <c r="I1470" s="233"/>
      <c r="J1470" s="229"/>
      <c r="K1470" s="229"/>
      <c r="L1470" s="234"/>
      <c r="M1470" s="235"/>
      <c r="N1470" s="236"/>
      <c r="O1470" s="236"/>
      <c r="P1470" s="236"/>
      <c r="Q1470" s="236"/>
      <c r="R1470" s="236"/>
      <c r="S1470" s="236"/>
      <c r="T1470" s="237"/>
      <c r="AT1470" s="238" t="s">
        <v>192</v>
      </c>
      <c r="AU1470" s="238" t="s">
        <v>89</v>
      </c>
      <c r="AV1470" s="13" t="s">
        <v>89</v>
      </c>
      <c r="AW1470" s="13" t="s">
        <v>41</v>
      </c>
      <c r="AX1470" s="13" t="s">
        <v>78</v>
      </c>
      <c r="AY1470" s="238" t="s">
        <v>183</v>
      </c>
    </row>
    <row r="1471" spans="2:51" s="14" customFormat="1" ht="13.5">
      <c r="B1471" s="239"/>
      <c r="C1471" s="240"/>
      <c r="D1471" s="252" t="s">
        <v>192</v>
      </c>
      <c r="E1471" s="262" t="s">
        <v>34</v>
      </c>
      <c r="F1471" s="263" t="s">
        <v>195</v>
      </c>
      <c r="G1471" s="240"/>
      <c r="H1471" s="264">
        <v>39</v>
      </c>
      <c r="I1471" s="244"/>
      <c r="J1471" s="240"/>
      <c r="K1471" s="240"/>
      <c r="L1471" s="245"/>
      <c r="M1471" s="246"/>
      <c r="N1471" s="247"/>
      <c r="O1471" s="247"/>
      <c r="P1471" s="247"/>
      <c r="Q1471" s="247"/>
      <c r="R1471" s="247"/>
      <c r="S1471" s="247"/>
      <c r="T1471" s="248"/>
      <c r="AT1471" s="249" t="s">
        <v>192</v>
      </c>
      <c r="AU1471" s="249" t="s">
        <v>89</v>
      </c>
      <c r="AV1471" s="14" t="s">
        <v>196</v>
      </c>
      <c r="AW1471" s="14" t="s">
        <v>41</v>
      </c>
      <c r="AX1471" s="14" t="s">
        <v>85</v>
      </c>
      <c r="AY1471" s="249" t="s">
        <v>183</v>
      </c>
    </row>
    <row r="1472" spans="2:65" s="1" customFormat="1" ht="25.5" customHeight="1">
      <c r="B1472" s="43"/>
      <c r="C1472" s="204" t="s">
        <v>2144</v>
      </c>
      <c r="D1472" s="204" t="s">
        <v>185</v>
      </c>
      <c r="E1472" s="205" t="s">
        <v>2145</v>
      </c>
      <c r="F1472" s="206" t="s">
        <v>2146</v>
      </c>
      <c r="G1472" s="207" t="s">
        <v>344</v>
      </c>
      <c r="H1472" s="208">
        <v>31</v>
      </c>
      <c r="I1472" s="209"/>
      <c r="J1472" s="210">
        <f>ROUND(I1472*H1472,2)</f>
        <v>0</v>
      </c>
      <c r="K1472" s="206" t="s">
        <v>189</v>
      </c>
      <c r="L1472" s="63"/>
      <c r="M1472" s="211" t="s">
        <v>34</v>
      </c>
      <c r="N1472" s="212" t="s">
        <v>49</v>
      </c>
      <c r="O1472" s="44"/>
      <c r="P1472" s="213">
        <f>O1472*H1472</f>
        <v>0</v>
      </c>
      <c r="Q1472" s="213">
        <v>0.00045</v>
      </c>
      <c r="R1472" s="213">
        <f>Q1472*H1472</f>
        <v>0.013949999999999999</v>
      </c>
      <c r="S1472" s="213">
        <v>0</v>
      </c>
      <c r="T1472" s="214">
        <f>S1472*H1472</f>
        <v>0</v>
      </c>
      <c r="AR1472" s="25" t="s">
        <v>282</v>
      </c>
      <c r="AT1472" s="25" t="s">
        <v>185</v>
      </c>
      <c r="AU1472" s="25" t="s">
        <v>89</v>
      </c>
      <c r="AY1472" s="25" t="s">
        <v>183</v>
      </c>
      <c r="BE1472" s="215">
        <f>IF(N1472="základní",J1472,0)</f>
        <v>0</v>
      </c>
      <c r="BF1472" s="215">
        <f>IF(N1472="snížená",J1472,0)</f>
        <v>0</v>
      </c>
      <c r="BG1472" s="215">
        <f>IF(N1472="zákl. přenesená",J1472,0)</f>
        <v>0</v>
      </c>
      <c r="BH1472" s="215">
        <f>IF(N1472="sníž. přenesená",J1472,0)</f>
        <v>0</v>
      </c>
      <c r="BI1472" s="215">
        <f>IF(N1472="nulová",J1472,0)</f>
        <v>0</v>
      </c>
      <c r="BJ1472" s="25" t="s">
        <v>85</v>
      </c>
      <c r="BK1472" s="215">
        <f>ROUND(I1472*H1472,2)</f>
        <v>0</v>
      </c>
      <c r="BL1472" s="25" t="s">
        <v>282</v>
      </c>
      <c r="BM1472" s="25" t="s">
        <v>2147</v>
      </c>
    </row>
    <row r="1473" spans="2:51" s="13" customFormat="1" ht="13.5">
      <c r="B1473" s="228"/>
      <c r="C1473" s="229"/>
      <c r="D1473" s="218" t="s">
        <v>192</v>
      </c>
      <c r="E1473" s="230" t="s">
        <v>34</v>
      </c>
      <c r="F1473" s="231" t="s">
        <v>2148</v>
      </c>
      <c r="G1473" s="229"/>
      <c r="H1473" s="232">
        <v>31</v>
      </c>
      <c r="I1473" s="233"/>
      <c r="J1473" s="229"/>
      <c r="K1473" s="229"/>
      <c r="L1473" s="234"/>
      <c r="M1473" s="235"/>
      <c r="N1473" s="236"/>
      <c r="O1473" s="236"/>
      <c r="P1473" s="236"/>
      <c r="Q1473" s="236"/>
      <c r="R1473" s="236"/>
      <c r="S1473" s="236"/>
      <c r="T1473" s="237"/>
      <c r="AT1473" s="238" t="s">
        <v>192</v>
      </c>
      <c r="AU1473" s="238" t="s">
        <v>89</v>
      </c>
      <c r="AV1473" s="13" t="s">
        <v>89</v>
      </c>
      <c r="AW1473" s="13" t="s">
        <v>41</v>
      </c>
      <c r="AX1473" s="13" t="s">
        <v>78</v>
      </c>
      <c r="AY1473" s="238" t="s">
        <v>183</v>
      </c>
    </row>
    <row r="1474" spans="2:51" s="14" customFormat="1" ht="13.5">
      <c r="B1474" s="239"/>
      <c r="C1474" s="240"/>
      <c r="D1474" s="252" t="s">
        <v>192</v>
      </c>
      <c r="E1474" s="262" t="s">
        <v>34</v>
      </c>
      <c r="F1474" s="263" t="s">
        <v>195</v>
      </c>
      <c r="G1474" s="240"/>
      <c r="H1474" s="264">
        <v>31</v>
      </c>
      <c r="I1474" s="244"/>
      <c r="J1474" s="240"/>
      <c r="K1474" s="240"/>
      <c r="L1474" s="245"/>
      <c r="M1474" s="246"/>
      <c r="N1474" s="247"/>
      <c r="O1474" s="247"/>
      <c r="P1474" s="247"/>
      <c r="Q1474" s="247"/>
      <c r="R1474" s="247"/>
      <c r="S1474" s="247"/>
      <c r="T1474" s="248"/>
      <c r="AT1474" s="249" t="s">
        <v>192</v>
      </c>
      <c r="AU1474" s="249" t="s">
        <v>89</v>
      </c>
      <c r="AV1474" s="14" t="s">
        <v>196</v>
      </c>
      <c r="AW1474" s="14" t="s">
        <v>41</v>
      </c>
      <c r="AX1474" s="14" t="s">
        <v>85</v>
      </c>
      <c r="AY1474" s="249" t="s">
        <v>183</v>
      </c>
    </row>
    <row r="1475" spans="2:65" s="1" customFormat="1" ht="25.5" customHeight="1">
      <c r="B1475" s="43"/>
      <c r="C1475" s="265" t="s">
        <v>2149</v>
      </c>
      <c r="D1475" s="265" t="s">
        <v>418</v>
      </c>
      <c r="E1475" s="266" t="s">
        <v>2150</v>
      </c>
      <c r="F1475" s="267" t="s">
        <v>2151</v>
      </c>
      <c r="G1475" s="268" t="s">
        <v>344</v>
      </c>
      <c r="H1475" s="269">
        <v>31</v>
      </c>
      <c r="I1475" s="270"/>
      <c r="J1475" s="271">
        <f>ROUND(I1475*H1475,2)</f>
        <v>0</v>
      </c>
      <c r="K1475" s="267" t="s">
        <v>189</v>
      </c>
      <c r="L1475" s="272"/>
      <c r="M1475" s="273" t="s">
        <v>34</v>
      </c>
      <c r="N1475" s="274" t="s">
        <v>49</v>
      </c>
      <c r="O1475" s="44"/>
      <c r="P1475" s="213">
        <f>O1475*H1475</f>
        <v>0</v>
      </c>
      <c r="Q1475" s="213">
        <v>0.016</v>
      </c>
      <c r="R1475" s="213">
        <f>Q1475*H1475</f>
        <v>0.496</v>
      </c>
      <c r="S1475" s="213">
        <v>0</v>
      </c>
      <c r="T1475" s="214">
        <f>S1475*H1475</f>
        <v>0</v>
      </c>
      <c r="AR1475" s="25" t="s">
        <v>388</v>
      </c>
      <c r="AT1475" s="25" t="s">
        <v>418</v>
      </c>
      <c r="AU1475" s="25" t="s">
        <v>89</v>
      </c>
      <c r="AY1475" s="25" t="s">
        <v>183</v>
      </c>
      <c r="BE1475" s="215">
        <f>IF(N1475="základní",J1475,0)</f>
        <v>0</v>
      </c>
      <c r="BF1475" s="215">
        <f>IF(N1475="snížená",J1475,0)</f>
        <v>0</v>
      </c>
      <c r="BG1475" s="215">
        <f>IF(N1475="zákl. přenesená",J1475,0)</f>
        <v>0</v>
      </c>
      <c r="BH1475" s="215">
        <f>IF(N1475="sníž. přenesená",J1475,0)</f>
        <v>0</v>
      </c>
      <c r="BI1475" s="215">
        <f>IF(N1475="nulová",J1475,0)</f>
        <v>0</v>
      </c>
      <c r="BJ1475" s="25" t="s">
        <v>85</v>
      </c>
      <c r="BK1475" s="215">
        <f>ROUND(I1475*H1475,2)</f>
        <v>0</v>
      </c>
      <c r="BL1475" s="25" t="s">
        <v>282</v>
      </c>
      <c r="BM1475" s="25" t="s">
        <v>2152</v>
      </c>
    </row>
    <row r="1476" spans="2:65" s="1" customFormat="1" ht="25.5" customHeight="1">
      <c r="B1476" s="43"/>
      <c r="C1476" s="204" t="s">
        <v>2153</v>
      </c>
      <c r="D1476" s="204" t="s">
        <v>185</v>
      </c>
      <c r="E1476" s="205" t="s">
        <v>2154</v>
      </c>
      <c r="F1476" s="206" t="s">
        <v>2155</v>
      </c>
      <c r="G1476" s="207" t="s">
        <v>344</v>
      </c>
      <c r="H1476" s="208">
        <v>2</v>
      </c>
      <c r="I1476" s="209"/>
      <c r="J1476" s="210">
        <f>ROUND(I1476*H1476,2)</f>
        <v>0</v>
      </c>
      <c r="K1476" s="206" t="s">
        <v>189</v>
      </c>
      <c r="L1476" s="63"/>
      <c r="M1476" s="211" t="s">
        <v>34</v>
      </c>
      <c r="N1476" s="212" t="s">
        <v>49</v>
      </c>
      <c r="O1476" s="44"/>
      <c r="P1476" s="213">
        <f>O1476*H1476</f>
        <v>0</v>
      </c>
      <c r="Q1476" s="213">
        <v>0.00046</v>
      </c>
      <c r="R1476" s="213">
        <f>Q1476*H1476</f>
        <v>0.00092</v>
      </c>
      <c r="S1476" s="213">
        <v>0</v>
      </c>
      <c r="T1476" s="214">
        <f>S1476*H1476</f>
        <v>0</v>
      </c>
      <c r="AR1476" s="25" t="s">
        <v>282</v>
      </c>
      <c r="AT1476" s="25" t="s">
        <v>185</v>
      </c>
      <c r="AU1476" s="25" t="s">
        <v>89</v>
      </c>
      <c r="AY1476" s="25" t="s">
        <v>183</v>
      </c>
      <c r="BE1476" s="215">
        <f>IF(N1476="základní",J1476,0)</f>
        <v>0</v>
      </c>
      <c r="BF1476" s="215">
        <f>IF(N1476="snížená",J1476,0)</f>
        <v>0</v>
      </c>
      <c r="BG1476" s="215">
        <f>IF(N1476="zákl. přenesená",J1476,0)</f>
        <v>0</v>
      </c>
      <c r="BH1476" s="215">
        <f>IF(N1476="sníž. přenesená",J1476,0)</f>
        <v>0</v>
      </c>
      <c r="BI1476" s="215">
        <f>IF(N1476="nulová",J1476,0)</f>
        <v>0</v>
      </c>
      <c r="BJ1476" s="25" t="s">
        <v>85</v>
      </c>
      <c r="BK1476" s="215">
        <f>ROUND(I1476*H1476,2)</f>
        <v>0</v>
      </c>
      <c r="BL1476" s="25" t="s">
        <v>282</v>
      </c>
      <c r="BM1476" s="25" t="s">
        <v>2156</v>
      </c>
    </row>
    <row r="1477" spans="2:51" s="13" customFormat="1" ht="13.5">
      <c r="B1477" s="228"/>
      <c r="C1477" s="229"/>
      <c r="D1477" s="218" t="s">
        <v>192</v>
      </c>
      <c r="E1477" s="230" t="s">
        <v>34</v>
      </c>
      <c r="F1477" s="231" t="s">
        <v>2157</v>
      </c>
      <c r="G1477" s="229"/>
      <c r="H1477" s="232">
        <v>2</v>
      </c>
      <c r="I1477" s="233"/>
      <c r="J1477" s="229"/>
      <c r="K1477" s="229"/>
      <c r="L1477" s="234"/>
      <c r="M1477" s="235"/>
      <c r="N1477" s="236"/>
      <c r="O1477" s="236"/>
      <c r="P1477" s="236"/>
      <c r="Q1477" s="236"/>
      <c r="R1477" s="236"/>
      <c r="S1477" s="236"/>
      <c r="T1477" s="237"/>
      <c r="AT1477" s="238" t="s">
        <v>192</v>
      </c>
      <c r="AU1477" s="238" t="s">
        <v>89</v>
      </c>
      <c r="AV1477" s="13" t="s">
        <v>89</v>
      </c>
      <c r="AW1477" s="13" t="s">
        <v>41</v>
      </c>
      <c r="AX1477" s="13" t="s">
        <v>78</v>
      </c>
      <c r="AY1477" s="238" t="s">
        <v>183</v>
      </c>
    </row>
    <row r="1478" spans="2:51" s="14" customFormat="1" ht="13.5">
      <c r="B1478" s="239"/>
      <c r="C1478" s="240"/>
      <c r="D1478" s="252" t="s">
        <v>192</v>
      </c>
      <c r="E1478" s="262" t="s">
        <v>34</v>
      </c>
      <c r="F1478" s="263" t="s">
        <v>195</v>
      </c>
      <c r="G1478" s="240"/>
      <c r="H1478" s="264">
        <v>2</v>
      </c>
      <c r="I1478" s="244"/>
      <c r="J1478" s="240"/>
      <c r="K1478" s="240"/>
      <c r="L1478" s="245"/>
      <c r="M1478" s="246"/>
      <c r="N1478" s="247"/>
      <c r="O1478" s="247"/>
      <c r="P1478" s="247"/>
      <c r="Q1478" s="247"/>
      <c r="R1478" s="247"/>
      <c r="S1478" s="247"/>
      <c r="T1478" s="248"/>
      <c r="AT1478" s="249" t="s">
        <v>192</v>
      </c>
      <c r="AU1478" s="249" t="s">
        <v>89</v>
      </c>
      <c r="AV1478" s="14" t="s">
        <v>196</v>
      </c>
      <c r="AW1478" s="14" t="s">
        <v>41</v>
      </c>
      <c r="AX1478" s="14" t="s">
        <v>85</v>
      </c>
      <c r="AY1478" s="249" t="s">
        <v>183</v>
      </c>
    </row>
    <row r="1479" spans="2:65" s="1" customFormat="1" ht="25.5" customHeight="1">
      <c r="B1479" s="43"/>
      <c r="C1479" s="265" t="s">
        <v>2158</v>
      </c>
      <c r="D1479" s="265" t="s">
        <v>418</v>
      </c>
      <c r="E1479" s="266" t="s">
        <v>2159</v>
      </c>
      <c r="F1479" s="267" t="s">
        <v>2160</v>
      </c>
      <c r="G1479" s="268" t="s">
        <v>344</v>
      </c>
      <c r="H1479" s="269">
        <v>2</v>
      </c>
      <c r="I1479" s="270"/>
      <c r="J1479" s="271">
        <f>ROUND(I1479*H1479,2)</f>
        <v>0</v>
      </c>
      <c r="K1479" s="267" t="s">
        <v>189</v>
      </c>
      <c r="L1479" s="272"/>
      <c r="M1479" s="273" t="s">
        <v>34</v>
      </c>
      <c r="N1479" s="274" t="s">
        <v>49</v>
      </c>
      <c r="O1479" s="44"/>
      <c r="P1479" s="213">
        <f>O1479*H1479</f>
        <v>0</v>
      </c>
      <c r="Q1479" s="213">
        <v>0.035</v>
      </c>
      <c r="R1479" s="213">
        <f>Q1479*H1479</f>
        <v>0.07</v>
      </c>
      <c r="S1479" s="213">
        <v>0</v>
      </c>
      <c r="T1479" s="214">
        <f>S1479*H1479</f>
        <v>0</v>
      </c>
      <c r="AR1479" s="25" t="s">
        <v>388</v>
      </c>
      <c r="AT1479" s="25" t="s">
        <v>418</v>
      </c>
      <c r="AU1479" s="25" t="s">
        <v>89</v>
      </c>
      <c r="AY1479" s="25" t="s">
        <v>183</v>
      </c>
      <c r="BE1479" s="215">
        <f>IF(N1479="základní",J1479,0)</f>
        <v>0</v>
      </c>
      <c r="BF1479" s="215">
        <f>IF(N1479="snížená",J1479,0)</f>
        <v>0</v>
      </c>
      <c r="BG1479" s="215">
        <f>IF(N1479="zákl. přenesená",J1479,0)</f>
        <v>0</v>
      </c>
      <c r="BH1479" s="215">
        <f>IF(N1479="sníž. přenesená",J1479,0)</f>
        <v>0</v>
      </c>
      <c r="BI1479" s="215">
        <f>IF(N1479="nulová",J1479,0)</f>
        <v>0</v>
      </c>
      <c r="BJ1479" s="25" t="s">
        <v>85</v>
      </c>
      <c r="BK1479" s="215">
        <f>ROUND(I1479*H1479,2)</f>
        <v>0</v>
      </c>
      <c r="BL1479" s="25" t="s">
        <v>282</v>
      </c>
      <c r="BM1479" s="25" t="s">
        <v>2161</v>
      </c>
    </row>
    <row r="1480" spans="2:65" s="1" customFormat="1" ht="25.5" customHeight="1">
      <c r="B1480" s="43"/>
      <c r="C1480" s="204" t="s">
        <v>2162</v>
      </c>
      <c r="D1480" s="204" t="s">
        <v>185</v>
      </c>
      <c r="E1480" s="205" t="s">
        <v>2163</v>
      </c>
      <c r="F1480" s="206" t="s">
        <v>2164</v>
      </c>
      <c r="G1480" s="207" t="s">
        <v>344</v>
      </c>
      <c r="H1480" s="208">
        <v>2</v>
      </c>
      <c r="I1480" s="209"/>
      <c r="J1480" s="210">
        <f>ROUND(I1480*H1480,2)</f>
        <v>0</v>
      </c>
      <c r="K1480" s="206" t="s">
        <v>189</v>
      </c>
      <c r="L1480" s="63"/>
      <c r="M1480" s="211" t="s">
        <v>34</v>
      </c>
      <c r="N1480" s="212" t="s">
        <v>49</v>
      </c>
      <c r="O1480" s="44"/>
      <c r="P1480" s="213">
        <f>O1480*H1480</f>
        <v>0</v>
      </c>
      <c r="Q1480" s="213">
        <v>0.00045</v>
      </c>
      <c r="R1480" s="213">
        <f>Q1480*H1480</f>
        <v>0.0009</v>
      </c>
      <c r="S1480" s="213">
        <v>0</v>
      </c>
      <c r="T1480" s="214">
        <f>S1480*H1480</f>
        <v>0</v>
      </c>
      <c r="AR1480" s="25" t="s">
        <v>282</v>
      </c>
      <c r="AT1480" s="25" t="s">
        <v>185</v>
      </c>
      <c r="AU1480" s="25" t="s">
        <v>89</v>
      </c>
      <c r="AY1480" s="25" t="s">
        <v>183</v>
      </c>
      <c r="BE1480" s="215">
        <f>IF(N1480="základní",J1480,0)</f>
        <v>0</v>
      </c>
      <c r="BF1480" s="215">
        <f>IF(N1480="snížená",J1480,0)</f>
        <v>0</v>
      </c>
      <c r="BG1480" s="215">
        <f>IF(N1480="zákl. přenesená",J1480,0)</f>
        <v>0</v>
      </c>
      <c r="BH1480" s="215">
        <f>IF(N1480="sníž. přenesená",J1480,0)</f>
        <v>0</v>
      </c>
      <c r="BI1480" s="215">
        <f>IF(N1480="nulová",J1480,0)</f>
        <v>0</v>
      </c>
      <c r="BJ1480" s="25" t="s">
        <v>85</v>
      </c>
      <c r="BK1480" s="215">
        <f>ROUND(I1480*H1480,2)</f>
        <v>0</v>
      </c>
      <c r="BL1480" s="25" t="s">
        <v>282</v>
      </c>
      <c r="BM1480" s="25" t="s">
        <v>2165</v>
      </c>
    </row>
    <row r="1481" spans="2:51" s="13" customFormat="1" ht="13.5">
      <c r="B1481" s="228"/>
      <c r="C1481" s="229"/>
      <c r="D1481" s="218" t="s">
        <v>192</v>
      </c>
      <c r="E1481" s="230" t="s">
        <v>34</v>
      </c>
      <c r="F1481" s="231" t="s">
        <v>2166</v>
      </c>
      <c r="G1481" s="229"/>
      <c r="H1481" s="232">
        <v>2</v>
      </c>
      <c r="I1481" s="233"/>
      <c r="J1481" s="229"/>
      <c r="K1481" s="229"/>
      <c r="L1481" s="234"/>
      <c r="M1481" s="235"/>
      <c r="N1481" s="236"/>
      <c r="O1481" s="236"/>
      <c r="P1481" s="236"/>
      <c r="Q1481" s="236"/>
      <c r="R1481" s="236"/>
      <c r="S1481" s="236"/>
      <c r="T1481" s="237"/>
      <c r="AT1481" s="238" t="s">
        <v>192</v>
      </c>
      <c r="AU1481" s="238" t="s">
        <v>89</v>
      </c>
      <c r="AV1481" s="13" t="s">
        <v>89</v>
      </c>
      <c r="AW1481" s="13" t="s">
        <v>41</v>
      </c>
      <c r="AX1481" s="13" t="s">
        <v>78</v>
      </c>
      <c r="AY1481" s="238" t="s">
        <v>183</v>
      </c>
    </row>
    <row r="1482" spans="2:51" s="14" customFormat="1" ht="13.5">
      <c r="B1482" s="239"/>
      <c r="C1482" s="240"/>
      <c r="D1482" s="252" t="s">
        <v>192</v>
      </c>
      <c r="E1482" s="262" t="s">
        <v>34</v>
      </c>
      <c r="F1482" s="263" t="s">
        <v>195</v>
      </c>
      <c r="G1482" s="240"/>
      <c r="H1482" s="264">
        <v>2</v>
      </c>
      <c r="I1482" s="244"/>
      <c r="J1482" s="240"/>
      <c r="K1482" s="240"/>
      <c r="L1482" s="245"/>
      <c r="M1482" s="246"/>
      <c r="N1482" s="247"/>
      <c r="O1482" s="247"/>
      <c r="P1482" s="247"/>
      <c r="Q1482" s="247"/>
      <c r="R1482" s="247"/>
      <c r="S1482" s="247"/>
      <c r="T1482" s="248"/>
      <c r="AT1482" s="249" t="s">
        <v>192</v>
      </c>
      <c r="AU1482" s="249" t="s">
        <v>89</v>
      </c>
      <c r="AV1482" s="14" t="s">
        <v>196</v>
      </c>
      <c r="AW1482" s="14" t="s">
        <v>41</v>
      </c>
      <c r="AX1482" s="14" t="s">
        <v>85</v>
      </c>
      <c r="AY1482" s="249" t="s">
        <v>183</v>
      </c>
    </row>
    <row r="1483" spans="2:65" s="1" customFormat="1" ht="25.5" customHeight="1">
      <c r="B1483" s="43"/>
      <c r="C1483" s="265" t="s">
        <v>2167</v>
      </c>
      <c r="D1483" s="265" t="s">
        <v>418</v>
      </c>
      <c r="E1483" s="266" t="s">
        <v>2168</v>
      </c>
      <c r="F1483" s="267" t="s">
        <v>2169</v>
      </c>
      <c r="G1483" s="268" t="s">
        <v>344</v>
      </c>
      <c r="H1483" s="269">
        <v>1</v>
      </c>
      <c r="I1483" s="270"/>
      <c r="J1483" s="271">
        <f>ROUND(I1483*H1483,2)</f>
        <v>0</v>
      </c>
      <c r="K1483" s="267" t="s">
        <v>189</v>
      </c>
      <c r="L1483" s="272"/>
      <c r="M1483" s="273" t="s">
        <v>34</v>
      </c>
      <c r="N1483" s="274" t="s">
        <v>49</v>
      </c>
      <c r="O1483" s="44"/>
      <c r="P1483" s="213">
        <f>O1483*H1483</f>
        <v>0</v>
      </c>
      <c r="Q1483" s="213">
        <v>0.018</v>
      </c>
      <c r="R1483" s="213">
        <f>Q1483*H1483</f>
        <v>0.018</v>
      </c>
      <c r="S1483" s="213">
        <v>0</v>
      </c>
      <c r="T1483" s="214">
        <f>S1483*H1483</f>
        <v>0</v>
      </c>
      <c r="AR1483" s="25" t="s">
        <v>388</v>
      </c>
      <c r="AT1483" s="25" t="s">
        <v>418</v>
      </c>
      <c r="AU1483" s="25" t="s">
        <v>89</v>
      </c>
      <c r="AY1483" s="25" t="s">
        <v>183</v>
      </c>
      <c r="BE1483" s="215">
        <f>IF(N1483="základní",J1483,0)</f>
        <v>0</v>
      </c>
      <c r="BF1483" s="215">
        <f>IF(N1483="snížená",J1483,0)</f>
        <v>0</v>
      </c>
      <c r="BG1483" s="215">
        <f>IF(N1483="zákl. přenesená",J1483,0)</f>
        <v>0</v>
      </c>
      <c r="BH1483" s="215">
        <f>IF(N1483="sníž. přenesená",J1483,0)</f>
        <v>0</v>
      </c>
      <c r="BI1483" s="215">
        <f>IF(N1483="nulová",J1483,0)</f>
        <v>0</v>
      </c>
      <c r="BJ1483" s="25" t="s">
        <v>85</v>
      </c>
      <c r="BK1483" s="215">
        <f>ROUND(I1483*H1483,2)</f>
        <v>0</v>
      </c>
      <c r="BL1483" s="25" t="s">
        <v>282</v>
      </c>
      <c r="BM1483" s="25" t="s">
        <v>2170</v>
      </c>
    </row>
    <row r="1484" spans="2:65" s="1" customFormat="1" ht="25.5" customHeight="1">
      <c r="B1484" s="43"/>
      <c r="C1484" s="265" t="s">
        <v>2171</v>
      </c>
      <c r="D1484" s="265" t="s">
        <v>418</v>
      </c>
      <c r="E1484" s="266" t="s">
        <v>2172</v>
      </c>
      <c r="F1484" s="267" t="s">
        <v>2173</v>
      </c>
      <c r="G1484" s="268" t="s">
        <v>344</v>
      </c>
      <c r="H1484" s="269">
        <v>1</v>
      </c>
      <c r="I1484" s="270"/>
      <c r="J1484" s="271">
        <f>ROUND(I1484*H1484,2)</f>
        <v>0</v>
      </c>
      <c r="K1484" s="267" t="s">
        <v>34</v>
      </c>
      <c r="L1484" s="272"/>
      <c r="M1484" s="273" t="s">
        <v>34</v>
      </c>
      <c r="N1484" s="274" t="s">
        <v>49</v>
      </c>
      <c r="O1484" s="44"/>
      <c r="P1484" s="213">
        <f>O1484*H1484</f>
        <v>0</v>
      </c>
      <c r="Q1484" s="213">
        <v>0.018</v>
      </c>
      <c r="R1484" s="213">
        <f>Q1484*H1484</f>
        <v>0.018</v>
      </c>
      <c r="S1484" s="213">
        <v>0</v>
      </c>
      <c r="T1484" s="214">
        <f>S1484*H1484</f>
        <v>0</v>
      </c>
      <c r="AR1484" s="25" t="s">
        <v>388</v>
      </c>
      <c r="AT1484" s="25" t="s">
        <v>418</v>
      </c>
      <c r="AU1484" s="25" t="s">
        <v>89</v>
      </c>
      <c r="AY1484" s="25" t="s">
        <v>183</v>
      </c>
      <c r="BE1484" s="215">
        <f>IF(N1484="základní",J1484,0)</f>
        <v>0</v>
      </c>
      <c r="BF1484" s="215">
        <f>IF(N1484="snížená",J1484,0)</f>
        <v>0</v>
      </c>
      <c r="BG1484" s="215">
        <f>IF(N1484="zákl. přenesená",J1484,0)</f>
        <v>0</v>
      </c>
      <c r="BH1484" s="215">
        <f>IF(N1484="sníž. přenesená",J1484,0)</f>
        <v>0</v>
      </c>
      <c r="BI1484" s="215">
        <f>IF(N1484="nulová",J1484,0)</f>
        <v>0</v>
      </c>
      <c r="BJ1484" s="25" t="s">
        <v>85</v>
      </c>
      <c r="BK1484" s="215">
        <f>ROUND(I1484*H1484,2)</f>
        <v>0</v>
      </c>
      <c r="BL1484" s="25" t="s">
        <v>282</v>
      </c>
      <c r="BM1484" s="25" t="s">
        <v>2174</v>
      </c>
    </row>
    <row r="1485" spans="2:65" s="1" customFormat="1" ht="25.5" customHeight="1">
      <c r="B1485" s="43"/>
      <c r="C1485" s="204" t="s">
        <v>2175</v>
      </c>
      <c r="D1485" s="204" t="s">
        <v>185</v>
      </c>
      <c r="E1485" s="205" t="s">
        <v>2176</v>
      </c>
      <c r="F1485" s="206" t="s">
        <v>2177</v>
      </c>
      <c r="G1485" s="207" t="s">
        <v>344</v>
      </c>
      <c r="H1485" s="208">
        <v>3</v>
      </c>
      <c r="I1485" s="209"/>
      <c r="J1485" s="210">
        <f>ROUND(I1485*H1485,2)</f>
        <v>0</v>
      </c>
      <c r="K1485" s="206" t="s">
        <v>189</v>
      </c>
      <c r="L1485" s="63"/>
      <c r="M1485" s="211" t="s">
        <v>34</v>
      </c>
      <c r="N1485" s="212" t="s">
        <v>49</v>
      </c>
      <c r="O1485" s="44"/>
      <c r="P1485" s="213">
        <f>O1485*H1485</f>
        <v>0</v>
      </c>
      <c r="Q1485" s="213">
        <v>0.0004</v>
      </c>
      <c r="R1485" s="213">
        <f>Q1485*H1485</f>
        <v>0.0012000000000000001</v>
      </c>
      <c r="S1485" s="213">
        <v>0</v>
      </c>
      <c r="T1485" s="214">
        <f>S1485*H1485</f>
        <v>0</v>
      </c>
      <c r="AR1485" s="25" t="s">
        <v>282</v>
      </c>
      <c r="AT1485" s="25" t="s">
        <v>185</v>
      </c>
      <c r="AU1485" s="25" t="s">
        <v>89</v>
      </c>
      <c r="AY1485" s="25" t="s">
        <v>183</v>
      </c>
      <c r="BE1485" s="215">
        <f>IF(N1485="základní",J1485,0)</f>
        <v>0</v>
      </c>
      <c r="BF1485" s="215">
        <f>IF(N1485="snížená",J1485,0)</f>
        <v>0</v>
      </c>
      <c r="BG1485" s="215">
        <f>IF(N1485="zákl. přenesená",J1485,0)</f>
        <v>0</v>
      </c>
      <c r="BH1485" s="215">
        <f>IF(N1485="sníž. přenesená",J1485,0)</f>
        <v>0</v>
      </c>
      <c r="BI1485" s="215">
        <f>IF(N1485="nulová",J1485,0)</f>
        <v>0</v>
      </c>
      <c r="BJ1485" s="25" t="s">
        <v>85</v>
      </c>
      <c r="BK1485" s="215">
        <f>ROUND(I1485*H1485,2)</f>
        <v>0</v>
      </c>
      <c r="BL1485" s="25" t="s">
        <v>282</v>
      </c>
      <c r="BM1485" s="25" t="s">
        <v>2178</v>
      </c>
    </row>
    <row r="1486" spans="2:51" s="13" customFormat="1" ht="13.5">
      <c r="B1486" s="228"/>
      <c r="C1486" s="229"/>
      <c r="D1486" s="218" t="s">
        <v>192</v>
      </c>
      <c r="E1486" s="230" t="s">
        <v>34</v>
      </c>
      <c r="F1486" s="231" t="s">
        <v>2179</v>
      </c>
      <c r="G1486" s="229"/>
      <c r="H1486" s="232">
        <v>3</v>
      </c>
      <c r="I1486" s="233"/>
      <c r="J1486" s="229"/>
      <c r="K1486" s="229"/>
      <c r="L1486" s="234"/>
      <c r="M1486" s="235"/>
      <c r="N1486" s="236"/>
      <c r="O1486" s="236"/>
      <c r="P1486" s="236"/>
      <c r="Q1486" s="236"/>
      <c r="R1486" s="236"/>
      <c r="S1486" s="236"/>
      <c r="T1486" s="237"/>
      <c r="AT1486" s="238" t="s">
        <v>192</v>
      </c>
      <c r="AU1486" s="238" t="s">
        <v>89</v>
      </c>
      <c r="AV1486" s="13" t="s">
        <v>89</v>
      </c>
      <c r="AW1486" s="13" t="s">
        <v>41</v>
      </c>
      <c r="AX1486" s="13" t="s">
        <v>78</v>
      </c>
      <c r="AY1486" s="238" t="s">
        <v>183</v>
      </c>
    </row>
    <row r="1487" spans="2:51" s="14" customFormat="1" ht="13.5">
      <c r="B1487" s="239"/>
      <c r="C1487" s="240"/>
      <c r="D1487" s="252" t="s">
        <v>192</v>
      </c>
      <c r="E1487" s="262" t="s">
        <v>34</v>
      </c>
      <c r="F1487" s="263" t="s">
        <v>195</v>
      </c>
      <c r="G1487" s="240"/>
      <c r="H1487" s="264">
        <v>3</v>
      </c>
      <c r="I1487" s="244"/>
      <c r="J1487" s="240"/>
      <c r="K1487" s="240"/>
      <c r="L1487" s="245"/>
      <c r="M1487" s="246"/>
      <c r="N1487" s="247"/>
      <c r="O1487" s="247"/>
      <c r="P1487" s="247"/>
      <c r="Q1487" s="247"/>
      <c r="R1487" s="247"/>
      <c r="S1487" s="247"/>
      <c r="T1487" s="248"/>
      <c r="AT1487" s="249" t="s">
        <v>192</v>
      </c>
      <c r="AU1487" s="249" t="s">
        <v>89</v>
      </c>
      <c r="AV1487" s="14" t="s">
        <v>196</v>
      </c>
      <c r="AW1487" s="14" t="s">
        <v>41</v>
      </c>
      <c r="AX1487" s="14" t="s">
        <v>85</v>
      </c>
      <c r="AY1487" s="249" t="s">
        <v>183</v>
      </c>
    </row>
    <row r="1488" spans="2:65" s="1" customFormat="1" ht="25.5" customHeight="1">
      <c r="B1488" s="43"/>
      <c r="C1488" s="265" t="s">
        <v>2180</v>
      </c>
      <c r="D1488" s="265" t="s">
        <v>418</v>
      </c>
      <c r="E1488" s="266" t="s">
        <v>2181</v>
      </c>
      <c r="F1488" s="267" t="s">
        <v>2182</v>
      </c>
      <c r="G1488" s="268" t="s">
        <v>344</v>
      </c>
      <c r="H1488" s="269">
        <v>3</v>
      </c>
      <c r="I1488" s="270"/>
      <c r="J1488" s="271">
        <f>ROUND(I1488*H1488,2)</f>
        <v>0</v>
      </c>
      <c r="K1488" s="267" t="s">
        <v>189</v>
      </c>
      <c r="L1488" s="272"/>
      <c r="M1488" s="273" t="s">
        <v>34</v>
      </c>
      <c r="N1488" s="274" t="s">
        <v>49</v>
      </c>
      <c r="O1488" s="44"/>
      <c r="P1488" s="213">
        <f>O1488*H1488</f>
        <v>0</v>
      </c>
      <c r="Q1488" s="213">
        <v>0.017</v>
      </c>
      <c r="R1488" s="213">
        <f>Q1488*H1488</f>
        <v>0.051000000000000004</v>
      </c>
      <c r="S1488" s="213">
        <v>0</v>
      </c>
      <c r="T1488" s="214">
        <f>S1488*H1488</f>
        <v>0</v>
      </c>
      <c r="AR1488" s="25" t="s">
        <v>388</v>
      </c>
      <c r="AT1488" s="25" t="s">
        <v>418</v>
      </c>
      <c r="AU1488" s="25" t="s">
        <v>89</v>
      </c>
      <c r="AY1488" s="25" t="s">
        <v>183</v>
      </c>
      <c r="BE1488" s="215">
        <f>IF(N1488="základní",J1488,0)</f>
        <v>0</v>
      </c>
      <c r="BF1488" s="215">
        <f>IF(N1488="snížená",J1488,0)</f>
        <v>0</v>
      </c>
      <c r="BG1488" s="215">
        <f>IF(N1488="zákl. přenesená",J1488,0)</f>
        <v>0</v>
      </c>
      <c r="BH1488" s="215">
        <f>IF(N1488="sníž. přenesená",J1488,0)</f>
        <v>0</v>
      </c>
      <c r="BI1488" s="215">
        <f>IF(N1488="nulová",J1488,0)</f>
        <v>0</v>
      </c>
      <c r="BJ1488" s="25" t="s">
        <v>85</v>
      </c>
      <c r="BK1488" s="215">
        <f>ROUND(I1488*H1488,2)</f>
        <v>0</v>
      </c>
      <c r="BL1488" s="25" t="s">
        <v>282</v>
      </c>
      <c r="BM1488" s="25" t="s">
        <v>2183</v>
      </c>
    </row>
    <row r="1489" spans="2:65" s="1" customFormat="1" ht="25.5" customHeight="1">
      <c r="B1489" s="43"/>
      <c r="C1489" s="204" t="s">
        <v>2184</v>
      </c>
      <c r="D1489" s="204" t="s">
        <v>185</v>
      </c>
      <c r="E1489" s="205" t="s">
        <v>2185</v>
      </c>
      <c r="F1489" s="206" t="s">
        <v>2186</v>
      </c>
      <c r="G1489" s="207" t="s">
        <v>1792</v>
      </c>
      <c r="H1489" s="208">
        <v>39</v>
      </c>
      <c r="I1489" s="209"/>
      <c r="J1489" s="210">
        <f>ROUND(I1489*H1489,2)</f>
        <v>0</v>
      </c>
      <c r="K1489" s="206" t="s">
        <v>34</v>
      </c>
      <c r="L1489" s="63"/>
      <c r="M1489" s="211" t="s">
        <v>34</v>
      </c>
      <c r="N1489" s="212" t="s">
        <v>49</v>
      </c>
      <c r="O1489" s="44"/>
      <c r="P1489" s="213">
        <f>O1489*H1489</f>
        <v>0</v>
      </c>
      <c r="Q1489" s="213">
        <v>0</v>
      </c>
      <c r="R1489" s="213">
        <f>Q1489*H1489</f>
        <v>0</v>
      </c>
      <c r="S1489" s="213">
        <v>0</v>
      </c>
      <c r="T1489" s="214">
        <f>S1489*H1489</f>
        <v>0</v>
      </c>
      <c r="AR1489" s="25" t="s">
        <v>282</v>
      </c>
      <c r="AT1489" s="25" t="s">
        <v>185</v>
      </c>
      <c r="AU1489" s="25" t="s">
        <v>89</v>
      </c>
      <c r="AY1489" s="25" t="s">
        <v>183</v>
      </c>
      <c r="BE1489" s="215">
        <f>IF(N1489="základní",J1489,0)</f>
        <v>0</v>
      </c>
      <c r="BF1489" s="215">
        <f>IF(N1489="snížená",J1489,0)</f>
        <v>0</v>
      </c>
      <c r="BG1489" s="215">
        <f>IF(N1489="zákl. přenesená",J1489,0)</f>
        <v>0</v>
      </c>
      <c r="BH1489" s="215">
        <f>IF(N1489="sníž. přenesená",J1489,0)</f>
        <v>0</v>
      </c>
      <c r="BI1489" s="215">
        <f>IF(N1489="nulová",J1489,0)</f>
        <v>0</v>
      </c>
      <c r="BJ1489" s="25" t="s">
        <v>85</v>
      </c>
      <c r="BK1489" s="215">
        <f>ROUND(I1489*H1489,2)</f>
        <v>0</v>
      </c>
      <c r="BL1489" s="25" t="s">
        <v>282</v>
      </c>
      <c r="BM1489" s="25" t="s">
        <v>2187</v>
      </c>
    </row>
    <row r="1490" spans="2:51" s="13" customFormat="1" ht="13.5">
      <c r="B1490" s="228"/>
      <c r="C1490" s="229"/>
      <c r="D1490" s="218" t="s">
        <v>192</v>
      </c>
      <c r="E1490" s="230" t="s">
        <v>34</v>
      </c>
      <c r="F1490" s="231" t="s">
        <v>2188</v>
      </c>
      <c r="G1490" s="229"/>
      <c r="H1490" s="232">
        <v>39</v>
      </c>
      <c r="I1490" s="233"/>
      <c r="J1490" s="229"/>
      <c r="K1490" s="229"/>
      <c r="L1490" s="234"/>
      <c r="M1490" s="235"/>
      <c r="N1490" s="236"/>
      <c r="O1490" s="236"/>
      <c r="P1490" s="236"/>
      <c r="Q1490" s="236"/>
      <c r="R1490" s="236"/>
      <c r="S1490" s="236"/>
      <c r="T1490" s="237"/>
      <c r="AT1490" s="238" t="s">
        <v>192</v>
      </c>
      <c r="AU1490" s="238" t="s">
        <v>89</v>
      </c>
      <c r="AV1490" s="13" t="s">
        <v>89</v>
      </c>
      <c r="AW1490" s="13" t="s">
        <v>41</v>
      </c>
      <c r="AX1490" s="13" t="s">
        <v>78</v>
      </c>
      <c r="AY1490" s="238" t="s">
        <v>183</v>
      </c>
    </row>
    <row r="1491" spans="2:51" s="14" customFormat="1" ht="13.5">
      <c r="B1491" s="239"/>
      <c r="C1491" s="240"/>
      <c r="D1491" s="252" t="s">
        <v>192</v>
      </c>
      <c r="E1491" s="262" t="s">
        <v>34</v>
      </c>
      <c r="F1491" s="263" t="s">
        <v>195</v>
      </c>
      <c r="G1491" s="240"/>
      <c r="H1491" s="264">
        <v>39</v>
      </c>
      <c r="I1491" s="244"/>
      <c r="J1491" s="240"/>
      <c r="K1491" s="240"/>
      <c r="L1491" s="245"/>
      <c r="M1491" s="246"/>
      <c r="N1491" s="247"/>
      <c r="O1491" s="247"/>
      <c r="P1491" s="247"/>
      <c r="Q1491" s="247"/>
      <c r="R1491" s="247"/>
      <c r="S1491" s="247"/>
      <c r="T1491" s="248"/>
      <c r="AT1491" s="249" t="s">
        <v>192</v>
      </c>
      <c r="AU1491" s="249" t="s">
        <v>89</v>
      </c>
      <c r="AV1491" s="14" t="s">
        <v>196</v>
      </c>
      <c r="AW1491" s="14" t="s">
        <v>41</v>
      </c>
      <c r="AX1491" s="14" t="s">
        <v>85</v>
      </c>
      <c r="AY1491" s="249" t="s">
        <v>183</v>
      </c>
    </row>
    <row r="1492" spans="2:65" s="1" customFormat="1" ht="25.5" customHeight="1">
      <c r="B1492" s="43"/>
      <c r="C1492" s="204" t="s">
        <v>2189</v>
      </c>
      <c r="D1492" s="204" t="s">
        <v>185</v>
      </c>
      <c r="E1492" s="205" t="s">
        <v>2190</v>
      </c>
      <c r="F1492" s="206" t="s">
        <v>2191</v>
      </c>
      <c r="G1492" s="207" t="s">
        <v>344</v>
      </c>
      <c r="H1492" s="208">
        <v>4</v>
      </c>
      <c r="I1492" s="209"/>
      <c r="J1492" s="210">
        <f>ROUND(I1492*H1492,2)</f>
        <v>0</v>
      </c>
      <c r="K1492" s="206" t="s">
        <v>189</v>
      </c>
      <c r="L1492" s="63"/>
      <c r="M1492" s="211" t="s">
        <v>34</v>
      </c>
      <c r="N1492" s="212" t="s">
        <v>49</v>
      </c>
      <c r="O1492" s="44"/>
      <c r="P1492" s="213">
        <f>O1492*H1492</f>
        <v>0</v>
      </c>
      <c r="Q1492" s="213">
        <v>0</v>
      </c>
      <c r="R1492" s="213">
        <f>Q1492*H1492</f>
        <v>0</v>
      </c>
      <c r="S1492" s="213">
        <v>0</v>
      </c>
      <c r="T1492" s="214">
        <f>S1492*H1492</f>
        <v>0</v>
      </c>
      <c r="AR1492" s="25" t="s">
        <v>282</v>
      </c>
      <c r="AT1492" s="25" t="s">
        <v>185</v>
      </c>
      <c r="AU1492" s="25" t="s">
        <v>89</v>
      </c>
      <c r="AY1492" s="25" t="s">
        <v>183</v>
      </c>
      <c r="BE1492" s="215">
        <f>IF(N1492="základní",J1492,0)</f>
        <v>0</v>
      </c>
      <c r="BF1492" s="215">
        <f>IF(N1492="snížená",J1492,0)</f>
        <v>0</v>
      </c>
      <c r="BG1492" s="215">
        <f>IF(N1492="zákl. přenesená",J1492,0)</f>
        <v>0</v>
      </c>
      <c r="BH1492" s="215">
        <f>IF(N1492="sníž. přenesená",J1492,0)</f>
        <v>0</v>
      </c>
      <c r="BI1492" s="215">
        <f>IF(N1492="nulová",J1492,0)</f>
        <v>0</v>
      </c>
      <c r="BJ1492" s="25" t="s">
        <v>85</v>
      </c>
      <c r="BK1492" s="215">
        <f>ROUND(I1492*H1492,2)</f>
        <v>0</v>
      </c>
      <c r="BL1492" s="25" t="s">
        <v>282</v>
      </c>
      <c r="BM1492" s="25" t="s">
        <v>2192</v>
      </c>
    </row>
    <row r="1493" spans="2:51" s="13" customFormat="1" ht="13.5">
      <c r="B1493" s="228"/>
      <c r="C1493" s="229"/>
      <c r="D1493" s="218" t="s">
        <v>192</v>
      </c>
      <c r="E1493" s="230" t="s">
        <v>34</v>
      </c>
      <c r="F1493" s="231" t="s">
        <v>2193</v>
      </c>
      <c r="G1493" s="229"/>
      <c r="H1493" s="232">
        <v>4</v>
      </c>
      <c r="I1493" s="233"/>
      <c r="J1493" s="229"/>
      <c r="K1493" s="229"/>
      <c r="L1493" s="234"/>
      <c r="M1493" s="235"/>
      <c r="N1493" s="236"/>
      <c r="O1493" s="236"/>
      <c r="P1493" s="236"/>
      <c r="Q1493" s="236"/>
      <c r="R1493" s="236"/>
      <c r="S1493" s="236"/>
      <c r="T1493" s="237"/>
      <c r="AT1493" s="238" t="s">
        <v>192</v>
      </c>
      <c r="AU1493" s="238" t="s">
        <v>89</v>
      </c>
      <c r="AV1493" s="13" t="s">
        <v>89</v>
      </c>
      <c r="AW1493" s="13" t="s">
        <v>41</v>
      </c>
      <c r="AX1493" s="13" t="s">
        <v>78</v>
      </c>
      <c r="AY1493" s="238" t="s">
        <v>183</v>
      </c>
    </row>
    <row r="1494" spans="2:51" s="14" customFormat="1" ht="13.5">
      <c r="B1494" s="239"/>
      <c r="C1494" s="240"/>
      <c r="D1494" s="252" t="s">
        <v>192</v>
      </c>
      <c r="E1494" s="262" t="s">
        <v>34</v>
      </c>
      <c r="F1494" s="263" t="s">
        <v>195</v>
      </c>
      <c r="G1494" s="240"/>
      <c r="H1494" s="264">
        <v>4</v>
      </c>
      <c r="I1494" s="244"/>
      <c r="J1494" s="240"/>
      <c r="K1494" s="240"/>
      <c r="L1494" s="245"/>
      <c r="M1494" s="246"/>
      <c r="N1494" s="247"/>
      <c r="O1494" s="247"/>
      <c r="P1494" s="247"/>
      <c r="Q1494" s="247"/>
      <c r="R1494" s="247"/>
      <c r="S1494" s="247"/>
      <c r="T1494" s="248"/>
      <c r="AT1494" s="249" t="s">
        <v>192</v>
      </c>
      <c r="AU1494" s="249" t="s">
        <v>89</v>
      </c>
      <c r="AV1494" s="14" t="s">
        <v>196</v>
      </c>
      <c r="AW1494" s="14" t="s">
        <v>41</v>
      </c>
      <c r="AX1494" s="14" t="s">
        <v>85</v>
      </c>
      <c r="AY1494" s="249" t="s">
        <v>183</v>
      </c>
    </row>
    <row r="1495" spans="2:65" s="1" customFormat="1" ht="16.5" customHeight="1">
      <c r="B1495" s="43"/>
      <c r="C1495" s="265" t="s">
        <v>2194</v>
      </c>
      <c r="D1495" s="265" t="s">
        <v>418</v>
      </c>
      <c r="E1495" s="266" t="s">
        <v>2195</v>
      </c>
      <c r="F1495" s="267" t="s">
        <v>2196</v>
      </c>
      <c r="G1495" s="268" t="s">
        <v>465</v>
      </c>
      <c r="H1495" s="269">
        <v>3.57</v>
      </c>
      <c r="I1495" s="270"/>
      <c r="J1495" s="271">
        <f>ROUND(I1495*H1495,2)</f>
        <v>0</v>
      </c>
      <c r="K1495" s="267" t="s">
        <v>189</v>
      </c>
      <c r="L1495" s="272"/>
      <c r="M1495" s="273" t="s">
        <v>34</v>
      </c>
      <c r="N1495" s="274" t="s">
        <v>49</v>
      </c>
      <c r="O1495" s="44"/>
      <c r="P1495" s="213">
        <f>O1495*H1495</f>
        <v>0</v>
      </c>
      <c r="Q1495" s="213">
        <v>0.005</v>
      </c>
      <c r="R1495" s="213">
        <f>Q1495*H1495</f>
        <v>0.01785</v>
      </c>
      <c r="S1495" s="213">
        <v>0</v>
      </c>
      <c r="T1495" s="214">
        <f>S1495*H1495</f>
        <v>0</v>
      </c>
      <c r="AR1495" s="25" t="s">
        <v>388</v>
      </c>
      <c r="AT1495" s="25" t="s">
        <v>418</v>
      </c>
      <c r="AU1495" s="25" t="s">
        <v>89</v>
      </c>
      <c r="AY1495" s="25" t="s">
        <v>183</v>
      </c>
      <c r="BE1495" s="215">
        <f>IF(N1495="základní",J1495,0)</f>
        <v>0</v>
      </c>
      <c r="BF1495" s="215">
        <f>IF(N1495="snížená",J1495,0)</f>
        <v>0</v>
      </c>
      <c r="BG1495" s="215">
        <f>IF(N1495="zákl. přenesená",J1495,0)</f>
        <v>0</v>
      </c>
      <c r="BH1495" s="215">
        <f>IF(N1495="sníž. přenesená",J1495,0)</f>
        <v>0</v>
      </c>
      <c r="BI1495" s="215">
        <f>IF(N1495="nulová",J1495,0)</f>
        <v>0</v>
      </c>
      <c r="BJ1495" s="25" t="s">
        <v>85</v>
      </c>
      <c r="BK1495" s="215">
        <f>ROUND(I1495*H1495,2)</f>
        <v>0</v>
      </c>
      <c r="BL1495" s="25" t="s">
        <v>282</v>
      </c>
      <c r="BM1495" s="25" t="s">
        <v>2197</v>
      </c>
    </row>
    <row r="1496" spans="2:51" s="13" customFormat="1" ht="13.5">
      <c r="B1496" s="228"/>
      <c r="C1496" s="229"/>
      <c r="D1496" s="252" t="s">
        <v>192</v>
      </c>
      <c r="E1496" s="229"/>
      <c r="F1496" s="275" t="s">
        <v>2198</v>
      </c>
      <c r="G1496" s="229"/>
      <c r="H1496" s="276">
        <v>3.57</v>
      </c>
      <c r="I1496" s="233"/>
      <c r="J1496" s="229"/>
      <c r="K1496" s="229"/>
      <c r="L1496" s="234"/>
      <c r="M1496" s="235"/>
      <c r="N1496" s="236"/>
      <c r="O1496" s="236"/>
      <c r="P1496" s="236"/>
      <c r="Q1496" s="236"/>
      <c r="R1496" s="236"/>
      <c r="S1496" s="236"/>
      <c r="T1496" s="237"/>
      <c r="AT1496" s="238" t="s">
        <v>192</v>
      </c>
      <c r="AU1496" s="238" t="s">
        <v>89</v>
      </c>
      <c r="AV1496" s="13" t="s">
        <v>89</v>
      </c>
      <c r="AW1496" s="13" t="s">
        <v>6</v>
      </c>
      <c r="AX1496" s="13" t="s">
        <v>85</v>
      </c>
      <c r="AY1496" s="238" t="s">
        <v>183</v>
      </c>
    </row>
    <row r="1497" spans="2:65" s="1" customFormat="1" ht="16.5" customHeight="1">
      <c r="B1497" s="43"/>
      <c r="C1497" s="265" t="s">
        <v>2199</v>
      </c>
      <c r="D1497" s="265" t="s">
        <v>418</v>
      </c>
      <c r="E1497" s="266" t="s">
        <v>2200</v>
      </c>
      <c r="F1497" s="267" t="s">
        <v>2201</v>
      </c>
      <c r="G1497" s="268" t="s">
        <v>344</v>
      </c>
      <c r="H1497" s="269">
        <v>8</v>
      </c>
      <c r="I1497" s="270"/>
      <c r="J1497" s="271">
        <f>ROUND(I1497*H1497,2)</f>
        <v>0</v>
      </c>
      <c r="K1497" s="267" t="s">
        <v>189</v>
      </c>
      <c r="L1497" s="272"/>
      <c r="M1497" s="273" t="s">
        <v>34</v>
      </c>
      <c r="N1497" s="274" t="s">
        <v>49</v>
      </c>
      <c r="O1497" s="44"/>
      <c r="P1497" s="213">
        <f>O1497*H1497</f>
        <v>0</v>
      </c>
      <c r="Q1497" s="213">
        <v>6E-05</v>
      </c>
      <c r="R1497" s="213">
        <f>Q1497*H1497</f>
        <v>0.00048</v>
      </c>
      <c r="S1497" s="213">
        <v>0</v>
      </c>
      <c r="T1497" s="214">
        <f>S1497*H1497</f>
        <v>0</v>
      </c>
      <c r="AR1497" s="25" t="s">
        <v>388</v>
      </c>
      <c r="AT1497" s="25" t="s">
        <v>418</v>
      </c>
      <c r="AU1497" s="25" t="s">
        <v>89</v>
      </c>
      <c r="AY1497" s="25" t="s">
        <v>183</v>
      </c>
      <c r="BE1497" s="215">
        <f>IF(N1497="základní",J1497,0)</f>
        <v>0</v>
      </c>
      <c r="BF1497" s="215">
        <f>IF(N1497="snížená",J1497,0)</f>
        <v>0</v>
      </c>
      <c r="BG1497" s="215">
        <f>IF(N1497="zákl. přenesená",J1497,0)</f>
        <v>0</v>
      </c>
      <c r="BH1497" s="215">
        <f>IF(N1497="sníž. přenesená",J1497,0)</f>
        <v>0</v>
      </c>
      <c r="BI1497" s="215">
        <f>IF(N1497="nulová",J1497,0)</f>
        <v>0</v>
      </c>
      <c r="BJ1497" s="25" t="s">
        <v>85</v>
      </c>
      <c r="BK1497" s="215">
        <f>ROUND(I1497*H1497,2)</f>
        <v>0</v>
      </c>
      <c r="BL1497" s="25" t="s">
        <v>282</v>
      </c>
      <c r="BM1497" s="25" t="s">
        <v>2202</v>
      </c>
    </row>
    <row r="1498" spans="2:65" s="1" customFormat="1" ht="25.5" customHeight="1">
      <c r="B1498" s="43"/>
      <c r="C1498" s="204" t="s">
        <v>2203</v>
      </c>
      <c r="D1498" s="204" t="s">
        <v>185</v>
      </c>
      <c r="E1498" s="205" t="s">
        <v>2204</v>
      </c>
      <c r="F1498" s="206" t="s">
        <v>2205</v>
      </c>
      <c r="G1498" s="207" t="s">
        <v>344</v>
      </c>
      <c r="H1498" s="208">
        <v>3</v>
      </c>
      <c r="I1498" s="209"/>
      <c r="J1498" s="210">
        <f>ROUND(I1498*H1498,2)</f>
        <v>0</v>
      </c>
      <c r="K1498" s="206" t="s">
        <v>189</v>
      </c>
      <c r="L1498" s="63"/>
      <c r="M1498" s="211" t="s">
        <v>34</v>
      </c>
      <c r="N1498" s="212" t="s">
        <v>49</v>
      </c>
      <c r="O1498" s="44"/>
      <c r="P1498" s="213">
        <f>O1498*H1498</f>
        <v>0</v>
      </c>
      <c r="Q1498" s="213">
        <v>0</v>
      </c>
      <c r="R1498" s="213">
        <f>Q1498*H1498</f>
        <v>0</v>
      </c>
      <c r="S1498" s="213">
        <v>0</v>
      </c>
      <c r="T1498" s="214">
        <f>S1498*H1498</f>
        <v>0</v>
      </c>
      <c r="AR1498" s="25" t="s">
        <v>282</v>
      </c>
      <c r="AT1498" s="25" t="s">
        <v>185</v>
      </c>
      <c r="AU1498" s="25" t="s">
        <v>89</v>
      </c>
      <c r="AY1498" s="25" t="s">
        <v>183</v>
      </c>
      <c r="BE1498" s="215">
        <f>IF(N1498="základní",J1498,0)</f>
        <v>0</v>
      </c>
      <c r="BF1498" s="215">
        <f>IF(N1498="snížená",J1498,0)</f>
        <v>0</v>
      </c>
      <c r="BG1498" s="215">
        <f>IF(N1498="zákl. přenesená",J1498,0)</f>
        <v>0</v>
      </c>
      <c r="BH1498" s="215">
        <f>IF(N1498="sníž. přenesená",J1498,0)</f>
        <v>0</v>
      </c>
      <c r="BI1498" s="215">
        <f>IF(N1498="nulová",J1498,0)</f>
        <v>0</v>
      </c>
      <c r="BJ1498" s="25" t="s">
        <v>85</v>
      </c>
      <c r="BK1498" s="215">
        <f>ROUND(I1498*H1498,2)</f>
        <v>0</v>
      </c>
      <c r="BL1498" s="25" t="s">
        <v>282</v>
      </c>
      <c r="BM1498" s="25" t="s">
        <v>2206</v>
      </c>
    </row>
    <row r="1499" spans="2:51" s="13" customFormat="1" ht="13.5">
      <c r="B1499" s="228"/>
      <c r="C1499" s="229"/>
      <c r="D1499" s="218" t="s">
        <v>192</v>
      </c>
      <c r="E1499" s="230" t="s">
        <v>34</v>
      </c>
      <c r="F1499" s="231" t="s">
        <v>2207</v>
      </c>
      <c r="G1499" s="229"/>
      <c r="H1499" s="232">
        <v>1</v>
      </c>
      <c r="I1499" s="233"/>
      <c r="J1499" s="229"/>
      <c r="K1499" s="229"/>
      <c r="L1499" s="234"/>
      <c r="M1499" s="235"/>
      <c r="N1499" s="236"/>
      <c r="O1499" s="236"/>
      <c r="P1499" s="236"/>
      <c r="Q1499" s="236"/>
      <c r="R1499" s="236"/>
      <c r="S1499" s="236"/>
      <c r="T1499" s="237"/>
      <c r="AT1499" s="238" t="s">
        <v>192</v>
      </c>
      <c r="AU1499" s="238" t="s">
        <v>89</v>
      </c>
      <c r="AV1499" s="13" t="s">
        <v>89</v>
      </c>
      <c r="AW1499" s="13" t="s">
        <v>41</v>
      </c>
      <c r="AX1499" s="13" t="s">
        <v>78</v>
      </c>
      <c r="AY1499" s="238" t="s">
        <v>183</v>
      </c>
    </row>
    <row r="1500" spans="2:51" s="13" customFormat="1" ht="13.5">
      <c r="B1500" s="228"/>
      <c r="C1500" s="229"/>
      <c r="D1500" s="218" t="s">
        <v>192</v>
      </c>
      <c r="E1500" s="230" t="s">
        <v>34</v>
      </c>
      <c r="F1500" s="231" t="s">
        <v>2208</v>
      </c>
      <c r="G1500" s="229"/>
      <c r="H1500" s="232">
        <v>2</v>
      </c>
      <c r="I1500" s="233"/>
      <c r="J1500" s="229"/>
      <c r="K1500" s="229"/>
      <c r="L1500" s="234"/>
      <c r="M1500" s="235"/>
      <c r="N1500" s="236"/>
      <c r="O1500" s="236"/>
      <c r="P1500" s="236"/>
      <c r="Q1500" s="236"/>
      <c r="R1500" s="236"/>
      <c r="S1500" s="236"/>
      <c r="T1500" s="237"/>
      <c r="AT1500" s="238" t="s">
        <v>192</v>
      </c>
      <c r="AU1500" s="238" t="s">
        <v>89</v>
      </c>
      <c r="AV1500" s="13" t="s">
        <v>89</v>
      </c>
      <c r="AW1500" s="13" t="s">
        <v>41</v>
      </c>
      <c r="AX1500" s="13" t="s">
        <v>78</v>
      </c>
      <c r="AY1500" s="238" t="s">
        <v>183</v>
      </c>
    </row>
    <row r="1501" spans="2:51" s="14" customFormat="1" ht="13.5">
      <c r="B1501" s="239"/>
      <c r="C1501" s="240"/>
      <c r="D1501" s="252" t="s">
        <v>192</v>
      </c>
      <c r="E1501" s="262" t="s">
        <v>34</v>
      </c>
      <c r="F1501" s="263" t="s">
        <v>195</v>
      </c>
      <c r="G1501" s="240"/>
      <c r="H1501" s="264">
        <v>3</v>
      </c>
      <c r="I1501" s="244"/>
      <c r="J1501" s="240"/>
      <c r="K1501" s="240"/>
      <c r="L1501" s="245"/>
      <c r="M1501" s="246"/>
      <c r="N1501" s="247"/>
      <c r="O1501" s="247"/>
      <c r="P1501" s="247"/>
      <c r="Q1501" s="247"/>
      <c r="R1501" s="247"/>
      <c r="S1501" s="247"/>
      <c r="T1501" s="248"/>
      <c r="AT1501" s="249" t="s">
        <v>192</v>
      </c>
      <c r="AU1501" s="249" t="s">
        <v>89</v>
      </c>
      <c r="AV1501" s="14" t="s">
        <v>196</v>
      </c>
      <c r="AW1501" s="14" t="s">
        <v>41</v>
      </c>
      <c r="AX1501" s="14" t="s">
        <v>85</v>
      </c>
      <c r="AY1501" s="249" t="s">
        <v>183</v>
      </c>
    </row>
    <row r="1502" spans="2:65" s="1" customFormat="1" ht="16.5" customHeight="1">
      <c r="B1502" s="43"/>
      <c r="C1502" s="265" t="s">
        <v>2209</v>
      </c>
      <c r="D1502" s="265" t="s">
        <v>418</v>
      </c>
      <c r="E1502" s="266" t="s">
        <v>2195</v>
      </c>
      <c r="F1502" s="267" t="s">
        <v>2196</v>
      </c>
      <c r="G1502" s="268" t="s">
        <v>465</v>
      </c>
      <c r="H1502" s="269">
        <v>3.308</v>
      </c>
      <c r="I1502" s="270"/>
      <c r="J1502" s="271">
        <f>ROUND(I1502*H1502,2)</f>
        <v>0</v>
      </c>
      <c r="K1502" s="267" t="s">
        <v>189</v>
      </c>
      <c r="L1502" s="272"/>
      <c r="M1502" s="273" t="s">
        <v>34</v>
      </c>
      <c r="N1502" s="274" t="s">
        <v>49</v>
      </c>
      <c r="O1502" s="44"/>
      <c r="P1502" s="213">
        <f>O1502*H1502</f>
        <v>0</v>
      </c>
      <c r="Q1502" s="213">
        <v>0.005</v>
      </c>
      <c r="R1502" s="213">
        <f>Q1502*H1502</f>
        <v>0.01654</v>
      </c>
      <c r="S1502" s="213">
        <v>0</v>
      </c>
      <c r="T1502" s="214">
        <f>S1502*H1502</f>
        <v>0</v>
      </c>
      <c r="AR1502" s="25" t="s">
        <v>388</v>
      </c>
      <c r="AT1502" s="25" t="s">
        <v>418</v>
      </c>
      <c r="AU1502" s="25" t="s">
        <v>89</v>
      </c>
      <c r="AY1502" s="25" t="s">
        <v>183</v>
      </c>
      <c r="BE1502" s="215">
        <f>IF(N1502="základní",J1502,0)</f>
        <v>0</v>
      </c>
      <c r="BF1502" s="215">
        <f>IF(N1502="snížená",J1502,0)</f>
        <v>0</v>
      </c>
      <c r="BG1502" s="215">
        <f>IF(N1502="zákl. přenesená",J1502,0)</f>
        <v>0</v>
      </c>
      <c r="BH1502" s="215">
        <f>IF(N1502="sníž. přenesená",J1502,0)</f>
        <v>0</v>
      </c>
      <c r="BI1502" s="215">
        <f>IF(N1502="nulová",J1502,0)</f>
        <v>0</v>
      </c>
      <c r="BJ1502" s="25" t="s">
        <v>85</v>
      </c>
      <c r="BK1502" s="215">
        <f>ROUND(I1502*H1502,2)</f>
        <v>0</v>
      </c>
      <c r="BL1502" s="25" t="s">
        <v>282</v>
      </c>
      <c r="BM1502" s="25" t="s">
        <v>2210</v>
      </c>
    </row>
    <row r="1503" spans="2:51" s="13" customFormat="1" ht="13.5">
      <c r="B1503" s="228"/>
      <c r="C1503" s="229"/>
      <c r="D1503" s="252" t="s">
        <v>192</v>
      </c>
      <c r="E1503" s="229"/>
      <c r="F1503" s="275" t="s">
        <v>2211</v>
      </c>
      <c r="G1503" s="229"/>
      <c r="H1503" s="276">
        <v>3.308</v>
      </c>
      <c r="I1503" s="233"/>
      <c r="J1503" s="229"/>
      <c r="K1503" s="229"/>
      <c r="L1503" s="234"/>
      <c r="M1503" s="235"/>
      <c r="N1503" s="236"/>
      <c r="O1503" s="236"/>
      <c r="P1503" s="236"/>
      <c r="Q1503" s="236"/>
      <c r="R1503" s="236"/>
      <c r="S1503" s="236"/>
      <c r="T1503" s="237"/>
      <c r="AT1503" s="238" t="s">
        <v>192</v>
      </c>
      <c r="AU1503" s="238" t="s">
        <v>89</v>
      </c>
      <c r="AV1503" s="13" t="s">
        <v>89</v>
      </c>
      <c r="AW1503" s="13" t="s">
        <v>6</v>
      </c>
      <c r="AX1503" s="13" t="s">
        <v>85</v>
      </c>
      <c r="AY1503" s="238" t="s">
        <v>183</v>
      </c>
    </row>
    <row r="1504" spans="2:65" s="1" customFormat="1" ht="16.5" customHeight="1">
      <c r="B1504" s="43"/>
      <c r="C1504" s="265" t="s">
        <v>2212</v>
      </c>
      <c r="D1504" s="265" t="s">
        <v>418</v>
      </c>
      <c r="E1504" s="266" t="s">
        <v>2200</v>
      </c>
      <c r="F1504" s="267" t="s">
        <v>2201</v>
      </c>
      <c r="G1504" s="268" t="s">
        <v>344</v>
      </c>
      <c r="H1504" s="269">
        <v>6</v>
      </c>
      <c r="I1504" s="270"/>
      <c r="J1504" s="271">
        <f>ROUND(I1504*H1504,2)</f>
        <v>0</v>
      </c>
      <c r="K1504" s="267" t="s">
        <v>189</v>
      </c>
      <c r="L1504" s="272"/>
      <c r="M1504" s="273" t="s">
        <v>34</v>
      </c>
      <c r="N1504" s="274" t="s">
        <v>49</v>
      </c>
      <c r="O1504" s="44"/>
      <c r="P1504" s="213">
        <f>O1504*H1504</f>
        <v>0</v>
      </c>
      <c r="Q1504" s="213">
        <v>6E-05</v>
      </c>
      <c r="R1504" s="213">
        <f>Q1504*H1504</f>
        <v>0.00036</v>
      </c>
      <c r="S1504" s="213">
        <v>0</v>
      </c>
      <c r="T1504" s="214">
        <f>S1504*H1504</f>
        <v>0</v>
      </c>
      <c r="AR1504" s="25" t="s">
        <v>388</v>
      </c>
      <c r="AT1504" s="25" t="s">
        <v>418</v>
      </c>
      <c r="AU1504" s="25" t="s">
        <v>89</v>
      </c>
      <c r="AY1504" s="25" t="s">
        <v>183</v>
      </c>
      <c r="BE1504" s="215">
        <f>IF(N1504="základní",J1504,0)</f>
        <v>0</v>
      </c>
      <c r="BF1504" s="215">
        <f>IF(N1504="snížená",J1504,0)</f>
        <v>0</v>
      </c>
      <c r="BG1504" s="215">
        <f>IF(N1504="zákl. přenesená",J1504,0)</f>
        <v>0</v>
      </c>
      <c r="BH1504" s="215">
        <f>IF(N1504="sníž. přenesená",J1504,0)</f>
        <v>0</v>
      </c>
      <c r="BI1504" s="215">
        <f>IF(N1504="nulová",J1504,0)</f>
        <v>0</v>
      </c>
      <c r="BJ1504" s="25" t="s">
        <v>85</v>
      </c>
      <c r="BK1504" s="215">
        <f>ROUND(I1504*H1504,2)</f>
        <v>0</v>
      </c>
      <c r="BL1504" s="25" t="s">
        <v>282</v>
      </c>
      <c r="BM1504" s="25" t="s">
        <v>2213</v>
      </c>
    </row>
    <row r="1505" spans="2:65" s="1" customFormat="1" ht="25.5" customHeight="1">
      <c r="B1505" s="43"/>
      <c r="C1505" s="204" t="s">
        <v>2214</v>
      </c>
      <c r="D1505" s="204" t="s">
        <v>185</v>
      </c>
      <c r="E1505" s="205" t="s">
        <v>2215</v>
      </c>
      <c r="F1505" s="206" t="s">
        <v>2216</v>
      </c>
      <c r="G1505" s="207" t="s">
        <v>344</v>
      </c>
      <c r="H1505" s="208">
        <v>20</v>
      </c>
      <c r="I1505" s="209"/>
      <c r="J1505" s="210">
        <f>ROUND(I1505*H1505,2)</f>
        <v>0</v>
      </c>
      <c r="K1505" s="206" t="s">
        <v>189</v>
      </c>
      <c r="L1505" s="63"/>
      <c r="M1505" s="211" t="s">
        <v>34</v>
      </c>
      <c r="N1505" s="212" t="s">
        <v>49</v>
      </c>
      <c r="O1505" s="44"/>
      <c r="P1505" s="213">
        <f>O1505*H1505</f>
        <v>0</v>
      </c>
      <c r="Q1505" s="213">
        <v>0</v>
      </c>
      <c r="R1505" s="213">
        <f>Q1505*H1505</f>
        <v>0</v>
      </c>
      <c r="S1505" s="213">
        <v>0</v>
      </c>
      <c r="T1505" s="214">
        <f>S1505*H1505</f>
        <v>0</v>
      </c>
      <c r="AR1505" s="25" t="s">
        <v>282</v>
      </c>
      <c r="AT1505" s="25" t="s">
        <v>185</v>
      </c>
      <c r="AU1505" s="25" t="s">
        <v>89</v>
      </c>
      <c r="AY1505" s="25" t="s">
        <v>183</v>
      </c>
      <c r="BE1505" s="215">
        <f>IF(N1505="základní",J1505,0)</f>
        <v>0</v>
      </c>
      <c r="BF1505" s="215">
        <f>IF(N1505="snížená",J1505,0)</f>
        <v>0</v>
      </c>
      <c r="BG1505" s="215">
        <f>IF(N1505="zákl. přenesená",J1505,0)</f>
        <v>0</v>
      </c>
      <c r="BH1505" s="215">
        <f>IF(N1505="sníž. přenesená",J1505,0)</f>
        <v>0</v>
      </c>
      <c r="BI1505" s="215">
        <f>IF(N1505="nulová",J1505,0)</f>
        <v>0</v>
      </c>
      <c r="BJ1505" s="25" t="s">
        <v>85</v>
      </c>
      <c r="BK1505" s="215">
        <f>ROUND(I1505*H1505,2)</f>
        <v>0</v>
      </c>
      <c r="BL1505" s="25" t="s">
        <v>282</v>
      </c>
      <c r="BM1505" s="25" t="s">
        <v>2217</v>
      </c>
    </row>
    <row r="1506" spans="2:51" s="13" customFormat="1" ht="13.5">
      <c r="B1506" s="228"/>
      <c r="C1506" s="229"/>
      <c r="D1506" s="218" t="s">
        <v>192</v>
      </c>
      <c r="E1506" s="230" t="s">
        <v>34</v>
      </c>
      <c r="F1506" s="231" t="s">
        <v>2218</v>
      </c>
      <c r="G1506" s="229"/>
      <c r="H1506" s="232">
        <v>20</v>
      </c>
      <c r="I1506" s="233"/>
      <c r="J1506" s="229"/>
      <c r="K1506" s="229"/>
      <c r="L1506" s="234"/>
      <c r="M1506" s="235"/>
      <c r="N1506" s="236"/>
      <c r="O1506" s="236"/>
      <c r="P1506" s="236"/>
      <c r="Q1506" s="236"/>
      <c r="R1506" s="236"/>
      <c r="S1506" s="236"/>
      <c r="T1506" s="237"/>
      <c r="AT1506" s="238" t="s">
        <v>192</v>
      </c>
      <c r="AU1506" s="238" t="s">
        <v>89</v>
      </c>
      <c r="AV1506" s="13" t="s">
        <v>89</v>
      </c>
      <c r="AW1506" s="13" t="s">
        <v>41</v>
      </c>
      <c r="AX1506" s="13" t="s">
        <v>78</v>
      </c>
      <c r="AY1506" s="238" t="s">
        <v>183</v>
      </c>
    </row>
    <row r="1507" spans="2:51" s="14" customFormat="1" ht="13.5">
      <c r="B1507" s="239"/>
      <c r="C1507" s="240"/>
      <c r="D1507" s="252" t="s">
        <v>192</v>
      </c>
      <c r="E1507" s="262" t="s">
        <v>34</v>
      </c>
      <c r="F1507" s="263" t="s">
        <v>195</v>
      </c>
      <c r="G1507" s="240"/>
      <c r="H1507" s="264">
        <v>20</v>
      </c>
      <c r="I1507" s="244"/>
      <c r="J1507" s="240"/>
      <c r="K1507" s="240"/>
      <c r="L1507" s="245"/>
      <c r="M1507" s="246"/>
      <c r="N1507" s="247"/>
      <c r="O1507" s="247"/>
      <c r="P1507" s="247"/>
      <c r="Q1507" s="247"/>
      <c r="R1507" s="247"/>
      <c r="S1507" s="247"/>
      <c r="T1507" s="248"/>
      <c r="AT1507" s="249" t="s">
        <v>192</v>
      </c>
      <c r="AU1507" s="249" t="s">
        <v>89</v>
      </c>
      <c r="AV1507" s="14" t="s">
        <v>196</v>
      </c>
      <c r="AW1507" s="14" t="s">
        <v>41</v>
      </c>
      <c r="AX1507" s="14" t="s">
        <v>85</v>
      </c>
      <c r="AY1507" s="249" t="s">
        <v>183</v>
      </c>
    </row>
    <row r="1508" spans="2:65" s="1" customFormat="1" ht="16.5" customHeight="1">
      <c r="B1508" s="43"/>
      <c r="C1508" s="265" t="s">
        <v>2219</v>
      </c>
      <c r="D1508" s="265" t="s">
        <v>418</v>
      </c>
      <c r="E1508" s="266" t="s">
        <v>2195</v>
      </c>
      <c r="F1508" s="267" t="s">
        <v>2196</v>
      </c>
      <c r="G1508" s="268" t="s">
        <v>465</v>
      </c>
      <c r="H1508" s="269">
        <v>34.65</v>
      </c>
      <c r="I1508" s="270"/>
      <c r="J1508" s="271">
        <f>ROUND(I1508*H1508,2)</f>
        <v>0</v>
      </c>
      <c r="K1508" s="267" t="s">
        <v>189</v>
      </c>
      <c r="L1508" s="272"/>
      <c r="M1508" s="273" t="s">
        <v>34</v>
      </c>
      <c r="N1508" s="274" t="s">
        <v>49</v>
      </c>
      <c r="O1508" s="44"/>
      <c r="P1508" s="213">
        <f>O1508*H1508</f>
        <v>0</v>
      </c>
      <c r="Q1508" s="213">
        <v>0.005</v>
      </c>
      <c r="R1508" s="213">
        <f>Q1508*H1508</f>
        <v>0.17325</v>
      </c>
      <c r="S1508" s="213">
        <v>0</v>
      </c>
      <c r="T1508" s="214">
        <f>S1508*H1508</f>
        <v>0</v>
      </c>
      <c r="AR1508" s="25" t="s">
        <v>388</v>
      </c>
      <c r="AT1508" s="25" t="s">
        <v>418</v>
      </c>
      <c r="AU1508" s="25" t="s">
        <v>89</v>
      </c>
      <c r="AY1508" s="25" t="s">
        <v>183</v>
      </c>
      <c r="BE1508" s="215">
        <f>IF(N1508="základní",J1508,0)</f>
        <v>0</v>
      </c>
      <c r="BF1508" s="215">
        <f>IF(N1508="snížená",J1508,0)</f>
        <v>0</v>
      </c>
      <c r="BG1508" s="215">
        <f>IF(N1508="zákl. přenesená",J1508,0)</f>
        <v>0</v>
      </c>
      <c r="BH1508" s="215">
        <f>IF(N1508="sníž. přenesená",J1508,0)</f>
        <v>0</v>
      </c>
      <c r="BI1508" s="215">
        <f>IF(N1508="nulová",J1508,0)</f>
        <v>0</v>
      </c>
      <c r="BJ1508" s="25" t="s">
        <v>85</v>
      </c>
      <c r="BK1508" s="215">
        <f>ROUND(I1508*H1508,2)</f>
        <v>0</v>
      </c>
      <c r="BL1508" s="25" t="s">
        <v>282</v>
      </c>
      <c r="BM1508" s="25" t="s">
        <v>2220</v>
      </c>
    </row>
    <row r="1509" spans="2:51" s="13" customFormat="1" ht="13.5">
      <c r="B1509" s="228"/>
      <c r="C1509" s="229"/>
      <c r="D1509" s="252" t="s">
        <v>192</v>
      </c>
      <c r="E1509" s="229"/>
      <c r="F1509" s="275" t="s">
        <v>2221</v>
      </c>
      <c r="G1509" s="229"/>
      <c r="H1509" s="276">
        <v>34.65</v>
      </c>
      <c r="I1509" s="233"/>
      <c r="J1509" s="229"/>
      <c r="K1509" s="229"/>
      <c r="L1509" s="234"/>
      <c r="M1509" s="235"/>
      <c r="N1509" s="236"/>
      <c r="O1509" s="236"/>
      <c r="P1509" s="236"/>
      <c r="Q1509" s="236"/>
      <c r="R1509" s="236"/>
      <c r="S1509" s="236"/>
      <c r="T1509" s="237"/>
      <c r="AT1509" s="238" t="s">
        <v>192</v>
      </c>
      <c r="AU1509" s="238" t="s">
        <v>89</v>
      </c>
      <c r="AV1509" s="13" t="s">
        <v>89</v>
      </c>
      <c r="AW1509" s="13" t="s">
        <v>6</v>
      </c>
      <c r="AX1509" s="13" t="s">
        <v>85</v>
      </c>
      <c r="AY1509" s="238" t="s">
        <v>183</v>
      </c>
    </row>
    <row r="1510" spans="2:65" s="1" customFormat="1" ht="16.5" customHeight="1">
      <c r="B1510" s="43"/>
      <c r="C1510" s="265" t="s">
        <v>2222</v>
      </c>
      <c r="D1510" s="265" t="s">
        <v>418</v>
      </c>
      <c r="E1510" s="266" t="s">
        <v>2200</v>
      </c>
      <c r="F1510" s="267" t="s">
        <v>2201</v>
      </c>
      <c r="G1510" s="268" t="s">
        <v>344</v>
      </c>
      <c r="H1510" s="269">
        <v>40</v>
      </c>
      <c r="I1510" s="270"/>
      <c r="J1510" s="271">
        <f>ROUND(I1510*H1510,2)</f>
        <v>0</v>
      </c>
      <c r="K1510" s="267" t="s">
        <v>189</v>
      </c>
      <c r="L1510" s="272"/>
      <c r="M1510" s="273" t="s">
        <v>34</v>
      </c>
      <c r="N1510" s="274" t="s">
        <v>49</v>
      </c>
      <c r="O1510" s="44"/>
      <c r="P1510" s="213">
        <f>O1510*H1510</f>
        <v>0</v>
      </c>
      <c r="Q1510" s="213">
        <v>6E-05</v>
      </c>
      <c r="R1510" s="213">
        <f>Q1510*H1510</f>
        <v>0.0024000000000000002</v>
      </c>
      <c r="S1510" s="213">
        <v>0</v>
      </c>
      <c r="T1510" s="214">
        <f>S1510*H1510</f>
        <v>0</v>
      </c>
      <c r="AR1510" s="25" t="s">
        <v>388</v>
      </c>
      <c r="AT1510" s="25" t="s">
        <v>418</v>
      </c>
      <c r="AU1510" s="25" t="s">
        <v>89</v>
      </c>
      <c r="AY1510" s="25" t="s">
        <v>183</v>
      </c>
      <c r="BE1510" s="215">
        <f>IF(N1510="základní",J1510,0)</f>
        <v>0</v>
      </c>
      <c r="BF1510" s="215">
        <f>IF(N1510="snížená",J1510,0)</f>
        <v>0</v>
      </c>
      <c r="BG1510" s="215">
        <f>IF(N1510="zákl. přenesená",J1510,0)</f>
        <v>0</v>
      </c>
      <c r="BH1510" s="215">
        <f>IF(N1510="sníž. přenesená",J1510,0)</f>
        <v>0</v>
      </c>
      <c r="BI1510" s="215">
        <f>IF(N1510="nulová",J1510,0)</f>
        <v>0</v>
      </c>
      <c r="BJ1510" s="25" t="s">
        <v>85</v>
      </c>
      <c r="BK1510" s="215">
        <f>ROUND(I1510*H1510,2)</f>
        <v>0</v>
      </c>
      <c r="BL1510" s="25" t="s">
        <v>282</v>
      </c>
      <c r="BM1510" s="25" t="s">
        <v>2223</v>
      </c>
    </row>
    <row r="1511" spans="2:65" s="1" customFormat="1" ht="16.5" customHeight="1">
      <c r="B1511" s="43"/>
      <c r="C1511" s="204" t="s">
        <v>2224</v>
      </c>
      <c r="D1511" s="204" t="s">
        <v>185</v>
      </c>
      <c r="E1511" s="205" t="s">
        <v>2225</v>
      </c>
      <c r="F1511" s="206" t="s">
        <v>2226</v>
      </c>
      <c r="G1511" s="207" t="s">
        <v>465</v>
      </c>
      <c r="H1511" s="208">
        <v>39.55</v>
      </c>
      <c r="I1511" s="209"/>
      <c r="J1511" s="210">
        <f>ROUND(I1511*H1511,2)</f>
        <v>0</v>
      </c>
      <c r="K1511" s="206" t="s">
        <v>34</v>
      </c>
      <c r="L1511" s="63"/>
      <c r="M1511" s="211" t="s">
        <v>34</v>
      </c>
      <c r="N1511" s="212" t="s">
        <v>49</v>
      </c>
      <c r="O1511" s="44"/>
      <c r="P1511" s="213">
        <f>O1511*H1511</f>
        <v>0</v>
      </c>
      <c r="Q1511" s="213">
        <v>0</v>
      </c>
      <c r="R1511" s="213">
        <f>Q1511*H1511</f>
        <v>0</v>
      </c>
      <c r="S1511" s="213">
        <v>0</v>
      </c>
      <c r="T1511" s="214">
        <f>S1511*H1511</f>
        <v>0</v>
      </c>
      <c r="AR1511" s="25" t="s">
        <v>1802</v>
      </c>
      <c r="AT1511" s="25" t="s">
        <v>185</v>
      </c>
      <c r="AU1511" s="25" t="s">
        <v>89</v>
      </c>
      <c r="AY1511" s="25" t="s">
        <v>183</v>
      </c>
      <c r="BE1511" s="215">
        <f>IF(N1511="základní",J1511,0)</f>
        <v>0</v>
      </c>
      <c r="BF1511" s="215">
        <f>IF(N1511="snížená",J1511,0)</f>
        <v>0</v>
      </c>
      <c r="BG1511" s="215">
        <f>IF(N1511="zákl. přenesená",J1511,0)</f>
        <v>0</v>
      </c>
      <c r="BH1511" s="215">
        <f>IF(N1511="sníž. přenesená",J1511,0)</f>
        <v>0</v>
      </c>
      <c r="BI1511" s="215">
        <f>IF(N1511="nulová",J1511,0)</f>
        <v>0</v>
      </c>
      <c r="BJ1511" s="25" t="s">
        <v>85</v>
      </c>
      <c r="BK1511" s="215">
        <f>ROUND(I1511*H1511,2)</f>
        <v>0</v>
      </c>
      <c r="BL1511" s="25" t="s">
        <v>1802</v>
      </c>
      <c r="BM1511" s="25" t="s">
        <v>2227</v>
      </c>
    </row>
    <row r="1512" spans="2:51" s="13" customFormat="1" ht="13.5">
      <c r="B1512" s="228"/>
      <c r="C1512" s="229"/>
      <c r="D1512" s="218" t="s">
        <v>192</v>
      </c>
      <c r="E1512" s="230" t="s">
        <v>34</v>
      </c>
      <c r="F1512" s="231" t="s">
        <v>2228</v>
      </c>
      <c r="G1512" s="229"/>
      <c r="H1512" s="232">
        <v>39.55</v>
      </c>
      <c r="I1512" s="233"/>
      <c r="J1512" s="229"/>
      <c r="K1512" s="229"/>
      <c r="L1512" s="234"/>
      <c r="M1512" s="235"/>
      <c r="N1512" s="236"/>
      <c r="O1512" s="236"/>
      <c r="P1512" s="236"/>
      <c r="Q1512" s="236"/>
      <c r="R1512" s="236"/>
      <c r="S1512" s="236"/>
      <c r="T1512" s="237"/>
      <c r="AT1512" s="238" t="s">
        <v>192</v>
      </c>
      <c r="AU1512" s="238" t="s">
        <v>89</v>
      </c>
      <c r="AV1512" s="13" t="s">
        <v>89</v>
      </c>
      <c r="AW1512" s="13" t="s">
        <v>41</v>
      </c>
      <c r="AX1512" s="13" t="s">
        <v>78</v>
      </c>
      <c r="AY1512" s="238" t="s">
        <v>183</v>
      </c>
    </row>
    <row r="1513" spans="2:51" s="14" customFormat="1" ht="13.5">
      <c r="B1513" s="239"/>
      <c r="C1513" s="240"/>
      <c r="D1513" s="252" t="s">
        <v>192</v>
      </c>
      <c r="E1513" s="262" t="s">
        <v>34</v>
      </c>
      <c r="F1513" s="263" t="s">
        <v>195</v>
      </c>
      <c r="G1513" s="240"/>
      <c r="H1513" s="264">
        <v>39.55</v>
      </c>
      <c r="I1513" s="244"/>
      <c r="J1513" s="240"/>
      <c r="K1513" s="240"/>
      <c r="L1513" s="245"/>
      <c r="M1513" s="246"/>
      <c r="N1513" s="247"/>
      <c r="O1513" s="247"/>
      <c r="P1513" s="247"/>
      <c r="Q1513" s="247"/>
      <c r="R1513" s="247"/>
      <c r="S1513" s="247"/>
      <c r="T1513" s="248"/>
      <c r="AT1513" s="249" t="s">
        <v>192</v>
      </c>
      <c r="AU1513" s="249" t="s">
        <v>89</v>
      </c>
      <c r="AV1513" s="14" t="s">
        <v>196</v>
      </c>
      <c r="AW1513" s="14" t="s">
        <v>41</v>
      </c>
      <c r="AX1513" s="14" t="s">
        <v>85</v>
      </c>
      <c r="AY1513" s="249" t="s">
        <v>183</v>
      </c>
    </row>
    <row r="1514" spans="2:65" s="1" customFormat="1" ht="38.25" customHeight="1">
      <c r="B1514" s="43"/>
      <c r="C1514" s="204" t="s">
        <v>2229</v>
      </c>
      <c r="D1514" s="204" t="s">
        <v>185</v>
      </c>
      <c r="E1514" s="205" t="s">
        <v>2230</v>
      </c>
      <c r="F1514" s="206" t="s">
        <v>2231</v>
      </c>
      <c r="G1514" s="207" t="s">
        <v>1510</v>
      </c>
      <c r="H1514" s="279"/>
      <c r="I1514" s="381">
        <f>SUM(J1419:J1513)/100</f>
        <v>0</v>
      </c>
      <c r="J1514" s="210">
        <f>ROUND(I1514*H1514,2)</f>
        <v>0</v>
      </c>
      <c r="K1514" s="206" t="s">
        <v>189</v>
      </c>
      <c r="L1514" s="63"/>
      <c r="M1514" s="211" t="s">
        <v>34</v>
      </c>
      <c r="N1514" s="212" t="s">
        <v>49</v>
      </c>
      <c r="O1514" s="44"/>
      <c r="P1514" s="213">
        <f>O1514*H1514</f>
        <v>0</v>
      </c>
      <c r="Q1514" s="213">
        <v>0</v>
      </c>
      <c r="R1514" s="213">
        <f>Q1514*H1514</f>
        <v>0</v>
      </c>
      <c r="S1514" s="213">
        <v>0</v>
      </c>
      <c r="T1514" s="214">
        <f>S1514*H1514</f>
        <v>0</v>
      </c>
      <c r="AR1514" s="25" t="s">
        <v>282</v>
      </c>
      <c r="AT1514" s="25" t="s">
        <v>185</v>
      </c>
      <c r="AU1514" s="25" t="s">
        <v>89</v>
      </c>
      <c r="AY1514" s="25" t="s">
        <v>183</v>
      </c>
      <c r="BE1514" s="215">
        <f>IF(N1514="základní",J1514,0)</f>
        <v>0</v>
      </c>
      <c r="BF1514" s="215">
        <f>IF(N1514="snížená",J1514,0)</f>
        <v>0</v>
      </c>
      <c r="BG1514" s="215">
        <f>IF(N1514="zákl. přenesená",J1514,0)</f>
        <v>0</v>
      </c>
      <c r="BH1514" s="215">
        <f>IF(N1514="sníž. přenesená",J1514,0)</f>
        <v>0</v>
      </c>
      <c r="BI1514" s="215">
        <f>IF(N1514="nulová",J1514,0)</f>
        <v>0</v>
      </c>
      <c r="BJ1514" s="25" t="s">
        <v>85</v>
      </c>
      <c r="BK1514" s="215">
        <f>ROUND(I1514*H1514,2)</f>
        <v>0</v>
      </c>
      <c r="BL1514" s="25" t="s">
        <v>282</v>
      </c>
      <c r="BM1514" s="25" t="s">
        <v>2232</v>
      </c>
    </row>
    <row r="1515" spans="2:63" s="11" customFormat="1" ht="29.85" customHeight="1">
      <c r="B1515" s="187"/>
      <c r="C1515" s="188"/>
      <c r="D1515" s="201" t="s">
        <v>77</v>
      </c>
      <c r="E1515" s="202" t="s">
        <v>2233</v>
      </c>
      <c r="F1515" s="202" t="s">
        <v>2234</v>
      </c>
      <c r="G1515" s="188"/>
      <c r="H1515" s="188"/>
      <c r="I1515" s="191"/>
      <c r="J1515" s="203">
        <f>BK1515</f>
        <v>0</v>
      </c>
      <c r="K1515" s="188"/>
      <c r="L1515" s="193"/>
      <c r="M1515" s="194"/>
      <c r="N1515" s="195"/>
      <c r="O1515" s="195"/>
      <c r="P1515" s="196">
        <f>SUM(P1516:P1557)</f>
        <v>0</v>
      </c>
      <c r="Q1515" s="195"/>
      <c r="R1515" s="196">
        <f>SUM(R1516:R1557)</f>
        <v>0.030093920000000003</v>
      </c>
      <c r="S1515" s="195"/>
      <c r="T1515" s="197">
        <f>SUM(T1516:T1557)</f>
        <v>0</v>
      </c>
      <c r="AR1515" s="198" t="s">
        <v>89</v>
      </c>
      <c r="AT1515" s="199" t="s">
        <v>77</v>
      </c>
      <c r="AU1515" s="199" t="s">
        <v>85</v>
      </c>
      <c r="AY1515" s="198" t="s">
        <v>183</v>
      </c>
      <c r="BK1515" s="200">
        <f>SUM(BK1516:BK1557)</f>
        <v>0</v>
      </c>
    </row>
    <row r="1516" spans="2:65" s="1" customFormat="1" ht="25.5" customHeight="1">
      <c r="B1516" s="43"/>
      <c r="C1516" s="204" t="s">
        <v>2235</v>
      </c>
      <c r="D1516" s="204" t="s">
        <v>185</v>
      </c>
      <c r="E1516" s="205" t="s">
        <v>2236</v>
      </c>
      <c r="F1516" s="206" t="s">
        <v>2237</v>
      </c>
      <c r="G1516" s="207" t="s">
        <v>465</v>
      </c>
      <c r="H1516" s="208">
        <v>3.461</v>
      </c>
      <c r="I1516" s="209"/>
      <c r="J1516" s="210">
        <f>ROUND(I1516*H1516,2)</f>
        <v>0</v>
      </c>
      <c r="K1516" s="206" t="s">
        <v>189</v>
      </c>
      <c r="L1516" s="63"/>
      <c r="M1516" s="211" t="s">
        <v>34</v>
      </c>
      <c r="N1516" s="212" t="s">
        <v>49</v>
      </c>
      <c r="O1516" s="44"/>
      <c r="P1516" s="213">
        <f>O1516*H1516</f>
        <v>0</v>
      </c>
      <c r="Q1516" s="213">
        <v>0.00017</v>
      </c>
      <c r="R1516" s="213">
        <f>Q1516*H1516</f>
        <v>0.0005883700000000001</v>
      </c>
      <c r="S1516" s="213">
        <v>0</v>
      </c>
      <c r="T1516" s="214">
        <f>S1516*H1516</f>
        <v>0</v>
      </c>
      <c r="AR1516" s="25" t="s">
        <v>190</v>
      </c>
      <c r="AT1516" s="25" t="s">
        <v>185</v>
      </c>
      <c r="AU1516" s="25" t="s">
        <v>89</v>
      </c>
      <c r="AY1516" s="25" t="s">
        <v>183</v>
      </c>
      <c r="BE1516" s="215">
        <f>IF(N1516="základní",J1516,0)</f>
        <v>0</v>
      </c>
      <c r="BF1516" s="215">
        <f>IF(N1516="snížená",J1516,0)</f>
        <v>0</v>
      </c>
      <c r="BG1516" s="215">
        <f>IF(N1516="zákl. přenesená",J1516,0)</f>
        <v>0</v>
      </c>
      <c r="BH1516" s="215">
        <f>IF(N1516="sníž. přenesená",J1516,0)</f>
        <v>0</v>
      </c>
      <c r="BI1516" s="215">
        <f>IF(N1516="nulová",J1516,0)</f>
        <v>0</v>
      </c>
      <c r="BJ1516" s="25" t="s">
        <v>85</v>
      </c>
      <c r="BK1516" s="215">
        <f>ROUND(I1516*H1516,2)</f>
        <v>0</v>
      </c>
      <c r="BL1516" s="25" t="s">
        <v>190</v>
      </c>
      <c r="BM1516" s="25" t="s">
        <v>2238</v>
      </c>
    </row>
    <row r="1517" spans="2:51" s="13" customFormat="1" ht="13.5">
      <c r="B1517" s="228"/>
      <c r="C1517" s="229"/>
      <c r="D1517" s="218" t="s">
        <v>192</v>
      </c>
      <c r="E1517" s="230" t="s">
        <v>34</v>
      </c>
      <c r="F1517" s="231" t="s">
        <v>2239</v>
      </c>
      <c r="G1517" s="229"/>
      <c r="H1517" s="232">
        <v>3.461</v>
      </c>
      <c r="I1517" s="233"/>
      <c r="J1517" s="229"/>
      <c r="K1517" s="229"/>
      <c r="L1517" s="234"/>
      <c r="M1517" s="235"/>
      <c r="N1517" s="236"/>
      <c r="O1517" s="236"/>
      <c r="P1517" s="236"/>
      <c r="Q1517" s="236"/>
      <c r="R1517" s="236"/>
      <c r="S1517" s="236"/>
      <c r="T1517" s="237"/>
      <c r="AT1517" s="238" t="s">
        <v>192</v>
      </c>
      <c r="AU1517" s="238" t="s">
        <v>89</v>
      </c>
      <c r="AV1517" s="13" t="s">
        <v>89</v>
      </c>
      <c r="AW1517" s="13" t="s">
        <v>41</v>
      </c>
      <c r="AX1517" s="13" t="s">
        <v>78</v>
      </c>
      <c r="AY1517" s="238" t="s">
        <v>183</v>
      </c>
    </row>
    <row r="1518" spans="2:51" s="14" customFormat="1" ht="13.5">
      <c r="B1518" s="239"/>
      <c r="C1518" s="240"/>
      <c r="D1518" s="252" t="s">
        <v>192</v>
      </c>
      <c r="E1518" s="262" t="s">
        <v>34</v>
      </c>
      <c r="F1518" s="263" t="s">
        <v>195</v>
      </c>
      <c r="G1518" s="240"/>
      <c r="H1518" s="264">
        <v>3.461</v>
      </c>
      <c r="I1518" s="244"/>
      <c r="J1518" s="240"/>
      <c r="K1518" s="240"/>
      <c r="L1518" s="245"/>
      <c r="M1518" s="246"/>
      <c r="N1518" s="247"/>
      <c r="O1518" s="247"/>
      <c r="P1518" s="247"/>
      <c r="Q1518" s="247"/>
      <c r="R1518" s="247"/>
      <c r="S1518" s="247"/>
      <c r="T1518" s="248"/>
      <c r="AT1518" s="249" t="s">
        <v>192</v>
      </c>
      <c r="AU1518" s="249" t="s">
        <v>89</v>
      </c>
      <c r="AV1518" s="14" t="s">
        <v>196</v>
      </c>
      <c r="AW1518" s="14" t="s">
        <v>41</v>
      </c>
      <c r="AX1518" s="14" t="s">
        <v>85</v>
      </c>
      <c r="AY1518" s="249" t="s">
        <v>183</v>
      </c>
    </row>
    <row r="1519" spans="2:65" s="1" customFormat="1" ht="25.5" customHeight="1">
      <c r="B1519" s="43"/>
      <c r="C1519" s="265" t="s">
        <v>2240</v>
      </c>
      <c r="D1519" s="265" t="s">
        <v>418</v>
      </c>
      <c r="E1519" s="266" t="s">
        <v>2241</v>
      </c>
      <c r="F1519" s="267" t="s">
        <v>2242</v>
      </c>
      <c r="G1519" s="268" t="s">
        <v>1792</v>
      </c>
      <c r="H1519" s="269">
        <v>1</v>
      </c>
      <c r="I1519" s="270"/>
      <c r="J1519" s="271">
        <f>ROUND(I1519*H1519,2)</f>
        <v>0</v>
      </c>
      <c r="K1519" s="267" t="s">
        <v>34</v>
      </c>
      <c r="L1519" s="272"/>
      <c r="M1519" s="273" t="s">
        <v>34</v>
      </c>
      <c r="N1519" s="274" t="s">
        <v>49</v>
      </c>
      <c r="O1519" s="44"/>
      <c r="P1519" s="213">
        <f>O1519*H1519</f>
        <v>0</v>
      </c>
      <c r="Q1519" s="213">
        <v>0</v>
      </c>
      <c r="R1519" s="213">
        <f>Q1519*H1519</f>
        <v>0</v>
      </c>
      <c r="S1519" s="213">
        <v>0</v>
      </c>
      <c r="T1519" s="214">
        <f>S1519*H1519</f>
        <v>0</v>
      </c>
      <c r="AR1519" s="25" t="s">
        <v>234</v>
      </c>
      <c r="AT1519" s="25" t="s">
        <v>418</v>
      </c>
      <c r="AU1519" s="25" t="s">
        <v>89</v>
      </c>
      <c r="AY1519" s="25" t="s">
        <v>183</v>
      </c>
      <c r="BE1519" s="215">
        <f>IF(N1519="základní",J1519,0)</f>
        <v>0</v>
      </c>
      <c r="BF1519" s="215">
        <f>IF(N1519="snížená",J1519,0)</f>
        <v>0</v>
      </c>
      <c r="BG1519" s="215">
        <f>IF(N1519="zákl. přenesená",J1519,0)</f>
        <v>0</v>
      </c>
      <c r="BH1519" s="215">
        <f>IF(N1519="sníž. přenesená",J1519,0)</f>
        <v>0</v>
      </c>
      <c r="BI1519" s="215">
        <f>IF(N1519="nulová",J1519,0)</f>
        <v>0</v>
      </c>
      <c r="BJ1519" s="25" t="s">
        <v>85</v>
      </c>
      <c r="BK1519" s="215">
        <f>ROUND(I1519*H1519,2)</f>
        <v>0</v>
      </c>
      <c r="BL1519" s="25" t="s">
        <v>190</v>
      </c>
      <c r="BM1519" s="25" t="s">
        <v>2243</v>
      </c>
    </row>
    <row r="1520" spans="2:65" s="1" customFormat="1" ht="25.5" customHeight="1">
      <c r="B1520" s="43"/>
      <c r="C1520" s="204" t="s">
        <v>2244</v>
      </c>
      <c r="D1520" s="204" t="s">
        <v>185</v>
      </c>
      <c r="E1520" s="205" t="s">
        <v>2245</v>
      </c>
      <c r="F1520" s="206" t="s">
        <v>2246</v>
      </c>
      <c r="G1520" s="207" t="s">
        <v>465</v>
      </c>
      <c r="H1520" s="208">
        <v>31.39</v>
      </c>
      <c r="I1520" s="209"/>
      <c r="J1520" s="210">
        <f>ROUND(I1520*H1520,2)</f>
        <v>0</v>
      </c>
      <c r="K1520" s="206" t="s">
        <v>189</v>
      </c>
      <c r="L1520" s="63"/>
      <c r="M1520" s="211" t="s">
        <v>34</v>
      </c>
      <c r="N1520" s="212" t="s">
        <v>49</v>
      </c>
      <c r="O1520" s="44"/>
      <c r="P1520" s="213">
        <f>O1520*H1520</f>
        <v>0</v>
      </c>
      <c r="Q1520" s="213">
        <v>0.00011</v>
      </c>
      <c r="R1520" s="213">
        <f>Q1520*H1520</f>
        <v>0.0034529</v>
      </c>
      <c r="S1520" s="213">
        <v>0</v>
      </c>
      <c r="T1520" s="214">
        <f>S1520*H1520</f>
        <v>0</v>
      </c>
      <c r="AR1520" s="25" t="s">
        <v>190</v>
      </c>
      <c r="AT1520" s="25" t="s">
        <v>185</v>
      </c>
      <c r="AU1520" s="25" t="s">
        <v>89</v>
      </c>
      <c r="AY1520" s="25" t="s">
        <v>183</v>
      </c>
      <c r="BE1520" s="215">
        <f>IF(N1520="základní",J1520,0)</f>
        <v>0</v>
      </c>
      <c r="BF1520" s="215">
        <f>IF(N1520="snížená",J1520,0)</f>
        <v>0</v>
      </c>
      <c r="BG1520" s="215">
        <f>IF(N1520="zákl. přenesená",J1520,0)</f>
        <v>0</v>
      </c>
      <c r="BH1520" s="215">
        <f>IF(N1520="sníž. přenesená",J1520,0)</f>
        <v>0</v>
      </c>
      <c r="BI1520" s="215">
        <f>IF(N1520="nulová",J1520,0)</f>
        <v>0</v>
      </c>
      <c r="BJ1520" s="25" t="s">
        <v>85</v>
      </c>
      <c r="BK1520" s="215">
        <f>ROUND(I1520*H1520,2)</f>
        <v>0</v>
      </c>
      <c r="BL1520" s="25" t="s">
        <v>190</v>
      </c>
      <c r="BM1520" s="25" t="s">
        <v>2247</v>
      </c>
    </row>
    <row r="1521" spans="2:51" s="12" customFormat="1" ht="13.5">
      <c r="B1521" s="216"/>
      <c r="C1521" s="217"/>
      <c r="D1521" s="218" t="s">
        <v>192</v>
      </c>
      <c r="E1521" s="219" t="s">
        <v>34</v>
      </c>
      <c r="F1521" s="220" t="s">
        <v>2248</v>
      </c>
      <c r="G1521" s="217"/>
      <c r="H1521" s="221" t="s">
        <v>34</v>
      </c>
      <c r="I1521" s="222"/>
      <c r="J1521" s="217"/>
      <c r="K1521" s="217"/>
      <c r="L1521" s="223"/>
      <c r="M1521" s="224"/>
      <c r="N1521" s="225"/>
      <c r="O1521" s="225"/>
      <c r="P1521" s="225"/>
      <c r="Q1521" s="225"/>
      <c r="R1521" s="225"/>
      <c r="S1521" s="225"/>
      <c r="T1521" s="226"/>
      <c r="AT1521" s="227" t="s">
        <v>192</v>
      </c>
      <c r="AU1521" s="227" t="s">
        <v>89</v>
      </c>
      <c r="AV1521" s="12" t="s">
        <v>85</v>
      </c>
      <c r="AW1521" s="12" t="s">
        <v>41</v>
      </c>
      <c r="AX1521" s="12" t="s">
        <v>78</v>
      </c>
      <c r="AY1521" s="227" t="s">
        <v>183</v>
      </c>
    </row>
    <row r="1522" spans="2:51" s="13" customFormat="1" ht="13.5">
      <c r="B1522" s="228"/>
      <c r="C1522" s="229"/>
      <c r="D1522" s="218" t="s">
        <v>192</v>
      </c>
      <c r="E1522" s="230" t="s">
        <v>34</v>
      </c>
      <c r="F1522" s="231" t="s">
        <v>2249</v>
      </c>
      <c r="G1522" s="229"/>
      <c r="H1522" s="232">
        <v>21.525</v>
      </c>
      <c r="I1522" s="233"/>
      <c r="J1522" s="229"/>
      <c r="K1522" s="229"/>
      <c r="L1522" s="234"/>
      <c r="M1522" s="235"/>
      <c r="N1522" s="236"/>
      <c r="O1522" s="236"/>
      <c r="P1522" s="236"/>
      <c r="Q1522" s="236"/>
      <c r="R1522" s="236"/>
      <c r="S1522" s="236"/>
      <c r="T1522" s="237"/>
      <c r="AT1522" s="238" t="s">
        <v>192</v>
      </c>
      <c r="AU1522" s="238" t="s">
        <v>89</v>
      </c>
      <c r="AV1522" s="13" t="s">
        <v>89</v>
      </c>
      <c r="AW1522" s="13" t="s">
        <v>41</v>
      </c>
      <c r="AX1522" s="13" t="s">
        <v>78</v>
      </c>
      <c r="AY1522" s="238" t="s">
        <v>183</v>
      </c>
    </row>
    <row r="1523" spans="2:51" s="13" customFormat="1" ht="13.5">
      <c r="B1523" s="228"/>
      <c r="C1523" s="229"/>
      <c r="D1523" s="218" t="s">
        <v>192</v>
      </c>
      <c r="E1523" s="230" t="s">
        <v>34</v>
      </c>
      <c r="F1523" s="231" t="s">
        <v>2250</v>
      </c>
      <c r="G1523" s="229"/>
      <c r="H1523" s="232">
        <v>9.865</v>
      </c>
      <c r="I1523" s="233"/>
      <c r="J1523" s="229"/>
      <c r="K1523" s="229"/>
      <c r="L1523" s="234"/>
      <c r="M1523" s="235"/>
      <c r="N1523" s="236"/>
      <c r="O1523" s="236"/>
      <c r="P1523" s="236"/>
      <c r="Q1523" s="236"/>
      <c r="R1523" s="236"/>
      <c r="S1523" s="236"/>
      <c r="T1523" s="237"/>
      <c r="AT1523" s="238" t="s">
        <v>192</v>
      </c>
      <c r="AU1523" s="238" t="s">
        <v>89</v>
      </c>
      <c r="AV1523" s="13" t="s">
        <v>89</v>
      </c>
      <c r="AW1523" s="13" t="s">
        <v>41</v>
      </c>
      <c r="AX1523" s="13" t="s">
        <v>78</v>
      </c>
      <c r="AY1523" s="238" t="s">
        <v>183</v>
      </c>
    </row>
    <row r="1524" spans="2:51" s="14" customFormat="1" ht="13.5">
      <c r="B1524" s="239"/>
      <c r="C1524" s="240"/>
      <c r="D1524" s="252" t="s">
        <v>192</v>
      </c>
      <c r="E1524" s="262" t="s">
        <v>34</v>
      </c>
      <c r="F1524" s="263" t="s">
        <v>195</v>
      </c>
      <c r="G1524" s="240"/>
      <c r="H1524" s="264">
        <v>31.39</v>
      </c>
      <c r="I1524" s="244"/>
      <c r="J1524" s="240"/>
      <c r="K1524" s="240"/>
      <c r="L1524" s="245"/>
      <c r="M1524" s="246"/>
      <c r="N1524" s="247"/>
      <c r="O1524" s="247"/>
      <c r="P1524" s="247"/>
      <c r="Q1524" s="247"/>
      <c r="R1524" s="247"/>
      <c r="S1524" s="247"/>
      <c r="T1524" s="248"/>
      <c r="AT1524" s="249" t="s">
        <v>192</v>
      </c>
      <c r="AU1524" s="249" t="s">
        <v>89</v>
      </c>
      <c r="AV1524" s="14" t="s">
        <v>196</v>
      </c>
      <c r="AW1524" s="14" t="s">
        <v>41</v>
      </c>
      <c r="AX1524" s="14" t="s">
        <v>85</v>
      </c>
      <c r="AY1524" s="249" t="s">
        <v>183</v>
      </c>
    </row>
    <row r="1525" spans="2:65" s="1" customFormat="1" ht="38.25" customHeight="1">
      <c r="B1525" s="43"/>
      <c r="C1525" s="265" t="s">
        <v>2251</v>
      </c>
      <c r="D1525" s="265" t="s">
        <v>418</v>
      </c>
      <c r="E1525" s="266" t="s">
        <v>2252</v>
      </c>
      <c r="F1525" s="267" t="s">
        <v>2253</v>
      </c>
      <c r="G1525" s="268" t="s">
        <v>465</v>
      </c>
      <c r="H1525" s="269">
        <v>31.39</v>
      </c>
      <c r="I1525" s="270"/>
      <c r="J1525" s="271">
        <f>ROUND(I1525*H1525,2)</f>
        <v>0</v>
      </c>
      <c r="K1525" s="267" t="s">
        <v>34</v>
      </c>
      <c r="L1525" s="272"/>
      <c r="M1525" s="273" t="s">
        <v>34</v>
      </c>
      <c r="N1525" s="274" t="s">
        <v>49</v>
      </c>
      <c r="O1525" s="44"/>
      <c r="P1525" s="213">
        <f>O1525*H1525</f>
        <v>0</v>
      </c>
      <c r="Q1525" s="213">
        <v>0</v>
      </c>
      <c r="R1525" s="213">
        <f>Q1525*H1525</f>
        <v>0</v>
      </c>
      <c r="S1525" s="213">
        <v>0</v>
      </c>
      <c r="T1525" s="214">
        <f>S1525*H1525</f>
        <v>0</v>
      </c>
      <c r="AR1525" s="25" t="s">
        <v>234</v>
      </c>
      <c r="AT1525" s="25" t="s">
        <v>418</v>
      </c>
      <c r="AU1525" s="25" t="s">
        <v>89</v>
      </c>
      <c r="AY1525" s="25" t="s">
        <v>183</v>
      </c>
      <c r="BE1525" s="215">
        <f>IF(N1525="základní",J1525,0)</f>
        <v>0</v>
      </c>
      <c r="BF1525" s="215">
        <f>IF(N1525="snížená",J1525,0)</f>
        <v>0</v>
      </c>
      <c r="BG1525" s="215">
        <f>IF(N1525="zákl. přenesená",J1525,0)</f>
        <v>0</v>
      </c>
      <c r="BH1525" s="215">
        <f>IF(N1525="sníž. přenesená",J1525,0)</f>
        <v>0</v>
      </c>
      <c r="BI1525" s="215">
        <f>IF(N1525="nulová",J1525,0)</f>
        <v>0</v>
      </c>
      <c r="BJ1525" s="25" t="s">
        <v>85</v>
      </c>
      <c r="BK1525" s="215">
        <f>ROUND(I1525*H1525,2)</f>
        <v>0</v>
      </c>
      <c r="BL1525" s="25" t="s">
        <v>190</v>
      </c>
      <c r="BM1525" s="25" t="s">
        <v>2254</v>
      </c>
    </row>
    <row r="1526" spans="2:65" s="1" customFormat="1" ht="16.5" customHeight="1">
      <c r="B1526" s="43"/>
      <c r="C1526" s="204" t="s">
        <v>2255</v>
      </c>
      <c r="D1526" s="204" t="s">
        <v>185</v>
      </c>
      <c r="E1526" s="205" t="s">
        <v>2256</v>
      </c>
      <c r="F1526" s="206" t="s">
        <v>2257</v>
      </c>
      <c r="G1526" s="207" t="s">
        <v>291</v>
      </c>
      <c r="H1526" s="208">
        <v>1.19</v>
      </c>
      <c r="I1526" s="209"/>
      <c r="J1526" s="210">
        <f>ROUND(I1526*H1526,2)</f>
        <v>0</v>
      </c>
      <c r="K1526" s="206" t="s">
        <v>189</v>
      </c>
      <c r="L1526" s="63"/>
      <c r="M1526" s="211" t="s">
        <v>34</v>
      </c>
      <c r="N1526" s="212" t="s">
        <v>49</v>
      </c>
      <c r="O1526" s="44"/>
      <c r="P1526" s="213">
        <f>O1526*H1526</f>
        <v>0</v>
      </c>
      <c r="Q1526" s="213">
        <v>0</v>
      </c>
      <c r="R1526" s="213">
        <f>Q1526*H1526</f>
        <v>0</v>
      </c>
      <c r="S1526" s="213">
        <v>0</v>
      </c>
      <c r="T1526" s="214">
        <f>S1526*H1526</f>
        <v>0</v>
      </c>
      <c r="AR1526" s="25" t="s">
        <v>282</v>
      </c>
      <c r="AT1526" s="25" t="s">
        <v>185</v>
      </c>
      <c r="AU1526" s="25" t="s">
        <v>89</v>
      </c>
      <c r="AY1526" s="25" t="s">
        <v>183</v>
      </c>
      <c r="BE1526" s="215">
        <f>IF(N1526="základní",J1526,0)</f>
        <v>0</v>
      </c>
      <c r="BF1526" s="215">
        <f>IF(N1526="snížená",J1526,0)</f>
        <v>0</v>
      </c>
      <c r="BG1526" s="215">
        <f>IF(N1526="zákl. přenesená",J1526,0)</f>
        <v>0</v>
      </c>
      <c r="BH1526" s="215">
        <f>IF(N1526="sníž. přenesená",J1526,0)</f>
        <v>0</v>
      </c>
      <c r="BI1526" s="215">
        <f>IF(N1526="nulová",J1526,0)</f>
        <v>0</v>
      </c>
      <c r="BJ1526" s="25" t="s">
        <v>85</v>
      </c>
      <c r="BK1526" s="215">
        <f>ROUND(I1526*H1526,2)</f>
        <v>0</v>
      </c>
      <c r="BL1526" s="25" t="s">
        <v>282</v>
      </c>
      <c r="BM1526" s="25" t="s">
        <v>2258</v>
      </c>
    </row>
    <row r="1527" spans="2:51" s="13" customFormat="1" ht="13.5">
      <c r="B1527" s="228"/>
      <c r="C1527" s="229"/>
      <c r="D1527" s="218" t="s">
        <v>192</v>
      </c>
      <c r="E1527" s="230" t="s">
        <v>34</v>
      </c>
      <c r="F1527" s="231" t="s">
        <v>2259</v>
      </c>
      <c r="G1527" s="229"/>
      <c r="H1527" s="232">
        <v>1.19</v>
      </c>
      <c r="I1527" s="233"/>
      <c r="J1527" s="229"/>
      <c r="K1527" s="229"/>
      <c r="L1527" s="234"/>
      <c r="M1527" s="235"/>
      <c r="N1527" s="236"/>
      <c r="O1527" s="236"/>
      <c r="P1527" s="236"/>
      <c r="Q1527" s="236"/>
      <c r="R1527" s="236"/>
      <c r="S1527" s="236"/>
      <c r="T1527" s="237"/>
      <c r="AT1527" s="238" t="s">
        <v>192</v>
      </c>
      <c r="AU1527" s="238" t="s">
        <v>89</v>
      </c>
      <c r="AV1527" s="13" t="s">
        <v>89</v>
      </c>
      <c r="AW1527" s="13" t="s">
        <v>41</v>
      </c>
      <c r="AX1527" s="13" t="s">
        <v>78</v>
      </c>
      <c r="AY1527" s="238" t="s">
        <v>183</v>
      </c>
    </row>
    <row r="1528" spans="2:51" s="14" customFormat="1" ht="13.5">
      <c r="B1528" s="239"/>
      <c r="C1528" s="240"/>
      <c r="D1528" s="252" t="s">
        <v>192</v>
      </c>
      <c r="E1528" s="262" t="s">
        <v>34</v>
      </c>
      <c r="F1528" s="263" t="s">
        <v>195</v>
      </c>
      <c r="G1528" s="240"/>
      <c r="H1528" s="264">
        <v>1.19</v>
      </c>
      <c r="I1528" s="244"/>
      <c r="J1528" s="240"/>
      <c r="K1528" s="240"/>
      <c r="L1528" s="245"/>
      <c r="M1528" s="246"/>
      <c r="N1528" s="247"/>
      <c r="O1528" s="247"/>
      <c r="P1528" s="247"/>
      <c r="Q1528" s="247"/>
      <c r="R1528" s="247"/>
      <c r="S1528" s="247"/>
      <c r="T1528" s="248"/>
      <c r="AT1528" s="249" t="s">
        <v>192</v>
      </c>
      <c r="AU1528" s="249" t="s">
        <v>89</v>
      </c>
      <c r="AV1528" s="14" t="s">
        <v>196</v>
      </c>
      <c r="AW1528" s="14" t="s">
        <v>41</v>
      </c>
      <c r="AX1528" s="14" t="s">
        <v>85</v>
      </c>
      <c r="AY1528" s="249" t="s">
        <v>183</v>
      </c>
    </row>
    <row r="1529" spans="2:65" s="1" customFormat="1" ht="16.5" customHeight="1">
      <c r="B1529" s="43"/>
      <c r="C1529" s="265" t="s">
        <v>2260</v>
      </c>
      <c r="D1529" s="265" t="s">
        <v>418</v>
      </c>
      <c r="E1529" s="266" t="s">
        <v>2261</v>
      </c>
      <c r="F1529" s="267" t="s">
        <v>2262</v>
      </c>
      <c r="G1529" s="268" t="s">
        <v>291</v>
      </c>
      <c r="H1529" s="269">
        <v>1.309</v>
      </c>
      <c r="I1529" s="270"/>
      <c r="J1529" s="271">
        <f>ROUND(I1529*H1529,2)</f>
        <v>0</v>
      </c>
      <c r="K1529" s="267" t="s">
        <v>189</v>
      </c>
      <c r="L1529" s="272"/>
      <c r="M1529" s="273" t="s">
        <v>34</v>
      </c>
      <c r="N1529" s="274" t="s">
        <v>49</v>
      </c>
      <c r="O1529" s="44"/>
      <c r="P1529" s="213">
        <f>O1529*H1529</f>
        <v>0</v>
      </c>
      <c r="Q1529" s="213">
        <v>0.01</v>
      </c>
      <c r="R1529" s="213">
        <f>Q1529*H1529</f>
        <v>0.01309</v>
      </c>
      <c r="S1529" s="213">
        <v>0</v>
      </c>
      <c r="T1529" s="214">
        <f>S1529*H1529</f>
        <v>0</v>
      </c>
      <c r="AR1529" s="25" t="s">
        <v>388</v>
      </c>
      <c r="AT1529" s="25" t="s">
        <v>418</v>
      </c>
      <c r="AU1529" s="25" t="s">
        <v>89</v>
      </c>
      <c r="AY1529" s="25" t="s">
        <v>183</v>
      </c>
      <c r="BE1529" s="215">
        <f>IF(N1529="základní",J1529,0)</f>
        <v>0</v>
      </c>
      <c r="BF1529" s="215">
        <f>IF(N1529="snížená",J1529,0)</f>
        <v>0</v>
      </c>
      <c r="BG1529" s="215">
        <f>IF(N1529="zákl. přenesená",J1529,0)</f>
        <v>0</v>
      </c>
      <c r="BH1529" s="215">
        <f>IF(N1529="sníž. přenesená",J1529,0)</f>
        <v>0</v>
      </c>
      <c r="BI1529" s="215">
        <f>IF(N1529="nulová",J1529,0)</f>
        <v>0</v>
      </c>
      <c r="BJ1529" s="25" t="s">
        <v>85</v>
      </c>
      <c r="BK1529" s="215">
        <f>ROUND(I1529*H1529,2)</f>
        <v>0</v>
      </c>
      <c r="BL1529" s="25" t="s">
        <v>282</v>
      </c>
      <c r="BM1529" s="25" t="s">
        <v>2263</v>
      </c>
    </row>
    <row r="1530" spans="2:51" s="13" customFormat="1" ht="13.5">
      <c r="B1530" s="228"/>
      <c r="C1530" s="229"/>
      <c r="D1530" s="252" t="s">
        <v>192</v>
      </c>
      <c r="E1530" s="229"/>
      <c r="F1530" s="275" t="s">
        <v>2264</v>
      </c>
      <c r="G1530" s="229"/>
      <c r="H1530" s="276">
        <v>1.309</v>
      </c>
      <c r="I1530" s="233"/>
      <c r="J1530" s="229"/>
      <c r="K1530" s="229"/>
      <c r="L1530" s="234"/>
      <c r="M1530" s="235"/>
      <c r="N1530" s="236"/>
      <c r="O1530" s="236"/>
      <c r="P1530" s="236"/>
      <c r="Q1530" s="236"/>
      <c r="R1530" s="236"/>
      <c r="S1530" s="236"/>
      <c r="T1530" s="237"/>
      <c r="AT1530" s="238" t="s">
        <v>192</v>
      </c>
      <c r="AU1530" s="238" t="s">
        <v>89</v>
      </c>
      <c r="AV1530" s="13" t="s">
        <v>89</v>
      </c>
      <c r="AW1530" s="13" t="s">
        <v>6</v>
      </c>
      <c r="AX1530" s="13" t="s">
        <v>85</v>
      </c>
      <c r="AY1530" s="238" t="s">
        <v>183</v>
      </c>
    </row>
    <row r="1531" spans="2:65" s="1" customFormat="1" ht="25.5" customHeight="1">
      <c r="B1531" s="43"/>
      <c r="C1531" s="204" t="s">
        <v>2265</v>
      </c>
      <c r="D1531" s="204" t="s">
        <v>185</v>
      </c>
      <c r="E1531" s="205" t="s">
        <v>2266</v>
      </c>
      <c r="F1531" s="206" t="s">
        <v>2267</v>
      </c>
      <c r="G1531" s="207" t="s">
        <v>465</v>
      </c>
      <c r="H1531" s="208">
        <v>4.8</v>
      </c>
      <c r="I1531" s="209"/>
      <c r="J1531" s="210">
        <f>ROUND(I1531*H1531,2)</f>
        <v>0</v>
      </c>
      <c r="K1531" s="206" t="s">
        <v>189</v>
      </c>
      <c r="L1531" s="63"/>
      <c r="M1531" s="211" t="s">
        <v>34</v>
      </c>
      <c r="N1531" s="212" t="s">
        <v>49</v>
      </c>
      <c r="O1531" s="44"/>
      <c r="P1531" s="213">
        <f>O1531*H1531</f>
        <v>0</v>
      </c>
      <c r="Q1531" s="213">
        <v>0</v>
      </c>
      <c r="R1531" s="213">
        <f>Q1531*H1531</f>
        <v>0</v>
      </c>
      <c r="S1531" s="213">
        <v>0</v>
      </c>
      <c r="T1531" s="214">
        <f>S1531*H1531</f>
        <v>0</v>
      </c>
      <c r="AR1531" s="25" t="s">
        <v>282</v>
      </c>
      <c r="AT1531" s="25" t="s">
        <v>185</v>
      </c>
      <c r="AU1531" s="25" t="s">
        <v>89</v>
      </c>
      <c r="AY1531" s="25" t="s">
        <v>183</v>
      </c>
      <c r="BE1531" s="215">
        <f>IF(N1531="základní",J1531,0)</f>
        <v>0</v>
      </c>
      <c r="BF1531" s="215">
        <f>IF(N1531="snížená",J1531,0)</f>
        <v>0</v>
      </c>
      <c r="BG1531" s="215">
        <f>IF(N1531="zákl. přenesená",J1531,0)</f>
        <v>0</v>
      </c>
      <c r="BH1531" s="215">
        <f>IF(N1531="sníž. přenesená",J1531,0)</f>
        <v>0</v>
      </c>
      <c r="BI1531" s="215">
        <f>IF(N1531="nulová",J1531,0)</f>
        <v>0</v>
      </c>
      <c r="BJ1531" s="25" t="s">
        <v>85</v>
      </c>
      <c r="BK1531" s="215">
        <f>ROUND(I1531*H1531,2)</f>
        <v>0</v>
      </c>
      <c r="BL1531" s="25" t="s">
        <v>282</v>
      </c>
      <c r="BM1531" s="25" t="s">
        <v>2268</v>
      </c>
    </row>
    <row r="1532" spans="2:51" s="13" customFormat="1" ht="13.5">
      <c r="B1532" s="228"/>
      <c r="C1532" s="229"/>
      <c r="D1532" s="218" t="s">
        <v>192</v>
      </c>
      <c r="E1532" s="230" t="s">
        <v>34</v>
      </c>
      <c r="F1532" s="231" t="s">
        <v>2269</v>
      </c>
      <c r="G1532" s="229"/>
      <c r="H1532" s="232">
        <v>4.8</v>
      </c>
      <c r="I1532" s="233"/>
      <c r="J1532" s="229"/>
      <c r="K1532" s="229"/>
      <c r="L1532" s="234"/>
      <c r="M1532" s="235"/>
      <c r="N1532" s="236"/>
      <c r="O1532" s="236"/>
      <c r="P1532" s="236"/>
      <c r="Q1532" s="236"/>
      <c r="R1532" s="236"/>
      <c r="S1532" s="236"/>
      <c r="T1532" s="237"/>
      <c r="AT1532" s="238" t="s">
        <v>192</v>
      </c>
      <c r="AU1532" s="238" t="s">
        <v>89</v>
      </c>
      <c r="AV1532" s="13" t="s">
        <v>89</v>
      </c>
      <c r="AW1532" s="13" t="s">
        <v>41</v>
      </c>
      <c r="AX1532" s="13" t="s">
        <v>78</v>
      </c>
      <c r="AY1532" s="238" t="s">
        <v>183</v>
      </c>
    </row>
    <row r="1533" spans="2:51" s="14" customFormat="1" ht="13.5">
      <c r="B1533" s="239"/>
      <c r="C1533" s="240"/>
      <c r="D1533" s="252" t="s">
        <v>192</v>
      </c>
      <c r="E1533" s="262" t="s">
        <v>34</v>
      </c>
      <c r="F1533" s="263" t="s">
        <v>195</v>
      </c>
      <c r="G1533" s="240"/>
      <c r="H1533" s="264">
        <v>4.8</v>
      </c>
      <c r="I1533" s="244"/>
      <c r="J1533" s="240"/>
      <c r="K1533" s="240"/>
      <c r="L1533" s="245"/>
      <c r="M1533" s="246"/>
      <c r="N1533" s="247"/>
      <c r="O1533" s="247"/>
      <c r="P1533" s="247"/>
      <c r="Q1533" s="247"/>
      <c r="R1533" s="247"/>
      <c r="S1533" s="247"/>
      <c r="T1533" s="248"/>
      <c r="AT1533" s="249" t="s">
        <v>192</v>
      </c>
      <c r="AU1533" s="249" t="s">
        <v>89</v>
      </c>
      <c r="AV1533" s="14" t="s">
        <v>196</v>
      </c>
      <c r="AW1533" s="14" t="s">
        <v>41</v>
      </c>
      <c r="AX1533" s="14" t="s">
        <v>85</v>
      </c>
      <c r="AY1533" s="249" t="s">
        <v>183</v>
      </c>
    </row>
    <row r="1534" spans="2:65" s="1" customFormat="1" ht="25.5" customHeight="1">
      <c r="B1534" s="43"/>
      <c r="C1534" s="265" t="s">
        <v>2270</v>
      </c>
      <c r="D1534" s="265" t="s">
        <v>418</v>
      </c>
      <c r="E1534" s="266" t="s">
        <v>2271</v>
      </c>
      <c r="F1534" s="267" t="s">
        <v>2272</v>
      </c>
      <c r="G1534" s="268" t="s">
        <v>465</v>
      </c>
      <c r="H1534" s="269">
        <v>5.28</v>
      </c>
      <c r="I1534" s="270"/>
      <c r="J1534" s="271">
        <f>ROUND(I1534*H1534,2)</f>
        <v>0</v>
      </c>
      <c r="K1534" s="267" t="s">
        <v>189</v>
      </c>
      <c r="L1534" s="272"/>
      <c r="M1534" s="273" t="s">
        <v>34</v>
      </c>
      <c r="N1534" s="274" t="s">
        <v>49</v>
      </c>
      <c r="O1534" s="44"/>
      <c r="P1534" s="213">
        <f>O1534*H1534</f>
        <v>0</v>
      </c>
      <c r="Q1534" s="213">
        <v>0.0002</v>
      </c>
      <c r="R1534" s="213">
        <f>Q1534*H1534</f>
        <v>0.001056</v>
      </c>
      <c r="S1534" s="213">
        <v>0</v>
      </c>
      <c r="T1534" s="214">
        <f>S1534*H1534</f>
        <v>0</v>
      </c>
      <c r="AR1534" s="25" t="s">
        <v>388</v>
      </c>
      <c r="AT1534" s="25" t="s">
        <v>418</v>
      </c>
      <c r="AU1534" s="25" t="s">
        <v>89</v>
      </c>
      <c r="AY1534" s="25" t="s">
        <v>183</v>
      </c>
      <c r="BE1534" s="215">
        <f>IF(N1534="základní",J1534,0)</f>
        <v>0</v>
      </c>
      <c r="BF1534" s="215">
        <f>IF(N1534="snížená",J1534,0)</f>
        <v>0</v>
      </c>
      <c r="BG1534" s="215">
        <f>IF(N1534="zákl. přenesená",J1534,0)</f>
        <v>0</v>
      </c>
      <c r="BH1534" s="215">
        <f>IF(N1534="sníž. přenesená",J1534,0)</f>
        <v>0</v>
      </c>
      <c r="BI1534" s="215">
        <f>IF(N1534="nulová",J1534,0)</f>
        <v>0</v>
      </c>
      <c r="BJ1534" s="25" t="s">
        <v>85</v>
      </c>
      <c r="BK1534" s="215">
        <f>ROUND(I1534*H1534,2)</f>
        <v>0</v>
      </c>
      <c r="BL1534" s="25" t="s">
        <v>282</v>
      </c>
      <c r="BM1534" s="25" t="s">
        <v>2273</v>
      </c>
    </row>
    <row r="1535" spans="2:51" s="13" customFormat="1" ht="13.5">
      <c r="B1535" s="228"/>
      <c r="C1535" s="229"/>
      <c r="D1535" s="252" t="s">
        <v>192</v>
      </c>
      <c r="E1535" s="229"/>
      <c r="F1535" s="275" t="s">
        <v>2274</v>
      </c>
      <c r="G1535" s="229"/>
      <c r="H1535" s="276">
        <v>5.28</v>
      </c>
      <c r="I1535" s="233"/>
      <c r="J1535" s="229"/>
      <c r="K1535" s="229"/>
      <c r="L1535" s="234"/>
      <c r="M1535" s="235"/>
      <c r="N1535" s="236"/>
      <c r="O1535" s="236"/>
      <c r="P1535" s="236"/>
      <c r="Q1535" s="236"/>
      <c r="R1535" s="236"/>
      <c r="S1535" s="236"/>
      <c r="T1535" s="237"/>
      <c r="AT1535" s="238" t="s">
        <v>192</v>
      </c>
      <c r="AU1535" s="238" t="s">
        <v>89</v>
      </c>
      <c r="AV1535" s="13" t="s">
        <v>89</v>
      </c>
      <c r="AW1535" s="13" t="s">
        <v>6</v>
      </c>
      <c r="AX1535" s="13" t="s">
        <v>85</v>
      </c>
      <c r="AY1535" s="238" t="s">
        <v>183</v>
      </c>
    </row>
    <row r="1536" spans="2:65" s="1" customFormat="1" ht="16.5" customHeight="1">
      <c r="B1536" s="43"/>
      <c r="C1536" s="204" t="s">
        <v>2275</v>
      </c>
      <c r="D1536" s="204" t="s">
        <v>185</v>
      </c>
      <c r="E1536" s="205" t="s">
        <v>2276</v>
      </c>
      <c r="F1536" s="206" t="s">
        <v>2277</v>
      </c>
      <c r="G1536" s="207" t="s">
        <v>465</v>
      </c>
      <c r="H1536" s="208">
        <v>9</v>
      </c>
      <c r="I1536" s="209"/>
      <c r="J1536" s="210">
        <f>ROUND(I1536*H1536,2)</f>
        <v>0</v>
      </c>
      <c r="K1536" s="206" t="s">
        <v>189</v>
      </c>
      <c r="L1536" s="63"/>
      <c r="M1536" s="211" t="s">
        <v>34</v>
      </c>
      <c r="N1536" s="212" t="s">
        <v>49</v>
      </c>
      <c r="O1536" s="44"/>
      <c r="P1536" s="213">
        <f>O1536*H1536</f>
        <v>0</v>
      </c>
      <c r="Q1536" s="213">
        <v>9E-05</v>
      </c>
      <c r="R1536" s="213">
        <f>Q1536*H1536</f>
        <v>0.0008100000000000001</v>
      </c>
      <c r="S1536" s="213">
        <v>0</v>
      </c>
      <c r="T1536" s="214">
        <f>S1536*H1536</f>
        <v>0</v>
      </c>
      <c r="AR1536" s="25" t="s">
        <v>282</v>
      </c>
      <c r="AT1536" s="25" t="s">
        <v>185</v>
      </c>
      <c r="AU1536" s="25" t="s">
        <v>89</v>
      </c>
      <c r="AY1536" s="25" t="s">
        <v>183</v>
      </c>
      <c r="BE1536" s="215">
        <f>IF(N1536="základní",J1536,0)</f>
        <v>0</v>
      </c>
      <c r="BF1536" s="215">
        <f>IF(N1536="snížená",J1536,0)</f>
        <v>0</v>
      </c>
      <c r="BG1536" s="215">
        <f>IF(N1536="zákl. přenesená",J1536,0)</f>
        <v>0</v>
      </c>
      <c r="BH1536" s="215">
        <f>IF(N1536="sníž. přenesená",J1536,0)</f>
        <v>0</v>
      </c>
      <c r="BI1536" s="215">
        <f>IF(N1536="nulová",J1536,0)</f>
        <v>0</v>
      </c>
      <c r="BJ1536" s="25" t="s">
        <v>85</v>
      </c>
      <c r="BK1536" s="215">
        <f>ROUND(I1536*H1536,2)</f>
        <v>0</v>
      </c>
      <c r="BL1536" s="25" t="s">
        <v>282</v>
      </c>
      <c r="BM1536" s="25" t="s">
        <v>2278</v>
      </c>
    </row>
    <row r="1537" spans="2:51" s="13" customFormat="1" ht="13.5">
      <c r="B1537" s="228"/>
      <c r="C1537" s="229"/>
      <c r="D1537" s="218" t="s">
        <v>192</v>
      </c>
      <c r="E1537" s="230" t="s">
        <v>34</v>
      </c>
      <c r="F1537" s="231" t="s">
        <v>2279</v>
      </c>
      <c r="G1537" s="229"/>
      <c r="H1537" s="232">
        <v>9</v>
      </c>
      <c r="I1537" s="233"/>
      <c r="J1537" s="229"/>
      <c r="K1537" s="229"/>
      <c r="L1537" s="234"/>
      <c r="M1537" s="235"/>
      <c r="N1537" s="236"/>
      <c r="O1537" s="236"/>
      <c r="P1537" s="236"/>
      <c r="Q1537" s="236"/>
      <c r="R1537" s="236"/>
      <c r="S1537" s="236"/>
      <c r="T1537" s="237"/>
      <c r="AT1537" s="238" t="s">
        <v>192</v>
      </c>
      <c r="AU1537" s="238" t="s">
        <v>89</v>
      </c>
      <c r="AV1537" s="13" t="s">
        <v>89</v>
      </c>
      <c r="AW1537" s="13" t="s">
        <v>41</v>
      </c>
      <c r="AX1537" s="13" t="s">
        <v>78</v>
      </c>
      <c r="AY1537" s="238" t="s">
        <v>183</v>
      </c>
    </row>
    <row r="1538" spans="2:51" s="14" customFormat="1" ht="13.5">
      <c r="B1538" s="239"/>
      <c r="C1538" s="240"/>
      <c r="D1538" s="252" t="s">
        <v>192</v>
      </c>
      <c r="E1538" s="262" t="s">
        <v>34</v>
      </c>
      <c r="F1538" s="263" t="s">
        <v>195</v>
      </c>
      <c r="G1538" s="240"/>
      <c r="H1538" s="264">
        <v>9</v>
      </c>
      <c r="I1538" s="244"/>
      <c r="J1538" s="240"/>
      <c r="K1538" s="240"/>
      <c r="L1538" s="245"/>
      <c r="M1538" s="246"/>
      <c r="N1538" s="247"/>
      <c r="O1538" s="247"/>
      <c r="P1538" s="247"/>
      <c r="Q1538" s="247"/>
      <c r="R1538" s="247"/>
      <c r="S1538" s="247"/>
      <c r="T1538" s="248"/>
      <c r="AT1538" s="249" t="s">
        <v>192</v>
      </c>
      <c r="AU1538" s="249" t="s">
        <v>89</v>
      </c>
      <c r="AV1538" s="14" t="s">
        <v>196</v>
      </c>
      <c r="AW1538" s="14" t="s">
        <v>41</v>
      </c>
      <c r="AX1538" s="14" t="s">
        <v>85</v>
      </c>
      <c r="AY1538" s="249" t="s">
        <v>183</v>
      </c>
    </row>
    <row r="1539" spans="2:65" s="1" customFormat="1" ht="51" customHeight="1">
      <c r="B1539" s="43"/>
      <c r="C1539" s="265" t="s">
        <v>2280</v>
      </c>
      <c r="D1539" s="265" t="s">
        <v>418</v>
      </c>
      <c r="E1539" s="266" t="s">
        <v>2281</v>
      </c>
      <c r="F1539" s="267" t="s">
        <v>2282</v>
      </c>
      <c r="G1539" s="268" t="s">
        <v>1792</v>
      </c>
      <c r="H1539" s="269">
        <v>1</v>
      </c>
      <c r="I1539" s="270"/>
      <c r="J1539" s="271">
        <f>ROUND(I1539*H1539,2)</f>
        <v>0</v>
      </c>
      <c r="K1539" s="267" t="s">
        <v>34</v>
      </c>
      <c r="L1539" s="272"/>
      <c r="M1539" s="273" t="s">
        <v>34</v>
      </c>
      <c r="N1539" s="274" t="s">
        <v>49</v>
      </c>
      <c r="O1539" s="44"/>
      <c r="P1539" s="213">
        <f>O1539*H1539</f>
        <v>0</v>
      </c>
      <c r="Q1539" s="213">
        <v>0</v>
      </c>
      <c r="R1539" s="213">
        <f>Q1539*H1539</f>
        <v>0</v>
      </c>
      <c r="S1539" s="213">
        <v>0</v>
      </c>
      <c r="T1539" s="214">
        <f>S1539*H1539</f>
        <v>0</v>
      </c>
      <c r="AR1539" s="25" t="s">
        <v>388</v>
      </c>
      <c r="AT1539" s="25" t="s">
        <v>418</v>
      </c>
      <c r="AU1539" s="25" t="s">
        <v>89</v>
      </c>
      <c r="AY1539" s="25" t="s">
        <v>183</v>
      </c>
      <c r="BE1539" s="215">
        <f>IF(N1539="základní",J1539,0)</f>
        <v>0</v>
      </c>
      <c r="BF1539" s="215">
        <f>IF(N1539="snížená",J1539,0)</f>
        <v>0</v>
      </c>
      <c r="BG1539" s="215">
        <f>IF(N1539="zákl. přenesená",J1539,0)</f>
        <v>0</v>
      </c>
      <c r="BH1539" s="215">
        <f>IF(N1539="sníž. přenesená",J1539,0)</f>
        <v>0</v>
      </c>
      <c r="BI1539" s="215">
        <f>IF(N1539="nulová",J1539,0)</f>
        <v>0</v>
      </c>
      <c r="BJ1539" s="25" t="s">
        <v>85</v>
      </c>
      <c r="BK1539" s="215">
        <f>ROUND(I1539*H1539,2)</f>
        <v>0</v>
      </c>
      <c r="BL1539" s="25" t="s">
        <v>282</v>
      </c>
      <c r="BM1539" s="25" t="s">
        <v>2283</v>
      </c>
    </row>
    <row r="1540" spans="2:65" s="1" customFormat="1" ht="25.5" customHeight="1">
      <c r="B1540" s="43"/>
      <c r="C1540" s="204" t="s">
        <v>2284</v>
      </c>
      <c r="D1540" s="204" t="s">
        <v>185</v>
      </c>
      <c r="E1540" s="205" t="s">
        <v>2285</v>
      </c>
      <c r="F1540" s="206" t="s">
        <v>2286</v>
      </c>
      <c r="G1540" s="207" t="s">
        <v>465</v>
      </c>
      <c r="H1540" s="208">
        <v>10</v>
      </c>
      <c r="I1540" s="209"/>
      <c r="J1540" s="210">
        <f>ROUND(I1540*H1540,2)</f>
        <v>0</v>
      </c>
      <c r="K1540" s="206" t="s">
        <v>189</v>
      </c>
      <c r="L1540" s="63"/>
      <c r="M1540" s="211" t="s">
        <v>34</v>
      </c>
      <c r="N1540" s="212" t="s">
        <v>49</v>
      </c>
      <c r="O1540" s="44"/>
      <c r="P1540" s="213">
        <f>O1540*H1540</f>
        <v>0</v>
      </c>
      <c r="Q1540" s="213">
        <v>9E-05</v>
      </c>
      <c r="R1540" s="213">
        <f>Q1540*H1540</f>
        <v>0.0009000000000000001</v>
      </c>
      <c r="S1540" s="213">
        <v>0</v>
      </c>
      <c r="T1540" s="214">
        <f>S1540*H1540</f>
        <v>0</v>
      </c>
      <c r="AR1540" s="25" t="s">
        <v>282</v>
      </c>
      <c r="AT1540" s="25" t="s">
        <v>185</v>
      </c>
      <c r="AU1540" s="25" t="s">
        <v>89</v>
      </c>
      <c r="AY1540" s="25" t="s">
        <v>183</v>
      </c>
      <c r="BE1540" s="215">
        <f>IF(N1540="základní",J1540,0)</f>
        <v>0</v>
      </c>
      <c r="BF1540" s="215">
        <f>IF(N1540="snížená",J1540,0)</f>
        <v>0</v>
      </c>
      <c r="BG1540" s="215">
        <f>IF(N1540="zákl. přenesená",J1540,0)</f>
        <v>0</v>
      </c>
      <c r="BH1540" s="215">
        <f>IF(N1540="sníž. přenesená",J1540,0)</f>
        <v>0</v>
      </c>
      <c r="BI1540" s="215">
        <f>IF(N1540="nulová",J1540,0)</f>
        <v>0</v>
      </c>
      <c r="BJ1540" s="25" t="s">
        <v>85</v>
      </c>
      <c r="BK1540" s="215">
        <f>ROUND(I1540*H1540,2)</f>
        <v>0</v>
      </c>
      <c r="BL1540" s="25" t="s">
        <v>282</v>
      </c>
      <c r="BM1540" s="25" t="s">
        <v>2287</v>
      </c>
    </row>
    <row r="1541" spans="2:51" s="13" customFormat="1" ht="13.5">
      <c r="B1541" s="228"/>
      <c r="C1541" s="229"/>
      <c r="D1541" s="218" t="s">
        <v>192</v>
      </c>
      <c r="E1541" s="230" t="s">
        <v>34</v>
      </c>
      <c r="F1541" s="231" t="s">
        <v>2288</v>
      </c>
      <c r="G1541" s="229"/>
      <c r="H1541" s="232">
        <v>10</v>
      </c>
      <c r="I1541" s="233"/>
      <c r="J1541" s="229"/>
      <c r="K1541" s="229"/>
      <c r="L1541" s="234"/>
      <c r="M1541" s="235"/>
      <c r="N1541" s="236"/>
      <c r="O1541" s="236"/>
      <c r="P1541" s="236"/>
      <c r="Q1541" s="236"/>
      <c r="R1541" s="236"/>
      <c r="S1541" s="236"/>
      <c r="T1541" s="237"/>
      <c r="AT1541" s="238" t="s">
        <v>192</v>
      </c>
      <c r="AU1541" s="238" t="s">
        <v>89</v>
      </c>
      <c r="AV1541" s="13" t="s">
        <v>89</v>
      </c>
      <c r="AW1541" s="13" t="s">
        <v>41</v>
      </c>
      <c r="AX1541" s="13" t="s">
        <v>78</v>
      </c>
      <c r="AY1541" s="238" t="s">
        <v>183</v>
      </c>
    </row>
    <row r="1542" spans="2:51" s="14" customFormat="1" ht="13.5">
      <c r="B1542" s="239"/>
      <c r="C1542" s="240"/>
      <c r="D1542" s="252" t="s">
        <v>192</v>
      </c>
      <c r="E1542" s="262" t="s">
        <v>34</v>
      </c>
      <c r="F1542" s="263" t="s">
        <v>195</v>
      </c>
      <c r="G1542" s="240"/>
      <c r="H1542" s="264">
        <v>10</v>
      </c>
      <c r="I1542" s="244"/>
      <c r="J1542" s="240"/>
      <c r="K1542" s="240"/>
      <c r="L1542" s="245"/>
      <c r="M1542" s="246"/>
      <c r="N1542" s="247"/>
      <c r="O1542" s="247"/>
      <c r="P1542" s="247"/>
      <c r="Q1542" s="247"/>
      <c r="R1542" s="247"/>
      <c r="S1542" s="247"/>
      <c r="T1542" s="248"/>
      <c r="AT1542" s="249" t="s">
        <v>192</v>
      </c>
      <c r="AU1542" s="249" t="s">
        <v>89</v>
      </c>
      <c r="AV1542" s="14" t="s">
        <v>196</v>
      </c>
      <c r="AW1542" s="14" t="s">
        <v>41</v>
      </c>
      <c r="AX1542" s="14" t="s">
        <v>85</v>
      </c>
      <c r="AY1542" s="249" t="s">
        <v>183</v>
      </c>
    </row>
    <row r="1543" spans="2:65" s="1" customFormat="1" ht="25.5" customHeight="1">
      <c r="B1543" s="43"/>
      <c r="C1543" s="204" t="s">
        <v>2289</v>
      </c>
      <c r="D1543" s="204" t="s">
        <v>185</v>
      </c>
      <c r="E1543" s="205" t="s">
        <v>2290</v>
      </c>
      <c r="F1543" s="206" t="s">
        <v>2291</v>
      </c>
      <c r="G1543" s="207" t="s">
        <v>665</v>
      </c>
      <c r="H1543" s="208">
        <v>203.933</v>
      </c>
      <c r="I1543" s="209"/>
      <c r="J1543" s="210">
        <f>ROUND(I1543*H1543,2)</f>
        <v>0</v>
      </c>
      <c r="K1543" s="206" t="s">
        <v>189</v>
      </c>
      <c r="L1543" s="63"/>
      <c r="M1543" s="211" t="s">
        <v>34</v>
      </c>
      <c r="N1543" s="212" t="s">
        <v>49</v>
      </c>
      <c r="O1543" s="44"/>
      <c r="P1543" s="213">
        <f>O1543*H1543</f>
        <v>0</v>
      </c>
      <c r="Q1543" s="213">
        <v>5E-05</v>
      </c>
      <c r="R1543" s="213">
        <f>Q1543*H1543</f>
        <v>0.01019665</v>
      </c>
      <c r="S1543" s="213">
        <v>0</v>
      </c>
      <c r="T1543" s="214">
        <f>S1543*H1543</f>
        <v>0</v>
      </c>
      <c r="AR1543" s="25" t="s">
        <v>282</v>
      </c>
      <c r="AT1543" s="25" t="s">
        <v>185</v>
      </c>
      <c r="AU1543" s="25" t="s">
        <v>89</v>
      </c>
      <c r="AY1543" s="25" t="s">
        <v>183</v>
      </c>
      <c r="BE1543" s="215">
        <f>IF(N1543="základní",J1543,0)</f>
        <v>0</v>
      </c>
      <c r="BF1543" s="215">
        <f>IF(N1543="snížená",J1543,0)</f>
        <v>0</v>
      </c>
      <c r="BG1543" s="215">
        <f>IF(N1543="zákl. přenesená",J1543,0)</f>
        <v>0</v>
      </c>
      <c r="BH1543" s="215">
        <f>IF(N1543="sníž. přenesená",J1543,0)</f>
        <v>0</v>
      </c>
      <c r="BI1543" s="215">
        <f>IF(N1543="nulová",J1543,0)</f>
        <v>0</v>
      </c>
      <c r="BJ1543" s="25" t="s">
        <v>85</v>
      </c>
      <c r="BK1543" s="215">
        <f>ROUND(I1543*H1543,2)</f>
        <v>0</v>
      </c>
      <c r="BL1543" s="25" t="s">
        <v>282</v>
      </c>
      <c r="BM1543" s="25" t="s">
        <v>2292</v>
      </c>
    </row>
    <row r="1544" spans="2:51" s="12" customFormat="1" ht="13.5">
      <c r="B1544" s="216"/>
      <c r="C1544" s="217"/>
      <c r="D1544" s="218" t="s">
        <v>192</v>
      </c>
      <c r="E1544" s="219" t="s">
        <v>34</v>
      </c>
      <c r="F1544" s="220" t="s">
        <v>2293</v>
      </c>
      <c r="G1544" s="217"/>
      <c r="H1544" s="221" t="s">
        <v>34</v>
      </c>
      <c r="I1544" s="222"/>
      <c r="J1544" s="217"/>
      <c r="K1544" s="217"/>
      <c r="L1544" s="223"/>
      <c r="M1544" s="224"/>
      <c r="N1544" s="225"/>
      <c r="O1544" s="225"/>
      <c r="P1544" s="225"/>
      <c r="Q1544" s="225"/>
      <c r="R1544" s="225"/>
      <c r="S1544" s="225"/>
      <c r="T1544" s="226"/>
      <c r="AT1544" s="227" t="s">
        <v>192</v>
      </c>
      <c r="AU1544" s="227" t="s">
        <v>89</v>
      </c>
      <c r="AV1544" s="12" t="s">
        <v>85</v>
      </c>
      <c r="AW1544" s="12" t="s">
        <v>41</v>
      </c>
      <c r="AX1544" s="12" t="s">
        <v>78</v>
      </c>
      <c r="AY1544" s="227" t="s">
        <v>183</v>
      </c>
    </row>
    <row r="1545" spans="2:51" s="13" customFormat="1" ht="13.5">
      <c r="B1545" s="228"/>
      <c r="C1545" s="229"/>
      <c r="D1545" s="218" t="s">
        <v>192</v>
      </c>
      <c r="E1545" s="230" t="s">
        <v>34</v>
      </c>
      <c r="F1545" s="231" t="s">
        <v>2294</v>
      </c>
      <c r="G1545" s="229"/>
      <c r="H1545" s="232">
        <v>203.933</v>
      </c>
      <c r="I1545" s="233"/>
      <c r="J1545" s="229"/>
      <c r="K1545" s="229"/>
      <c r="L1545" s="234"/>
      <c r="M1545" s="235"/>
      <c r="N1545" s="236"/>
      <c r="O1545" s="236"/>
      <c r="P1545" s="236"/>
      <c r="Q1545" s="236"/>
      <c r="R1545" s="236"/>
      <c r="S1545" s="236"/>
      <c r="T1545" s="237"/>
      <c r="AT1545" s="238" t="s">
        <v>192</v>
      </c>
      <c r="AU1545" s="238" t="s">
        <v>89</v>
      </c>
      <c r="AV1545" s="13" t="s">
        <v>89</v>
      </c>
      <c r="AW1545" s="13" t="s">
        <v>41</v>
      </c>
      <c r="AX1545" s="13" t="s">
        <v>78</v>
      </c>
      <c r="AY1545" s="238" t="s">
        <v>183</v>
      </c>
    </row>
    <row r="1546" spans="2:51" s="14" customFormat="1" ht="13.5">
      <c r="B1546" s="239"/>
      <c r="C1546" s="240"/>
      <c r="D1546" s="252" t="s">
        <v>192</v>
      </c>
      <c r="E1546" s="262" t="s">
        <v>34</v>
      </c>
      <c r="F1546" s="263" t="s">
        <v>195</v>
      </c>
      <c r="G1546" s="240"/>
      <c r="H1546" s="264">
        <v>203.933</v>
      </c>
      <c r="I1546" s="244"/>
      <c r="J1546" s="240"/>
      <c r="K1546" s="240"/>
      <c r="L1546" s="245"/>
      <c r="M1546" s="246"/>
      <c r="N1546" s="247"/>
      <c r="O1546" s="247"/>
      <c r="P1546" s="247"/>
      <c r="Q1546" s="247"/>
      <c r="R1546" s="247"/>
      <c r="S1546" s="247"/>
      <c r="T1546" s="248"/>
      <c r="AT1546" s="249" t="s">
        <v>192</v>
      </c>
      <c r="AU1546" s="249" t="s">
        <v>89</v>
      </c>
      <c r="AV1546" s="14" t="s">
        <v>196</v>
      </c>
      <c r="AW1546" s="14" t="s">
        <v>41</v>
      </c>
      <c r="AX1546" s="14" t="s">
        <v>85</v>
      </c>
      <c r="AY1546" s="249" t="s">
        <v>183</v>
      </c>
    </row>
    <row r="1547" spans="2:65" s="1" customFormat="1" ht="25.5" customHeight="1">
      <c r="B1547" s="43"/>
      <c r="C1547" s="265" t="s">
        <v>2295</v>
      </c>
      <c r="D1547" s="265" t="s">
        <v>418</v>
      </c>
      <c r="E1547" s="266" t="s">
        <v>2296</v>
      </c>
      <c r="F1547" s="267" t="s">
        <v>664</v>
      </c>
      <c r="G1547" s="268" t="s">
        <v>1792</v>
      </c>
      <c r="H1547" s="269">
        <v>1</v>
      </c>
      <c r="I1547" s="270"/>
      <c r="J1547" s="271">
        <f>ROUND(I1547*H1547,2)</f>
        <v>0</v>
      </c>
      <c r="K1547" s="267" t="s">
        <v>34</v>
      </c>
      <c r="L1547" s="272"/>
      <c r="M1547" s="273" t="s">
        <v>34</v>
      </c>
      <c r="N1547" s="274" t="s">
        <v>49</v>
      </c>
      <c r="O1547" s="44"/>
      <c r="P1547" s="213">
        <f>O1547*H1547</f>
        <v>0</v>
      </c>
      <c r="Q1547" s="213">
        <v>0</v>
      </c>
      <c r="R1547" s="213">
        <f>Q1547*H1547</f>
        <v>0</v>
      </c>
      <c r="S1547" s="213">
        <v>0</v>
      </c>
      <c r="T1547" s="214">
        <f>S1547*H1547</f>
        <v>0</v>
      </c>
      <c r="AR1547" s="25" t="s">
        <v>388</v>
      </c>
      <c r="AT1547" s="25" t="s">
        <v>418</v>
      </c>
      <c r="AU1547" s="25" t="s">
        <v>89</v>
      </c>
      <c r="AY1547" s="25" t="s">
        <v>183</v>
      </c>
      <c r="BE1547" s="215">
        <f>IF(N1547="základní",J1547,0)</f>
        <v>0</v>
      </c>
      <c r="BF1547" s="215">
        <f>IF(N1547="snížená",J1547,0)</f>
        <v>0</v>
      </c>
      <c r="BG1547" s="215">
        <f>IF(N1547="zákl. přenesená",J1547,0)</f>
        <v>0</v>
      </c>
      <c r="BH1547" s="215">
        <f>IF(N1547="sníž. přenesená",J1547,0)</f>
        <v>0</v>
      </c>
      <c r="BI1547" s="215">
        <f>IF(N1547="nulová",J1547,0)</f>
        <v>0</v>
      </c>
      <c r="BJ1547" s="25" t="s">
        <v>85</v>
      </c>
      <c r="BK1547" s="215">
        <f>ROUND(I1547*H1547,2)</f>
        <v>0</v>
      </c>
      <c r="BL1547" s="25" t="s">
        <v>282</v>
      </c>
      <c r="BM1547" s="25" t="s">
        <v>2297</v>
      </c>
    </row>
    <row r="1548" spans="2:65" s="1" customFormat="1" ht="38.25" customHeight="1">
      <c r="B1548" s="43"/>
      <c r="C1548" s="204" t="s">
        <v>2298</v>
      </c>
      <c r="D1548" s="204" t="s">
        <v>185</v>
      </c>
      <c r="E1548" s="205" t="s">
        <v>2299</v>
      </c>
      <c r="F1548" s="206" t="s">
        <v>2300</v>
      </c>
      <c r="G1548" s="207" t="s">
        <v>465</v>
      </c>
      <c r="H1548" s="208">
        <v>49</v>
      </c>
      <c r="I1548" s="209"/>
      <c r="J1548" s="210">
        <f>ROUND(I1548*H1548,2)</f>
        <v>0</v>
      </c>
      <c r="K1548" s="206" t="s">
        <v>34</v>
      </c>
      <c r="L1548" s="63"/>
      <c r="M1548" s="211" t="s">
        <v>34</v>
      </c>
      <c r="N1548" s="212" t="s">
        <v>49</v>
      </c>
      <c r="O1548" s="44"/>
      <c r="P1548" s="213">
        <f>O1548*H1548</f>
        <v>0</v>
      </c>
      <c r="Q1548" s="213">
        <v>0</v>
      </c>
      <c r="R1548" s="213">
        <f>Q1548*H1548</f>
        <v>0</v>
      </c>
      <c r="S1548" s="213">
        <v>0</v>
      </c>
      <c r="T1548" s="214">
        <f>S1548*H1548</f>
        <v>0</v>
      </c>
      <c r="AR1548" s="25" t="s">
        <v>282</v>
      </c>
      <c r="AT1548" s="25" t="s">
        <v>185</v>
      </c>
      <c r="AU1548" s="25" t="s">
        <v>89</v>
      </c>
      <c r="AY1548" s="25" t="s">
        <v>183</v>
      </c>
      <c r="BE1548" s="215">
        <f>IF(N1548="základní",J1548,0)</f>
        <v>0</v>
      </c>
      <c r="BF1548" s="215">
        <f>IF(N1548="snížená",J1548,0)</f>
        <v>0</v>
      </c>
      <c r="BG1548" s="215">
        <f>IF(N1548="zákl. přenesená",J1548,0)</f>
        <v>0</v>
      </c>
      <c r="BH1548" s="215">
        <f>IF(N1548="sníž. přenesená",J1548,0)</f>
        <v>0</v>
      </c>
      <c r="BI1548" s="215">
        <f>IF(N1548="nulová",J1548,0)</f>
        <v>0</v>
      </c>
      <c r="BJ1548" s="25" t="s">
        <v>85</v>
      </c>
      <c r="BK1548" s="215">
        <f>ROUND(I1548*H1548,2)</f>
        <v>0</v>
      </c>
      <c r="BL1548" s="25" t="s">
        <v>282</v>
      </c>
      <c r="BM1548" s="25" t="s">
        <v>2301</v>
      </c>
    </row>
    <row r="1549" spans="2:51" s="13" customFormat="1" ht="13.5">
      <c r="B1549" s="228"/>
      <c r="C1549" s="229"/>
      <c r="D1549" s="218" t="s">
        <v>192</v>
      </c>
      <c r="E1549" s="230" t="s">
        <v>34</v>
      </c>
      <c r="F1549" s="231" t="s">
        <v>2302</v>
      </c>
      <c r="G1549" s="229"/>
      <c r="H1549" s="232">
        <v>49</v>
      </c>
      <c r="I1549" s="233"/>
      <c r="J1549" s="229"/>
      <c r="K1549" s="229"/>
      <c r="L1549" s="234"/>
      <c r="M1549" s="235"/>
      <c r="N1549" s="236"/>
      <c r="O1549" s="236"/>
      <c r="P1549" s="236"/>
      <c r="Q1549" s="236"/>
      <c r="R1549" s="236"/>
      <c r="S1549" s="236"/>
      <c r="T1549" s="237"/>
      <c r="AT1549" s="238" t="s">
        <v>192</v>
      </c>
      <c r="AU1549" s="238" t="s">
        <v>89</v>
      </c>
      <c r="AV1549" s="13" t="s">
        <v>89</v>
      </c>
      <c r="AW1549" s="13" t="s">
        <v>41</v>
      </c>
      <c r="AX1549" s="13" t="s">
        <v>78</v>
      </c>
      <c r="AY1549" s="238" t="s">
        <v>183</v>
      </c>
    </row>
    <row r="1550" spans="2:51" s="14" customFormat="1" ht="13.5">
      <c r="B1550" s="239"/>
      <c r="C1550" s="240"/>
      <c r="D1550" s="252" t="s">
        <v>192</v>
      </c>
      <c r="E1550" s="262" t="s">
        <v>34</v>
      </c>
      <c r="F1550" s="263" t="s">
        <v>195</v>
      </c>
      <c r="G1550" s="240"/>
      <c r="H1550" s="264">
        <v>49</v>
      </c>
      <c r="I1550" s="244"/>
      <c r="J1550" s="240"/>
      <c r="K1550" s="240"/>
      <c r="L1550" s="245"/>
      <c r="M1550" s="246"/>
      <c r="N1550" s="247"/>
      <c r="O1550" s="247"/>
      <c r="P1550" s="247"/>
      <c r="Q1550" s="247"/>
      <c r="R1550" s="247"/>
      <c r="S1550" s="247"/>
      <c r="T1550" s="248"/>
      <c r="AT1550" s="249" t="s">
        <v>192</v>
      </c>
      <c r="AU1550" s="249" t="s">
        <v>89</v>
      </c>
      <c r="AV1550" s="14" t="s">
        <v>196</v>
      </c>
      <c r="AW1550" s="14" t="s">
        <v>41</v>
      </c>
      <c r="AX1550" s="14" t="s">
        <v>85</v>
      </c>
      <c r="AY1550" s="249" t="s">
        <v>183</v>
      </c>
    </row>
    <row r="1551" spans="2:65" s="1" customFormat="1" ht="25.5" customHeight="1">
      <c r="B1551" s="43"/>
      <c r="C1551" s="204" t="s">
        <v>2303</v>
      </c>
      <c r="D1551" s="204" t="s">
        <v>185</v>
      </c>
      <c r="E1551" s="205" t="s">
        <v>2304</v>
      </c>
      <c r="F1551" s="206" t="s">
        <v>2305</v>
      </c>
      <c r="G1551" s="207" t="s">
        <v>2306</v>
      </c>
      <c r="H1551" s="208">
        <v>1</v>
      </c>
      <c r="I1551" s="209"/>
      <c r="J1551" s="210">
        <f>ROUND(I1551*H1551,2)</f>
        <v>0</v>
      </c>
      <c r="K1551" s="206" t="s">
        <v>34</v>
      </c>
      <c r="L1551" s="63"/>
      <c r="M1551" s="211" t="s">
        <v>34</v>
      </c>
      <c r="N1551" s="212" t="s">
        <v>49</v>
      </c>
      <c r="O1551" s="44"/>
      <c r="P1551" s="213">
        <f>O1551*H1551</f>
        <v>0</v>
      </c>
      <c r="Q1551" s="213">
        <v>0</v>
      </c>
      <c r="R1551" s="213">
        <f>Q1551*H1551</f>
        <v>0</v>
      </c>
      <c r="S1551" s="213">
        <v>0</v>
      </c>
      <c r="T1551" s="214">
        <f>S1551*H1551</f>
        <v>0</v>
      </c>
      <c r="AR1551" s="25" t="s">
        <v>282</v>
      </c>
      <c r="AT1551" s="25" t="s">
        <v>185</v>
      </c>
      <c r="AU1551" s="25" t="s">
        <v>89</v>
      </c>
      <c r="AY1551" s="25" t="s">
        <v>183</v>
      </c>
      <c r="BE1551" s="215">
        <f>IF(N1551="základní",J1551,0)</f>
        <v>0</v>
      </c>
      <c r="BF1551" s="215">
        <f>IF(N1551="snížená",J1551,0)</f>
        <v>0</v>
      </c>
      <c r="BG1551" s="215">
        <f>IF(N1551="zákl. přenesená",J1551,0)</f>
        <v>0</v>
      </c>
      <c r="BH1551" s="215">
        <f>IF(N1551="sníž. přenesená",J1551,0)</f>
        <v>0</v>
      </c>
      <c r="BI1551" s="215">
        <f>IF(N1551="nulová",J1551,0)</f>
        <v>0</v>
      </c>
      <c r="BJ1551" s="25" t="s">
        <v>85</v>
      </c>
      <c r="BK1551" s="215">
        <f>ROUND(I1551*H1551,2)</f>
        <v>0</v>
      </c>
      <c r="BL1551" s="25" t="s">
        <v>282</v>
      </c>
      <c r="BM1551" s="25" t="s">
        <v>2307</v>
      </c>
    </row>
    <row r="1552" spans="2:51" s="13" customFormat="1" ht="13.5">
      <c r="B1552" s="228"/>
      <c r="C1552" s="229"/>
      <c r="D1552" s="218" t="s">
        <v>192</v>
      </c>
      <c r="E1552" s="230" t="s">
        <v>34</v>
      </c>
      <c r="F1552" s="231" t="s">
        <v>2308</v>
      </c>
      <c r="G1552" s="229"/>
      <c r="H1552" s="232">
        <v>1</v>
      </c>
      <c r="I1552" s="233"/>
      <c r="J1552" s="229"/>
      <c r="K1552" s="229"/>
      <c r="L1552" s="234"/>
      <c r="M1552" s="235"/>
      <c r="N1552" s="236"/>
      <c r="O1552" s="236"/>
      <c r="P1552" s="236"/>
      <c r="Q1552" s="236"/>
      <c r="R1552" s="236"/>
      <c r="S1552" s="236"/>
      <c r="T1552" s="237"/>
      <c r="AT1552" s="238" t="s">
        <v>192</v>
      </c>
      <c r="AU1552" s="238" t="s">
        <v>89</v>
      </c>
      <c r="AV1552" s="13" t="s">
        <v>89</v>
      </c>
      <c r="AW1552" s="13" t="s">
        <v>41</v>
      </c>
      <c r="AX1552" s="13" t="s">
        <v>78</v>
      </c>
      <c r="AY1552" s="238" t="s">
        <v>183</v>
      </c>
    </row>
    <row r="1553" spans="2:51" s="14" customFormat="1" ht="13.5">
      <c r="B1553" s="239"/>
      <c r="C1553" s="240"/>
      <c r="D1553" s="252" t="s">
        <v>192</v>
      </c>
      <c r="E1553" s="262" t="s">
        <v>34</v>
      </c>
      <c r="F1553" s="263" t="s">
        <v>195</v>
      </c>
      <c r="G1553" s="240"/>
      <c r="H1553" s="264">
        <v>1</v>
      </c>
      <c r="I1553" s="244"/>
      <c r="J1553" s="240"/>
      <c r="K1553" s="240"/>
      <c r="L1553" s="245"/>
      <c r="M1553" s="246"/>
      <c r="N1553" s="247"/>
      <c r="O1553" s="247"/>
      <c r="P1553" s="247"/>
      <c r="Q1553" s="247"/>
      <c r="R1553" s="247"/>
      <c r="S1553" s="247"/>
      <c r="T1553" s="248"/>
      <c r="AT1553" s="249" t="s">
        <v>192</v>
      </c>
      <c r="AU1553" s="249" t="s">
        <v>89</v>
      </c>
      <c r="AV1553" s="14" t="s">
        <v>196</v>
      </c>
      <c r="AW1553" s="14" t="s">
        <v>41</v>
      </c>
      <c r="AX1553" s="14" t="s">
        <v>85</v>
      </c>
      <c r="AY1553" s="249" t="s">
        <v>183</v>
      </c>
    </row>
    <row r="1554" spans="2:65" s="1" customFormat="1" ht="25.5" customHeight="1">
      <c r="B1554" s="43"/>
      <c r="C1554" s="204" t="s">
        <v>2309</v>
      </c>
      <c r="D1554" s="204" t="s">
        <v>185</v>
      </c>
      <c r="E1554" s="205" t="s">
        <v>2310</v>
      </c>
      <c r="F1554" s="206" t="s">
        <v>2311</v>
      </c>
      <c r="G1554" s="207" t="s">
        <v>2306</v>
      </c>
      <c r="H1554" s="208">
        <v>1</v>
      </c>
      <c r="I1554" s="209"/>
      <c r="J1554" s="210">
        <f>ROUND(I1554*H1554,2)</f>
        <v>0</v>
      </c>
      <c r="K1554" s="206" t="s">
        <v>34</v>
      </c>
      <c r="L1554" s="63"/>
      <c r="M1554" s="211" t="s">
        <v>34</v>
      </c>
      <c r="N1554" s="212" t="s">
        <v>49</v>
      </c>
      <c r="O1554" s="44"/>
      <c r="P1554" s="213">
        <f>O1554*H1554</f>
        <v>0</v>
      </c>
      <c r="Q1554" s="213">
        <v>0</v>
      </c>
      <c r="R1554" s="213">
        <f>Q1554*H1554</f>
        <v>0</v>
      </c>
      <c r="S1554" s="213">
        <v>0</v>
      </c>
      <c r="T1554" s="214">
        <f>S1554*H1554</f>
        <v>0</v>
      </c>
      <c r="AR1554" s="25" t="s">
        <v>282</v>
      </c>
      <c r="AT1554" s="25" t="s">
        <v>185</v>
      </c>
      <c r="AU1554" s="25" t="s">
        <v>89</v>
      </c>
      <c r="AY1554" s="25" t="s">
        <v>183</v>
      </c>
      <c r="BE1554" s="215">
        <f>IF(N1554="základní",J1554,0)</f>
        <v>0</v>
      </c>
      <c r="BF1554" s="215">
        <f>IF(N1554="snížená",J1554,0)</f>
        <v>0</v>
      </c>
      <c r="BG1554" s="215">
        <f>IF(N1554="zákl. přenesená",J1554,0)</f>
        <v>0</v>
      </c>
      <c r="BH1554" s="215">
        <f>IF(N1554="sníž. přenesená",J1554,0)</f>
        <v>0</v>
      </c>
      <c r="BI1554" s="215">
        <f>IF(N1554="nulová",J1554,0)</f>
        <v>0</v>
      </c>
      <c r="BJ1554" s="25" t="s">
        <v>85</v>
      </c>
      <c r="BK1554" s="215">
        <f>ROUND(I1554*H1554,2)</f>
        <v>0</v>
      </c>
      <c r="BL1554" s="25" t="s">
        <v>282</v>
      </c>
      <c r="BM1554" s="25" t="s">
        <v>2312</v>
      </c>
    </row>
    <row r="1555" spans="2:51" s="13" customFormat="1" ht="13.5">
      <c r="B1555" s="228"/>
      <c r="C1555" s="229"/>
      <c r="D1555" s="218" t="s">
        <v>192</v>
      </c>
      <c r="E1555" s="230" t="s">
        <v>34</v>
      </c>
      <c r="F1555" s="231" t="s">
        <v>2313</v>
      </c>
      <c r="G1555" s="229"/>
      <c r="H1555" s="232">
        <v>1</v>
      </c>
      <c r="I1555" s="233"/>
      <c r="J1555" s="229"/>
      <c r="K1555" s="229"/>
      <c r="L1555" s="234"/>
      <c r="M1555" s="235"/>
      <c r="N1555" s="236"/>
      <c r="O1555" s="236"/>
      <c r="P1555" s="236"/>
      <c r="Q1555" s="236"/>
      <c r="R1555" s="236"/>
      <c r="S1555" s="236"/>
      <c r="T1555" s="237"/>
      <c r="AT1555" s="238" t="s">
        <v>192</v>
      </c>
      <c r="AU1555" s="238" t="s">
        <v>89</v>
      </c>
      <c r="AV1555" s="13" t="s">
        <v>89</v>
      </c>
      <c r="AW1555" s="13" t="s">
        <v>41</v>
      </c>
      <c r="AX1555" s="13" t="s">
        <v>78</v>
      </c>
      <c r="AY1555" s="238" t="s">
        <v>183</v>
      </c>
    </row>
    <row r="1556" spans="2:51" s="14" customFormat="1" ht="13.5">
      <c r="B1556" s="239"/>
      <c r="C1556" s="240"/>
      <c r="D1556" s="252" t="s">
        <v>192</v>
      </c>
      <c r="E1556" s="262" t="s">
        <v>34</v>
      </c>
      <c r="F1556" s="263" t="s">
        <v>195</v>
      </c>
      <c r="G1556" s="240"/>
      <c r="H1556" s="264">
        <v>1</v>
      </c>
      <c r="I1556" s="244"/>
      <c r="J1556" s="240"/>
      <c r="K1556" s="240"/>
      <c r="L1556" s="245"/>
      <c r="M1556" s="246"/>
      <c r="N1556" s="247"/>
      <c r="O1556" s="247"/>
      <c r="P1556" s="247"/>
      <c r="Q1556" s="247"/>
      <c r="R1556" s="247"/>
      <c r="S1556" s="247"/>
      <c r="T1556" s="248"/>
      <c r="AT1556" s="249" t="s">
        <v>192</v>
      </c>
      <c r="AU1556" s="249" t="s">
        <v>89</v>
      </c>
      <c r="AV1556" s="14" t="s">
        <v>196</v>
      </c>
      <c r="AW1556" s="14" t="s">
        <v>41</v>
      </c>
      <c r="AX1556" s="14" t="s">
        <v>85</v>
      </c>
      <c r="AY1556" s="249" t="s">
        <v>183</v>
      </c>
    </row>
    <row r="1557" spans="2:65" s="1" customFormat="1" ht="38.25" customHeight="1">
      <c r="B1557" s="43"/>
      <c r="C1557" s="204" t="s">
        <v>2314</v>
      </c>
      <c r="D1557" s="204" t="s">
        <v>185</v>
      </c>
      <c r="E1557" s="205" t="s">
        <v>2315</v>
      </c>
      <c r="F1557" s="206" t="s">
        <v>2316</v>
      </c>
      <c r="G1557" s="207" t="s">
        <v>1510</v>
      </c>
      <c r="H1557" s="279"/>
      <c r="I1557" s="381">
        <f>SUM(J1516:J1554)/100</f>
        <v>0</v>
      </c>
      <c r="J1557" s="210">
        <f>ROUND(I1557*H1557,2)</f>
        <v>0</v>
      </c>
      <c r="K1557" s="206" t="s">
        <v>189</v>
      </c>
      <c r="L1557" s="63"/>
      <c r="M1557" s="211" t="s">
        <v>34</v>
      </c>
      <c r="N1557" s="212" t="s">
        <v>49</v>
      </c>
      <c r="O1557" s="44"/>
      <c r="P1557" s="213">
        <f>O1557*H1557</f>
        <v>0</v>
      </c>
      <c r="Q1557" s="213">
        <v>0</v>
      </c>
      <c r="R1557" s="213">
        <f>Q1557*H1557</f>
        <v>0</v>
      </c>
      <c r="S1557" s="213">
        <v>0</v>
      </c>
      <c r="T1557" s="214">
        <f>S1557*H1557</f>
        <v>0</v>
      </c>
      <c r="AR1557" s="25" t="s">
        <v>282</v>
      </c>
      <c r="AT1557" s="25" t="s">
        <v>185</v>
      </c>
      <c r="AU1557" s="25" t="s">
        <v>89</v>
      </c>
      <c r="AY1557" s="25" t="s">
        <v>183</v>
      </c>
      <c r="BE1557" s="215">
        <f>IF(N1557="základní",J1557,0)</f>
        <v>0</v>
      </c>
      <c r="BF1557" s="215">
        <f>IF(N1557="snížená",J1557,0)</f>
        <v>0</v>
      </c>
      <c r="BG1557" s="215">
        <f>IF(N1557="zákl. přenesená",J1557,0)</f>
        <v>0</v>
      </c>
      <c r="BH1557" s="215">
        <f>IF(N1557="sníž. přenesená",J1557,0)</f>
        <v>0</v>
      </c>
      <c r="BI1557" s="215">
        <f>IF(N1557="nulová",J1557,0)</f>
        <v>0</v>
      </c>
      <c r="BJ1557" s="25" t="s">
        <v>85</v>
      </c>
      <c r="BK1557" s="215">
        <f>ROUND(I1557*H1557,2)</f>
        <v>0</v>
      </c>
      <c r="BL1557" s="25" t="s">
        <v>282</v>
      </c>
      <c r="BM1557" s="25" t="s">
        <v>2317</v>
      </c>
    </row>
    <row r="1558" spans="2:63" s="11" customFormat="1" ht="29.85" customHeight="1">
      <c r="B1558" s="187"/>
      <c r="C1558" s="188"/>
      <c r="D1558" s="201" t="s">
        <v>77</v>
      </c>
      <c r="E1558" s="202" t="s">
        <v>2318</v>
      </c>
      <c r="F1558" s="202" t="s">
        <v>2319</v>
      </c>
      <c r="G1558" s="188"/>
      <c r="H1558" s="188"/>
      <c r="I1558" s="191"/>
      <c r="J1558" s="203">
        <f>BK1558</f>
        <v>0</v>
      </c>
      <c r="K1558" s="188"/>
      <c r="L1558" s="193"/>
      <c r="M1558" s="194"/>
      <c r="N1558" s="195"/>
      <c r="O1558" s="195"/>
      <c r="P1558" s="196">
        <f>SUM(P1559:P1653)</f>
        <v>0</v>
      </c>
      <c r="Q1558" s="195"/>
      <c r="R1558" s="196">
        <f>SUM(R1559:R1653)</f>
        <v>5.14358306</v>
      </c>
      <c r="S1558" s="195"/>
      <c r="T1558" s="197">
        <f>SUM(T1559:T1653)</f>
        <v>0</v>
      </c>
      <c r="AR1558" s="198" t="s">
        <v>89</v>
      </c>
      <c r="AT1558" s="199" t="s">
        <v>77</v>
      </c>
      <c r="AU1558" s="199" t="s">
        <v>85</v>
      </c>
      <c r="AY1558" s="198" t="s">
        <v>183</v>
      </c>
      <c r="BK1558" s="200">
        <f>SUM(BK1559:BK1653)</f>
        <v>0</v>
      </c>
    </row>
    <row r="1559" spans="2:65" s="1" customFormat="1" ht="25.5" customHeight="1">
      <c r="B1559" s="43"/>
      <c r="C1559" s="204" t="s">
        <v>2320</v>
      </c>
      <c r="D1559" s="204" t="s">
        <v>185</v>
      </c>
      <c r="E1559" s="205" t="s">
        <v>2321</v>
      </c>
      <c r="F1559" s="206" t="s">
        <v>2322</v>
      </c>
      <c r="G1559" s="207" t="s">
        <v>465</v>
      </c>
      <c r="H1559" s="208">
        <v>31.2</v>
      </c>
      <c r="I1559" s="209"/>
      <c r="J1559" s="210">
        <f>ROUND(I1559*H1559,2)</f>
        <v>0</v>
      </c>
      <c r="K1559" s="206" t="s">
        <v>189</v>
      </c>
      <c r="L1559" s="63"/>
      <c r="M1559" s="211" t="s">
        <v>34</v>
      </c>
      <c r="N1559" s="212" t="s">
        <v>49</v>
      </c>
      <c r="O1559" s="44"/>
      <c r="P1559" s="213">
        <f>O1559*H1559</f>
        <v>0</v>
      </c>
      <c r="Q1559" s="213">
        <v>0.00147</v>
      </c>
      <c r="R1559" s="213">
        <f>Q1559*H1559</f>
        <v>0.045863999999999995</v>
      </c>
      <c r="S1559" s="213">
        <v>0</v>
      </c>
      <c r="T1559" s="214">
        <f>S1559*H1559</f>
        <v>0</v>
      </c>
      <c r="AR1559" s="25" t="s">
        <v>282</v>
      </c>
      <c r="AT1559" s="25" t="s">
        <v>185</v>
      </c>
      <c r="AU1559" s="25" t="s">
        <v>89</v>
      </c>
      <c r="AY1559" s="25" t="s">
        <v>183</v>
      </c>
      <c r="BE1559" s="215">
        <f>IF(N1559="základní",J1559,0)</f>
        <v>0</v>
      </c>
      <c r="BF1559" s="215">
        <f>IF(N1559="snížená",J1559,0)</f>
        <v>0</v>
      </c>
      <c r="BG1559" s="215">
        <f>IF(N1559="zákl. přenesená",J1559,0)</f>
        <v>0</v>
      </c>
      <c r="BH1559" s="215">
        <f>IF(N1559="sníž. přenesená",J1559,0)</f>
        <v>0</v>
      </c>
      <c r="BI1559" s="215">
        <f>IF(N1559="nulová",J1559,0)</f>
        <v>0</v>
      </c>
      <c r="BJ1559" s="25" t="s">
        <v>85</v>
      </c>
      <c r="BK1559" s="215">
        <f>ROUND(I1559*H1559,2)</f>
        <v>0</v>
      </c>
      <c r="BL1559" s="25" t="s">
        <v>282</v>
      </c>
      <c r="BM1559" s="25" t="s">
        <v>2323</v>
      </c>
    </row>
    <row r="1560" spans="2:51" s="13" customFormat="1" ht="13.5">
      <c r="B1560" s="228"/>
      <c r="C1560" s="229"/>
      <c r="D1560" s="218" t="s">
        <v>192</v>
      </c>
      <c r="E1560" s="230" t="s">
        <v>34</v>
      </c>
      <c r="F1560" s="231" t="s">
        <v>643</v>
      </c>
      <c r="G1560" s="229"/>
      <c r="H1560" s="232">
        <v>31.2</v>
      </c>
      <c r="I1560" s="233"/>
      <c r="J1560" s="229"/>
      <c r="K1560" s="229"/>
      <c r="L1560" s="234"/>
      <c r="M1560" s="235"/>
      <c r="N1560" s="236"/>
      <c r="O1560" s="236"/>
      <c r="P1560" s="236"/>
      <c r="Q1560" s="236"/>
      <c r="R1560" s="236"/>
      <c r="S1560" s="236"/>
      <c r="T1560" s="237"/>
      <c r="AT1560" s="238" t="s">
        <v>192</v>
      </c>
      <c r="AU1560" s="238" t="s">
        <v>89</v>
      </c>
      <c r="AV1560" s="13" t="s">
        <v>89</v>
      </c>
      <c r="AW1560" s="13" t="s">
        <v>41</v>
      </c>
      <c r="AX1560" s="13" t="s">
        <v>78</v>
      </c>
      <c r="AY1560" s="238" t="s">
        <v>183</v>
      </c>
    </row>
    <row r="1561" spans="2:51" s="14" customFormat="1" ht="13.5">
      <c r="B1561" s="239"/>
      <c r="C1561" s="240"/>
      <c r="D1561" s="252" t="s">
        <v>192</v>
      </c>
      <c r="E1561" s="262" t="s">
        <v>34</v>
      </c>
      <c r="F1561" s="263" t="s">
        <v>195</v>
      </c>
      <c r="G1561" s="240"/>
      <c r="H1561" s="264">
        <v>31.2</v>
      </c>
      <c r="I1561" s="244"/>
      <c r="J1561" s="240"/>
      <c r="K1561" s="240"/>
      <c r="L1561" s="245"/>
      <c r="M1561" s="246"/>
      <c r="N1561" s="247"/>
      <c r="O1561" s="247"/>
      <c r="P1561" s="247"/>
      <c r="Q1561" s="247"/>
      <c r="R1561" s="247"/>
      <c r="S1561" s="247"/>
      <c r="T1561" s="248"/>
      <c r="AT1561" s="249" t="s">
        <v>192</v>
      </c>
      <c r="AU1561" s="249" t="s">
        <v>89</v>
      </c>
      <c r="AV1561" s="14" t="s">
        <v>196</v>
      </c>
      <c r="AW1561" s="14" t="s">
        <v>41</v>
      </c>
      <c r="AX1561" s="14" t="s">
        <v>85</v>
      </c>
      <c r="AY1561" s="249" t="s">
        <v>183</v>
      </c>
    </row>
    <row r="1562" spans="2:65" s="1" customFormat="1" ht="16.5" customHeight="1">
      <c r="B1562" s="43"/>
      <c r="C1562" s="265" t="s">
        <v>2324</v>
      </c>
      <c r="D1562" s="265" t="s">
        <v>418</v>
      </c>
      <c r="E1562" s="266" t="s">
        <v>2325</v>
      </c>
      <c r="F1562" s="267" t="s">
        <v>2326</v>
      </c>
      <c r="G1562" s="268" t="s">
        <v>344</v>
      </c>
      <c r="H1562" s="269">
        <v>114.4</v>
      </c>
      <c r="I1562" s="270"/>
      <c r="J1562" s="271">
        <f>ROUND(I1562*H1562,2)</f>
        <v>0</v>
      </c>
      <c r="K1562" s="267" t="s">
        <v>189</v>
      </c>
      <c r="L1562" s="272"/>
      <c r="M1562" s="273" t="s">
        <v>34</v>
      </c>
      <c r="N1562" s="274" t="s">
        <v>49</v>
      </c>
      <c r="O1562" s="44"/>
      <c r="P1562" s="213">
        <f>O1562*H1562</f>
        <v>0</v>
      </c>
      <c r="Q1562" s="213">
        <v>0.004</v>
      </c>
      <c r="R1562" s="213">
        <f>Q1562*H1562</f>
        <v>0.4576</v>
      </c>
      <c r="S1562" s="213">
        <v>0</v>
      </c>
      <c r="T1562" s="214">
        <f>S1562*H1562</f>
        <v>0</v>
      </c>
      <c r="AR1562" s="25" t="s">
        <v>388</v>
      </c>
      <c r="AT1562" s="25" t="s">
        <v>418</v>
      </c>
      <c r="AU1562" s="25" t="s">
        <v>89</v>
      </c>
      <c r="AY1562" s="25" t="s">
        <v>183</v>
      </c>
      <c r="BE1562" s="215">
        <f>IF(N1562="základní",J1562,0)</f>
        <v>0</v>
      </c>
      <c r="BF1562" s="215">
        <f>IF(N1562="snížená",J1562,0)</f>
        <v>0</v>
      </c>
      <c r="BG1562" s="215">
        <f>IF(N1562="zákl. přenesená",J1562,0)</f>
        <v>0</v>
      </c>
      <c r="BH1562" s="215">
        <f>IF(N1562="sníž. přenesená",J1562,0)</f>
        <v>0</v>
      </c>
      <c r="BI1562" s="215">
        <f>IF(N1562="nulová",J1562,0)</f>
        <v>0</v>
      </c>
      <c r="BJ1562" s="25" t="s">
        <v>85</v>
      </c>
      <c r="BK1562" s="215">
        <f>ROUND(I1562*H1562,2)</f>
        <v>0</v>
      </c>
      <c r="BL1562" s="25" t="s">
        <v>282</v>
      </c>
      <c r="BM1562" s="25" t="s">
        <v>2327</v>
      </c>
    </row>
    <row r="1563" spans="2:51" s="13" customFormat="1" ht="13.5">
      <c r="B1563" s="228"/>
      <c r="C1563" s="229"/>
      <c r="D1563" s="252" t="s">
        <v>192</v>
      </c>
      <c r="E1563" s="229"/>
      <c r="F1563" s="275" t="s">
        <v>2328</v>
      </c>
      <c r="G1563" s="229"/>
      <c r="H1563" s="276">
        <v>114.4</v>
      </c>
      <c r="I1563" s="233"/>
      <c r="J1563" s="229"/>
      <c r="K1563" s="229"/>
      <c r="L1563" s="234"/>
      <c r="M1563" s="235"/>
      <c r="N1563" s="236"/>
      <c r="O1563" s="236"/>
      <c r="P1563" s="236"/>
      <c r="Q1563" s="236"/>
      <c r="R1563" s="236"/>
      <c r="S1563" s="236"/>
      <c r="T1563" s="237"/>
      <c r="AT1563" s="238" t="s">
        <v>192</v>
      </c>
      <c r="AU1563" s="238" t="s">
        <v>89</v>
      </c>
      <c r="AV1563" s="13" t="s">
        <v>89</v>
      </c>
      <c r="AW1563" s="13" t="s">
        <v>6</v>
      </c>
      <c r="AX1563" s="13" t="s">
        <v>85</v>
      </c>
      <c r="AY1563" s="238" t="s">
        <v>183</v>
      </c>
    </row>
    <row r="1564" spans="2:65" s="1" customFormat="1" ht="25.5" customHeight="1">
      <c r="B1564" s="43"/>
      <c r="C1564" s="204" t="s">
        <v>2329</v>
      </c>
      <c r="D1564" s="204" t="s">
        <v>185</v>
      </c>
      <c r="E1564" s="205" t="s">
        <v>2330</v>
      </c>
      <c r="F1564" s="206" t="s">
        <v>2331</v>
      </c>
      <c r="G1564" s="207" t="s">
        <v>465</v>
      </c>
      <c r="H1564" s="208">
        <v>31.2</v>
      </c>
      <c r="I1564" s="209"/>
      <c r="J1564" s="210">
        <f>ROUND(I1564*H1564,2)</f>
        <v>0</v>
      </c>
      <c r="K1564" s="206" t="s">
        <v>189</v>
      </c>
      <c r="L1564" s="63"/>
      <c r="M1564" s="211" t="s">
        <v>34</v>
      </c>
      <c r="N1564" s="212" t="s">
        <v>49</v>
      </c>
      <c r="O1564" s="44"/>
      <c r="P1564" s="213">
        <f>O1564*H1564</f>
        <v>0</v>
      </c>
      <c r="Q1564" s="213">
        <v>0.00098</v>
      </c>
      <c r="R1564" s="213">
        <f>Q1564*H1564</f>
        <v>0.030576</v>
      </c>
      <c r="S1564" s="213">
        <v>0</v>
      </c>
      <c r="T1564" s="214">
        <f>S1564*H1564</f>
        <v>0</v>
      </c>
      <c r="AR1564" s="25" t="s">
        <v>282</v>
      </c>
      <c r="AT1564" s="25" t="s">
        <v>185</v>
      </c>
      <c r="AU1564" s="25" t="s">
        <v>89</v>
      </c>
      <c r="AY1564" s="25" t="s">
        <v>183</v>
      </c>
      <c r="BE1564" s="215">
        <f>IF(N1564="základní",J1564,0)</f>
        <v>0</v>
      </c>
      <c r="BF1564" s="215">
        <f>IF(N1564="snížená",J1564,0)</f>
        <v>0</v>
      </c>
      <c r="BG1564" s="215">
        <f>IF(N1564="zákl. přenesená",J1564,0)</f>
        <v>0</v>
      </c>
      <c r="BH1564" s="215">
        <f>IF(N1564="sníž. přenesená",J1564,0)</f>
        <v>0</v>
      </c>
      <c r="BI1564" s="215">
        <f>IF(N1564="nulová",J1564,0)</f>
        <v>0</v>
      </c>
      <c r="BJ1564" s="25" t="s">
        <v>85</v>
      </c>
      <c r="BK1564" s="215">
        <f>ROUND(I1564*H1564,2)</f>
        <v>0</v>
      </c>
      <c r="BL1564" s="25" t="s">
        <v>282</v>
      </c>
      <c r="BM1564" s="25" t="s">
        <v>2332</v>
      </c>
    </row>
    <row r="1565" spans="2:51" s="13" customFormat="1" ht="13.5">
      <c r="B1565" s="228"/>
      <c r="C1565" s="229"/>
      <c r="D1565" s="218" t="s">
        <v>192</v>
      </c>
      <c r="E1565" s="230" t="s">
        <v>34</v>
      </c>
      <c r="F1565" s="231" t="s">
        <v>643</v>
      </c>
      <c r="G1565" s="229"/>
      <c r="H1565" s="232">
        <v>31.2</v>
      </c>
      <c r="I1565" s="233"/>
      <c r="J1565" s="229"/>
      <c r="K1565" s="229"/>
      <c r="L1565" s="234"/>
      <c r="M1565" s="235"/>
      <c r="N1565" s="236"/>
      <c r="O1565" s="236"/>
      <c r="P1565" s="236"/>
      <c r="Q1565" s="236"/>
      <c r="R1565" s="236"/>
      <c r="S1565" s="236"/>
      <c r="T1565" s="237"/>
      <c r="AT1565" s="238" t="s">
        <v>192</v>
      </c>
      <c r="AU1565" s="238" t="s">
        <v>89</v>
      </c>
      <c r="AV1565" s="13" t="s">
        <v>89</v>
      </c>
      <c r="AW1565" s="13" t="s">
        <v>41</v>
      </c>
      <c r="AX1565" s="13" t="s">
        <v>78</v>
      </c>
      <c r="AY1565" s="238" t="s">
        <v>183</v>
      </c>
    </row>
    <row r="1566" spans="2:51" s="14" customFormat="1" ht="13.5">
      <c r="B1566" s="239"/>
      <c r="C1566" s="240"/>
      <c r="D1566" s="252" t="s">
        <v>192</v>
      </c>
      <c r="E1566" s="262" t="s">
        <v>34</v>
      </c>
      <c r="F1566" s="263" t="s">
        <v>195</v>
      </c>
      <c r="G1566" s="240"/>
      <c r="H1566" s="264">
        <v>31.2</v>
      </c>
      <c r="I1566" s="244"/>
      <c r="J1566" s="240"/>
      <c r="K1566" s="240"/>
      <c r="L1566" s="245"/>
      <c r="M1566" s="246"/>
      <c r="N1566" s="247"/>
      <c r="O1566" s="247"/>
      <c r="P1566" s="247"/>
      <c r="Q1566" s="247"/>
      <c r="R1566" s="247"/>
      <c r="S1566" s="247"/>
      <c r="T1566" s="248"/>
      <c r="AT1566" s="249" t="s">
        <v>192</v>
      </c>
      <c r="AU1566" s="249" t="s">
        <v>89</v>
      </c>
      <c r="AV1566" s="14" t="s">
        <v>196</v>
      </c>
      <c r="AW1566" s="14" t="s">
        <v>41</v>
      </c>
      <c r="AX1566" s="14" t="s">
        <v>85</v>
      </c>
      <c r="AY1566" s="249" t="s">
        <v>183</v>
      </c>
    </row>
    <row r="1567" spans="2:65" s="1" customFormat="1" ht="25.5" customHeight="1">
      <c r="B1567" s="43"/>
      <c r="C1567" s="265" t="s">
        <v>2333</v>
      </c>
      <c r="D1567" s="265" t="s">
        <v>418</v>
      </c>
      <c r="E1567" s="266" t="s">
        <v>2334</v>
      </c>
      <c r="F1567" s="267" t="s">
        <v>2335</v>
      </c>
      <c r="G1567" s="268" t="s">
        <v>291</v>
      </c>
      <c r="H1567" s="269">
        <v>10.296</v>
      </c>
      <c r="I1567" s="270"/>
      <c r="J1567" s="271">
        <f>ROUND(I1567*H1567,2)</f>
        <v>0</v>
      </c>
      <c r="K1567" s="267" t="s">
        <v>189</v>
      </c>
      <c r="L1567" s="272"/>
      <c r="M1567" s="273" t="s">
        <v>34</v>
      </c>
      <c r="N1567" s="274" t="s">
        <v>49</v>
      </c>
      <c r="O1567" s="44"/>
      <c r="P1567" s="213">
        <f>O1567*H1567</f>
        <v>0</v>
      </c>
      <c r="Q1567" s="213">
        <v>0.0192</v>
      </c>
      <c r="R1567" s="213">
        <f>Q1567*H1567</f>
        <v>0.19768319999999998</v>
      </c>
      <c r="S1567" s="213">
        <v>0</v>
      </c>
      <c r="T1567" s="214">
        <f>S1567*H1567</f>
        <v>0</v>
      </c>
      <c r="AR1567" s="25" t="s">
        <v>388</v>
      </c>
      <c r="AT1567" s="25" t="s">
        <v>418</v>
      </c>
      <c r="AU1567" s="25" t="s">
        <v>89</v>
      </c>
      <c r="AY1567" s="25" t="s">
        <v>183</v>
      </c>
      <c r="BE1567" s="215">
        <f>IF(N1567="základní",J1567,0)</f>
        <v>0</v>
      </c>
      <c r="BF1567" s="215">
        <f>IF(N1567="snížená",J1567,0)</f>
        <v>0</v>
      </c>
      <c r="BG1567" s="215">
        <f>IF(N1567="zákl. přenesená",J1567,0)</f>
        <v>0</v>
      </c>
      <c r="BH1567" s="215">
        <f>IF(N1567="sníž. přenesená",J1567,0)</f>
        <v>0</v>
      </c>
      <c r="BI1567" s="215">
        <f>IF(N1567="nulová",J1567,0)</f>
        <v>0</v>
      </c>
      <c r="BJ1567" s="25" t="s">
        <v>85</v>
      </c>
      <c r="BK1567" s="215">
        <f>ROUND(I1567*H1567,2)</f>
        <v>0</v>
      </c>
      <c r="BL1567" s="25" t="s">
        <v>282</v>
      </c>
      <c r="BM1567" s="25" t="s">
        <v>2336</v>
      </c>
    </row>
    <row r="1568" spans="2:51" s="13" customFormat="1" ht="13.5">
      <c r="B1568" s="228"/>
      <c r="C1568" s="229"/>
      <c r="D1568" s="252" t="s">
        <v>192</v>
      </c>
      <c r="E1568" s="229"/>
      <c r="F1568" s="275" t="s">
        <v>2337</v>
      </c>
      <c r="G1568" s="229"/>
      <c r="H1568" s="276">
        <v>10.296</v>
      </c>
      <c r="I1568" s="233"/>
      <c r="J1568" s="229"/>
      <c r="K1568" s="229"/>
      <c r="L1568" s="234"/>
      <c r="M1568" s="235"/>
      <c r="N1568" s="236"/>
      <c r="O1568" s="236"/>
      <c r="P1568" s="236"/>
      <c r="Q1568" s="236"/>
      <c r="R1568" s="236"/>
      <c r="S1568" s="236"/>
      <c r="T1568" s="237"/>
      <c r="AT1568" s="238" t="s">
        <v>192</v>
      </c>
      <c r="AU1568" s="238" t="s">
        <v>89</v>
      </c>
      <c r="AV1568" s="13" t="s">
        <v>89</v>
      </c>
      <c r="AW1568" s="13" t="s">
        <v>6</v>
      </c>
      <c r="AX1568" s="13" t="s">
        <v>85</v>
      </c>
      <c r="AY1568" s="238" t="s">
        <v>183</v>
      </c>
    </row>
    <row r="1569" spans="2:65" s="1" customFormat="1" ht="25.5" customHeight="1">
      <c r="B1569" s="43"/>
      <c r="C1569" s="204" t="s">
        <v>2338</v>
      </c>
      <c r="D1569" s="204" t="s">
        <v>185</v>
      </c>
      <c r="E1569" s="205" t="s">
        <v>2339</v>
      </c>
      <c r="F1569" s="206" t="s">
        <v>2340</v>
      </c>
      <c r="G1569" s="207" t="s">
        <v>465</v>
      </c>
      <c r="H1569" s="208">
        <v>73.579</v>
      </c>
      <c r="I1569" s="209"/>
      <c r="J1569" s="210">
        <f>ROUND(I1569*H1569,2)</f>
        <v>0</v>
      </c>
      <c r="K1569" s="206" t="s">
        <v>189</v>
      </c>
      <c r="L1569" s="63"/>
      <c r="M1569" s="211" t="s">
        <v>34</v>
      </c>
      <c r="N1569" s="212" t="s">
        <v>49</v>
      </c>
      <c r="O1569" s="44"/>
      <c r="P1569" s="213">
        <f>O1569*H1569</f>
        <v>0</v>
      </c>
      <c r="Q1569" s="213">
        <v>0.00046</v>
      </c>
      <c r="R1569" s="213">
        <f>Q1569*H1569</f>
        <v>0.033846339999999996</v>
      </c>
      <c r="S1569" s="213">
        <v>0</v>
      </c>
      <c r="T1569" s="214">
        <f>S1569*H1569</f>
        <v>0</v>
      </c>
      <c r="AR1569" s="25" t="s">
        <v>282</v>
      </c>
      <c r="AT1569" s="25" t="s">
        <v>185</v>
      </c>
      <c r="AU1569" s="25" t="s">
        <v>89</v>
      </c>
      <c r="AY1569" s="25" t="s">
        <v>183</v>
      </c>
      <c r="BE1569" s="215">
        <f>IF(N1569="základní",J1569,0)</f>
        <v>0</v>
      </c>
      <c r="BF1569" s="215">
        <f>IF(N1569="snížená",J1569,0)</f>
        <v>0</v>
      </c>
      <c r="BG1569" s="215">
        <f>IF(N1569="zákl. přenesená",J1569,0)</f>
        <v>0</v>
      </c>
      <c r="BH1569" s="215">
        <f>IF(N1569="sníž. přenesená",J1569,0)</f>
        <v>0</v>
      </c>
      <c r="BI1569" s="215">
        <f>IF(N1569="nulová",J1569,0)</f>
        <v>0</v>
      </c>
      <c r="BJ1569" s="25" t="s">
        <v>85</v>
      </c>
      <c r="BK1569" s="215">
        <f>ROUND(I1569*H1569,2)</f>
        <v>0</v>
      </c>
      <c r="BL1569" s="25" t="s">
        <v>282</v>
      </c>
      <c r="BM1569" s="25" t="s">
        <v>2341</v>
      </c>
    </row>
    <row r="1570" spans="2:51" s="12" customFormat="1" ht="13.5">
      <c r="B1570" s="216"/>
      <c r="C1570" s="217"/>
      <c r="D1570" s="218" t="s">
        <v>192</v>
      </c>
      <c r="E1570" s="219" t="s">
        <v>34</v>
      </c>
      <c r="F1570" s="220" t="s">
        <v>353</v>
      </c>
      <c r="G1570" s="217"/>
      <c r="H1570" s="221" t="s">
        <v>34</v>
      </c>
      <c r="I1570" s="222"/>
      <c r="J1570" s="217"/>
      <c r="K1570" s="217"/>
      <c r="L1570" s="223"/>
      <c r="M1570" s="224"/>
      <c r="N1570" s="225"/>
      <c r="O1570" s="225"/>
      <c r="P1570" s="225"/>
      <c r="Q1570" s="225"/>
      <c r="R1570" s="225"/>
      <c r="S1570" s="225"/>
      <c r="T1570" s="226"/>
      <c r="AT1570" s="227" t="s">
        <v>192</v>
      </c>
      <c r="AU1570" s="227" t="s">
        <v>89</v>
      </c>
      <c r="AV1570" s="12" t="s">
        <v>85</v>
      </c>
      <c r="AW1570" s="12" t="s">
        <v>41</v>
      </c>
      <c r="AX1570" s="12" t="s">
        <v>78</v>
      </c>
      <c r="AY1570" s="227" t="s">
        <v>183</v>
      </c>
    </row>
    <row r="1571" spans="2:51" s="13" customFormat="1" ht="13.5">
      <c r="B1571" s="228"/>
      <c r="C1571" s="229"/>
      <c r="D1571" s="218" t="s">
        <v>192</v>
      </c>
      <c r="E1571" s="230" t="s">
        <v>34</v>
      </c>
      <c r="F1571" s="231" t="s">
        <v>2342</v>
      </c>
      <c r="G1571" s="229"/>
      <c r="H1571" s="232">
        <v>20.66</v>
      </c>
      <c r="I1571" s="233"/>
      <c r="J1571" s="229"/>
      <c r="K1571" s="229"/>
      <c r="L1571" s="234"/>
      <c r="M1571" s="235"/>
      <c r="N1571" s="236"/>
      <c r="O1571" s="236"/>
      <c r="P1571" s="236"/>
      <c r="Q1571" s="236"/>
      <c r="R1571" s="236"/>
      <c r="S1571" s="236"/>
      <c r="T1571" s="237"/>
      <c r="AT1571" s="238" t="s">
        <v>192</v>
      </c>
      <c r="AU1571" s="238" t="s">
        <v>89</v>
      </c>
      <c r="AV1571" s="13" t="s">
        <v>89</v>
      </c>
      <c r="AW1571" s="13" t="s">
        <v>41</v>
      </c>
      <c r="AX1571" s="13" t="s">
        <v>78</v>
      </c>
      <c r="AY1571" s="238" t="s">
        <v>183</v>
      </c>
    </row>
    <row r="1572" spans="2:51" s="13" customFormat="1" ht="13.5">
      <c r="B1572" s="228"/>
      <c r="C1572" s="229"/>
      <c r="D1572" s="218" t="s">
        <v>192</v>
      </c>
      <c r="E1572" s="230" t="s">
        <v>34</v>
      </c>
      <c r="F1572" s="231" t="s">
        <v>2343</v>
      </c>
      <c r="G1572" s="229"/>
      <c r="H1572" s="232">
        <v>3.35</v>
      </c>
      <c r="I1572" s="233"/>
      <c r="J1572" s="229"/>
      <c r="K1572" s="229"/>
      <c r="L1572" s="234"/>
      <c r="M1572" s="235"/>
      <c r="N1572" s="236"/>
      <c r="O1572" s="236"/>
      <c r="P1572" s="236"/>
      <c r="Q1572" s="236"/>
      <c r="R1572" s="236"/>
      <c r="S1572" s="236"/>
      <c r="T1572" s="237"/>
      <c r="AT1572" s="238" t="s">
        <v>192</v>
      </c>
      <c r="AU1572" s="238" t="s">
        <v>89</v>
      </c>
      <c r="AV1572" s="13" t="s">
        <v>89</v>
      </c>
      <c r="AW1572" s="13" t="s">
        <v>41</v>
      </c>
      <c r="AX1572" s="13" t="s">
        <v>78</v>
      </c>
      <c r="AY1572" s="238" t="s">
        <v>183</v>
      </c>
    </row>
    <row r="1573" spans="2:51" s="13" customFormat="1" ht="13.5">
      <c r="B1573" s="228"/>
      <c r="C1573" s="229"/>
      <c r="D1573" s="218" t="s">
        <v>192</v>
      </c>
      <c r="E1573" s="230" t="s">
        <v>34</v>
      </c>
      <c r="F1573" s="231" t="s">
        <v>2344</v>
      </c>
      <c r="G1573" s="229"/>
      <c r="H1573" s="232">
        <v>19.6</v>
      </c>
      <c r="I1573" s="233"/>
      <c r="J1573" s="229"/>
      <c r="K1573" s="229"/>
      <c r="L1573" s="234"/>
      <c r="M1573" s="235"/>
      <c r="N1573" s="236"/>
      <c r="O1573" s="236"/>
      <c r="P1573" s="236"/>
      <c r="Q1573" s="236"/>
      <c r="R1573" s="236"/>
      <c r="S1573" s="236"/>
      <c r="T1573" s="237"/>
      <c r="AT1573" s="238" t="s">
        <v>192</v>
      </c>
      <c r="AU1573" s="238" t="s">
        <v>89</v>
      </c>
      <c r="AV1573" s="13" t="s">
        <v>89</v>
      </c>
      <c r="AW1573" s="13" t="s">
        <v>41</v>
      </c>
      <c r="AX1573" s="13" t="s">
        <v>78</v>
      </c>
      <c r="AY1573" s="238" t="s">
        <v>183</v>
      </c>
    </row>
    <row r="1574" spans="2:51" s="13" customFormat="1" ht="13.5">
      <c r="B1574" s="228"/>
      <c r="C1574" s="229"/>
      <c r="D1574" s="218" t="s">
        <v>192</v>
      </c>
      <c r="E1574" s="230" t="s">
        <v>34</v>
      </c>
      <c r="F1574" s="231" t="s">
        <v>2345</v>
      </c>
      <c r="G1574" s="229"/>
      <c r="H1574" s="232">
        <v>13.7</v>
      </c>
      <c r="I1574" s="233"/>
      <c r="J1574" s="229"/>
      <c r="K1574" s="229"/>
      <c r="L1574" s="234"/>
      <c r="M1574" s="235"/>
      <c r="N1574" s="236"/>
      <c r="O1574" s="236"/>
      <c r="P1574" s="236"/>
      <c r="Q1574" s="236"/>
      <c r="R1574" s="236"/>
      <c r="S1574" s="236"/>
      <c r="T1574" s="237"/>
      <c r="AT1574" s="238" t="s">
        <v>192</v>
      </c>
      <c r="AU1574" s="238" t="s">
        <v>89</v>
      </c>
      <c r="AV1574" s="13" t="s">
        <v>89</v>
      </c>
      <c r="AW1574" s="13" t="s">
        <v>41</v>
      </c>
      <c r="AX1574" s="13" t="s">
        <v>78</v>
      </c>
      <c r="AY1574" s="238" t="s">
        <v>183</v>
      </c>
    </row>
    <row r="1575" spans="2:51" s="14" customFormat="1" ht="13.5">
      <c r="B1575" s="239"/>
      <c r="C1575" s="240"/>
      <c r="D1575" s="218" t="s">
        <v>192</v>
      </c>
      <c r="E1575" s="241" t="s">
        <v>34</v>
      </c>
      <c r="F1575" s="242" t="s">
        <v>195</v>
      </c>
      <c r="G1575" s="240"/>
      <c r="H1575" s="243">
        <v>57.31</v>
      </c>
      <c r="I1575" s="244"/>
      <c r="J1575" s="240"/>
      <c r="K1575" s="240"/>
      <c r="L1575" s="245"/>
      <c r="M1575" s="246"/>
      <c r="N1575" s="247"/>
      <c r="O1575" s="247"/>
      <c r="P1575" s="247"/>
      <c r="Q1575" s="247"/>
      <c r="R1575" s="247"/>
      <c r="S1575" s="247"/>
      <c r="T1575" s="248"/>
      <c r="AT1575" s="249" t="s">
        <v>192</v>
      </c>
      <c r="AU1575" s="249" t="s">
        <v>89</v>
      </c>
      <c r="AV1575" s="14" t="s">
        <v>196</v>
      </c>
      <c r="AW1575" s="14" t="s">
        <v>41</v>
      </c>
      <c r="AX1575" s="14" t="s">
        <v>78</v>
      </c>
      <c r="AY1575" s="249" t="s">
        <v>183</v>
      </c>
    </row>
    <row r="1576" spans="2:51" s="12" customFormat="1" ht="13.5">
      <c r="B1576" s="216"/>
      <c r="C1576" s="217"/>
      <c r="D1576" s="218" t="s">
        <v>192</v>
      </c>
      <c r="E1576" s="219" t="s">
        <v>34</v>
      </c>
      <c r="F1576" s="220" t="s">
        <v>367</v>
      </c>
      <c r="G1576" s="217"/>
      <c r="H1576" s="221" t="s">
        <v>34</v>
      </c>
      <c r="I1576" s="222"/>
      <c r="J1576" s="217"/>
      <c r="K1576" s="217"/>
      <c r="L1576" s="223"/>
      <c r="M1576" s="224"/>
      <c r="N1576" s="225"/>
      <c r="O1576" s="225"/>
      <c r="P1576" s="225"/>
      <c r="Q1576" s="225"/>
      <c r="R1576" s="225"/>
      <c r="S1576" s="225"/>
      <c r="T1576" s="226"/>
      <c r="AT1576" s="227" t="s">
        <v>192</v>
      </c>
      <c r="AU1576" s="227" t="s">
        <v>89</v>
      </c>
      <c r="AV1576" s="12" t="s">
        <v>85</v>
      </c>
      <c r="AW1576" s="12" t="s">
        <v>41</v>
      </c>
      <c r="AX1576" s="12" t="s">
        <v>78</v>
      </c>
      <c r="AY1576" s="227" t="s">
        <v>183</v>
      </c>
    </row>
    <row r="1577" spans="2:51" s="13" customFormat="1" ht="13.5">
      <c r="B1577" s="228"/>
      <c r="C1577" s="229"/>
      <c r="D1577" s="218" t="s">
        <v>192</v>
      </c>
      <c r="E1577" s="230" t="s">
        <v>34</v>
      </c>
      <c r="F1577" s="231" t="s">
        <v>2346</v>
      </c>
      <c r="G1577" s="229"/>
      <c r="H1577" s="232">
        <v>16.269</v>
      </c>
      <c r="I1577" s="233"/>
      <c r="J1577" s="229"/>
      <c r="K1577" s="229"/>
      <c r="L1577" s="234"/>
      <c r="M1577" s="235"/>
      <c r="N1577" s="236"/>
      <c r="O1577" s="236"/>
      <c r="P1577" s="236"/>
      <c r="Q1577" s="236"/>
      <c r="R1577" s="236"/>
      <c r="S1577" s="236"/>
      <c r="T1577" s="237"/>
      <c r="AT1577" s="238" t="s">
        <v>192</v>
      </c>
      <c r="AU1577" s="238" t="s">
        <v>89</v>
      </c>
      <c r="AV1577" s="13" t="s">
        <v>89</v>
      </c>
      <c r="AW1577" s="13" t="s">
        <v>41</v>
      </c>
      <c r="AX1577" s="13" t="s">
        <v>78</v>
      </c>
      <c r="AY1577" s="238" t="s">
        <v>183</v>
      </c>
    </row>
    <row r="1578" spans="2:51" s="15" customFormat="1" ht="13.5">
      <c r="B1578" s="250"/>
      <c r="C1578" s="251"/>
      <c r="D1578" s="252" t="s">
        <v>192</v>
      </c>
      <c r="E1578" s="253" t="s">
        <v>34</v>
      </c>
      <c r="F1578" s="254" t="s">
        <v>201</v>
      </c>
      <c r="G1578" s="251"/>
      <c r="H1578" s="255">
        <v>73.579</v>
      </c>
      <c r="I1578" s="256"/>
      <c r="J1578" s="251"/>
      <c r="K1578" s="251"/>
      <c r="L1578" s="257"/>
      <c r="M1578" s="258"/>
      <c r="N1578" s="259"/>
      <c r="O1578" s="259"/>
      <c r="P1578" s="259"/>
      <c r="Q1578" s="259"/>
      <c r="R1578" s="259"/>
      <c r="S1578" s="259"/>
      <c r="T1578" s="260"/>
      <c r="AT1578" s="261" t="s">
        <v>192</v>
      </c>
      <c r="AU1578" s="261" t="s">
        <v>89</v>
      </c>
      <c r="AV1578" s="15" t="s">
        <v>190</v>
      </c>
      <c r="AW1578" s="15" t="s">
        <v>41</v>
      </c>
      <c r="AX1578" s="15" t="s">
        <v>85</v>
      </c>
      <c r="AY1578" s="261" t="s">
        <v>183</v>
      </c>
    </row>
    <row r="1579" spans="2:65" s="1" customFormat="1" ht="16.5" customHeight="1">
      <c r="B1579" s="43"/>
      <c r="C1579" s="265" t="s">
        <v>2347</v>
      </c>
      <c r="D1579" s="265" t="s">
        <v>418</v>
      </c>
      <c r="E1579" s="266" t="s">
        <v>2348</v>
      </c>
      <c r="F1579" s="267" t="s">
        <v>2349</v>
      </c>
      <c r="G1579" s="268" t="s">
        <v>344</v>
      </c>
      <c r="H1579" s="269">
        <v>257.197</v>
      </c>
      <c r="I1579" s="270"/>
      <c r="J1579" s="271">
        <f>ROUND(I1579*H1579,2)</f>
        <v>0</v>
      </c>
      <c r="K1579" s="267" t="s">
        <v>189</v>
      </c>
      <c r="L1579" s="272"/>
      <c r="M1579" s="273" t="s">
        <v>34</v>
      </c>
      <c r="N1579" s="274" t="s">
        <v>49</v>
      </c>
      <c r="O1579" s="44"/>
      <c r="P1579" s="213">
        <f>O1579*H1579</f>
        <v>0</v>
      </c>
      <c r="Q1579" s="213">
        <v>0.00036</v>
      </c>
      <c r="R1579" s="213">
        <f>Q1579*H1579</f>
        <v>0.09259092000000001</v>
      </c>
      <c r="S1579" s="213">
        <v>0</v>
      </c>
      <c r="T1579" s="214">
        <f>S1579*H1579</f>
        <v>0</v>
      </c>
      <c r="AR1579" s="25" t="s">
        <v>388</v>
      </c>
      <c r="AT1579" s="25" t="s">
        <v>418</v>
      </c>
      <c r="AU1579" s="25" t="s">
        <v>89</v>
      </c>
      <c r="AY1579" s="25" t="s">
        <v>183</v>
      </c>
      <c r="BE1579" s="215">
        <f>IF(N1579="základní",J1579,0)</f>
        <v>0</v>
      </c>
      <c r="BF1579" s="215">
        <f>IF(N1579="snížená",J1579,0)</f>
        <v>0</v>
      </c>
      <c r="BG1579" s="215">
        <f>IF(N1579="zákl. přenesená",J1579,0)</f>
        <v>0</v>
      </c>
      <c r="BH1579" s="215">
        <f>IF(N1579="sníž. přenesená",J1579,0)</f>
        <v>0</v>
      </c>
      <c r="BI1579" s="215">
        <f>IF(N1579="nulová",J1579,0)</f>
        <v>0</v>
      </c>
      <c r="BJ1579" s="25" t="s">
        <v>85</v>
      </c>
      <c r="BK1579" s="215">
        <f>ROUND(I1579*H1579,2)</f>
        <v>0</v>
      </c>
      <c r="BL1579" s="25" t="s">
        <v>282</v>
      </c>
      <c r="BM1579" s="25" t="s">
        <v>2350</v>
      </c>
    </row>
    <row r="1580" spans="2:51" s="13" customFormat="1" ht="13.5">
      <c r="B1580" s="228"/>
      <c r="C1580" s="229"/>
      <c r="D1580" s="252" t="s">
        <v>192</v>
      </c>
      <c r="E1580" s="229"/>
      <c r="F1580" s="275" t="s">
        <v>2351</v>
      </c>
      <c r="G1580" s="229"/>
      <c r="H1580" s="276">
        <v>257.197</v>
      </c>
      <c r="I1580" s="233"/>
      <c r="J1580" s="229"/>
      <c r="K1580" s="229"/>
      <c r="L1580" s="234"/>
      <c r="M1580" s="235"/>
      <c r="N1580" s="236"/>
      <c r="O1580" s="236"/>
      <c r="P1580" s="236"/>
      <c r="Q1580" s="236"/>
      <c r="R1580" s="236"/>
      <c r="S1580" s="236"/>
      <c r="T1580" s="237"/>
      <c r="AT1580" s="238" t="s">
        <v>192</v>
      </c>
      <c r="AU1580" s="238" t="s">
        <v>89</v>
      </c>
      <c r="AV1580" s="13" t="s">
        <v>89</v>
      </c>
      <c r="AW1580" s="13" t="s">
        <v>6</v>
      </c>
      <c r="AX1580" s="13" t="s">
        <v>85</v>
      </c>
      <c r="AY1580" s="238" t="s">
        <v>183</v>
      </c>
    </row>
    <row r="1581" spans="2:65" s="1" customFormat="1" ht="25.5" customHeight="1">
      <c r="B1581" s="43"/>
      <c r="C1581" s="204" t="s">
        <v>2352</v>
      </c>
      <c r="D1581" s="204" t="s">
        <v>185</v>
      </c>
      <c r="E1581" s="205" t="s">
        <v>2353</v>
      </c>
      <c r="F1581" s="206" t="s">
        <v>2354</v>
      </c>
      <c r="G1581" s="207" t="s">
        <v>465</v>
      </c>
      <c r="H1581" s="208">
        <v>6.149</v>
      </c>
      <c r="I1581" s="209"/>
      <c r="J1581" s="210">
        <f>ROUND(I1581*H1581,2)</f>
        <v>0</v>
      </c>
      <c r="K1581" s="206" t="s">
        <v>189</v>
      </c>
      <c r="L1581" s="63"/>
      <c r="M1581" s="211" t="s">
        <v>34</v>
      </c>
      <c r="N1581" s="212" t="s">
        <v>49</v>
      </c>
      <c r="O1581" s="44"/>
      <c r="P1581" s="213">
        <f>O1581*H1581</f>
        <v>0</v>
      </c>
      <c r="Q1581" s="213">
        <v>0.00046</v>
      </c>
      <c r="R1581" s="213">
        <f>Q1581*H1581</f>
        <v>0.00282854</v>
      </c>
      <c r="S1581" s="213">
        <v>0</v>
      </c>
      <c r="T1581" s="214">
        <f>S1581*H1581</f>
        <v>0</v>
      </c>
      <c r="AR1581" s="25" t="s">
        <v>282</v>
      </c>
      <c r="AT1581" s="25" t="s">
        <v>185</v>
      </c>
      <c r="AU1581" s="25" t="s">
        <v>89</v>
      </c>
      <c r="AY1581" s="25" t="s">
        <v>183</v>
      </c>
      <c r="BE1581" s="215">
        <f>IF(N1581="základní",J1581,0)</f>
        <v>0</v>
      </c>
      <c r="BF1581" s="215">
        <f>IF(N1581="snížená",J1581,0)</f>
        <v>0</v>
      </c>
      <c r="BG1581" s="215">
        <f>IF(N1581="zákl. přenesená",J1581,0)</f>
        <v>0</v>
      </c>
      <c r="BH1581" s="215">
        <f>IF(N1581="sníž. přenesená",J1581,0)</f>
        <v>0</v>
      </c>
      <c r="BI1581" s="215">
        <f>IF(N1581="nulová",J1581,0)</f>
        <v>0</v>
      </c>
      <c r="BJ1581" s="25" t="s">
        <v>85</v>
      </c>
      <c r="BK1581" s="215">
        <f>ROUND(I1581*H1581,2)</f>
        <v>0</v>
      </c>
      <c r="BL1581" s="25" t="s">
        <v>282</v>
      </c>
      <c r="BM1581" s="25" t="s">
        <v>2355</v>
      </c>
    </row>
    <row r="1582" spans="2:51" s="13" customFormat="1" ht="13.5">
      <c r="B1582" s="228"/>
      <c r="C1582" s="229"/>
      <c r="D1582" s="218" t="s">
        <v>192</v>
      </c>
      <c r="E1582" s="230" t="s">
        <v>34</v>
      </c>
      <c r="F1582" s="231" t="s">
        <v>2356</v>
      </c>
      <c r="G1582" s="229"/>
      <c r="H1582" s="232">
        <v>6.149</v>
      </c>
      <c r="I1582" s="233"/>
      <c r="J1582" s="229"/>
      <c r="K1582" s="229"/>
      <c r="L1582" s="234"/>
      <c r="M1582" s="235"/>
      <c r="N1582" s="236"/>
      <c r="O1582" s="236"/>
      <c r="P1582" s="236"/>
      <c r="Q1582" s="236"/>
      <c r="R1582" s="236"/>
      <c r="S1582" s="236"/>
      <c r="T1582" s="237"/>
      <c r="AT1582" s="238" t="s">
        <v>192</v>
      </c>
      <c r="AU1582" s="238" t="s">
        <v>89</v>
      </c>
      <c r="AV1582" s="13" t="s">
        <v>89</v>
      </c>
      <c r="AW1582" s="13" t="s">
        <v>41</v>
      </c>
      <c r="AX1582" s="13" t="s">
        <v>78</v>
      </c>
      <c r="AY1582" s="238" t="s">
        <v>183</v>
      </c>
    </row>
    <row r="1583" spans="2:51" s="14" customFormat="1" ht="13.5">
      <c r="B1583" s="239"/>
      <c r="C1583" s="240"/>
      <c r="D1583" s="252" t="s">
        <v>192</v>
      </c>
      <c r="E1583" s="262" t="s">
        <v>34</v>
      </c>
      <c r="F1583" s="263" t="s">
        <v>195</v>
      </c>
      <c r="G1583" s="240"/>
      <c r="H1583" s="264">
        <v>6.149</v>
      </c>
      <c r="I1583" s="244"/>
      <c r="J1583" s="240"/>
      <c r="K1583" s="240"/>
      <c r="L1583" s="245"/>
      <c r="M1583" s="246"/>
      <c r="N1583" s="247"/>
      <c r="O1583" s="247"/>
      <c r="P1583" s="247"/>
      <c r="Q1583" s="247"/>
      <c r="R1583" s="247"/>
      <c r="S1583" s="247"/>
      <c r="T1583" s="248"/>
      <c r="AT1583" s="249" t="s">
        <v>192</v>
      </c>
      <c r="AU1583" s="249" t="s">
        <v>89</v>
      </c>
      <c r="AV1583" s="14" t="s">
        <v>196</v>
      </c>
      <c r="AW1583" s="14" t="s">
        <v>41</v>
      </c>
      <c r="AX1583" s="14" t="s">
        <v>85</v>
      </c>
      <c r="AY1583" s="249" t="s">
        <v>183</v>
      </c>
    </row>
    <row r="1584" spans="2:65" s="1" customFormat="1" ht="16.5" customHeight="1">
      <c r="B1584" s="43"/>
      <c r="C1584" s="265" t="s">
        <v>2357</v>
      </c>
      <c r="D1584" s="265" t="s">
        <v>418</v>
      </c>
      <c r="E1584" s="266" t="s">
        <v>2348</v>
      </c>
      <c r="F1584" s="267" t="s">
        <v>2349</v>
      </c>
      <c r="G1584" s="268" t="s">
        <v>344</v>
      </c>
      <c r="H1584" s="269">
        <v>21.563</v>
      </c>
      <c r="I1584" s="270"/>
      <c r="J1584" s="271">
        <f>ROUND(I1584*H1584,2)</f>
        <v>0</v>
      </c>
      <c r="K1584" s="267" t="s">
        <v>189</v>
      </c>
      <c r="L1584" s="272"/>
      <c r="M1584" s="273" t="s">
        <v>34</v>
      </c>
      <c r="N1584" s="274" t="s">
        <v>49</v>
      </c>
      <c r="O1584" s="44"/>
      <c r="P1584" s="213">
        <f>O1584*H1584</f>
        <v>0</v>
      </c>
      <c r="Q1584" s="213">
        <v>0.00036</v>
      </c>
      <c r="R1584" s="213">
        <f>Q1584*H1584</f>
        <v>0.00776268</v>
      </c>
      <c r="S1584" s="213">
        <v>0</v>
      </c>
      <c r="T1584" s="214">
        <f>S1584*H1584</f>
        <v>0</v>
      </c>
      <c r="AR1584" s="25" t="s">
        <v>388</v>
      </c>
      <c r="AT1584" s="25" t="s">
        <v>418</v>
      </c>
      <c r="AU1584" s="25" t="s">
        <v>89</v>
      </c>
      <c r="AY1584" s="25" t="s">
        <v>183</v>
      </c>
      <c r="BE1584" s="215">
        <f>IF(N1584="základní",J1584,0)</f>
        <v>0</v>
      </c>
      <c r="BF1584" s="215">
        <f>IF(N1584="snížená",J1584,0)</f>
        <v>0</v>
      </c>
      <c r="BG1584" s="215">
        <f>IF(N1584="zákl. přenesená",J1584,0)</f>
        <v>0</v>
      </c>
      <c r="BH1584" s="215">
        <f>IF(N1584="sníž. přenesená",J1584,0)</f>
        <v>0</v>
      </c>
      <c r="BI1584" s="215">
        <f>IF(N1584="nulová",J1584,0)</f>
        <v>0</v>
      </c>
      <c r="BJ1584" s="25" t="s">
        <v>85</v>
      </c>
      <c r="BK1584" s="215">
        <f>ROUND(I1584*H1584,2)</f>
        <v>0</v>
      </c>
      <c r="BL1584" s="25" t="s">
        <v>282</v>
      </c>
      <c r="BM1584" s="25" t="s">
        <v>2358</v>
      </c>
    </row>
    <row r="1585" spans="2:51" s="13" customFormat="1" ht="13.5">
      <c r="B1585" s="228"/>
      <c r="C1585" s="229"/>
      <c r="D1585" s="252" t="s">
        <v>192</v>
      </c>
      <c r="E1585" s="229"/>
      <c r="F1585" s="275" t="s">
        <v>2359</v>
      </c>
      <c r="G1585" s="229"/>
      <c r="H1585" s="276">
        <v>21.563</v>
      </c>
      <c r="I1585" s="233"/>
      <c r="J1585" s="229"/>
      <c r="K1585" s="229"/>
      <c r="L1585" s="234"/>
      <c r="M1585" s="235"/>
      <c r="N1585" s="236"/>
      <c r="O1585" s="236"/>
      <c r="P1585" s="236"/>
      <c r="Q1585" s="236"/>
      <c r="R1585" s="236"/>
      <c r="S1585" s="236"/>
      <c r="T1585" s="237"/>
      <c r="AT1585" s="238" t="s">
        <v>192</v>
      </c>
      <c r="AU1585" s="238" t="s">
        <v>89</v>
      </c>
      <c r="AV1585" s="13" t="s">
        <v>89</v>
      </c>
      <c r="AW1585" s="13" t="s">
        <v>6</v>
      </c>
      <c r="AX1585" s="13" t="s">
        <v>85</v>
      </c>
      <c r="AY1585" s="238" t="s">
        <v>183</v>
      </c>
    </row>
    <row r="1586" spans="2:65" s="1" customFormat="1" ht="25.5" customHeight="1">
      <c r="B1586" s="43"/>
      <c r="C1586" s="204" t="s">
        <v>2360</v>
      </c>
      <c r="D1586" s="204" t="s">
        <v>185</v>
      </c>
      <c r="E1586" s="205" t="s">
        <v>2361</v>
      </c>
      <c r="F1586" s="206" t="s">
        <v>2362</v>
      </c>
      <c r="G1586" s="207" t="s">
        <v>291</v>
      </c>
      <c r="H1586" s="208">
        <v>172.599</v>
      </c>
      <c r="I1586" s="209"/>
      <c r="J1586" s="210">
        <f>ROUND(I1586*H1586,2)</f>
        <v>0</v>
      </c>
      <c r="K1586" s="206" t="s">
        <v>189</v>
      </c>
      <c r="L1586" s="63"/>
      <c r="M1586" s="211" t="s">
        <v>34</v>
      </c>
      <c r="N1586" s="212" t="s">
        <v>49</v>
      </c>
      <c r="O1586" s="44"/>
      <c r="P1586" s="213">
        <f>O1586*H1586</f>
        <v>0</v>
      </c>
      <c r="Q1586" s="213">
        <v>0.00392</v>
      </c>
      <c r="R1586" s="213">
        <f>Q1586*H1586</f>
        <v>0.6765880799999999</v>
      </c>
      <c r="S1586" s="213">
        <v>0</v>
      </c>
      <c r="T1586" s="214">
        <f>S1586*H1586</f>
        <v>0</v>
      </c>
      <c r="AR1586" s="25" t="s">
        <v>282</v>
      </c>
      <c r="AT1586" s="25" t="s">
        <v>185</v>
      </c>
      <c r="AU1586" s="25" t="s">
        <v>89</v>
      </c>
      <c r="AY1586" s="25" t="s">
        <v>183</v>
      </c>
      <c r="BE1586" s="215">
        <f>IF(N1586="základní",J1586,0)</f>
        <v>0</v>
      </c>
      <c r="BF1586" s="215">
        <f>IF(N1586="snížená",J1586,0)</f>
        <v>0</v>
      </c>
      <c r="BG1586" s="215">
        <f>IF(N1586="zákl. přenesená",J1586,0)</f>
        <v>0</v>
      </c>
      <c r="BH1586" s="215">
        <f>IF(N1586="sníž. přenesená",J1586,0)</f>
        <v>0</v>
      </c>
      <c r="BI1586" s="215">
        <f>IF(N1586="nulová",J1586,0)</f>
        <v>0</v>
      </c>
      <c r="BJ1586" s="25" t="s">
        <v>85</v>
      </c>
      <c r="BK1586" s="215">
        <f>ROUND(I1586*H1586,2)</f>
        <v>0</v>
      </c>
      <c r="BL1586" s="25" t="s">
        <v>282</v>
      </c>
      <c r="BM1586" s="25" t="s">
        <v>2363</v>
      </c>
    </row>
    <row r="1587" spans="2:51" s="12" customFormat="1" ht="13.5">
      <c r="B1587" s="216"/>
      <c r="C1587" s="217"/>
      <c r="D1587" s="218" t="s">
        <v>192</v>
      </c>
      <c r="E1587" s="219" t="s">
        <v>34</v>
      </c>
      <c r="F1587" s="220" t="s">
        <v>2364</v>
      </c>
      <c r="G1587" s="217"/>
      <c r="H1587" s="221" t="s">
        <v>34</v>
      </c>
      <c r="I1587" s="222"/>
      <c r="J1587" s="217"/>
      <c r="K1587" s="217"/>
      <c r="L1587" s="223"/>
      <c r="M1587" s="224"/>
      <c r="N1587" s="225"/>
      <c r="O1587" s="225"/>
      <c r="P1587" s="225"/>
      <c r="Q1587" s="225"/>
      <c r="R1587" s="225"/>
      <c r="S1587" s="225"/>
      <c r="T1587" s="226"/>
      <c r="AT1587" s="227" t="s">
        <v>192</v>
      </c>
      <c r="AU1587" s="227" t="s">
        <v>89</v>
      </c>
      <c r="AV1587" s="12" t="s">
        <v>85</v>
      </c>
      <c r="AW1587" s="12" t="s">
        <v>41</v>
      </c>
      <c r="AX1587" s="12" t="s">
        <v>78</v>
      </c>
      <c r="AY1587" s="227" t="s">
        <v>183</v>
      </c>
    </row>
    <row r="1588" spans="2:51" s="13" customFormat="1" ht="13.5">
      <c r="B1588" s="228"/>
      <c r="C1588" s="229"/>
      <c r="D1588" s="218" t="s">
        <v>192</v>
      </c>
      <c r="E1588" s="230" t="s">
        <v>34</v>
      </c>
      <c r="F1588" s="231" t="s">
        <v>2365</v>
      </c>
      <c r="G1588" s="229"/>
      <c r="H1588" s="232">
        <v>33.739</v>
      </c>
      <c r="I1588" s="233"/>
      <c r="J1588" s="229"/>
      <c r="K1588" s="229"/>
      <c r="L1588" s="234"/>
      <c r="M1588" s="235"/>
      <c r="N1588" s="236"/>
      <c r="O1588" s="236"/>
      <c r="P1588" s="236"/>
      <c r="Q1588" s="236"/>
      <c r="R1588" s="236"/>
      <c r="S1588" s="236"/>
      <c r="T1588" s="237"/>
      <c r="AT1588" s="238" t="s">
        <v>192</v>
      </c>
      <c r="AU1588" s="238" t="s">
        <v>89</v>
      </c>
      <c r="AV1588" s="13" t="s">
        <v>89</v>
      </c>
      <c r="AW1588" s="13" t="s">
        <v>41</v>
      </c>
      <c r="AX1588" s="13" t="s">
        <v>78</v>
      </c>
      <c r="AY1588" s="238" t="s">
        <v>183</v>
      </c>
    </row>
    <row r="1589" spans="2:51" s="13" customFormat="1" ht="13.5">
      <c r="B1589" s="228"/>
      <c r="C1589" s="229"/>
      <c r="D1589" s="218" t="s">
        <v>192</v>
      </c>
      <c r="E1589" s="230" t="s">
        <v>34</v>
      </c>
      <c r="F1589" s="231" t="s">
        <v>2366</v>
      </c>
      <c r="G1589" s="229"/>
      <c r="H1589" s="232">
        <v>24.323</v>
      </c>
      <c r="I1589" s="233"/>
      <c r="J1589" s="229"/>
      <c r="K1589" s="229"/>
      <c r="L1589" s="234"/>
      <c r="M1589" s="235"/>
      <c r="N1589" s="236"/>
      <c r="O1589" s="236"/>
      <c r="P1589" s="236"/>
      <c r="Q1589" s="236"/>
      <c r="R1589" s="236"/>
      <c r="S1589" s="236"/>
      <c r="T1589" s="237"/>
      <c r="AT1589" s="238" t="s">
        <v>192</v>
      </c>
      <c r="AU1589" s="238" t="s">
        <v>89</v>
      </c>
      <c r="AV1589" s="13" t="s">
        <v>89</v>
      </c>
      <c r="AW1589" s="13" t="s">
        <v>41</v>
      </c>
      <c r="AX1589" s="13" t="s">
        <v>78</v>
      </c>
      <c r="AY1589" s="238" t="s">
        <v>183</v>
      </c>
    </row>
    <row r="1590" spans="2:51" s="13" customFormat="1" ht="13.5">
      <c r="B1590" s="228"/>
      <c r="C1590" s="229"/>
      <c r="D1590" s="218" t="s">
        <v>192</v>
      </c>
      <c r="E1590" s="230" t="s">
        <v>34</v>
      </c>
      <c r="F1590" s="231" t="s">
        <v>2367</v>
      </c>
      <c r="G1590" s="229"/>
      <c r="H1590" s="232">
        <v>13.11</v>
      </c>
      <c r="I1590" s="233"/>
      <c r="J1590" s="229"/>
      <c r="K1590" s="229"/>
      <c r="L1590" s="234"/>
      <c r="M1590" s="235"/>
      <c r="N1590" s="236"/>
      <c r="O1590" s="236"/>
      <c r="P1590" s="236"/>
      <c r="Q1590" s="236"/>
      <c r="R1590" s="236"/>
      <c r="S1590" s="236"/>
      <c r="T1590" s="237"/>
      <c r="AT1590" s="238" t="s">
        <v>192</v>
      </c>
      <c r="AU1590" s="238" t="s">
        <v>89</v>
      </c>
      <c r="AV1590" s="13" t="s">
        <v>89</v>
      </c>
      <c r="AW1590" s="13" t="s">
        <v>41</v>
      </c>
      <c r="AX1590" s="13" t="s">
        <v>78</v>
      </c>
      <c r="AY1590" s="238" t="s">
        <v>183</v>
      </c>
    </row>
    <row r="1591" spans="2:51" s="14" customFormat="1" ht="13.5">
      <c r="B1591" s="239"/>
      <c r="C1591" s="240"/>
      <c r="D1591" s="218" t="s">
        <v>192</v>
      </c>
      <c r="E1591" s="241" t="s">
        <v>34</v>
      </c>
      <c r="F1591" s="242" t="s">
        <v>195</v>
      </c>
      <c r="G1591" s="240"/>
      <c r="H1591" s="243">
        <v>71.172</v>
      </c>
      <c r="I1591" s="244"/>
      <c r="J1591" s="240"/>
      <c r="K1591" s="240"/>
      <c r="L1591" s="245"/>
      <c r="M1591" s="246"/>
      <c r="N1591" s="247"/>
      <c r="O1591" s="247"/>
      <c r="P1591" s="247"/>
      <c r="Q1591" s="247"/>
      <c r="R1591" s="247"/>
      <c r="S1591" s="247"/>
      <c r="T1591" s="248"/>
      <c r="AT1591" s="249" t="s">
        <v>192</v>
      </c>
      <c r="AU1591" s="249" t="s">
        <v>89</v>
      </c>
      <c r="AV1591" s="14" t="s">
        <v>196</v>
      </c>
      <c r="AW1591" s="14" t="s">
        <v>41</v>
      </c>
      <c r="AX1591" s="14" t="s">
        <v>78</v>
      </c>
      <c r="AY1591" s="249" t="s">
        <v>183</v>
      </c>
    </row>
    <row r="1592" spans="2:51" s="12" customFormat="1" ht="13.5">
      <c r="B1592" s="216"/>
      <c r="C1592" s="217"/>
      <c r="D1592" s="218" t="s">
        <v>192</v>
      </c>
      <c r="E1592" s="219" t="s">
        <v>34</v>
      </c>
      <c r="F1592" s="220" t="s">
        <v>2368</v>
      </c>
      <c r="G1592" s="217"/>
      <c r="H1592" s="221" t="s">
        <v>34</v>
      </c>
      <c r="I1592" s="222"/>
      <c r="J1592" s="217"/>
      <c r="K1592" s="217"/>
      <c r="L1592" s="223"/>
      <c r="M1592" s="224"/>
      <c r="N1592" s="225"/>
      <c r="O1592" s="225"/>
      <c r="P1592" s="225"/>
      <c r="Q1592" s="225"/>
      <c r="R1592" s="225"/>
      <c r="S1592" s="225"/>
      <c r="T1592" s="226"/>
      <c r="AT1592" s="227" t="s">
        <v>192</v>
      </c>
      <c r="AU1592" s="227" t="s">
        <v>89</v>
      </c>
      <c r="AV1592" s="12" t="s">
        <v>85</v>
      </c>
      <c r="AW1592" s="12" t="s">
        <v>41</v>
      </c>
      <c r="AX1592" s="12" t="s">
        <v>78</v>
      </c>
      <c r="AY1592" s="227" t="s">
        <v>183</v>
      </c>
    </row>
    <row r="1593" spans="2:51" s="13" customFormat="1" ht="13.5">
      <c r="B1593" s="228"/>
      <c r="C1593" s="229"/>
      <c r="D1593" s="218" t="s">
        <v>192</v>
      </c>
      <c r="E1593" s="230" t="s">
        <v>34</v>
      </c>
      <c r="F1593" s="231" t="s">
        <v>2369</v>
      </c>
      <c r="G1593" s="229"/>
      <c r="H1593" s="232">
        <v>4.788</v>
      </c>
      <c r="I1593" s="233"/>
      <c r="J1593" s="229"/>
      <c r="K1593" s="229"/>
      <c r="L1593" s="234"/>
      <c r="M1593" s="235"/>
      <c r="N1593" s="236"/>
      <c r="O1593" s="236"/>
      <c r="P1593" s="236"/>
      <c r="Q1593" s="236"/>
      <c r="R1593" s="236"/>
      <c r="S1593" s="236"/>
      <c r="T1593" s="237"/>
      <c r="AT1593" s="238" t="s">
        <v>192</v>
      </c>
      <c r="AU1593" s="238" t="s">
        <v>89</v>
      </c>
      <c r="AV1593" s="13" t="s">
        <v>89</v>
      </c>
      <c r="AW1593" s="13" t="s">
        <v>41</v>
      </c>
      <c r="AX1593" s="13" t="s">
        <v>78</v>
      </c>
      <c r="AY1593" s="238" t="s">
        <v>183</v>
      </c>
    </row>
    <row r="1594" spans="2:51" s="13" customFormat="1" ht="13.5">
      <c r="B1594" s="228"/>
      <c r="C1594" s="229"/>
      <c r="D1594" s="218" t="s">
        <v>192</v>
      </c>
      <c r="E1594" s="230" t="s">
        <v>34</v>
      </c>
      <c r="F1594" s="231" t="s">
        <v>2370</v>
      </c>
      <c r="G1594" s="229"/>
      <c r="H1594" s="232">
        <v>4.395</v>
      </c>
      <c r="I1594" s="233"/>
      <c r="J1594" s="229"/>
      <c r="K1594" s="229"/>
      <c r="L1594" s="234"/>
      <c r="M1594" s="235"/>
      <c r="N1594" s="236"/>
      <c r="O1594" s="236"/>
      <c r="P1594" s="236"/>
      <c r="Q1594" s="236"/>
      <c r="R1594" s="236"/>
      <c r="S1594" s="236"/>
      <c r="T1594" s="237"/>
      <c r="AT1594" s="238" t="s">
        <v>192</v>
      </c>
      <c r="AU1594" s="238" t="s">
        <v>89</v>
      </c>
      <c r="AV1594" s="13" t="s">
        <v>89</v>
      </c>
      <c r="AW1594" s="13" t="s">
        <v>41</v>
      </c>
      <c r="AX1594" s="13" t="s">
        <v>78</v>
      </c>
      <c r="AY1594" s="238" t="s">
        <v>183</v>
      </c>
    </row>
    <row r="1595" spans="2:51" s="13" customFormat="1" ht="13.5">
      <c r="B1595" s="228"/>
      <c r="C1595" s="229"/>
      <c r="D1595" s="218" t="s">
        <v>192</v>
      </c>
      <c r="E1595" s="230" t="s">
        <v>34</v>
      </c>
      <c r="F1595" s="231" t="s">
        <v>2371</v>
      </c>
      <c r="G1595" s="229"/>
      <c r="H1595" s="232">
        <v>4.56</v>
      </c>
      <c r="I1595" s="233"/>
      <c r="J1595" s="229"/>
      <c r="K1595" s="229"/>
      <c r="L1595" s="234"/>
      <c r="M1595" s="235"/>
      <c r="N1595" s="236"/>
      <c r="O1595" s="236"/>
      <c r="P1595" s="236"/>
      <c r="Q1595" s="236"/>
      <c r="R1595" s="236"/>
      <c r="S1595" s="236"/>
      <c r="T1595" s="237"/>
      <c r="AT1595" s="238" t="s">
        <v>192</v>
      </c>
      <c r="AU1595" s="238" t="s">
        <v>89</v>
      </c>
      <c r="AV1595" s="13" t="s">
        <v>89</v>
      </c>
      <c r="AW1595" s="13" t="s">
        <v>41</v>
      </c>
      <c r="AX1595" s="13" t="s">
        <v>78</v>
      </c>
      <c r="AY1595" s="238" t="s">
        <v>183</v>
      </c>
    </row>
    <row r="1596" spans="2:51" s="13" customFormat="1" ht="13.5">
      <c r="B1596" s="228"/>
      <c r="C1596" s="229"/>
      <c r="D1596" s="218" t="s">
        <v>192</v>
      </c>
      <c r="E1596" s="230" t="s">
        <v>34</v>
      </c>
      <c r="F1596" s="231" t="s">
        <v>2372</v>
      </c>
      <c r="G1596" s="229"/>
      <c r="H1596" s="232">
        <v>4.788</v>
      </c>
      <c r="I1596" s="233"/>
      <c r="J1596" s="229"/>
      <c r="K1596" s="229"/>
      <c r="L1596" s="234"/>
      <c r="M1596" s="235"/>
      <c r="N1596" s="236"/>
      <c r="O1596" s="236"/>
      <c r="P1596" s="236"/>
      <c r="Q1596" s="236"/>
      <c r="R1596" s="236"/>
      <c r="S1596" s="236"/>
      <c r="T1596" s="237"/>
      <c r="AT1596" s="238" t="s">
        <v>192</v>
      </c>
      <c r="AU1596" s="238" t="s">
        <v>89</v>
      </c>
      <c r="AV1596" s="13" t="s">
        <v>89</v>
      </c>
      <c r="AW1596" s="13" t="s">
        <v>41</v>
      </c>
      <c r="AX1596" s="13" t="s">
        <v>78</v>
      </c>
      <c r="AY1596" s="238" t="s">
        <v>183</v>
      </c>
    </row>
    <row r="1597" spans="2:51" s="13" customFormat="1" ht="13.5">
      <c r="B1597" s="228"/>
      <c r="C1597" s="229"/>
      <c r="D1597" s="218" t="s">
        <v>192</v>
      </c>
      <c r="E1597" s="230" t="s">
        <v>34</v>
      </c>
      <c r="F1597" s="231" t="s">
        <v>2373</v>
      </c>
      <c r="G1597" s="229"/>
      <c r="H1597" s="232">
        <v>9.413</v>
      </c>
      <c r="I1597" s="233"/>
      <c r="J1597" s="229"/>
      <c r="K1597" s="229"/>
      <c r="L1597" s="234"/>
      <c r="M1597" s="235"/>
      <c r="N1597" s="236"/>
      <c r="O1597" s="236"/>
      <c r="P1597" s="236"/>
      <c r="Q1597" s="236"/>
      <c r="R1597" s="236"/>
      <c r="S1597" s="236"/>
      <c r="T1597" s="237"/>
      <c r="AT1597" s="238" t="s">
        <v>192</v>
      </c>
      <c r="AU1597" s="238" t="s">
        <v>89</v>
      </c>
      <c r="AV1597" s="13" t="s">
        <v>89</v>
      </c>
      <c r="AW1597" s="13" t="s">
        <v>41</v>
      </c>
      <c r="AX1597" s="13" t="s">
        <v>78</v>
      </c>
      <c r="AY1597" s="238" t="s">
        <v>183</v>
      </c>
    </row>
    <row r="1598" spans="2:51" s="13" customFormat="1" ht="13.5">
      <c r="B1598" s="228"/>
      <c r="C1598" s="229"/>
      <c r="D1598" s="218" t="s">
        <v>192</v>
      </c>
      <c r="E1598" s="230" t="s">
        <v>34</v>
      </c>
      <c r="F1598" s="231" t="s">
        <v>2374</v>
      </c>
      <c r="G1598" s="229"/>
      <c r="H1598" s="232">
        <v>4.155</v>
      </c>
      <c r="I1598" s="233"/>
      <c r="J1598" s="229"/>
      <c r="K1598" s="229"/>
      <c r="L1598" s="234"/>
      <c r="M1598" s="235"/>
      <c r="N1598" s="236"/>
      <c r="O1598" s="236"/>
      <c r="P1598" s="236"/>
      <c r="Q1598" s="236"/>
      <c r="R1598" s="236"/>
      <c r="S1598" s="236"/>
      <c r="T1598" s="237"/>
      <c r="AT1598" s="238" t="s">
        <v>192</v>
      </c>
      <c r="AU1598" s="238" t="s">
        <v>89</v>
      </c>
      <c r="AV1598" s="13" t="s">
        <v>89</v>
      </c>
      <c r="AW1598" s="13" t="s">
        <v>41</v>
      </c>
      <c r="AX1598" s="13" t="s">
        <v>78</v>
      </c>
      <c r="AY1598" s="238" t="s">
        <v>183</v>
      </c>
    </row>
    <row r="1599" spans="2:51" s="13" customFormat="1" ht="13.5">
      <c r="B1599" s="228"/>
      <c r="C1599" s="229"/>
      <c r="D1599" s="218" t="s">
        <v>192</v>
      </c>
      <c r="E1599" s="230" t="s">
        <v>34</v>
      </c>
      <c r="F1599" s="231" t="s">
        <v>2375</v>
      </c>
      <c r="G1599" s="229"/>
      <c r="H1599" s="232">
        <v>0.915</v>
      </c>
      <c r="I1599" s="233"/>
      <c r="J1599" s="229"/>
      <c r="K1599" s="229"/>
      <c r="L1599" s="234"/>
      <c r="M1599" s="235"/>
      <c r="N1599" s="236"/>
      <c r="O1599" s="236"/>
      <c r="P1599" s="236"/>
      <c r="Q1599" s="236"/>
      <c r="R1599" s="236"/>
      <c r="S1599" s="236"/>
      <c r="T1599" s="237"/>
      <c r="AT1599" s="238" t="s">
        <v>192</v>
      </c>
      <c r="AU1599" s="238" t="s">
        <v>89</v>
      </c>
      <c r="AV1599" s="13" t="s">
        <v>89</v>
      </c>
      <c r="AW1599" s="13" t="s">
        <v>41</v>
      </c>
      <c r="AX1599" s="13" t="s">
        <v>78</v>
      </c>
      <c r="AY1599" s="238" t="s">
        <v>183</v>
      </c>
    </row>
    <row r="1600" spans="2:51" s="14" customFormat="1" ht="13.5">
      <c r="B1600" s="239"/>
      <c r="C1600" s="240"/>
      <c r="D1600" s="218" t="s">
        <v>192</v>
      </c>
      <c r="E1600" s="241" t="s">
        <v>34</v>
      </c>
      <c r="F1600" s="242" t="s">
        <v>195</v>
      </c>
      <c r="G1600" s="240"/>
      <c r="H1600" s="243">
        <v>33.014</v>
      </c>
      <c r="I1600" s="244"/>
      <c r="J1600" s="240"/>
      <c r="K1600" s="240"/>
      <c r="L1600" s="245"/>
      <c r="M1600" s="246"/>
      <c r="N1600" s="247"/>
      <c r="O1600" s="247"/>
      <c r="P1600" s="247"/>
      <c r="Q1600" s="247"/>
      <c r="R1600" s="247"/>
      <c r="S1600" s="247"/>
      <c r="T1600" s="248"/>
      <c r="AT1600" s="249" t="s">
        <v>192</v>
      </c>
      <c r="AU1600" s="249" t="s">
        <v>89</v>
      </c>
      <c r="AV1600" s="14" t="s">
        <v>196</v>
      </c>
      <c r="AW1600" s="14" t="s">
        <v>41</v>
      </c>
      <c r="AX1600" s="14" t="s">
        <v>78</v>
      </c>
      <c r="AY1600" s="249" t="s">
        <v>183</v>
      </c>
    </row>
    <row r="1601" spans="2:51" s="12" customFormat="1" ht="13.5">
      <c r="B1601" s="216"/>
      <c r="C1601" s="217"/>
      <c r="D1601" s="218" t="s">
        <v>192</v>
      </c>
      <c r="E1601" s="219" t="s">
        <v>34</v>
      </c>
      <c r="F1601" s="220" t="s">
        <v>2376</v>
      </c>
      <c r="G1601" s="217"/>
      <c r="H1601" s="221" t="s">
        <v>34</v>
      </c>
      <c r="I1601" s="222"/>
      <c r="J1601" s="217"/>
      <c r="K1601" s="217"/>
      <c r="L1601" s="223"/>
      <c r="M1601" s="224"/>
      <c r="N1601" s="225"/>
      <c r="O1601" s="225"/>
      <c r="P1601" s="225"/>
      <c r="Q1601" s="225"/>
      <c r="R1601" s="225"/>
      <c r="S1601" s="225"/>
      <c r="T1601" s="226"/>
      <c r="AT1601" s="227" t="s">
        <v>192</v>
      </c>
      <c r="AU1601" s="227" t="s">
        <v>89</v>
      </c>
      <c r="AV1601" s="12" t="s">
        <v>85</v>
      </c>
      <c r="AW1601" s="12" t="s">
        <v>41</v>
      </c>
      <c r="AX1601" s="12" t="s">
        <v>78</v>
      </c>
      <c r="AY1601" s="227" t="s">
        <v>183</v>
      </c>
    </row>
    <row r="1602" spans="2:51" s="13" customFormat="1" ht="27">
      <c r="B1602" s="228"/>
      <c r="C1602" s="229"/>
      <c r="D1602" s="218" t="s">
        <v>192</v>
      </c>
      <c r="E1602" s="230" t="s">
        <v>34</v>
      </c>
      <c r="F1602" s="231" t="s">
        <v>2377</v>
      </c>
      <c r="G1602" s="229"/>
      <c r="H1602" s="232">
        <v>34.51</v>
      </c>
      <c r="I1602" s="233"/>
      <c r="J1602" s="229"/>
      <c r="K1602" s="229"/>
      <c r="L1602" s="234"/>
      <c r="M1602" s="235"/>
      <c r="N1602" s="236"/>
      <c r="O1602" s="236"/>
      <c r="P1602" s="236"/>
      <c r="Q1602" s="236"/>
      <c r="R1602" s="236"/>
      <c r="S1602" s="236"/>
      <c r="T1602" s="237"/>
      <c r="AT1602" s="238" t="s">
        <v>192</v>
      </c>
      <c r="AU1602" s="238" t="s">
        <v>89</v>
      </c>
      <c r="AV1602" s="13" t="s">
        <v>89</v>
      </c>
      <c r="AW1602" s="13" t="s">
        <v>41</v>
      </c>
      <c r="AX1602" s="13" t="s">
        <v>78</v>
      </c>
      <c r="AY1602" s="238" t="s">
        <v>183</v>
      </c>
    </row>
    <row r="1603" spans="2:51" s="13" customFormat="1" ht="13.5">
      <c r="B1603" s="228"/>
      <c r="C1603" s="229"/>
      <c r="D1603" s="218" t="s">
        <v>192</v>
      </c>
      <c r="E1603" s="230" t="s">
        <v>34</v>
      </c>
      <c r="F1603" s="231" t="s">
        <v>2378</v>
      </c>
      <c r="G1603" s="229"/>
      <c r="H1603" s="232">
        <v>3.063</v>
      </c>
      <c r="I1603" s="233"/>
      <c r="J1603" s="229"/>
      <c r="K1603" s="229"/>
      <c r="L1603" s="234"/>
      <c r="M1603" s="235"/>
      <c r="N1603" s="236"/>
      <c r="O1603" s="236"/>
      <c r="P1603" s="236"/>
      <c r="Q1603" s="236"/>
      <c r="R1603" s="236"/>
      <c r="S1603" s="236"/>
      <c r="T1603" s="237"/>
      <c r="AT1603" s="238" t="s">
        <v>192</v>
      </c>
      <c r="AU1603" s="238" t="s">
        <v>89</v>
      </c>
      <c r="AV1603" s="13" t="s">
        <v>89</v>
      </c>
      <c r="AW1603" s="13" t="s">
        <v>41</v>
      </c>
      <c r="AX1603" s="13" t="s">
        <v>78</v>
      </c>
      <c r="AY1603" s="238" t="s">
        <v>183</v>
      </c>
    </row>
    <row r="1604" spans="2:51" s="14" customFormat="1" ht="13.5">
      <c r="B1604" s="239"/>
      <c r="C1604" s="240"/>
      <c r="D1604" s="218" t="s">
        <v>192</v>
      </c>
      <c r="E1604" s="241" t="s">
        <v>34</v>
      </c>
      <c r="F1604" s="242" t="s">
        <v>195</v>
      </c>
      <c r="G1604" s="240"/>
      <c r="H1604" s="243">
        <v>37.573</v>
      </c>
      <c r="I1604" s="244"/>
      <c r="J1604" s="240"/>
      <c r="K1604" s="240"/>
      <c r="L1604" s="245"/>
      <c r="M1604" s="246"/>
      <c r="N1604" s="247"/>
      <c r="O1604" s="247"/>
      <c r="P1604" s="247"/>
      <c r="Q1604" s="247"/>
      <c r="R1604" s="247"/>
      <c r="S1604" s="247"/>
      <c r="T1604" s="248"/>
      <c r="AT1604" s="249" t="s">
        <v>192</v>
      </c>
      <c r="AU1604" s="249" t="s">
        <v>89</v>
      </c>
      <c r="AV1604" s="14" t="s">
        <v>196</v>
      </c>
      <c r="AW1604" s="14" t="s">
        <v>41</v>
      </c>
      <c r="AX1604" s="14" t="s">
        <v>78</v>
      </c>
      <c r="AY1604" s="249" t="s">
        <v>183</v>
      </c>
    </row>
    <row r="1605" spans="2:51" s="12" customFormat="1" ht="13.5">
      <c r="B1605" s="216"/>
      <c r="C1605" s="217"/>
      <c r="D1605" s="218" t="s">
        <v>192</v>
      </c>
      <c r="E1605" s="219" t="s">
        <v>34</v>
      </c>
      <c r="F1605" s="220" t="s">
        <v>2379</v>
      </c>
      <c r="G1605" s="217"/>
      <c r="H1605" s="221" t="s">
        <v>34</v>
      </c>
      <c r="I1605" s="222"/>
      <c r="J1605" s="217"/>
      <c r="K1605" s="217"/>
      <c r="L1605" s="223"/>
      <c r="M1605" s="224"/>
      <c r="N1605" s="225"/>
      <c r="O1605" s="225"/>
      <c r="P1605" s="225"/>
      <c r="Q1605" s="225"/>
      <c r="R1605" s="225"/>
      <c r="S1605" s="225"/>
      <c r="T1605" s="226"/>
      <c r="AT1605" s="227" t="s">
        <v>192</v>
      </c>
      <c r="AU1605" s="227" t="s">
        <v>89</v>
      </c>
      <c r="AV1605" s="12" t="s">
        <v>85</v>
      </c>
      <c r="AW1605" s="12" t="s">
        <v>41</v>
      </c>
      <c r="AX1605" s="12" t="s">
        <v>78</v>
      </c>
      <c r="AY1605" s="227" t="s">
        <v>183</v>
      </c>
    </row>
    <row r="1606" spans="2:51" s="13" customFormat="1" ht="13.5">
      <c r="B1606" s="228"/>
      <c r="C1606" s="229"/>
      <c r="D1606" s="218" t="s">
        <v>192</v>
      </c>
      <c r="E1606" s="230" t="s">
        <v>34</v>
      </c>
      <c r="F1606" s="231" t="s">
        <v>2380</v>
      </c>
      <c r="G1606" s="229"/>
      <c r="H1606" s="232">
        <v>4.145</v>
      </c>
      <c r="I1606" s="233"/>
      <c r="J1606" s="229"/>
      <c r="K1606" s="229"/>
      <c r="L1606" s="234"/>
      <c r="M1606" s="235"/>
      <c r="N1606" s="236"/>
      <c r="O1606" s="236"/>
      <c r="P1606" s="236"/>
      <c r="Q1606" s="236"/>
      <c r="R1606" s="236"/>
      <c r="S1606" s="236"/>
      <c r="T1606" s="237"/>
      <c r="AT1606" s="238" t="s">
        <v>192</v>
      </c>
      <c r="AU1606" s="238" t="s">
        <v>89</v>
      </c>
      <c r="AV1606" s="13" t="s">
        <v>89</v>
      </c>
      <c r="AW1606" s="13" t="s">
        <v>41</v>
      </c>
      <c r="AX1606" s="13" t="s">
        <v>78</v>
      </c>
      <c r="AY1606" s="238" t="s">
        <v>183</v>
      </c>
    </row>
    <row r="1607" spans="2:51" s="13" customFormat="1" ht="13.5">
      <c r="B1607" s="228"/>
      <c r="C1607" s="229"/>
      <c r="D1607" s="218" t="s">
        <v>192</v>
      </c>
      <c r="E1607" s="230" t="s">
        <v>34</v>
      </c>
      <c r="F1607" s="231" t="s">
        <v>2381</v>
      </c>
      <c r="G1607" s="229"/>
      <c r="H1607" s="232">
        <v>1.33</v>
      </c>
      <c r="I1607" s="233"/>
      <c r="J1607" s="229"/>
      <c r="K1607" s="229"/>
      <c r="L1607" s="234"/>
      <c r="M1607" s="235"/>
      <c r="N1607" s="236"/>
      <c r="O1607" s="236"/>
      <c r="P1607" s="236"/>
      <c r="Q1607" s="236"/>
      <c r="R1607" s="236"/>
      <c r="S1607" s="236"/>
      <c r="T1607" s="237"/>
      <c r="AT1607" s="238" t="s">
        <v>192</v>
      </c>
      <c r="AU1607" s="238" t="s">
        <v>89</v>
      </c>
      <c r="AV1607" s="13" t="s">
        <v>89</v>
      </c>
      <c r="AW1607" s="13" t="s">
        <v>41</v>
      </c>
      <c r="AX1607" s="13" t="s">
        <v>78</v>
      </c>
      <c r="AY1607" s="238" t="s">
        <v>183</v>
      </c>
    </row>
    <row r="1608" spans="2:51" s="13" customFormat="1" ht="13.5">
      <c r="B1608" s="228"/>
      <c r="C1608" s="229"/>
      <c r="D1608" s="218" t="s">
        <v>192</v>
      </c>
      <c r="E1608" s="230" t="s">
        <v>34</v>
      </c>
      <c r="F1608" s="231" t="s">
        <v>2382</v>
      </c>
      <c r="G1608" s="229"/>
      <c r="H1608" s="232">
        <v>3.36</v>
      </c>
      <c r="I1608" s="233"/>
      <c r="J1608" s="229"/>
      <c r="K1608" s="229"/>
      <c r="L1608" s="234"/>
      <c r="M1608" s="235"/>
      <c r="N1608" s="236"/>
      <c r="O1608" s="236"/>
      <c r="P1608" s="236"/>
      <c r="Q1608" s="236"/>
      <c r="R1608" s="236"/>
      <c r="S1608" s="236"/>
      <c r="T1608" s="237"/>
      <c r="AT1608" s="238" t="s">
        <v>192</v>
      </c>
      <c r="AU1608" s="238" t="s">
        <v>89</v>
      </c>
      <c r="AV1608" s="13" t="s">
        <v>89</v>
      </c>
      <c r="AW1608" s="13" t="s">
        <v>41</v>
      </c>
      <c r="AX1608" s="13" t="s">
        <v>78</v>
      </c>
      <c r="AY1608" s="238" t="s">
        <v>183</v>
      </c>
    </row>
    <row r="1609" spans="2:51" s="13" customFormat="1" ht="13.5">
      <c r="B1609" s="228"/>
      <c r="C1609" s="229"/>
      <c r="D1609" s="218" t="s">
        <v>192</v>
      </c>
      <c r="E1609" s="230" t="s">
        <v>34</v>
      </c>
      <c r="F1609" s="231" t="s">
        <v>2383</v>
      </c>
      <c r="G1609" s="229"/>
      <c r="H1609" s="232">
        <v>0.825</v>
      </c>
      <c r="I1609" s="233"/>
      <c r="J1609" s="229"/>
      <c r="K1609" s="229"/>
      <c r="L1609" s="234"/>
      <c r="M1609" s="235"/>
      <c r="N1609" s="236"/>
      <c r="O1609" s="236"/>
      <c r="P1609" s="236"/>
      <c r="Q1609" s="236"/>
      <c r="R1609" s="236"/>
      <c r="S1609" s="236"/>
      <c r="T1609" s="237"/>
      <c r="AT1609" s="238" t="s">
        <v>192</v>
      </c>
      <c r="AU1609" s="238" t="s">
        <v>89</v>
      </c>
      <c r="AV1609" s="13" t="s">
        <v>89</v>
      </c>
      <c r="AW1609" s="13" t="s">
        <v>41</v>
      </c>
      <c r="AX1609" s="13" t="s">
        <v>78</v>
      </c>
      <c r="AY1609" s="238" t="s">
        <v>183</v>
      </c>
    </row>
    <row r="1610" spans="2:51" s="13" customFormat="1" ht="13.5">
      <c r="B1610" s="228"/>
      <c r="C1610" s="229"/>
      <c r="D1610" s="218" t="s">
        <v>192</v>
      </c>
      <c r="E1610" s="230" t="s">
        <v>34</v>
      </c>
      <c r="F1610" s="231" t="s">
        <v>2384</v>
      </c>
      <c r="G1610" s="229"/>
      <c r="H1610" s="232">
        <v>6.96</v>
      </c>
      <c r="I1610" s="233"/>
      <c r="J1610" s="229"/>
      <c r="K1610" s="229"/>
      <c r="L1610" s="234"/>
      <c r="M1610" s="235"/>
      <c r="N1610" s="236"/>
      <c r="O1610" s="236"/>
      <c r="P1610" s="236"/>
      <c r="Q1610" s="236"/>
      <c r="R1610" s="236"/>
      <c r="S1610" s="236"/>
      <c r="T1610" s="237"/>
      <c r="AT1610" s="238" t="s">
        <v>192</v>
      </c>
      <c r="AU1610" s="238" t="s">
        <v>89</v>
      </c>
      <c r="AV1610" s="13" t="s">
        <v>89</v>
      </c>
      <c r="AW1610" s="13" t="s">
        <v>41</v>
      </c>
      <c r="AX1610" s="13" t="s">
        <v>78</v>
      </c>
      <c r="AY1610" s="238" t="s">
        <v>183</v>
      </c>
    </row>
    <row r="1611" spans="2:51" s="13" customFormat="1" ht="13.5">
      <c r="B1611" s="228"/>
      <c r="C1611" s="229"/>
      <c r="D1611" s="218" t="s">
        <v>192</v>
      </c>
      <c r="E1611" s="230" t="s">
        <v>34</v>
      </c>
      <c r="F1611" s="231" t="s">
        <v>2385</v>
      </c>
      <c r="G1611" s="229"/>
      <c r="H1611" s="232">
        <v>10.37</v>
      </c>
      <c r="I1611" s="233"/>
      <c r="J1611" s="229"/>
      <c r="K1611" s="229"/>
      <c r="L1611" s="234"/>
      <c r="M1611" s="235"/>
      <c r="N1611" s="236"/>
      <c r="O1611" s="236"/>
      <c r="P1611" s="236"/>
      <c r="Q1611" s="236"/>
      <c r="R1611" s="236"/>
      <c r="S1611" s="236"/>
      <c r="T1611" s="237"/>
      <c r="AT1611" s="238" t="s">
        <v>192</v>
      </c>
      <c r="AU1611" s="238" t="s">
        <v>89</v>
      </c>
      <c r="AV1611" s="13" t="s">
        <v>89</v>
      </c>
      <c r="AW1611" s="13" t="s">
        <v>41</v>
      </c>
      <c r="AX1611" s="13" t="s">
        <v>78</v>
      </c>
      <c r="AY1611" s="238" t="s">
        <v>183</v>
      </c>
    </row>
    <row r="1612" spans="2:51" s="13" customFormat="1" ht="13.5">
      <c r="B1612" s="228"/>
      <c r="C1612" s="229"/>
      <c r="D1612" s="218" t="s">
        <v>192</v>
      </c>
      <c r="E1612" s="230" t="s">
        <v>34</v>
      </c>
      <c r="F1612" s="231" t="s">
        <v>2386</v>
      </c>
      <c r="G1612" s="229"/>
      <c r="H1612" s="232">
        <v>2.545</v>
      </c>
      <c r="I1612" s="233"/>
      <c r="J1612" s="229"/>
      <c r="K1612" s="229"/>
      <c r="L1612" s="234"/>
      <c r="M1612" s="235"/>
      <c r="N1612" s="236"/>
      <c r="O1612" s="236"/>
      <c r="P1612" s="236"/>
      <c r="Q1612" s="236"/>
      <c r="R1612" s="236"/>
      <c r="S1612" s="236"/>
      <c r="T1612" s="237"/>
      <c r="AT1612" s="238" t="s">
        <v>192</v>
      </c>
      <c r="AU1612" s="238" t="s">
        <v>89</v>
      </c>
      <c r="AV1612" s="13" t="s">
        <v>89</v>
      </c>
      <c r="AW1612" s="13" t="s">
        <v>41</v>
      </c>
      <c r="AX1612" s="13" t="s">
        <v>78</v>
      </c>
      <c r="AY1612" s="238" t="s">
        <v>183</v>
      </c>
    </row>
    <row r="1613" spans="2:51" s="13" customFormat="1" ht="13.5">
      <c r="B1613" s="228"/>
      <c r="C1613" s="229"/>
      <c r="D1613" s="218" t="s">
        <v>192</v>
      </c>
      <c r="E1613" s="230" t="s">
        <v>34</v>
      </c>
      <c r="F1613" s="231" t="s">
        <v>2387</v>
      </c>
      <c r="G1613" s="229"/>
      <c r="H1613" s="232">
        <v>1.305</v>
      </c>
      <c r="I1613" s="233"/>
      <c r="J1613" s="229"/>
      <c r="K1613" s="229"/>
      <c r="L1613" s="234"/>
      <c r="M1613" s="235"/>
      <c r="N1613" s="236"/>
      <c r="O1613" s="236"/>
      <c r="P1613" s="236"/>
      <c r="Q1613" s="236"/>
      <c r="R1613" s="236"/>
      <c r="S1613" s="236"/>
      <c r="T1613" s="237"/>
      <c r="AT1613" s="238" t="s">
        <v>192</v>
      </c>
      <c r="AU1613" s="238" t="s">
        <v>89</v>
      </c>
      <c r="AV1613" s="13" t="s">
        <v>89</v>
      </c>
      <c r="AW1613" s="13" t="s">
        <v>41</v>
      </c>
      <c r="AX1613" s="13" t="s">
        <v>78</v>
      </c>
      <c r="AY1613" s="238" t="s">
        <v>183</v>
      </c>
    </row>
    <row r="1614" spans="2:51" s="14" customFormat="1" ht="13.5">
      <c r="B1614" s="239"/>
      <c r="C1614" s="240"/>
      <c r="D1614" s="218" t="s">
        <v>192</v>
      </c>
      <c r="E1614" s="241" t="s">
        <v>34</v>
      </c>
      <c r="F1614" s="242" t="s">
        <v>195</v>
      </c>
      <c r="G1614" s="240"/>
      <c r="H1614" s="243">
        <v>30.84</v>
      </c>
      <c r="I1614" s="244"/>
      <c r="J1614" s="240"/>
      <c r="K1614" s="240"/>
      <c r="L1614" s="245"/>
      <c r="M1614" s="246"/>
      <c r="N1614" s="247"/>
      <c r="O1614" s="247"/>
      <c r="P1614" s="247"/>
      <c r="Q1614" s="247"/>
      <c r="R1614" s="247"/>
      <c r="S1614" s="247"/>
      <c r="T1614" s="248"/>
      <c r="AT1614" s="249" t="s">
        <v>192</v>
      </c>
      <c r="AU1614" s="249" t="s">
        <v>89</v>
      </c>
      <c r="AV1614" s="14" t="s">
        <v>196</v>
      </c>
      <c r="AW1614" s="14" t="s">
        <v>41</v>
      </c>
      <c r="AX1614" s="14" t="s">
        <v>78</v>
      </c>
      <c r="AY1614" s="249" t="s">
        <v>183</v>
      </c>
    </row>
    <row r="1615" spans="2:51" s="15" customFormat="1" ht="13.5">
      <c r="B1615" s="250"/>
      <c r="C1615" s="251"/>
      <c r="D1615" s="252" t="s">
        <v>192</v>
      </c>
      <c r="E1615" s="253" t="s">
        <v>34</v>
      </c>
      <c r="F1615" s="254" t="s">
        <v>201</v>
      </c>
      <c r="G1615" s="251"/>
      <c r="H1615" s="255">
        <v>172.599</v>
      </c>
      <c r="I1615" s="256"/>
      <c r="J1615" s="251"/>
      <c r="K1615" s="251"/>
      <c r="L1615" s="257"/>
      <c r="M1615" s="258"/>
      <c r="N1615" s="259"/>
      <c r="O1615" s="259"/>
      <c r="P1615" s="259"/>
      <c r="Q1615" s="259"/>
      <c r="R1615" s="259"/>
      <c r="S1615" s="259"/>
      <c r="T1615" s="260"/>
      <c r="AT1615" s="261" t="s">
        <v>192</v>
      </c>
      <c r="AU1615" s="261" t="s">
        <v>89</v>
      </c>
      <c r="AV1615" s="15" t="s">
        <v>190</v>
      </c>
      <c r="AW1615" s="15" t="s">
        <v>41</v>
      </c>
      <c r="AX1615" s="15" t="s">
        <v>85</v>
      </c>
      <c r="AY1615" s="261" t="s">
        <v>183</v>
      </c>
    </row>
    <row r="1616" spans="2:65" s="1" customFormat="1" ht="16.5" customHeight="1">
      <c r="B1616" s="43"/>
      <c r="C1616" s="265" t="s">
        <v>2388</v>
      </c>
      <c r="D1616" s="265" t="s">
        <v>418</v>
      </c>
      <c r="E1616" s="266" t="s">
        <v>2389</v>
      </c>
      <c r="F1616" s="267" t="s">
        <v>2390</v>
      </c>
      <c r="G1616" s="268" t="s">
        <v>291</v>
      </c>
      <c r="H1616" s="269">
        <v>5.264</v>
      </c>
      <c r="I1616" s="270"/>
      <c r="J1616" s="271">
        <f>ROUND(I1616*H1616,2)</f>
        <v>0</v>
      </c>
      <c r="K1616" s="267" t="s">
        <v>34</v>
      </c>
      <c r="L1616" s="272"/>
      <c r="M1616" s="273" t="s">
        <v>34</v>
      </c>
      <c r="N1616" s="274" t="s">
        <v>49</v>
      </c>
      <c r="O1616" s="44"/>
      <c r="P1616" s="213">
        <f>O1616*H1616</f>
        <v>0</v>
      </c>
      <c r="Q1616" s="213">
        <v>0</v>
      </c>
      <c r="R1616" s="213">
        <f>Q1616*H1616</f>
        <v>0</v>
      </c>
      <c r="S1616" s="213">
        <v>0</v>
      </c>
      <c r="T1616" s="214">
        <f>S1616*H1616</f>
        <v>0</v>
      </c>
      <c r="AR1616" s="25" t="s">
        <v>388</v>
      </c>
      <c r="AT1616" s="25" t="s">
        <v>418</v>
      </c>
      <c r="AU1616" s="25" t="s">
        <v>89</v>
      </c>
      <c r="AY1616" s="25" t="s">
        <v>183</v>
      </c>
      <c r="BE1616" s="215">
        <f>IF(N1616="základní",J1616,0)</f>
        <v>0</v>
      </c>
      <c r="BF1616" s="215">
        <f>IF(N1616="snížená",J1616,0)</f>
        <v>0</v>
      </c>
      <c r="BG1616" s="215">
        <f>IF(N1616="zákl. přenesená",J1616,0)</f>
        <v>0</v>
      </c>
      <c r="BH1616" s="215">
        <f>IF(N1616="sníž. přenesená",J1616,0)</f>
        <v>0</v>
      </c>
      <c r="BI1616" s="215">
        <f>IF(N1616="nulová",J1616,0)</f>
        <v>0</v>
      </c>
      <c r="BJ1616" s="25" t="s">
        <v>85</v>
      </c>
      <c r="BK1616" s="215">
        <f>ROUND(I1616*H1616,2)</f>
        <v>0</v>
      </c>
      <c r="BL1616" s="25" t="s">
        <v>282</v>
      </c>
      <c r="BM1616" s="25" t="s">
        <v>2391</v>
      </c>
    </row>
    <row r="1617" spans="2:51" s="13" customFormat="1" ht="13.5">
      <c r="B1617" s="228"/>
      <c r="C1617" s="229"/>
      <c r="D1617" s="252" t="s">
        <v>192</v>
      </c>
      <c r="E1617" s="229"/>
      <c r="F1617" s="275" t="s">
        <v>2392</v>
      </c>
      <c r="G1617" s="229"/>
      <c r="H1617" s="276">
        <v>5.264</v>
      </c>
      <c r="I1617" s="233"/>
      <c r="J1617" s="229"/>
      <c r="K1617" s="229"/>
      <c r="L1617" s="234"/>
      <c r="M1617" s="235"/>
      <c r="N1617" s="236"/>
      <c r="O1617" s="236"/>
      <c r="P1617" s="236"/>
      <c r="Q1617" s="236"/>
      <c r="R1617" s="236"/>
      <c r="S1617" s="236"/>
      <c r="T1617" s="237"/>
      <c r="AT1617" s="238" t="s">
        <v>192</v>
      </c>
      <c r="AU1617" s="238" t="s">
        <v>89</v>
      </c>
      <c r="AV1617" s="13" t="s">
        <v>89</v>
      </c>
      <c r="AW1617" s="13" t="s">
        <v>6</v>
      </c>
      <c r="AX1617" s="13" t="s">
        <v>85</v>
      </c>
      <c r="AY1617" s="238" t="s">
        <v>183</v>
      </c>
    </row>
    <row r="1618" spans="2:65" s="1" customFormat="1" ht="25.5" customHeight="1">
      <c r="B1618" s="43"/>
      <c r="C1618" s="265" t="s">
        <v>2393</v>
      </c>
      <c r="D1618" s="265" t="s">
        <v>418</v>
      </c>
      <c r="E1618" s="266" t="s">
        <v>2394</v>
      </c>
      <c r="F1618" s="267" t="s">
        <v>2395</v>
      </c>
      <c r="G1618" s="268" t="s">
        <v>291</v>
      </c>
      <c r="H1618" s="269">
        <v>64.976</v>
      </c>
      <c r="I1618" s="270"/>
      <c r="J1618" s="271">
        <f>ROUND(I1618*H1618,2)</f>
        <v>0</v>
      </c>
      <c r="K1618" s="267" t="s">
        <v>34</v>
      </c>
      <c r="L1618" s="272"/>
      <c r="M1618" s="273" t="s">
        <v>34</v>
      </c>
      <c r="N1618" s="274" t="s">
        <v>49</v>
      </c>
      <c r="O1618" s="44"/>
      <c r="P1618" s="213">
        <f>O1618*H1618</f>
        <v>0</v>
      </c>
      <c r="Q1618" s="213">
        <v>0.0192</v>
      </c>
      <c r="R1618" s="213">
        <f>Q1618*H1618</f>
        <v>1.2475391999999998</v>
      </c>
      <c r="S1618" s="213">
        <v>0</v>
      </c>
      <c r="T1618" s="214">
        <f>S1618*H1618</f>
        <v>0</v>
      </c>
      <c r="AR1618" s="25" t="s">
        <v>388</v>
      </c>
      <c r="AT1618" s="25" t="s">
        <v>418</v>
      </c>
      <c r="AU1618" s="25" t="s">
        <v>89</v>
      </c>
      <c r="AY1618" s="25" t="s">
        <v>183</v>
      </c>
      <c r="BE1618" s="215">
        <f>IF(N1618="základní",J1618,0)</f>
        <v>0</v>
      </c>
      <c r="BF1618" s="215">
        <f>IF(N1618="snížená",J1618,0)</f>
        <v>0</v>
      </c>
      <c r="BG1618" s="215">
        <f>IF(N1618="zákl. přenesená",J1618,0)</f>
        <v>0</v>
      </c>
      <c r="BH1618" s="215">
        <f>IF(N1618="sníž. přenesená",J1618,0)</f>
        <v>0</v>
      </c>
      <c r="BI1618" s="215">
        <f>IF(N1618="nulová",J1618,0)</f>
        <v>0</v>
      </c>
      <c r="BJ1618" s="25" t="s">
        <v>85</v>
      </c>
      <c r="BK1618" s="215">
        <f>ROUND(I1618*H1618,2)</f>
        <v>0</v>
      </c>
      <c r="BL1618" s="25" t="s">
        <v>282</v>
      </c>
      <c r="BM1618" s="25" t="s">
        <v>2396</v>
      </c>
    </row>
    <row r="1619" spans="2:51" s="13" customFormat="1" ht="13.5">
      <c r="B1619" s="228"/>
      <c r="C1619" s="229"/>
      <c r="D1619" s="252" t="s">
        <v>192</v>
      </c>
      <c r="E1619" s="229"/>
      <c r="F1619" s="275" t="s">
        <v>2397</v>
      </c>
      <c r="G1619" s="229"/>
      <c r="H1619" s="276">
        <v>64.976</v>
      </c>
      <c r="I1619" s="233"/>
      <c r="J1619" s="229"/>
      <c r="K1619" s="229"/>
      <c r="L1619" s="234"/>
      <c r="M1619" s="235"/>
      <c r="N1619" s="236"/>
      <c r="O1619" s="236"/>
      <c r="P1619" s="236"/>
      <c r="Q1619" s="236"/>
      <c r="R1619" s="236"/>
      <c r="S1619" s="236"/>
      <c r="T1619" s="237"/>
      <c r="AT1619" s="238" t="s">
        <v>192</v>
      </c>
      <c r="AU1619" s="238" t="s">
        <v>89</v>
      </c>
      <c r="AV1619" s="13" t="s">
        <v>89</v>
      </c>
      <c r="AW1619" s="13" t="s">
        <v>6</v>
      </c>
      <c r="AX1619" s="13" t="s">
        <v>85</v>
      </c>
      <c r="AY1619" s="238" t="s">
        <v>183</v>
      </c>
    </row>
    <row r="1620" spans="2:65" s="1" customFormat="1" ht="25.5" customHeight="1">
      <c r="B1620" s="43"/>
      <c r="C1620" s="265" t="s">
        <v>2398</v>
      </c>
      <c r="D1620" s="265" t="s">
        <v>418</v>
      </c>
      <c r="E1620" s="266" t="s">
        <v>2399</v>
      </c>
      <c r="F1620" s="267" t="s">
        <v>2400</v>
      </c>
      <c r="G1620" s="268" t="s">
        <v>291</v>
      </c>
      <c r="H1620" s="269">
        <v>119.62</v>
      </c>
      <c r="I1620" s="270"/>
      <c r="J1620" s="271">
        <f>ROUND(I1620*H1620,2)</f>
        <v>0</v>
      </c>
      <c r="K1620" s="267" t="s">
        <v>34</v>
      </c>
      <c r="L1620" s="272"/>
      <c r="M1620" s="273" t="s">
        <v>34</v>
      </c>
      <c r="N1620" s="274" t="s">
        <v>49</v>
      </c>
      <c r="O1620" s="44"/>
      <c r="P1620" s="213">
        <f>O1620*H1620</f>
        <v>0</v>
      </c>
      <c r="Q1620" s="213">
        <v>0.0192</v>
      </c>
      <c r="R1620" s="213">
        <f>Q1620*H1620</f>
        <v>2.296704</v>
      </c>
      <c r="S1620" s="213">
        <v>0</v>
      </c>
      <c r="T1620" s="214">
        <f>S1620*H1620</f>
        <v>0</v>
      </c>
      <c r="AR1620" s="25" t="s">
        <v>388</v>
      </c>
      <c r="AT1620" s="25" t="s">
        <v>418</v>
      </c>
      <c r="AU1620" s="25" t="s">
        <v>89</v>
      </c>
      <c r="AY1620" s="25" t="s">
        <v>183</v>
      </c>
      <c r="BE1620" s="215">
        <f>IF(N1620="základní",J1620,0)</f>
        <v>0</v>
      </c>
      <c r="BF1620" s="215">
        <f>IF(N1620="snížená",J1620,0)</f>
        <v>0</v>
      </c>
      <c r="BG1620" s="215">
        <f>IF(N1620="zákl. přenesená",J1620,0)</f>
        <v>0</v>
      </c>
      <c r="BH1620" s="215">
        <f>IF(N1620="sníž. přenesená",J1620,0)</f>
        <v>0</v>
      </c>
      <c r="BI1620" s="215">
        <f>IF(N1620="nulová",J1620,0)</f>
        <v>0</v>
      </c>
      <c r="BJ1620" s="25" t="s">
        <v>85</v>
      </c>
      <c r="BK1620" s="215">
        <f>ROUND(I1620*H1620,2)</f>
        <v>0</v>
      </c>
      <c r="BL1620" s="25" t="s">
        <v>282</v>
      </c>
      <c r="BM1620" s="25" t="s">
        <v>2401</v>
      </c>
    </row>
    <row r="1621" spans="2:51" s="13" customFormat="1" ht="13.5">
      <c r="B1621" s="228"/>
      <c r="C1621" s="229"/>
      <c r="D1621" s="252" t="s">
        <v>192</v>
      </c>
      <c r="E1621" s="229"/>
      <c r="F1621" s="275" t="s">
        <v>2402</v>
      </c>
      <c r="G1621" s="229"/>
      <c r="H1621" s="276">
        <v>119.62</v>
      </c>
      <c r="I1621" s="233"/>
      <c r="J1621" s="229"/>
      <c r="K1621" s="229"/>
      <c r="L1621" s="234"/>
      <c r="M1621" s="235"/>
      <c r="N1621" s="236"/>
      <c r="O1621" s="236"/>
      <c r="P1621" s="236"/>
      <c r="Q1621" s="236"/>
      <c r="R1621" s="236"/>
      <c r="S1621" s="236"/>
      <c r="T1621" s="237"/>
      <c r="AT1621" s="238" t="s">
        <v>192</v>
      </c>
      <c r="AU1621" s="238" t="s">
        <v>89</v>
      </c>
      <c r="AV1621" s="13" t="s">
        <v>89</v>
      </c>
      <c r="AW1621" s="13" t="s">
        <v>6</v>
      </c>
      <c r="AX1621" s="13" t="s">
        <v>85</v>
      </c>
      <c r="AY1621" s="238" t="s">
        <v>183</v>
      </c>
    </row>
    <row r="1622" spans="2:65" s="1" customFormat="1" ht="25.5" customHeight="1">
      <c r="B1622" s="43"/>
      <c r="C1622" s="204" t="s">
        <v>2403</v>
      </c>
      <c r="D1622" s="204" t="s">
        <v>185</v>
      </c>
      <c r="E1622" s="205" t="s">
        <v>2404</v>
      </c>
      <c r="F1622" s="206" t="s">
        <v>2405</v>
      </c>
      <c r="G1622" s="207" t="s">
        <v>291</v>
      </c>
      <c r="H1622" s="208">
        <v>56.547</v>
      </c>
      <c r="I1622" s="209"/>
      <c r="J1622" s="210">
        <f>ROUND(I1622*H1622,2)</f>
        <v>0</v>
      </c>
      <c r="K1622" s="206" t="s">
        <v>189</v>
      </c>
      <c r="L1622" s="63"/>
      <c r="M1622" s="211" t="s">
        <v>34</v>
      </c>
      <c r="N1622" s="212" t="s">
        <v>49</v>
      </c>
      <c r="O1622" s="44"/>
      <c r="P1622" s="213">
        <f>O1622*H1622</f>
        <v>0</v>
      </c>
      <c r="Q1622" s="213">
        <v>0</v>
      </c>
      <c r="R1622" s="213">
        <f>Q1622*H1622</f>
        <v>0</v>
      </c>
      <c r="S1622" s="213">
        <v>0</v>
      </c>
      <c r="T1622" s="214">
        <f>S1622*H1622</f>
        <v>0</v>
      </c>
      <c r="AR1622" s="25" t="s">
        <v>282</v>
      </c>
      <c r="AT1622" s="25" t="s">
        <v>185</v>
      </c>
      <c r="AU1622" s="25" t="s">
        <v>89</v>
      </c>
      <c r="AY1622" s="25" t="s">
        <v>183</v>
      </c>
      <c r="BE1622" s="215">
        <f>IF(N1622="základní",J1622,0)</f>
        <v>0</v>
      </c>
      <c r="BF1622" s="215">
        <f>IF(N1622="snížená",J1622,0)</f>
        <v>0</v>
      </c>
      <c r="BG1622" s="215">
        <f>IF(N1622="zákl. přenesená",J1622,0)</f>
        <v>0</v>
      </c>
      <c r="BH1622" s="215">
        <f>IF(N1622="sníž. přenesená",J1622,0)</f>
        <v>0</v>
      </c>
      <c r="BI1622" s="215">
        <f>IF(N1622="nulová",J1622,0)</f>
        <v>0</v>
      </c>
      <c r="BJ1622" s="25" t="s">
        <v>85</v>
      </c>
      <c r="BK1622" s="215">
        <f>ROUND(I1622*H1622,2)</f>
        <v>0</v>
      </c>
      <c r="BL1622" s="25" t="s">
        <v>282</v>
      </c>
      <c r="BM1622" s="25" t="s">
        <v>2406</v>
      </c>
    </row>
    <row r="1623" spans="2:51" s="12" customFormat="1" ht="13.5">
      <c r="B1623" s="216"/>
      <c r="C1623" s="217"/>
      <c r="D1623" s="218" t="s">
        <v>192</v>
      </c>
      <c r="E1623" s="219" t="s">
        <v>34</v>
      </c>
      <c r="F1623" s="220" t="s">
        <v>2368</v>
      </c>
      <c r="G1623" s="217"/>
      <c r="H1623" s="221" t="s">
        <v>34</v>
      </c>
      <c r="I1623" s="222"/>
      <c r="J1623" s="217"/>
      <c r="K1623" s="217"/>
      <c r="L1623" s="223"/>
      <c r="M1623" s="224"/>
      <c r="N1623" s="225"/>
      <c r="O1623" s="225"/>
      <c r="P1623" s="225"/>
      <c r="Q1623" s="225"/>
      <c r="R1623" s="225"/>
      <c r="S1623" s="225"/>
      <c r="T1623" s="226"/>
      <c r="AT1623" s="227" t="s">
        <v>192</v>
      </c>
      <c r="AU1623" s="227" t="s">
        <v>89</v>
      </c>
      <c r="AV1623" s="12" t="s">
        <v>85</v>
      </c>
      <c r="AW1623" s="12" t="s">
        <v>41</v>
      </c>
      <c r="AX1623" s="12" t="s">
        <v>78</v>
      </c>
      <c r="AY1623" s="227" t="s">
        <v>183</v>
      </c>
    </row>
    <row r="1624" spans="2:51" s="13" customFormat="1" ht="13.5">
      <c r="B1624" s="228"/>
      <c r="C1624" s="229"/>
      <c r="D1624" s="218" t="s">
        <v>192</v>
      </c>
      <c r="E1624" s="230" t="s">
        <v>34</v>
      </c>
      <c r="F1624" s="231" t="s">
        <v>2369</v>
      </c>
      <c r="G1624" s="229"/>
      <c r="H1624" s="232">
        <v>4.788</v>
      </c>
      <c r="I1624" s="233"/>
      <c r="J1624" s="229"/>
      <c r="K1624" s="229"/>
      <c r="L1624" s="234"/>
      <c r="M1624" s="235"/>
      <c r="N1624" s="236"/>
      <c r="O1624" s="236"/>
      <c r="P1624" s="236"/>
      <c r="Q1624" s="236"/>
      <c r="R1624" s="236"/>
      <c r="S1624" s="236"/>
      <c r="T1624" s="237"/>
      <c r="AT1624" s="238" t="s">
        <v>192</v>
      </c>
      <c r="AU1624" s="238" t="s">
        <v>89</v>
      </c>
      <c r="AV1624" s="13" t="s">
        <v>89</v>
      </c>
      <c r="AW1624" s="13" t="s">
        <v>41</v>
      </c>
      <c r="AX1624" s="13" t="s">
        <v>78</v>
      </c>
      <c r="AY1624" s="238" t="s">
        <v>183</v>
      </c>
    </row>
    <row r="1625" spans="2:51" s="13" customFormat="1" ht="13.5">
      <c r="B1625" s="228"/>
      <c r="C1625" s="229"/>
      <c r="D1625" s="218" t="s">
        <v>192</v>
      </c>
      <c r="E1625" s="230" t="s">
        <v>34</v>
      </c>
      <c r="F1625" s="231" t="s">
        <v>2370</v>
      </c>
      <c r="G1625" s="229"/>
      <c r="H1625" s="232">
        <v>4.395</v>
      </c>
      <c r="I1625" s="233"/>
      <c r="J1625" s="229"/>
      <c r="K1625" s="229"/>
      <c r="L1625" s="234"/>
      <c r="M1625" s="235"/>
      <c r="N1625" s="236"/>
      <c r="O1625" s="236"/>
      <c r="P1625" s="236"/>
      <c r="Q1625" s="236"/>
      <c r="R1625" s="236"/>
      <c r="S1625" s="236"/>
      <c r="T1625" s="237"/>
      <c r="AT1625" s="238" t="s">
        <v>192</v>
      </c>
      <c r="AU1625" s="238" t="s">
        <v>89</v>
      </c>
      <c r="AV1625" s="13" t="s">
        <v>89</v>
      </c>
      <c r="AW1625" s="13" t="s">
        <v>41</v>
      </c>
      <c r="AX1625" s="13" t="s">
        <v>78</v>
      </c>
      <c r="AY1625" s="238" t="s">
        <v>183</v>
      </c>
    </row>
    <row r="1626" spans="2:51" s="13" customFormat="1" ht="13.5">
      <c r="B1626" s="228"/>
      <c r="C1626" s="229"/>
      <c r="D1626" s="218" t="s">
        <v>192</v>
      </c>
      <c r="E1626" s="230" t="s">
        <v>34</v>
      </c>
      <c r="F1626" s="231" t="s">
        <v>2371</v>
      </c>
      <c r="G1626" s="229"/>
      <c r="H1626" s="232">
        <v>4.56</v>
      </c>
      <c r="I1626" s="233"/>
      <c r="J1626" s="229"/>
      <c r="K1626" s="229"/>
      <c r="L1626" s="234"/>
      <c r="M1626" s="235"/>
      <c r="N1626" s="236"/>
      <c r="O1626" s="236"/>
      <c r="P1626" s="236"/>
      <c r="Q1626" s="236"/>
      <c r="R1626" s="236"/>
      <c r="S1626" s="236"/>
      <c r="T1626" s="237"/>
      <c r="AT1626" s="238" t="s">
        <v>192</v>
      </c>
      <c r="AU1626" s="238" t="s">
        <v>89</v>
      </c>
      <c r="AV1626" s="13" t="s">
        <v>89</v>
      </c>
      <c r="AW1626" s="13" t="s">
        <v>41</v>
      </c>
      <c r="AX1626" s="13" t="s">
        <v>78</v>
      </c>
      <c r="AY1626" s="238" t="s">
        <v>183</v>
      </c>
    </row>
    <row r="1627" spans="2:51" s="13" customFormat="1" ht="13.5">
      <c r="B1627" s="228"/>
      <c r="C1627" s="229"/>
      <c r="D1627" s="218" t="s">
        <v>192</v>
      </c>
      <c r="E1627" s="230" t="s">
        <v>34</v>
      </c>
      <c r="F1627" s="231" t="s">
        <v>2372</v>
      </c>
      <c r="G1627" s="229"/>
      <c r="H1627" s="232">
        <v>4.788</v>
      </c>
      <c r="I1627" s="233"/>
      <c r="J1627" s="229"/>
      <c r="K1627" s="229"/>
      <c r="L1627" s="234"/>
      <c r="M1627" s="235"/>
      <c r="N1627" s="236"/>
      <c r="O1627" s="236"/>
      <c r="P1627" s="236"/>
      <c r="Q1627" s="236"/>
      <c r="R1627" s="236"/>
      <c r="S1627" s="236"/>
      <c r="T1627" s="237"/>
      <c r="AT1627" s="238" t="s">
        <v>192</v>
      </c>
      <c r="AU1627" s="238" t="s">
        <v>89</v>
      </c>
      <c r="AV1627" s="13" t="s">
        <v>89</v>
      </c>
      <c r="AW1627" s="13" t="s">
        <v>41</v>
      </c>
      <c r="AX1627" s="13" t="s">
        <v>78</v>
      </c>
      <c r="AY1627" s="238" t="s">
        <v>183</v>
      </c>
    </row>
    <row r="1628" spans="2:51" s="13" customFormat="1" ht="13.5">
      <c r="B1628" s="228"/>
      <c r="C1628" s="229"/>
      <c r="D1628" s="218" t="s">
        <v>192</v>
      </c>
      <c r="E1628" s="230" t="s">
        <v>34</v>
      </c>
      <c r="F1628" s="231" t="s">
        <v>2373</v>
      </c>
      <c r="G1628" s="229"/>
      <c r="H1628" s="232">
        <v>9.413</v>
      </c>
      <c r="I1628" s="233"/>
      <c r="J1628" s="229"/>
      <c r="K1628" s="229"/>
      <c r="L1628" s="234"/>
      <c r="M1628" s="235"/>
      <c r="N1628" s="236"/>
      <c r="O1628" s="236"/>
      <c r="P1628" s="236"/>
      <c r="Q1628" s="236"/>
      <c r="R1628" s="236"/>
      <c r="S1628" s="236"/>
      <c r="T1628" s="237"/>
      <c r="AT1628" s="238" t="s">
        <v>192</v>
      </c>
      <c r="AU1628" s="238" t="s">
        <v>89</v>
      </c>
      <c r="AV1628" s="13" t="s">
        <v>89</v>
      </c>
      <c r="AW1628" s="13" t="s">
        <v>41</v>
      </c>
      <c r="AX1628" s="13" t="s">
        <v>78</v>
      </c>
      <c r="AY1628" s="238" t="s">
        <v>183</v>
      </c>
    </row>
    <row r="1629" spans="2:51" s="13" customFormat="1" ht="13.5">
      <c r="B1629" s="228"/>
      <c r="C1629" s="229"/>
      <c r="D1629" s="218" t="s">
        <v>192</v>
      </c>
      <c r="E1629" s="230" t="s">
        <v>34</v>
      </c>
      <c r="F1629" s="231" t="s">
        <v>2374</v>
      </c>
      <c r="G1629" s="229"/>
      <c r="H1629" s="232">
        <v>4.155</v>
      </c>
      <c r="I1629" s="233"/>
      <c r="J1629" s="229"/>
      <c r="K1629" s="229"/>
      <c r="L1629" s="234"/>
      <c r="M1629" s="235"/>
      <c r="N1629" s="236"/>
      <c r="O1629" s="236"/>
      <c r="P1629" s="236"/>
      <c r="Q1629" s="236"/>
      <c r="R1629" s="236"/>
      <c r="S1629" s="236"/>
      <c r="T1629" s="237"/>
      <c r="AT1629" s="238" t="s">
        <v>192</v>
      </c>
      <c r="AU1629" s="238" t="s">
        <v>89</v>
      </c>
      <c r="AV1629" s="13" t="s">
        <v>89</v>
      </c>
      <c r="AW1629" s="13" t="s">
        <v>41</v>
      </c>
      <c r="AX1629" s="13" t="s">
        <v>78</v>
      </c>
      <c r="AY1629" s="238" t="s">
        <v>183</v>
      </c>
    </row>
    <row r="1630" spans="2:51" s="13" customFormat="1" ht="13.5">
      <c r="B1630" s="228"/>
      <c r="C1630" s="229"/>
      <c r="D1630" s="218" t="s">
        <v>192</v>
      </c>
      <c r="E1630" s="230" t="s">
        <v>34</v>
      </c>
      <c r="F1630" s="231" t="s">
        <v>2375</v>
      </c>
      <c r="G1630" s="229"/>
      <c r="H1630" s="232">
        <v>0.915</v>
      </c>
      <c r="I1630" s="233"/>
      <c r="J1630" s="229"/>
      <c r="K1630" s="229"/>
      <c r="L1630" s="234"/>
      <c r="M1630" s="235"/>
      <c r="N1630" s="236"/>
      <c r="O1630" s="236"/>
      <c r="P1630" s="236"/>
      <c r="Q1630" s="236"/>
      <c r="R1630" s="236"/>
      <c r="S1630" s="236"/>
      <c r="T1630" s="237"/>
      <c r="AT1630" s="238" t="s">
        <v>192</v>
      </c>
      <c r="AU1630" s="238" t="s">
        <v>89</v>
      </c>
      <c r="AV1630" s="13" t="s">
        <v>89</v>
      </c>
      <c r="AW1630" s="13" t="s">
        <v>41</v>
      </c>
      <c r="AX1630" s="13" t="s">
        <v>78</v>
      </c>
      <c r="AY1630" s="238" t="s">
        <v>183</v>
      </c>
    </row>
    <row r="1631" spans="2:51" s="14" customFormat="1" ht="13.5">
      <c r="B1631" s="239"/>
      <c r="C1631" s="240"/>
      <c r="D1631" s="218" t="s">
        <v>192</v>
      </c>
      <c r="E1631" s="241" t="s">
        <v>34</v>
      </c>
      <c r="F1631" s="242" t="s">
        <v>195</v>
      </c>
      <c r="G1631" s="240"/>
      <c r="H1631" s="243">
        <v>33.014</v>
      </c>
      <c r="I1631" s="244"/>
      <c r="J1631" s="240"/>
      <c r="K1631" s="240"/>
      <c r="L1631" s="245"/>
      <c r="M1631" s="246"/>
      <c r="N1631" s="247"/>
      <c r="O1631" s="247"/>
      <c r="P1631" s="247"/>
      <c r="Q1631" s="247"/>
      <c r="R1631" s="247"/>
      <c r="S1631" s="247"/>
      <c r="T1631" s="248"/>
      <c r="AT1631" s="249" t="s">
        <v>192</v>
      </c>
      <c r="AU1631" s="249" t="s">
        <v>89</v>
      </c>
      <c r="AV1631" s="14" t="s">
        <v>196</v>
      </c>
      <c r="AW1631" s="14" t="s">
        <v>41</v>
      </c>
      <c r="AX1631" s="14" t="s">
        <v>78</v>
      </c>
      <c r="AY1631" s="249" t="s">
        <v>183</v>
      </c>
    </row>
    <row r="1632" spans="2:51" s="12" customFormat="1" ht="13.5">
      <c r="B1632" s="216"/>
      <c r="C1632" s="217"/>
      <c r="D1632" s="218" t="s">
        <v>192</v>
      </c>
      <c r="E1632" s="219" t="s">
        <v>34</v>
      </c>
      <c r="F1632" s="220" t="s">
        <v>2376</v>
      </c>
      <c r="G1632" s="217"/>
      <c r="H1632" s="221" t="s">
        <v>34</v>
      </c>
      <c r="I1632" s="222"/>
      <c r="J1632" s="217"/>
      <c r="K1632" s="217"/>
      <c r="L1632" s="223"/>
      <c r="M1632" s="224"/>
      <c r="N1632" s="225"/>
      <c r="O1632" s="225"/>
      <c r="P1632" s="225"/>
      <c r="Q1632" s="225"/>
      <c r="R1632" s="225"/>
      <c r="S1632" s="225"/>
      <c r="T1632" s="226"/>
      <c r="AT1632" s="227" t="s">
        <v>192</v>
      </c>
      <c r="AU1632" s="227" t="s">
        <v>89</v>
      </c>
      <c r="AV1632" s="12" t="s">
        <v>85</v>
      </c>
      <c r="AW1632" s="12" t="s">
        <v>41</v>
      </c>
      <c r="AX1632" s="12" t="s">
        <v>78</v>
      </c>
      <c r="AY1632" s="227" t="s">
        <v>183</v>
      </c>
    </row>
    <row r="1633" spans="2:51" s="13" customFormat="1" ht="13.5">
      <c r="B1633" s="228"/>
      <c r="C1633" s="229"/>
      <c r="D1633" s="218" t="s">
        <v>192</v>
      </c>
      <c r="E1633" s="230" t="s">
        <v>34</v>
      </c>
      <c r="F1633" s="231" t="s">
        <v>2378</v>
      </c>
      <c r="G1633" s="229"/>
      <c r="H1633" s="232">
        <v>3.063</v>
      </c>
      <c r="I1633" s="233"/>
      <c r="J1633" s="229"/>
      <c r="K1633" s="229"/>
      <c r="L1633" s="234"/>
      <c r="M1633" s="235"/>
      <c r="N1633" s="236"/>
      <c r="O1633" s="236"/>
      <c r="P1633" s="236"/>
      <c r="Q1633" s="236"/>
      <c r="R1633" s="236"/>
      <c r="S1633" s="236"/>
      <c r="T1633" s="237"/>
      <c r="AT1633" s="238" t="s">
        <v>192</v>
      </c>
      <c r="AU1633" s="238" t="s">
        <v>89</v>
      </c>
      <c r="AV1633" s="13" t="s">
        <v>89</v>
      </c>
      <c r="AW1633" s="13" t="s">
        <v>41</v>
      </c>
      <c r="AX1633" s="13" t="s">
        <v>78</v>
      </c>
      <c r="AY1633" s="238" t="s">
        <v>183</v>
      </c>
    </row>
    <row r="1634" spans="2:51" s="14" customFormat="1" ht="13.5">
      <c r="B1634" s="239"/>
      <c r="C1634" s="240"/>
      <c r="D1634" s="218" t="s">
        <v>192</v>
      </c>
      <c r="E1634" s="241" t="s">
        <v>34</v>
      </c>
      <c r="F1634" s="242" t="s">
        <v>195</v>
      </c>
      <c r="G1634" s="240"/>
      <c r="H1634" s="243">
        <v>3.063</v>
      </c>
      <c r="I1634" s="244"/>
      <c r="J1634" s="240"/>
      <c r="K1634" s="240"/>
      <c r="L1634" s="245"/>
      <c r="M1634" s="246"/>
      <c r="N1634" s="247"/>
      <c r="O1634" s="247"/>
      <c r="P1634" s="247"/>
      <c r="Q1634" s="247"/>
      <c r="R1634" s="247"/>
      <c r="S1634" s="247"/>
      <c r="T1634" s="248"/>
      <c r="AT1634" s="249" t="s">
        <v>192</v>
      </c>
      <c r="AU1634" s="249" t="s">
        <v>89</v>
      </c>
      <c r="AV1634" s="14" t="s">
        <v>196</v>
      </c>
      <c r="AW1634" s="14" t="s">
        <v>41</v>
      </c>
      <c r="AX1634" s="14" t="s">
        <v>78</v>
      </c>
      <c r="AY1634" s="249" t="s">
        <v>183</v>
      </c>
    </row>
    <row r="1635" spans="2:51" s="12" customFormat="1" ht="13.5">
      <c r="B1635" s="216"/>
      <c r="C1635" s="217"/>
      <c r="D1635" s="218" t="s">
        <v>192</v>
      </c>
      <c r="E1635" s="219" t="s">
        <v>34</v>
      </c>
      <c r="F1635" s="220" t="s">
        <v>2379</v>
      </c>
      <c r="G1635" s="217"/>
      <c r="H1635" s="221" t="s">
        <v>34</v>
      </c>
      <c r="I1635" s="222"/>
      <c r="J1635" s="217"/>
      <c r="K1635" s="217"/>
      <c r="L1635" s="223"/>
      <c r="M1635" s="224"/>
      <c r="N1635" s="225"/>
      <c r="O1635" s="225"/>
      <c r="P1635" s="225"/>
      <c r="Q1635" s="225"/>
      <c r="R1635" s="225"/>
      <c r="S1635" s="225"/>
      <c r="T1635" s="226"/>
      <c r="AT1635" s="227" t="s">
        <v>192</v>
      </c>
      <c r="AU1635" s="227" t="s">
        <v>89</v>
      </c>
      <c r="AV1635" s="12" t="s">
        <v>85</v>
      </c>
      <c r="AW1635" s="12" t="s">
        <v>41</v>
      </c>
      <c r="AX1635" s="12" t="s">
        <v>78</v>
      </c>
      <c r="AY1635" s="227" t="s">
        <v>183</v>
      </c>
    </row>
    <row r="1636" spans="2:51" s="13" customFormat="1" ht="13.5">
      <c r="B1636" s="228"/>
      <c r="C1636" s="229"/>
      <c r="D1636" s="218" t="s">
        <v>192</v>
      </c>
      <c r="E1636" s="230" t="s">
        <v>34</v>
      </c>
      <c r="F1636" s="231" t="s">
        <v>2380</v>
      </c>
      <c r="G1636" s="229"/>
      <c r="H1636" s="232">
        <v>4.145</v>
      </c>
      <c r="I1636" s="233"/>
      <c r="J1636" s="229"/>
      <c r="K1636" s="229"/>
      <c r="L1636" s="234"/>
      <c r="M1636" s="235"/>
      <c r="N1636" s="236"/>
      <c r="O1636" s="236"/>
      <c r="P1636" s="236"/>
      <c r="Q1636" s="236"/>
      <c r="R1636" s="236"/>
      <c r="S1636" s="236"/>
      <c r="T1636" s="237"/>
      <c r="AT1636" s="238" t="s">
        <v>192</v>
      </c>
      <c r="AU1636" s="238" t="s">
        <v>89</v>
      </c>
      <c r="AV1636" s="13" t="s">
        <v>89</v>
      </c>
      <c r="AW1636" s="13" t="s">
        <v>41</v>
      </c>
      <c r="AX1636" s="13" t="s">
        <v>78</v>
      </c>
      <c r="AY1636" s="238" t="s">
        <v>183</v>
      </c>
    </row>
    <row r="1637" spans="2:51" s="13" customFormat="1" ht="13.5">
      <c r="B1637" s="228"/>
      <c r="C1637" s="229"/>
      <c r="D1637" s="218" t="s">
        <v>192</v>
      </c>
      <c r="E1637" s="230" t="s">
        <v>34</v>
      </c>
      <c r="F1637" s="231" t="s">
        <v>2381</v>
      </c>
      <c r="G1637" s="229"/>
      <c r="H1637" s="232">
        <v>1.33</v>
      </c>
      <c r="I1637" s="233"/>
      <c r="J1637" s="229"/>
      <c r="K1637" s="229"/>
      <c r="L1637" s="234"/>
      <c r="M1637" s="235"/>
      <c r="N1637" s="236"/>
      <c r="O1637" s="236"/>
      <c r="P1637" s="236"/>
      <c r="Q1637" s="236"/>
      <c r="R1637" s="236"/>
      <c r="S1637" s="236"/>
      <c r="T1637" s="237"/>
      <c r="AT1637" s="238" t="s">
        <v>192</v>
      </c>
      <c r="AU1637" s="238" t="s">
        <v>89</v>
      </c>
      <c r="AV1637" s="13" t="s">
        <v>89</v>
      </c>
      <c r="AW1637" s="13" t="s">
        <v>41</v>
      </c>
      <c r="AX1637" s="13" t="s">
        <v>78</v>
      </c>
      <c r="AY1637" s="238" t="s">
        <v>183</v>
      </c>
    </row>
    <row r="1638" spans="2:51" s="13" customFormat="1" ht="13.5">
      <c r="B1638" s="228"/>
      <c r="C1638" s="229"/>
      <c r="D1638" s="218" t="s">
        <v>192</v>
      </c>
      <c r="E1638" s="230" t="s">
        <v>34</v>
      </c>
      <c r="F1638" s="231" t="s">
        <v>2382</v>
      </c>
      <c r="G1638" s="229"/>
      <c r="H1638" s="232">
        <v>3.36</v>
      </c>
      <c r="I1638" s="233"/>
      <c r="J1638" s="229"/>
      <c r="K1638" s="229"/>
      <c r="L1638" s="234"/>
      <c r="M1638" s="235"/>
      <c r="N1638" s="236"/>
      <c r="O1638" s="236"/>
      <c r="P1638" s="236"/>
      <c r="Q1638" s="236"/>
      <c r="R1638" s="236"/>
      <c r="S1638" s="236"/>
      <c r="T1638" s="237"/>
      <c r="AT1638" s="238" t="s">
        <v>192</v>
      </c>
      <c r="AU1638" s="238" t="s">
        <v>89</v>
      </c>
      <c r="AV1638" s="13" t="s">
        <v>89</v>
      </c>
      <c r="AW1638" s="13" t="s">
        <v>41</v>
      </c>
      <c r="AX1638" s="13" t="s">
        <v>78</v>
      </c>
      <c r="AY1638" s="238" t="s">
        <v>183</v>
      </c>
    </row>
    <row r="1639" spans="2:51" s="13" customFormat="1" ht="13.5">
      <c r="B1639" s="228"/>
      <c r="C1639" s="229"/>
      <c r="D1639" s="218" t="s">
        <v>192</v>
      </c>
      <c r="E1639" s="230" t="s">
        <v>34</v>
      </c>
      <c r="F1639" s="231" t="s">
        <v>2383</v>
      </c>
      <c r="G1639" s="229"/>
      <c r="H1639" s="232">
        <v>0.825</v>
      </c>
      <c r="I1639" s="233"/>
      <c r="J1639" s="229"/>
      <c r="K1639" s="229"/>
      <c r="L1639" s="234"/>
      <c r="M1639" s="235"/>
      <c r="N1639" s="236"/>
      <c r="O1639" s="236"/>
      <c r="P1639" s="236"/>
      <c r="Q1639" s="236"/>
      <c r="R1639" s="236"/>
      <c r="S1639" s="236"/>
      <c r="T1639" s="237"/>
      <c r="AT1639" s="238" t="s">
        <v>192</v>
      </c>
      <c r="AU1639" s="238" t="s">
        <v>89</v>
      </c>
      <c r="AV1639" s="13" t="s">
        <v>89</v>
      </c>
      <c r="AW1639" s="13" t="s">
        <v>41</v>
      </c>
      <c r="AX1639" s="13" t="s">
        <v>78</v>
      </c>
      <c r="AY1639" s="238" t="s">
        <v>183</v>
      </c>
    </row>
    <row r="1640" spans="2:51" s="13" customFormat="1" ht="13.5">
      <c r="B1640" s="228"/>
      <c r="C1640" s="229"/>
      <c r="D1640" s="218" t="s">
        <v>192</v>
      </c>
      <c r="E1640" s="230" t="s">
        <v>34</v>
      </c>
      <c r="F1640" s="231" t="s">
        <v>2384</v>
      </c>
      <c r="G1640" s="229"/>
      <c r="H1640" s="232">
        <v>6.96</v>
      </c>
      <c r="I1640" s="233"/>
      <c r="J1640" s="229"/>
      <c r="K1640" s="229"/>
      <c r="L1640" s="234"/>
      <c r="M1640" s="235"/>
      <c r="N1640" s="236"/>
      <c r="O1640" s="236"/>
      <c r="P1640" s="236"/>
      <c r="Q1640" s="236"/>
      <c r="R1640" s="236"/>
      <c r="S1640" s="236"/>
      <c r="T1640" s="237"/>
      <c r="AT1640" s="238" t="s">
        <v>192</v>
      </c>
      <c r="AU1640" s="238" t="s">
        <v>89</v>
      </c>
      <c r="AV1640" s="13" t="s">
        <v>89</v>
      </c>
      <c r="AW1640" s="13" t="s">
        <v>41</v>
      </c>
      <c r="AX1640" s="13" t="s">
        <v>78</v>
      </c>
      <c r="AY1640" s="238" t="s">
        <v>183</v>
      </c>
    </row>
    <row r="1641" spans="2:51" s="13" customFormat="1" ht="13.5">
      <c r="B1641" s="228"/>
      <c r="C1641" s="229"/>
      <c r="D1641" s="218" t="s">
        <v>192</v>
      </c>
      <c r="E1641" s="230" t="s">
        <v>34</v>
      </c>
      <c r="F1641" s="231" t="s">
        <v>2386</v>
      </c>
      <c r="G1641" s="229"/>
      <c r="H1641" s="232">
        <v>2.545</v>
      </c>
      <c r="I1641" s="233"/>
      <c r="J1641" s="229"/>
      <c r="K1641" s="229"/>
      <c r="L1641" s="234"/>
      <c r="M1641" s="235"/>
      <c r="N1641" s="236"/>
      <c r="O1641" s="236"/>
      <c r="P1641" s="236"/>
      <c r="Q1641" s="236"/>
      <c r="R1641" s="236"/>
      <c r="S1641" s="236"/>
      <c r="T1641" s="237"/>
      <c r="AT1641" s="238" t="s">
        <v>192</v>
      </c>
      <c r="AU1641" s="238" t="s">
        <v>89</v>
      </c>
      <c r="AV1641" s="13" t="s">
        <v>89</v>
      </c>
      <c r="AW1641" s="13" t="s">
        <v>41</v>
      </c>
      <c r="AX1641" s="13" t="s">
        <v>78</v>
      </c>
      <c r="AY1641" s="238" t="s">
        <v>183</v>
      </c>
    </row>
    <row r="1642" spans="2:51" s="13" customFormat="1" ht="13.5">
      <c r="B1642" s="228"/>
      <c r="C1642" s="229"/>
      <c r="D1642" s="218" t="s">
        <v>192</v>
      </c>
      <c r="E1642" s="230" t="s">
        <v>34</v>
      </c>
      <c r="F1642" s="231" t="s">
        <v>2387</v>
      </c>
      <c r="G1642" s="229"/>
      <c r="H1642" s="232">
        <v>1.305</v>
      </c>
      <c r="I1642" s="233"/>
      <c r="J1642" s="229"/>
      <c r="K1642" s="229"/>
      <c r="L1642" s="234"/>
      <c r="M1642" s="235"/>
      <c r="N1642" s="236"/>
      <c r="O1642" s="236"/>
      <c r="P1642" s="236"/>
      <c r="Q1642" s="236"/>
      <c r="R1642" s="236"/>
      <c r="S1642" s="236"/>
      <c r="T1642" s="237"/>
      <c r="AT1642" s="238" t="s">
        <v>192</v>
      </c>
      <c r="AU1642" s="238" t="s">
        <v>89</v>
      </c>
      <c r="AV1642" s="13" t="s">
        <v>89</v>
      </c>
      <c r="AW1642" s="13" t="s">
        <v>41</v>
      </c>
      <c r="AX1642" s="13" t="s">
        <v>78</v>
      </c>
      <c r="AY1642" s="238" t="s">
        <v>183</v>
      </c>
    </row>
    <row r="1643" spans="2:51" s="14" customFormat="1" ht="13.5">
      <c r="B1643" s="239"/>
      <c r="C1643" s="240"/>
      <c r="D1643" s="218" t="s">
        <v>192</v>
      </c>
      <c r="E1643" s="241" t="s">
        <v>34</v>
      </c>
      <c r="F1643" s="242" t="s">
        <v>195</v>
      </c>
      <c r="G1643" s="240"/>
      <c r="H1643" s="243">
        <v>20.47</v>
      </c>
      <c r="I1643" s="244"/>
      <c r="J1643" s="240"/>
      <c r="K1643" s="240"/>
      <c r="L1643" s="245"/>
      <c r="M1643" s="246"/>
      <c r="N1643" s="247"/>
      <c r="O1643" s="247"/>
      <c r="P1643" s="247"/>
      <c r="Q1643" s="247"/>
      <c r="R1643" s="247"/>
      <c r="S1643" s="247"/>
      <c r="T1643" s="248"/>
      <c r="AT1643" s="249" t="s">
        <v>192</v>
      </c>
      <c r="AU1643" s="249" t="s">
        <v>89</v>
      </c>
      <c r="AV1643" s="14" t="s">
        <v>196</v>
      </c>
      <c r="AW1643" s="14" t="s">
        <v>41</v>
      </c>
      <c r="AX1643" s="14" t="s">
        <v>78</v>
      </c>
      <c r="AY1643" s="249" t="s">
        <v>183</v>
      </c>
    </row>
    <row r="1644" spans="2:51" s="15" customFormat="1" ht="13.5">
      <c r="B1644" s="250"/>
      <c r="C1644" s="251"/>
      <c r="D1644" s="252" t="s">
        <v>192</v>
      </c>
      <c r="E1644" s="253" t="s">
        <v>34</v>
      </c>
      <c r="F1644" s="254" t="s">
        <v>201</v>
      </c>
      <c r="G1644" s="251"/>
      <c r="H1644" s="255">
        <v>56.547</v>
      </c>
      <c r="I1644" s="256"/>
      <c r="J1644" s="251"/>
      <c r="K1644" s="251"/>
      <c r="L1644" s="257"/>
      <c r="M1644" s="258"/>
      <c r="N1644" s="259"/>
      <c r="O1644" s="259"/>
      <c r="P1644" s="259"/>
      <c r="Q1644" s="259"/>
      <c r="R1644" s="259"/>
      <c r="S1644" s="259"/>
      <c r="T1644" s="260"/>
      <c r="AT1644" s="261" t="s">
        <v>192</v>
      </c>
      <c r="AU1644" s="261" t="s">
        <v>89</v>
      </c>
      <c r="AV1644" s="15" t="s">
        <v>190</v>
      </c>
      <c r="AW1644" s="15" t="s">
        <v>41</v>
      </c>
      <c r="AX1644" s="15" t="s">
        <v>85</v>
      </c>
      <c r="AY1644" s="261" t="s">
        <v>183</v>
      </c>
    </row>
    <row r="1645" spans="2:65" s="1" customFormat="1" ht="16.5" customHeight="1">
      <c r="B1645" s="43"/>
      <c r="C1645" s="204" t="s">
        <v>2407</v>
      </c>
      <c r="D1645" s="204" t="s">
        <v>185</v>
      </c>
      <c r="E1645" s="205" t="s">
        <v>2408</v>
      </c>
      <c r="F1645" s="206" t="s">
        <v>2409</v>
      </c>
      <c r="G1645" s="207" t="s">
        <v>291</v>
      </c>
      <c r="H1645" s="208">
        <v>172.599</v>
      </c>
      <c r="I1645" s="209"/>
      <c r="J1645" s="210">
        <f>ROUND(I1645*H1645,2)</f>
        <v>0</v>
      </c>
      <c r="K1645" s="206" t="s">
        <v>189</v>
      </c>
      <c r="L1645" s="63"/>
      <c r="M1645" s="211" t="s">
        <v>34</v>
      </c>
      <c r="N1645" s="212" t="s">
        <v>49</v>
      </c>
      <c r="O1645" s="44"/>
      <c r="P1645" s="213">
        <f>O1645*H1645</f>
        <v>0</v>
      </c>
      <c r="Q1645" s="213">
        <v>0.0003</v>
      </c>
      <c r="R1645" s="213">
        <f>Q1645*H1645</f>
        <v>0.05177969999999999</v>
      </c>
      <c r="S1645" s="213">
        <v>0</v>
      </c>
      <c r="T1645" s="214">
        <f>S1645*H1645</f>
        <v>0</v>
      </c>
      <c r="AR1645" s="25" t="s">
        <v>282</v>
      </c>
      <c r="AT1645" s="25" t="s">
        <v>185</v>
      </c>
      <c r="AU1645" s="25" t="s">
        <v>89</v>
      </c>
      <c r="AY1645" s="25" t="s">
        <v>183</v>
      </c>
      <c r="BE1645" s="215">
        <f>IF(N1645="základní",J1645,0)</f>
        <v>0</v>
      </c>
      <c r="BF1645" s="215">
        <f>IF(N1645="snížená",J1645,0)</f>
        <v>0</v>
      </c>
      <c r="BG1645" s="215">
        <f>IF(N1645="zákl. přenesená",J1645,0)</f>
        <v>0</v>
      </c>
      <c r="BH1645" s="215">
        <f>IF(N1645="sníž. přenesená",J1645,0)</f>
        <v>0</v>
      </c>
      <c r="BI1645" s="215">
        <f>IF(N1645="nulová",J1645,0)</f>
        <v>0</v>
      </c>
      <c r="BJ1645" s="25" t="s">
        <v>85</v>
      </c>
      <c r="BK1645" s="215">
        <f>ROUND(I1645*H1645,2)</f>
        <v>0</v>
      </c>
      <c r="BL1645" s="25" t="s">
        <v>282</v>
      </c>
      <c r="BM1645" s="25" t="s">
        <v>2410</v>
      </c>
    </row>
    <row r="1646" spans="2:51" s="13" customFormat="1" ht="13.5">
      <c r="B1646" s="228"/>
      <c r="C1646" s="229"/>
      <c r="D1646" s="218" t="s">
        <v>192</v>
      </c>
      <c r="E1646" s="230" t="s">
        <v>34</v>
      </c>
      <c r="F1646" s="231" t="s">
        <v>2411</v>
      </c>
      <c r="G1646" s="229"/>
      <c r="H1646" s="232">
        <v>172.599</v>
      </c>
      <c r="I1646" s="233"/>
      <c r="J1646" s="229"/>
      <c r="K1646" s="229"/>
      <c r="L1646" s="234"/>
      <c r="M1646" s="235"/>
      <c r="N1646" s="236"/>
      <c r="O1646" s="236"/>
      <c r="P1646" s="236"/>
      <c r="Q1646" s="236"/>
      <c r="R1646" s="236"/>
      <c r="S1646" s="236"/>
      <c r="T1646" s="237"/>
      <c r="AT1646" s="238" t="s">
        <v>192</v>
      </c>
      <c r="AU1646" s="238" t="s">
        <v>89</v>
      </c>
      <c r="AV1646" s="13" t="s">
        <v>89</v>
      </c>
      <c r="AW1646" s="13" t="s">
        <v>41</v>
      </c>
      <c r="AX1646" s="13" t="s">
        <v>78</v>
      </c>
      <c r="AY1646" s="238" t="s">
        <v>183</v>
      </c>
    </row>
    <row r="1647" spans="2:51" s="14" customFormat="1" ht="13.5">
      <c r="B1647" s="239"/>
      <c r="C1647" s="240"/>
      <c r="D1647" s="252" t="s">
        <v>192</v>
      </c>
      <c r="E1647" s="262" t="s">
        <v>34</v>
      </c>
      <c r="F1647" s="263" t="s">
        <v>195</v>
      </c>
      <c r="G1647" s="240"/>
      <c r="H1647" s="264">
        <v>172.599</v>
      </c>
      <c r="I1647" s="244"/>
      <c r="J1647" s="240"/>
      <c r="K1647" s="240"/>
      <c r="L1647" s="245"/>
      <c r="M1647" s="246"/>
      <c r="N1647" s="247"/>
      <c r="O1647" s="247"/>
      <c r="P1647" s="247"/>
      <c r="Q1647" s="247"/>
      <c r="R1647" s="247"/>
      <c r="S1647" s="247"/>
      <c r="T1647" s="248"/>
      <c r="AT1647" s="249" t="s">
        <v>192</v>
      </c>
      <c r="AU1647" s="249" t="s">
        <v>89</v>
      </c>
      <c r="AV1647" s="14" t="s">
        <v>196</v>
      </c>
      <c r="AW1647" s="14" t="s">
        <v>41</v>
      </c>
      <c r="AX1647" s="14" t="s">
        <v>85</v>
      </c>
      <c r="AY1647" s="249" t="s">
        <v>183</v>
      </c>
    </row>
    <row r="1648" spans="2:65" s="1" customFormat="1" ht="25.5" customHeight="1">
      <c r="B1648" s="43"/>
      <c r="C1648" s="204" t="s">
        <v>2412</v>
      </c>
      <c r="D1648" s="204" t="s">
        <v>185</v>
      </c>
      <c r="E1648" s="205" t="s">
        <v>2413</v>
      </c>
      <c r="F1648" s="206" t="s">
        <v>2414</v>
      </c>
      <c r="G1648" s="207" t="s">
        <v>465</v>
      </c>
      <c r="H1648" s="208">
        <v>9.1</v>
      </c>
      <c r="I1648" s="209"/>
      <c r="J1648" s="210">
        <f>ROUND(I1648*H1648,2)</f>
        <v>0</v>
      </c>
      <c r="K1648" s="206" t="s">
        <v>189</v>
      </c>
      <c r="L1648" s="63"/>
      <c r="M1648" s="211" t="s">
        <v>34</v>
      </c>
      <c r="N1648" s="212" t="s">
        <v>49</v>
      </c>
      <c r="O1648" s="44"/>
      <c r="P1648" s="213">
        <f>O1648*H1648</f>
        <v>0</v>
      </c>
      <c r="Q1648" s="213">
        <v>0.0002</v>
      </c>
      <c r="R1648" s="213">
        <f>Q1648*H1648</f>
        <v>0.00182</v>
      </c>
      <c r="S1648" s="213">
        <v>0</v>
      </c>
      <c r="T1648" s="214">
        <f>S1648*H1648</f>
        <v>0</v>
      </c>
      <c r="AR1648" s="25" t="s">
        <v>282</v>
      </c>
      <c r="AT1648" s="25" t="s">
        <v>185</v>
      </c>
      <c r="AU1648" s="25" t="s">
        <v>89</v>
      </c>
      <c r="AY1648" s="25" t="s">
        <v>183</v>
      </c>
      <c r="BE1648" s="215">
        <f>IF(N1648="základní",J1648,0)</f>
        <v>0</v>
      </c>
      <c r="BF1648" s="215">
        <f>IF(N1648="snížená",J1648,0)</f>
        <v>0</v>
      </c>
      <c r="BG1648" s="215">
        <f>IF(N1648="zákl. přenesená",J1648,0)</f>
        <v>0</v>
      </c>
      <c r="BH1648" s="215">
        <f>IF(N1648="sníž. přenesená",J1648,0)</f>
        <v>0</v>
      </c>
      <c r="BI1648" s="215">
        <f>IF(N1648="nulová",J1648,0)</f>
        <v>0</v>
      </c>
      <c r="BJ1648" s="25" t="s">
        <v>85</v>
      </c>
      <c r="BK1648" s="215">
        <f>ROUND(I1648*H1648,2)</f>
        <v>0</v>
      </c>
      <c r="BL1648" s="25" t="s">
        <v>282</v>
      </c>
      <c r="BM1648" s="25" t="s">
        <v>2415</v>
      </c>
    </row>
    <row r="1649" spans="2:51" s="13" customFormat="1" ht="13.5">
      <c r="B1649" s="228"/>
      <c r="C1649" s="229"/>
      <c r="D1649" s="218" t="s">
        <v>192</v>
      </c>
      <c r="E1649" s="230" t="s">
        <v>34</v>
      </c>
      <c r="F1649" s="231" t="s">
        <v>2416</v>
      </c>
      <c r="G1649" s="229"/>
      <c r="H1649" s="232">
        <v>9.1</v>
      </c>
      <c r="I1649" s="233"/>
      <c r="J1649" s="229"/>
      <c r="K1649" s="229"/>
      <c r="L1649" s="234"/>
      <c r="M1649" s="235"/>
      <c r="N1649" s="236"/>
      <c r="O1649" s="236"/>
      <c r="P1649" s="236"/>
      <c r="Q1649" s="236"/>
      <c r="R1649" s="236"/>
      <c r="S1649" s="236"/>
      <c r="T1649" s="237"/>
      <c r="AT1649" s="238" t="s">
        <v>192</v>
      </c>
      <c r="AU1649" s="238" t="s">
        <v>89</v>
      </c>
      <c r="AV1649" s="13" t="s">
        <v>89</v>
      </c>
      <c r="AW1649" s="13" t="s">
        <v>41</v>
      </c>
      <c r="AX1649" s="13" t="s">
        <v>78</v>
      </c>
      <c r="AY1649" s="238" t="s">
        <v>183</v>
      </c>
    </row>
    <row r="1650" spans="2:51" s="14" customFormat="1" ht="13.5">
      <c r="B1650" s="239"/>
      <c r="C1650" s="240"/>
      <c r="D1650" s="252" t="s">
        <v>192</v>
      </c>
      <c r="E1650" s="262" t="s">
        <v>34</v>
      </c>
      <c r="F1650" s="263" t="s">
        <v>195</v>
      </c>
      <c r="G1650" s="240"/>
      <c r="H1650" s="264">
        <v>9.1</v>
      </c>
      <c r="I1650" s="244"/>
      <c r="J1650" s="240"/>
      <c r="K1650" s="240"/>
      <c r="L1650" s="245"/>
      <c r="M1650" s="246"/>
      <c r="N1650" s="247"/>
      <c r="O1650" s="247"/>
      <c r="P1650" s="247"/>
      <c r="Q1650" s="247"/>
      <c r="R1650" s="247"/>
      <c r="S1650" s="247"/>
      <c r="T1650" s="248"/>
      <c r="AT1650" s="249" t="s">
        <v>192</v>
      </c>
      <c r="AU1650" s="249" t="s">
        <v>89</v>
      </c>
      <c r="AV1650" s="14" t="s">
        <v>196</v>
      </c>
      <c r="AW1650" s="14" t="s">
        <v>41</v>
      </c>
      <c r="AX1650" s="14" t="s">
        <v>85</v>
      </c>
      <c r="AY1650" s="249" t="s">
        <v>183</v>
      </c>
    </row>
    <row r="1651" spans="2:65" s="1" customFormat="1" ht="25.5" customHeight="1">
      <c r="B1651" s="43"/>
      <c r="C1651" s="265" t="s">
        <v>2417</v>
      </c>
      <c r="D1651" s="265" t="s">
        <v>418</v>
      </c>
      <c r="E1651" s="266" t="s">
        <v>2418</v>
      </c>
      <c r="F1651" s="267" t="s">
        <v>2419</v>
      </c>
      <c r="G1651" s="268" t="s">
        <v>465</v>
      </c>
      <c r="H1651" s="269">
        <v>10.01</v>
      </c>
      <c r="I1651" s="270"/>
      <c r="J1651" s="271">
        <f>ROUND(I1651*H1651,2)</f>
        <v>0</v>
      </c>
      <c r="K1651" s="267" t="s">
        <v>189</v>
      </c>
      <c r="L1651" s="272"/>
      <c r="M1651" s="273" t="s">
        <v>34</v>
      </c>
      <c r="N1651" s="274" t="s">
        <v>49</v>
      </c>
      <c r="O1651" s="44"/>
      <c r="P1651" s="213">
        <f>O1651*H1651</f>
        <v>0</v>
      </c>
      <c r="Q1651" s="213">
        <v>4E-05</v>
      </c>
      <c r="R1651" s="213">
        <f>Q1651*H1651</f>
        <v>0.00040040000000000003</v>
      </c>
      <c r="S1651" s="213">
        <v>0</v>
      </c>
      <c r="T1651" s="214">
        <f>S1651*H1651</f>
        <v>0</v>
      </c>
      <c r="AR1651" s="25" t="s">
        <v>388</v>
      </c>
      <c r="AT1651" s="25" t="s">
        <v>418</v>
      </c>
      <c r="AU1651" s="25" t="s">
        <v>89</v>
      </c>
      <c r="AY1651" s="25" t="s">
        <v>183</v>
      </c>
      <c r="BE1651" s="215">
        <f>IF(N1651="základní",J1651,0)</f>
        <v>0</v>
      </c>
      <c r="BF1651" s="215">
        <f>IF(N1651="snížená",J1651,0)</f>
        <v>0</v>
      </c>
      <c r="BG1651" s="215">
        <f>IF(N1651="zákl. přenesená",J1651,0)</f>
        <v>0</v>
      </c>
      <c r="BH1651" s="215">
        <f>IF(N1651="sníž. přenesená",J1651,0)</f>
        <v>0</v>
      </c>
      <c r="BI1651" s="215">
        <f>IF(N1651="nulová",J1651,0)</f>
        <v>0</v>
      </c>
      <c r="BJ1651" s="25" t="s">
        <v>85</v>
      </c>
      <c r="BK1651" s="215">
        <f>ROUND(I1651*H1651,2)</f>
        <v>0</v>
      </c>
      <c r="BL1651" s="25" t="s">
        <v>282</v>
      </c>
      <c r="BM1651" s="25" t="s">
        <v>2420</v>
      </c>
    </row>
    <row r="1652" spans="2:51" s="13" customFormat="1" ht="13.5">
      <c r="B1652" s="228"/>
      <c r="C1652" s="229"/>
      <c r="D1652" s="252" t="s">
        <v>192</v>
      </c>
      <c r="E1652" s="229"/>
      <c r="F1652" s="275" t="s">
        <v>2421</v>
      </c>
      <c r="G1652" s="229"/>
      <c r="H1652" s="276">
        <v>10.01</v>
      </c>
      <c r="I1652" s="233"/>
      <c r="J1652" s="229"/>
      <c r="K1652" s="229"/>
      <c r="L1652" s="234"/>
      <c r="M1652" s="235"/>
      <c r="N1652" s="236"/>
      <c r="O1652" s="236"/>
      <c r="P1652" s="236"/>
      <c r="Q1652" s="236"/>
      <c r="R1652" s="236"/>
      <c r="S1652" s="236"/>
      <c r="T1652" s="237"/>
      <c r="AT1652" s="238" t="s">
        <v>192</v>
      </c>
      <c r="AU1652" s="238" t="s">
        <v>89</v>
      </c>
      <c r="AV1652" s="13" t="s">
        <v>89</v>
      </c>
      <c r="AW1652" s="13" t="s">
        <v>6</v>
      </c>
      <c r="AX1652" s="13" t="s">
        <v>85</v>
      </c>
      <c r="AY1652" s="238" t="s">
        <v>183</v>
      </c>
    </row>
    <row r="1653" spans="2:65" s="1" customFormat="1" ht="38.25" customHeight="1">
      <c r="B1653" s="43"/>
      <c r="C1653" s="204" t="s">
        <v>2422</v>
      </c>
      <c r="D1653" s="204" t="s">
        <v>185</v>
      </c>
      <c r="E1653" s="205" t="s">
        <v>2423</v>
      </c>
      <c r="F1653" s="206" t="s">
        <v>2424</v>
      </c>
      <c r="G1653" s="207" t="s">
        <v>1510</v>
      </c>
      <c r="H1653" s="279"/>
      <c r="I1653" s="381">
        <f>SUM(J1559:J1651)/100</f>
        <v>0</v>
      </c>
      <c r="J1653" s="210">
        <f>ROUND(I1653*H1653,2)</f>
        <v>0</v>
      </c>
      <c r="K1653" s="206" t="s">
        <v>189</v>
      </c>
      <c r="L1653" s="63"/>
      <c r="M1653" s="211" t="s">
        <v>34</v>
      </c>
      <c r="N1653" s="212" t="s">
        <v>49</v>
      </c>
      <c r="O1653" s="44"/>
      <c r="P1653" s="213">
        <f>O1653*H1653</f>
        <v>0</v>
      </c>
      <c r="Q1653" s="213">
        <v>0</v>
      </c>
      <c r="R1653" s="213">
        <f>Q1653*H1653</f>
        <v>0</v>
      </c>
      <c r="S1653" s="213">
        <v>0</v>
      </c>
      <c r="T1653" s="214">
        <f>S1653*H1653</f>
        <v>0</v>
      </c>
      <c r="AR1653" s="25" t="s">
        <v>282</v>
      </c>
      <c r="AT1653" s="25" t="s">
        <v>185</v>
      </c>
      <c r="AU1653" s="25" t="s">
        <v>89</v>
      </c>
      <c r="AY1653" s="25" t="s">
        <v>183</v>
      </c>
      <c r="BE1653" s="215">
        <f>IF(N1653="základní",J1653,0)</f>
        <v>0</v>
      </c>
      <c r="BF1653" s="215">
        <f>IF(N1653="snížená",J1653,0)</f>
        <v>0</v>
      </c>
      <c r="BG1653" s="215">
        <f>IF(N1653="zákl. přenesená",J1653,0)</f>
        <v>0</v>
      </c>
      <c r="BH1653" s="215">
        <f>IF(N1653="sníž. přenesená",J1653,0)</f>
        <v>0</v>
      </c>
      <c r="BI1653" s="215">
        <f>IF(N1653="nulová",J1653,0)</f>
        <v>0</v>
      </c>
      <c r="BJ1653" s="25" t="s">
        <v>85</v>
      </c>
      <c r="BK1653" s="215">
        <f>ROUND(I1653*H1653,2)</f>
        <v>0</v>
      </c>
      <c r="BL1653" s="25" t="s">
        <v>282</v>
      </c>
      <c r="BM1653" s="25" t="s">
        <v>2425</v>
      </c>
    </row>
    <row r="1654" spans="2:63" s="11" customFormat="1" ht="29.85" customHeight="1">
      <c r="B1654" s="187"/>
      <c r="C1654" s="188"/>
      <c r="D1654" s="201" t="s">
        <v>77</v>
      </c>
      <c r="E1654" s="202" t="s">
        <v>2426</v>
      </c>
      <c r="F1654" s="202" t="s">
        <v>2427</v>
      </c>
      <c r="G1654" s="188"/>
      <c r="H1654" s="188"/>
      <c r="I1654" s="191"/>
      <c r="J1654" s="203">
        <f>BK1654</f>
        <v>0</v>
      </c>
      <c r="K1654" s="188"/>
      <c r="L1654" s="193"/>
      <c r="M1654" s="194"/>
      <c r="N1654" s="195"/>
      <c r="O1654" s="195"/>
      <c r="P1654" s="196">
        <f>SUM(P1655:P1723)</f>
        <v>0</v>
      </c>
      <c r="Q1654" s="195"/>
      <c r="R1654" s="196">
        <f>SUM(R1655:R1723)</f>
        <v>2.0976205899999996</v>
      </c>
      <c r="S1654" s="195"/>
      <c r="T1654" s="197">
        <f>SUM(T1655:T1723)</f>
        <v>0</v>
      </c>
      <c r="AR1654" s="198" t="s">
        <v>89</v>
      </c>
      <c r="AT1654" s="199" t="s">
        <v>77</v>
      </c>
      <c r="AU1654" s="199" t="s">
        <v>85</v>
      </c>
      <c r="AY1654" s="198" t="s">
        <v>183</v>
      </c>
      <c r="BK1654" s="200">
        <f>SUM(BK1655:BK1723)</f>
        <v>0</v>
      </c>
    </row>
    <row r="1655" spans="2:65" s="1" customFormat="1" ht="25.5" customHeight="1">
      <c r="B1655" s="43"/>
      <c r="C1655" s="204" t="s">
        <v>2428</v>
      </c>
      <c r="D1655" s="204" t="s">
        <v>185</v>
      </c>
      <c r="E1655" s="205" t="s">
        <v>2429</v>
      </c>
      <c r="F1655" s="206" t="s">
        <v>2430</v>
      </c>
      <c r="G1655" s="207" t="s">
        <v>291</v>
      </c>
      <c r="H1655" s="208">
        <v>424.363</v>
      </c>
      <c r="I1655" s="209"/>
      <c r="J1655" s="210">
        <f>ROUND(I1655*H1655,2)</f>
        <v>0</v>
      </c>
      <c r="K1655" s="206" t="s">
        <v>1735</v>
      </c>
      <c r="L1655" s="63"/>
      <c r="M1655" s="211" t="s">
        <v>34</v>
      </c>
      <c r="N1655" s="212" t="s">
        <v>49</v>
      </c>
      <c r="O1655" s="44"/>
      <c r="P1655" s="213">
        <f>O1655*H1655</f>
        <v>0</v>
      </c>
      <c r="Q1655" s="213">
        <v>3E-05</v>
      </c>
      <c r="R1655" s="213">
        <f>Q1655*H1655</f>
        <v>0.01273089</v>
      </c>
      <c r="S1655" s="213">
        <v>0</v>
      </c>
      <c r="T1655" s="214">
        <f>S1655*H1655</f>
        <v>0</v>
      </c>
      <c r="AR1655" s="25" t="s">
        <v>282</v>
      </c>
      <c r="AT1655" s="25" t="s">
        <v>185</v>
      </c>
      <c r="AU1655" s="25" t="s">
        <v>89</v>
      </c>
      <c r="AY1655" s="25" t="s">
        <v>183</v>
      </c>
      <c r="BE1655" s="215">
        <f>IF(N1655="základní",J1655,0)</f>
        <v>0</v>
      </c>
      <c r="BF1655" s="215">
        <f>IF(N1655="snížená",J1655,0)</f>
        <v>0</v>
      </c>
      <c r="BG1655" s="215">
        <f>IF(N1655="zákl. přenesená",J1655,0)</f>
        <v>0</v>
      </c>
      <c r="BH1655" s="215">
        <f>IF(N1655="sníž. přenesená",J1655,0)</f>
        <v>0</v>
      </c>
      <c r="BI1655" s="215">
        <f>IF(N1655="nulová",J1655,0)</f>
        <v>0</v>
      </c>
      <c r="BJ1655" s="25" t="s">
        <v>85</v>
      </c>
      <c r="BK1655" s="215">
        <f>ROUND(I1655*H1655,2)</f>
        <v>0</v>
      </c>
      <c r="BL1655" s="25" t="s">
        <v>282</v>
      </c>
      <c r="BM1655" s="25" t="s">
        <v>2431</v>
      </c>
    </row>
    <row r="1656" spans="2:51" s="13" customFormat="1" ht="13.5">
      <c r="B1656" s="228"/>
      <c r="C1656" s="229"/>
      <c r="D1656" s="218" t="s">
        <v>192</v>
      </c>
      <c r="E1656" s="230" t="s">
        <v>34</v>
      </c>
      <c r="F1656" s="231" t="s">
        <v>1672</v>
      </c>
      <c r="G1656" s="229"/>
      <c r="H1656" s="232">
        <v>202.44</v>
      </c>
      <c r="I1656" s="233"/>
      <c r="J1656" s="229"/>
      <c r="K1656" s="229"/>
      <c r="L1656" s="234"/>
      <c r="M1656" s="235"/>
      <c r="N1656" s="236"/>
      <c r="O1656" s="236"/>
      <c r="P1656" s="236"/>
      <c r="Q1656" s="236"/>
      <c r="R1656" s="236"/>
      <c r="S1656" s="236"/>
      <c r="T1656" s="237"/>
      <c r="AT1656" s="238" t="s">
        <v>192</v>
      </c>
      <c r="AU1656" s="238" t="s">
        <v>89</v>
      </c>
      <c r="AV1656" s="13" t="s">
        <v>89</v>
      </c>
      <c r="AW1656" s="13" t="s">
        <v>41</v>
      </c>
      <c r="AX1656" s="13" t="s">
        <v>78</v>
      </c>
      <c r="AY1656" s="238" t="s">
        <v>183</v>
      </c>
    </row>
    <row r="1657" spans="2:51" s="13" customFormat="1" ht="13.5">
      <c r="B1657" s="228"/>
      <c r="C1657" s="229"/>
      <c r="D1657" s="218" t="s">
        <v>192</v>
      </c>
      <c r="E1657" s="230" t="s">
        <v>34</v>
      </c>
      <c r="F1657" s="231" t="s">
        <v>2432</v>
      </c>
      <c r="G1657" s="229"/>
      <c r="H1657" s="232">
        <v>221.923</v>
      </c>
      <c r="I1657" s="233"/>
      <c r="J1657" s="229"/>
      <c r="K1657" s="229"/>
      <c r="L1657" s="234"/>
      <c r="M1657" s="235"/>
      <c r="N1657" s="236"/>
      <c r="O1657" s="236"/>
      <c r="P1657" s="236"/>
      <c r="Q1657" s="236"/>
      <c r="R1657" s="236"/>
      <c r="S1657" s="236"/>
      <c r="T1657" s="237"/>
      <c r="AT1657" s="238" t="s">
        <v>192</v>
      </c>
      <c r="AU1657" s="238" t="s">
        <v>89</v>
      </c>
      <c r="AV1657" s="13" t="s">
        <v>89</v>
      </c>
      <c r="AW1657" s="13" t="s">
        <v>41</v>
      </c>
      <c r="AX1657" s="13" t="s">
        <v>78</v>
      </c>
      <c r="AY1657" s="238" t="s">
        <v>183</v>
      </c>
    </row>
    <row r="1658" spans="2:51" s="14" customFormat="1" ht="13.5">
      <c r="B1658" s="239"/>
      <c r="C1658" s="240"/>
      <c r="D1658" s="252" t="s">
        <v>192</v>
      </c>
      <c r="E1658" s="262" t="s">
        <v>34</v>
      </c>
      <c r="F1658" s="263" t="s">
        <v>195</v>
      </c>
      <c r="G1658" s="240"/>
      <c r="H1658" s="264">
        <v>424.363</v>
      </c>
      <c r="I1658" s="244"/>
      <c r="J1658" s="240"/>
      <c r="K1658" s="240"/>
      <c r="L1658" s="245"/>
      <c r="M1658" s="246"/>
      <c r="N1658" s="247"/>
      <c r="O1658" s="247"/>
      <c r="P1658" s="247"/>
      <c r="Q1658" s="247"/>
      <c r="R1658" s="247"/>
      <c r="S1658" s="247"/>
      <c r="T1658" s="248"/>
      <c r="AT1658" s="249" t="s">
        <v>192</v>
      </c>
      <c r="AU1658" s="249" t="s">
        <v>89</v>
      </c>
      <c r="AV1658" s="14" t="s">
        <v>196</v>
      </c>
      <c r="AW1658" s="14" t="s">
        <v>41</v>
      </c>
      <c r="AX1658" s="14" t="s">
        <v>85</v>
      </c>
      <c r="AY1658" s="249" t="s">
        <v>183</v>
      </c>
    </row>
    <row r="1659" spans="2:65" s="1" customFormat="1" ht="25.5" customHeight="1">
      <c r="B1659" s="43"/>
      <c r="C1659" s="204" t="s">
        <v>2433</v>
      </c>
      <c r="D1659" s="204" t="s">
        <v>185</v>
      </c>
      <c r="E1659" s="205" t="s">
        <v>2434</v>
      </c>
      <c r="F1659" s="206" t="s">
        <v>2435</v>
      </c>
      <c r="G1659" s="207" t="s">
        <v>291</v>
      </c>
      <c r="H1659" s="208">
        <v>424.363</v>
      </c>
      <c r="I1659" s="209"/>
      <c r="J1659" s="210">
        <f>ROUND(I1659*H1659,2)</f>
        <v>0</v>
      </c>
      <c r="K1659" s="206" t="s">
        <v>189</v>
      </c>
      <c r="L1659" s="63"/>
      <c r="M1659" s="211" t="s">
        <v>34</v>
      </c>
      <c r="N1659" s="212" t="s">
        <v>49</v>
      </c>
      <c r="O1659" s="44"/>
      <c r="P1659" s="213">
        <f>O1659*H1659</f>
        <v>0</v>
      </c>
      <c r="Q1659" s="213">
        <v>0.0045</v>
      </c>
      <c r="R1659" s="213">
        <f>Q1659*H1659</f>
        <v>1.9096334999999998</v>
      </c>
      <c r="S1659" s="213">
        <v>0</v>
      </c>
      <c r="T1659" s="214">
        <f>S1659*H1659</f>
        <v>0</v>
      </c>
      <c r="AR1659" s="25" t="s">
        <v>282</v>
      </c>
      <c r="AT1659" s="25" t="s">
        <v>185</v>
      </c>
      <c r="AU1659" s="25" t="s">
        <v>89</v>
      </c>
      <c r="AY1659" s="25" t="s">
        <v>183</v>
      </c>
      <c r="BE1659" s="215">
        <f>IF(N1659="základní",J1659,0)</f>
        <v>0</v>
      </c>
      <c r="BF1659" s="215">
        <f>IF(N1659="snížená",J1659,0)</f>
        <v>0</v>
      </c>
      <c r="BG1659" s="215">
        <f>IF(N1659="zákl. přenesená",J1659,0)</f>
        <v>0</v>
      </c>
      <c r="BH1659" s="215">
        <f>IF(N1659="sníž. přenesená",J1659,0)</f>
        <v>0</v>
      </c>
      <c r="BI1659" s="215">
        <f>IF(N1659="nulová",J1659,0)</f>
        <v>0</v>
      </c>
      <c r="BJ1659" s="25" t="s">
        <v>85</v>
      </c>
      <c r="BK1659" s="215">
        <f>ROUND(I1659*H1659,2)</f>
        <v>0</v>
      </c>
      <c r="BL1659" s="25" t="s">
        <v>282</v>
      </c>
      <c r="BM1659" s="25" t="s">
        <v>2436</v>
      </c>
    </row>
    <row r="1660" spans="2:51" s="13" customFormat="1" ht="13.5">
      <c r="B1660" s="228"/>
      <c r="C1660" s="229"/>
      <c r="D1660" s="218" t="s">
        <v>192</v>
      </c>
      <c r="E1660" s="230" t="s">
        <v>34</v>
      </c>
      <c r="F1660" s="231" t="s">
        <v>2437</v>
      </c>
      <c r="G1660" s="229"/>
      <c r="H1660" s="232">
        <v>424.363</v>
      </c>
      <c r="I1660" s="233"/>
      <c r="J1660" s="229"/>
      <c r="K1660" s="229"/>
      <c r="L1660" s="234"/>
      <c r="M1660" s="235"/>
      <c r="N1660" s="236"/>
      <c r="O1660" s="236"/>
      <c r="P1660" s="236"/>
      <c r="Q1660" s="236"/>
      <c r="R1660" s="236"/>
      <c r="S1660" s="236"/>
      <c r="T1660" s="237"/>
      <c r="AT1660" s="238" t="s">
        <v>192</v>
      </c>
      <c r="AU1660" s="238" t="s">
        <v>89</v>
      </c>
      <c r="AV1660" s="13" t="s">
        <v>89</v>
      </c>
      <c r="AW1660" s="13" t="s">
        <v>41</v>
      </c>
      <c r="AX1660" s="13" t="s">
        <v>78</v>
      </c>
      <c r="AY1660" s="238" t="s">
        <v>183</v>
      </c>
    </row>
    <row r="1661" spans="2:51" s="14" customFormat="1" ht="13.5">
      <c r="B1661" s="239"/>
      <c r="C1661" s="240"/>
      <c r="D1661" s="252" t="s">
        <v>192</v>
      </c>
      <c r="E1661" s="262" t="s">
        <v>34</v>
      </c>
      <c r="F1661" s="263" t="s">
        <v>195</v>
      </c>
      <c r="G1661" s="240"/>
      <c r="H1661" s="264">
        <v>424.363</v>
      </c>
      <c r="I1661" s="244"/>
      <c r="J1661" s="240"/>
      <c r="K1661" s="240"/>
      <c r="L1661" s="245"/>
      <c r="M1661" s="246"/>
      <c r="N1661" s="247"/>
      <c r="O1661" s="247"/>
      <c r="P1661" s="247"/>
      <c r="Q1661" s="247"/>
      <c r="R1661" s="247"/>
      <c r="S1661" s="247"/>
      <c r="T1661" s="248"/>
      <c r="AT1661" s="249" t="s">
        <v>192</v>
      </c>
      <c r="AU1661" s="249" t="s">
        <v>89</v>
      </c>
      <c r="AV1661" s="14" t="s">
        <v>196</v>
      </c>
      <c r="AW1661" s="14" t="s">
        <v>41</v>
      </c>
      <c r="AX1661" s="14" t="s">
        <v>85</v>
      </c>
      <c r="AY1661" s="249" t="s">
        <v>183</v>
      </c>
    </row>
    <row r="1662" spans="2:65" s="1" customFormat="1" ht="16.5" customHeight="1">
      <c r="B1662" s="43"/>
      <c r="C1662" s="204" t="s">
        <v>2438</v>
      </c>
      <c r="D1662" s="204" t="s">
        <v>185</v>
      </c>
      <c r="E1662" s="205" t="s">
        <v>2439</v>
      </c>
      <c r="F1662" s="206" t="s">
        <v>2440</v>
      </c>
      <c r="G1662" s="207" t="s">
        <v>291</v>
      </c>
      <c r="H1662" s="208">
        <v>424.363</v>
      </c>
      <c r="I1662" s="209"/>
      <c r="J1662" s="210">
        <f>ROUND(I1662*H1662,2)</f>
        <v>0</v>
      </c>
      <c r="K1662" s="206" t="s">
        <v>34</v>
      </c>
      <c r="L1662" s="63"/>
      <c r="M1662" s="211" t="s">
        <v>34</v>
      </c>
      <c r="N1662" s="212" t="s">
        <v>49</v>
      </c>
      <c r="O1662" s="44"/>
      <c r="P1662" s="213">
        <f>O1662*H1662</f>
        <v>0</v>
      </c>
      <c r="Q1662" s="213">
        <v>0</v>
      </c>
      <c r="R1662" s="213">
        <f>Q1662*H1662</f>
        <v>0</v>
      </c>
      <c r="S1662" s="213">
        <v>0</v>
      </c>
      <c r="T1662" s="214">
        <f>S1662*H1662</f>
        <v>0</v>
      </c>
      <c r="AR1662" s="25" t="s">
        <v>282</v>
      </c>
      <c r="AT1662" s="25" t="s">
        <v>185</v>
      </c>
      <c r="AU1662" s="25" t="s">
        <v>89</v>
      </c>
      <c r="AY1662" s="25" t="s">
        <v>183</v>
      </c>
      <c r="BE1662" s="215">
        <f>IF(N1662="základní",J1662,0)</f>
        <v>0</v>
      </c>
      <c r="BF1662" s="215">
        <f>IF(N1662="snížená",J1662,0)</f>
        <v>0</v>
      </c>
      <c r="BG1662" s="215">
        <f>IF(N1662="zákl. přenesená",J1662,0)</f>
        <v>0</v>
      </c>
      <c r="BH1662" s="215">
        <f>IF(N1662="sníž. přenesená",J1662,0)</f>
        <v>0</v>
      </c>
      <c r="BI1662" s="215">
        <f>IF(N1662="nulová",J1662,0)</f>
        <v>0</v>
      </c>
      <c r="BJ1662" s="25" t="s">
        <v>85</v>
      </c>
      <c r="BK1662" s="215">
        <f>ROUND(I1662*H1662,2)</f>
        <v>0</v>
      </c>
      <c r="BL1662" s="25" t="s">
        <v>282</v>
      </c>
      <c r="BM1662" s="25" t="s">
        <v>2441</v>
      </c>
    </row>
    <row r="1663" spans="2:51" s="13" customFormat="1" ht="13.5">
      <c r="B1663" s="228"/>
      <c r="C1663" s="229"/>
      <c r="D1663" s="218" t="s">
        <v>192</v>
      </c>
      <c r="E1663" s="230" t="s">
        <v>34</v>
      </c>
      <c r="F1663" s="231" t="s">
        <v>2437</v>
      </c>
      <c r="G1663" s="229"/>
      <c r="H1663" s="232">
        <v>424.363</v>
      </c>
      <c r="I1663" s="233"/>
      <c r="J1663" s="229"/>
      <c r="K1663" s="229"/>
      <c r="L1663" s="234"/>
      <c r="M1663" s="235"/>
      <c r="N1663" s="236"/>
      <c r="O1663" s="236"/>
      <c r="P1663" s="236"/>
      <c r="Q1663" s="236"/>
      <c r="R1663" s="236"/>
      <c r="S1663" s="236"/>
      <c r="T1663" s="237"/>
      <c r="AT1663" s="238" t="s">
        <v>192</v>
      </c>
      <c r="AU1663" s="238" t="s">
        <v>89</v>
      </c>
      <c r="AV1663" s="13" t="s">
        <v>89</v>
      </c>
      <c r="AW1663" s="13" t="s">
        <v>41</v>
      </c>
      <c r="AX1663" s="13" t="s">
        <v>78</v>
      </c>
      <c r="AY1663" s="238" t="s">
        <v>183</v>
      </c>
    </row>
    <row r="1664" spans="2:51" s="14" customFormat="1" ht="13.5">
      <c r="B1664" s="239"/>
      <c r="C1664" s="240"/>
      <c r="D1664" s="252" t="s">
        <v>192</v>
      </c>
      <c r="E1664" s="262" t="s">
        <v>34</v>
      </c>
      <c r="F1664" s="263" t="s">
        <v>195</v>
      </c>
      <c r="G1664" s="240"/>
      <c r="H1664" s="264">
        <v>424.363</v>
      </c>
      <c r="I1664" s="244"/>
      <c r="J1664" s="240"/>
      <c r="K1664" s="240"/>
      <c r="L1664" s="245"/>
      <c r="M1664" s="246"/>
      <c r="N1664" s="247"/>
      <c r="O1664" s="247"/>
      <c r="P1664" s="247"/>
      <c r="Q1664" s="247"/>
      <c r="R1664" s="247"/>
      <c r="S1664" s="247"/>
      <c r="T1664" s="248"/>
      <c r="AT1664" s="249" t="s">
        <v>192</v>
      </c>
      <c r="AU1664" s="249" t="s">
        <v>89</v>
      </c>
      <c r="AV1664" s="14" t="s">
        <v>196</v>
      </c>
      <c r="AW1664" s="14" t="s">
        <v>41</v>
      </c>
      <c r="AX1664" s="14" t="s">
        <v>85</v>
      </c>
      <c r="AY1664" s="249" t="s">
        <v>183</v>
      </c>
    </row>
    <row r="1665" spans="2:65" s="1" customFormat="1" ht="25.5" customHeight="1">
      <c r="B1665" s="43"/>
      <c r="C1665" s="204" t="s">
        <v>2442</v>
      </c>
      <c r="D1665" s="204" t="s">
        <v>185</v>
      </c>
      <c r="E1665" s="205" t="s">
        <v>2443</v>
      </c>
      <c r="F1665" s="206" t="s">
        <v>2444</v>
      </c>
      <c r="G1665" s="207" t="s">
        <v>291</v>
      </c>
      <c r="H1665" s="208">
        <v>424.363</v>
      </c>
      <c r="I1665" s="209"/>
      <c r="J1665" s="210">
        <f>ROUND(I1665*H1665,2)</f>
        <v>0</v>
      </c>
      <c r="K1665" s="206" t="s">
        <v>1735</v>
      </c>
      <c r="L1665" s="63"/>
      <c r="M1665" s="211" t="s">
        <v>34</v>
      </c>
      <c r="N1665" s="212" t="s">
        <v>49</v>
      </c>
      <c r="O1665" s="44"/>
      <c r="P1665" s="213">
        <f>O1665*H1665</f>
        <v>0</v>
      </c>
      <c r="Q1665" s="213">
        <v>0.0004</v>
      </c>
      <c r="R1665" s="213">
        <f>Q1665*H1665</f>
        <v>0.1697452</v>
      </c>
      <c r="S1665" s="213">
        <v>0</v>
      </c>
      <c r="T1665" s="214">
        <f>S1665*H1665</f>
        <v>0</v>
      </c>
      <c r="AR1665" s="25" t="s">
        <v>282</v>
      </c>
      <c r="AT1665" s="25" t="s">
        <v>185</v>
      </c>
      <c r="AU1665" s="25" t="s">
        <v>89</v>
      </c>
      <c r="AY1665" s="25" t="s">
        <v>183</v>
      </c>
      <c r="BE1665" s="215">
        <f>IF(N1665="základní",J1665,0)</f>
        <v>0</v>
      </c>
      <c r="BF1665" s="215">
        <f>IF(N1665="snížená",J1665,0)</f>
        <v>0</v>
      </c>
      <c r="BG1665" s="215">
        <f>IF(N1665="zákl. přenesená",J1665,0)</f>
        <v>0</v>
      </c>
      <c r="BH1665" s="215">
        <f>IF(N1665="sníž. přenesená",J1665,0)</f>
        <v>0</v>
      </c>
      <c r="BI1665" s="215">
        <f>IF(N1665="nulová",J1665,0)</f>
        <v>0</v>
      </c>
      <c r="BJ1665" s="25" t="s">
        <v>85</v>
      </c>
      <c r="BK1665" s="215">
        <f>ROUND(I1665*H1665,2)</f>
        <v>0</v>
      </c>
      <c r="BL1665" s="25" t="s">
        <v>282</v>
      </c>
      <c r="BM1665" s="25" t="s">
        <v>2445</v>
      </c>
    </row>
    <row r="1666" spans="2:51" s="12" customFormat="1" ht="13.5">
      <c r="B1666" s="216"/>
      <c r="C1666" s="217"/>
      <c r="D1666" s="218" t="s">
        <v>192</v>
      </c>
      <c r="E1666" s="219" t="s">
        <v>34</v>
      </c>
      <c r="F1666" s="220" t="s">
        <v>2446</v>
      </c>
      <c r="G1666" s="217"/>
      <c r="H1666" s="221" t="s">
        <v>34</v>
      </c>
      <c r="I1666" s="222"/>
      <c r="J1666" s="217"/>
      <c r="K1666" s="217"/>
      <c r="L1666" s="223"/>
      <c r="M1666" s="224"/>
      <c r="N1666" s="225"/>
      <c r="O1666" s="225"/>
      <c r="P1666" s="225"/>
      <c r="Q1666" s="225"/>
      <c r="R1666" s="225"/>
      <c r="S1666" s="225"/>
      <c r="T1666" s="226"/>
      <c r="AT1666" s="227" t="s">
        <v>192</v>
      </c>
      <c r="AU1666" s="227" t="s">
        <v>89</v>
      </c>
      <c r="AV1666" s="12" t="s">
        <v>85</v>
      </c>
      <c r="AW1666" s="12" t="s">
        <v>41</v>
      </c>
      <c r="AX1666" s="12" t="s">
        <v>78</v>
      </c>
      <c r="AY1666" s="227" t="s">
        <v>183</v>
      </c>
    </row>
    <row r="1667" spans="2:51" s="13" customFormat="1" ht="13.5">
      <c r="B1667" s="228"/>
      <c r="C1667" s="229"/>
      <c r="D1667" s="218" t="s">
        <v>192</v>
      </c>
      <c r="E1667" s="230" t="s">
        <v>34</v>
      </c>
      <c r="F1667" s="231" t="s">
        <v>2447</v>
      </c>
      <c r="G1667" s="229"/>
      <c r="H1667" s="232">
        <v>11.51</v>
      </c>
      <c r="I1667" s="233"/>
      <c r="J1667" s="229"/>
      <c r="K1667" s="229"/>
      <c r="L1667" s="234"/>
      <c r="M1667" s="235"/>
      <c r="N1667" s="236"/>
      <c r="O1667" s="236"/>
      <c r="P1667" s="236"/>
      <c r="Q1667" s="236"/>
      <c r="R1667" s="236"/>
      <c r="S1667" s="236"/>
      <c r="T1667" s="237"/>
      <c r="AT1667" s="238" t="s">
        <v>192</v>
      </c>
      <c r="AU1667" s="238" t="s">
        <v>89</v>
      </c>
      <c r="AV1667" s="13" t="s">
        <v>89</v>
      </c>
      <c r="AW1667" s="13" t="s">
        <v>41</v>
      </c>
      <c r="AX1667" s="13" t="s">
        <v>78</v>
      </c>
      <c r="AY1667" s="238" t="s">
        <v>183</v>
      </c>
    </row>
    <row r="1668" spans="2:51" s="13" customFormat="1" ht="13.5">
      <c r="B1668" s="228"/>
      <c r="C1668" s="229"/>
      <c r="D1668" s="218" t="s">
        <v>192</v>
      </c>
      <c r="E1668" s="230" t="s">
        <v>34</v>
      </c>
      <c r="F1668" s="231" t="s">
        <v>2448</v>
      </c>
      <c r="G1668" s="229"/>
      <c r="H1668" s="232">
        <v>14.855</v>
      </c>
      <c r="I1668" s="233"/>
      <c r="J1668" s="229"/>
      <c r="K1668" s="229"/>
      <c r="L1668" s="234"/>
      <c r="M1668" s="235"/>
      <c r="N1668" s="236"/>
      <c r="O1668" s="236"/>
      <c r="P1668" s="236"/>
      <c r="Q1668" s="236"/>
      <c r="R1668" s="236"/>
      <c r="S1668" s="236"/>
      <c r="T1668" s="237"/>
      <c r="AT1668" s="238" t="s">
        <v>192</v>
      </c>
      <c r="AU1668" s="238" t="s">
        <v>89</v>
      </c>
      <c r="AV1668" s="13" t="s">
        <v>89</v>
      </c>
      <c r="AW1668" s="13" t="s">
        <v>41</v>
      </c>
      <c r="AX1668" s="13" t="s">
        <v>78</v>
      </c>
      <c r="AY1668" s="238" t="s">
        <v>183</v>
      </c>
    </row>
    <row r="1669" spans="2:51" s="13" customFormat="1" ht="13.5">
      <c r="B1669" s="228"/>
      <c r="C1669" s="229"/>
      <c r="D1669" s="218" t="s">
        <v>192</v>
      </c>
      <c r="E1669" s="230" t="s">
        <v>34</v>
      </c>
      <c r="F1669" s="231" t="s">
        <v>2449</v>
      </c>
      <c r="G1669" s="229"/>
      <c r="H1669" s="232">
        <v>163.905</v>
      </c>
      <c r="I1669" s="233"/>
      <c r="J1669" s="229"/>
      <c r="K1669" s="229"/>
      <c r="L1669" s="234"/>
      <c r="M1669" s="235"/>
      <c r="N1669" s="236"/>
      <c r="O1669" s="236"/>
      <c r="P1669" s="236"/>
      <c r="Q1669" s="236"/>
      <c r="R1669" s="236"/>
      <c r="S1669" s="236"/>
      <c r="T1669" s="237"/>
      <c r="AT1669" s="238" t="s">
        <v>192</v>
      </c>
      <c r="AU1669" s="238" t="s">
        <v>89</v>
      </c>
      <c r="AV1669" s="13" t="s">
        <v>89</v>
      </c>
      <c r="AW1669" s="13" t="s">
        <v>41</v>
      </c>
      <c r="AX1669" s="13" t="s">
        <v>78</v>
      </c>
      <c r="AY1669" s="238" t="s">
        <v>183</v>
      </c>
    </row>
    <row r="1670" spans="2:51" s="13" customFormat="1" ht="13.5">
      <c r="B1670" s="228"/>
      <c r="C1670" s="229"/>
      <c r="D1670" s="218" t="s">
        <v>192</v>
      </c>
      <c r="E1670" s="230" t="s">
        <v>34</v>
      </c>
      <c r="F1670" s="231" t="s">
        <v>2450</v>
      </c>
      <c r="G1670" s="229"/>
      <c r="H1670" s="232">
        <v>12.17</v>
      </c>
      <c r="I1670" s="233"/>
      <c r="J1670" s="229"/>
      <c r="K1670" s="229"/>
      <c r="L1670" s="234"/>
      <c r="M1670" s="235"/>
      <c r="N1670" s="236"/>
      <c r="O1670" s="236"/>
      <c r="P1670" s="236"/>
      <c r="Q1670" s="236"/>
      <c r="R1670" s="236"/>
      <c r="S1670" s="236"/>
      <c r="T1670" s="237"/>
      <c r="AT1670" s="238" t="s">
        <v>192</v>
      </c>
      <c r="AU1670" s="238" t="s">
        <v>89</v>
      </c>
      <c r="AV1670" s="13" t="s">
        <v>89</v>
      </c>
      <c r="AW1670" s="13" t="s">
        <v>41</v>
      </c>
      <c r="AX1670" s="13" t="s">
        <v>78</v>
      </c>
      <c r="AY1670" s="238" t="s">
        <v>183</v>
      </c>
    </row>
    <row r="1671" spans="2:51" s="14" customFormat="1" ht="13.5">
      <c r="B1671" s="239"/>
      <c r="C1671" s="240"/>
      <c r="D1671" s="218" t="s">
        <v>192</v>
      </c>
      <c r="E1671" s="241" t="s">
        <v>34</v>
      </c>
      <c r="F1671" s="242" t="s">
        <v>195</v>
      </c>
      <c r="G1671" s="240"/>
      <c r="H1671" s="243">
        <v>202.44</v>
      </c>
      <c r="I1671" s="244"/>
      <c r="J1671" s="240"/>
      <c r="K1671" s="240"/>
      <c r="L1671" s="245"/>
      <c r="M1671" s="246"/>
      <c r="N1671" s="247"/>
      <c r="O1671" s="247"/>
      <c r="P1671" s="247"/>
      <c r="Q1671" s="247"/>
      <c r="R1671" s="247"/>
      <c r="S1671" s="247"/>
      <c r="T1671" s="248"/>
      <c r="AT1671" s="249" t="s">
        <v>192</v>
      </c>
      <c r="AU1671" s="249" t="s">
        <v>89</v>
      </c>
      <c r="AV1671" s="14" t="s">
        <v>196</v>
      </c>
      <c r="AW1671" s="14" t="s">
        <v>41</v>
      </c>
      <c r="AX1671" s="14" t="s">
        <v>78</v>
      </c>
      <c r="AY1671" s="249" t="s">
        <v>183</v>
      </c>
    </row>
    <row r="1672" spans="2:51" s="12" customFormat="1" ht="13.5">
      <c r="B1672" s="216"/>
      <c r="C1672" s="217"/>
      <c r="D1672" s="218" t="s">
        <v>192</v>
      </c>
      <c r="E1672" s="219" t="s">
        <v>34</v>
      </c>
      <c r="F1672" s="220" t="s">
        <v>2451</v>
      </c>
      <c r="G1672" s="217"/>
      <c r="H1672" s="221" t="s">
        <v>34</v>
      </c>
      <c r="I1672" s="222"/>
      <c r="J1672" s="217"/>
      <c r="K1672" s="217"/>
      <c r="L1672" s="223"/>
      <c r="M1672" s="224"/>
      <c r="N1672" s="225"/>
      <c r="O1672" s="225"/>
      <c r="P1672" s="225"/>
      <c r="Q1672" s="225"/>
      <c r="R1672" s="225"/>
      <c r="S1672" s="225"/>
      <c r="T1672" s="226"/>
      <c r="AT1672" s="227" t="s">
        <v>192</v>
      </c>
      <c r="AU1672" s="227" t="s">
        <v>89</v>
      </c>
      <c r="AV1672" s="12" t="s">
        <v>85</v>
      </c>
      <c r="AW1672" s="12" t="s">
        <v>41</v>
      </c>
      <c r="AX1672" s="12" t="s">
        <v>78</v>
      </c>
      <c r="AY1672" s="227" t="s">
        <v>183</v>
      </c>
    </row>
    <row r="1673" spans="2:51" s="13" customFormat="1" ht="13.5">
      <c r="B1673" s="228"/>
      <c r="C1673" s="229"/>
      <c r="D1673" s="218" t="s">
        <v>192</v>
      </c>
      <c r="E1673" s="230" t="s">
        <v>34</v>
      </c>
      <c r="F1673" s="231" t="s">
        <v>2452</v>
      </c>
      <c r="G1673" s="229"/>
      <c r="H1673" s="232">
        <v>19.678</v>
      </c>
      <c r="I1673" s="233"/>
      <c r="J1673" s="229"/>
      <c r="K1673" s="229"/>
      <c r="L1673" s="234"/>
      <c r="M1673" s="235"/>
      <c r="N1673" s="236"/>
      <c r="O1673" s="236"/>
      <c r="P1673" s="236"/>
      <c r="Q1673" s="236"/>
      <c r="R1673" s="236"/>
      <c r="S1673" s="236"/>
      <c r="T1673" s="237"/>
      <c r="AT1673" s="238" t="s">
        <v>192</v>
      </c>
      <c r="AU1673" s="238" t="s">
        <v>89</v>
      </c>
      <c r="AV1673" s="13" t="s">
        <v>89</v>
      </c>
      <c r="AW1673" s="13" t="s">
        <v>41</v>
      </c>
      <c r="AX1673" s="13" t="s">
        <v>78</v>
      </c>
      <c r="AY1673" s="238" t="s">
        <v>183</v>
      </c>
    </row>
    <row r="1674" spans="2:51" s="13" customFormat="1" ht="13.5">
      <c r="B1674" s="228"/>
      <c r="C1674" s="229"/>
      <c r="D1674" s="218" t="s">
        <v>192</v>
      </c>
      <c r="E1674" s="230" t="s">
        <v>34</v>
      </c>
      <c r="F1674" s="231" t="s">
        <v>2453</v>
      </c>
      <c r="G1674" s="229"/>
      <c r="H1674" s="232">
        <v>24.975</v>
      </c>
      <c r="I1674" s="233"/>
      <c r="J1674" s="229"/>
      <c r="K1674" s="229"/>
      <c r="L1674" s="234"/>
      <c r="M1674" s="235"/>
      <c r="N1674" s="236"/>
      <c r="O1674" s="236"/>
      <c r="P1674" s="236"/>
      <c r="Q1674" s="236"/>
      <c r="R1674" s="236"/>
      <c r="S1674" s="236"/>
      <c r="T1674" s="237"/>
      <c r="AT1674" s="238" t="s">
        <v>192</v>
      </c>
      <c r="AU1674" s="238" t="s">
        <v>89</v>
      </c>
      <c r="AV1674" s="13" t="s">
        <v>89</v>
      </c>
      <c r="AW1674" s="13" t="s">
        <v>41</v>
      </c>
      <c r="AX1674" s="13" t="s">
        <v>78</v>
      </c>
      <c r="AY1674" s="238" t="s">
        <v>183</v>
      </c>
    </row>
    <row r="1675" spans="2:51" s="13" customFormat="1" ht="13.5">
      <c r="B1675" s="228"/>
      <c r="C1675" s="229"/>
      <c r="D1675" s="218" t="s">
        <v>192</v>
      </c>
      <c r="E1675" s="230" t="s">
        <v>34</v>
      </c>
      <c r="F1675" s="231" t="s">
        <v>2454</v>
      </c>
      <c r="G1675" s="229"/>
      <c r="H1675" s="232">
        <v>7.06</v>
      </c>
      <c r="I1675" s="233"/>
      <c r="J1675" s="229"/>
      <c r="K1675" s="229"/>
      <c r="L1675" s="234"/>
      <c r="M1675" s="235"/>
      <c r="N1675" s="236"/>
      <c r="O1675" s="236"/>
      <c r="P1675" s="236"/>
      <c r="Q1675" s="236"/>
      <c r="R1675" s="236"/>
      <c r="S1675" s="236"/>
      <c r="T1675" s="237"/>
      <c r="AT1675" s="238" t="s">
        <v>192</v>
      </c>
      <c r="AU1675" s="238" t="s">
        <v>89</v>
      </c>
      <c r="AV1675" s="13" t="s">
        <v>89</v>
      </c>
      <c r="AW1675" s="13" t="s">
        <v>41</v>
      </c>
      <c r="AX1675" s="13" t="s">
        <v>78</v>
      </c>
      <c r="AY1675" s="238" t="s">
        <v>183</v>
      </c>
    </row>
    <row r="1676" spans="2:51" s="13" customFormat="1" ht="13.5">
      <c r="B1676" s="228"/>
      <c r="C1676" s="229"/>
      <c r="D1676" s="218" t="s">
        <v>192</v>
      </c>
      <c r="E1676" s="230" t="s">
        <v>34</v>
      </c>
      <c r="F1676" s="231" t="s">
        <v>2455</v>
      </c>
      <c r="G1676" s="229"/>
      <c r="H1676" s="232">
        <v>31.32</v>
      </c>
      <c r="I1676" s="233"/>
      <c r="J1676" s="229"/>
      <c r="K1676" s="229"/>
      <c r="L1676" s="234"/>
      <c r="M1676" s="235"/>
      <c r="N1676" s="236"/>
      <c r="O1676" s="236"/>
      <c r="P1676" s="236"/>
      <c r="Q1676" s="236"/>
      <c r="R1676" s="236"/>
      <c r="S1676" s="236"/>
      <c r="T1676" s="237"/>
      <c r="AT1676" s="238" t="s">
        <v>192</v>
      </c>
      <c r="AU1676" s="238" t="s">
        <v>89</v>
      </c>
      <c r="AV1676" s="13" t="s">
        <v>89</v>
      </c>
      <c r="AW1676" s="13" t="s">
        <v>41</v>
      </c>
      <c r="AX1676" s="13" t="s">
        <v>78</v>
      </c>
      <c r="AY1676" s="238" t="s">
        <v>183</v>
      </c>
    </row>
    <row r="1677" spans="2:51" s="13" customFormat="1" ht="13.5">
      <c r="B1677" s="228"/>
      <c r="C1677" s="229"/>
      <c r="D1677" s="218" t="s">
        <v>192</v>
      </c>
      <c r="E1677" s="230" t="s">
        <v>34</v>
      </c>
      <c r="F1677" s="231" t="s">
        <v>2456</v>
      </c>
      <c r="G1677" s="229"/>
      <c r="H1677" s="232">
        <v>12.62</v>
      </c>
      <c r="I1677" s="233"/>
      <c r="J1677" s="229"/>
      <c r="K1677" s="229"/>
      <c r="L1677" s="234"/>
      <c r="M1677" s="235"/>
      <c r="N1677" s="236"/>
      <c r="O1677" s="236"/>
      <c r="P1677" s="236"/>
      <c r="Q1677" s="236"/>
      <c r="R1677" s="236"/>
      <c r="S1677" s="236"/>
      <c r="T1677" s="237"/>
      <c r="AT1677" s="238" t="s">
        <v>192</v>
      </c>
      <c r="AU1677" s="238" t="s">
        <v>89</v>
      </c>
      <c r="AV1677" s="13" t="s">
        <v>89</v>
      </c>
      <c r="AW1677" s="13" t="s">
        <v>41</v>
      </c>
      <c r="AX1677" s="13" t="s">
        <v>78</v>
      </c>
      <c r="AY1677" s="238" t="s">
        <v>183</v>
      </c>
    </row>
    <row r="1678" spans="2:51" s="13" customFormat="1" ht="13.5">
      <c r="B1678" s="228"/>
      <c r="C1678" s="229"/>
      <c r="D1678" s="218" t="s">
        <v>192</v>
      </c>
      <c r="E1678" s="230" t="s">
        <v>34</v>
      </c>
      <c r="F1678" s="231" t="s">
        <v>2457</v>
      </c>
      <c r="G1678" s="229"/>
      <c r="H1678" s="232">
        <v>8.05</v>
      </c>
      <c r="I1678" s="233"/>
      <c r="J1678" s="229"/>
      <c r="K1678" s="229"/>
      <c r="L1678" s="234"/>
      <c r="M1678" s="235"/>
      <c r="N1678" s="236"/>
      <c r="O1678" s="236"/>
      <c r="P1678" s="236"/>
      <c r="Q1678" s="236"/>
      <c r="R1678" s="236"/>
      <c r="S1678" s="236"/>
      <c r="T1678" s="237"/>
      <c r="AT1678" s="238" t="s">
        <v>192</v>
      </c>
      <c r="AU1678" s="238" t="s">
        <v>89</v>
      </c>
      <c r="AV1678" s="13" t="s">
        <v>89</v>
      </c>
      <c r="AW1678" s="13" t="s">
        <v>41</v>
      </c>
      <c r="AX1678" s="13" t="s">
        <v>78</v>
      </c>
      <c r="AY1678" s="238" t="s">
        <v>183</v>
      </c>
    </row>
    <row r="1679" spans="2:51" s="13" customFormat="1" ht="13.5">
      <c r="B1679" s="228"/>
      <c r="C1679" s="229"/>
      <c r="D1679" s="218" t="s">
        <v>192</v>
      </c>
      <c r="E1679" s="230" t="s">
        <v>34</v>
      </c>
      <c r="F1679" s="231" t="s">
        <v>2458</v>
      </c>
      <c r="G1679" s="229"/>
      <c r="H1679" s="232">
        <v>8.05</v>
      </c>
      <c r="I1679" s="233"/>
      <c r="J1679" s="229"/>
      <c r="K1679" s="229"/>
      <c r="L1679" s="234"/>
      <c r="M1679" s="235"/>
      <c r="N1679" s="236"/>
      <c r="O1679" s="236"/>
      <c r="P1679" s="236"/>
      <c r="Q1679" s="236"/>
      <c r="R1679" s="236"/>
      <c r="S1679" s="236"/>
      <c r="T1679" s="237"/>
      <c r="AT1679" s="238" t="s">
        <v>192</v>
      </c>
      <c r="AU1679" s="238" t="s">
        <v>89</v>
      </c>
      <c r="AV1679" s="13" t="s">
        <v>89</v>
      </c>
      <c r="AW1679" s="13" t="s">
        <v>41</v>
      </c>
      <c r="AX1679" s="13" t="s">
        <v>78</v>
      </c>
      <c r="AY1679" s="238" t="s">
        <v>183</v>
      </c>
    </row>
    <row r="1680" spans="2:51" s="13" customFormat="1" ht="13.5">
      <c r="B1680" s="228"/>
      <c r="C1680" s="229"/>
      <c r="D1680" s="218" t="s">
        <v>192</v>
      </c>
      <c r="E1680" s="230" t="s">
        <v>34</v>
      </c>
      <c r="F1680" s="231" t="s">
        <v>2459</v>
      </c>
      <c r="G1680" s="229"/>
      <c r="H1680" s="232">
        <v>49.68</v>
      </c>
      <c r="I1680" s="233"/>
      <c r="J1680" s="229"/>
      <c r="K1680" s="229"/>
      <c r="L1680" s="234"/>
      <c r="M1680" s="235"/>
      <c r="N1680" s="236"/>
      <c r="O1680" s="236"/>
      <c r="P1680" s="236"/>
      <c r="Q1680" s="236"/>
      <c r="R1680" s="236"/>
      <c r="S1680" s="236"/>
      <c r="T1680" s="237"/>
      <c r="AT1680" s="238" t="s">
        <v>192</v>
      </c>
      <c r="AU1680" s="238" t="s">
        <v>89</v>
      </c>
      <c r="AV1680" s="13" t="s">
        <v>89</v>
      </c>
      <c r="AW1680" s="13" t="s">
        <v>41</v>
      </c>
      <c r="AX1680" s="13" t="s">
        <v>78</v>
      </c>
      <c r="AY1680" s="238" t="s">
        <v>183</v>
      </c>
    </row>
    <row r="1681" spans="2:51" s="13" customFormat="1" ht="13.5">
      <c r="B1681" s="228"/>
      <c r="C1681" s="229"/>
      <c r="D1681" s="218" t="s">
        <v>192</v>
      </c>
      <c r="E1681" s="230" t="s">
        <v>34</v>
      </c>
      <c r="F1681" s="231" t="s">
        <v>2460</v>
      </c>
      <c r="G1681" s="229"/>
      <c r="H1681" s="232">
        <v>60.49</v>
      </c>
      <c r="I1681" s="233"/>
      <c r="J1681" s="229"/>
      <c r="K1681" s="229"/>
      <c r="L1681" s="234"/>
      <c r="M1681" s="235"/>
      <c r="N1681" s="236"/>
      <c r="O1681" s="236"/>
      <c r="P1681" s="236"/>
      <c r="Q1681" s="236"/>
      <c r="R1681" s="236"/>
      <c r="S1681" s="236"/>
      <c r="T1681" s="237"/>
      <c r="AT1681" s="238" t="s">
        <v>192</v>
      </c>
      <c r="AU1681" s="238" t="s">
        <v>89</v>
      </c>
      <c r="AV1681" s="13" t="s">
        <v>89</v>
      </c>
      <c r="AW1681" s="13" t="s">
        <v>41</v>
      </c>
      <c r="AX1681" s="13" t="s">
        <v>78</v>
      </c>
      <c r="AY1681" s="238" t="s">
        <v>183</v>
      </c>
    </row>
    <row r="1682" spans="2:51" s="14" customFormat="1" ht="13.5">
      <c r="B1682" s="239"/>
      <c r="C1682" s="240"/>
      <c r="D1682" s="218" t="s">
        <v>192</v>
      </c>
      <c r="E1682" s="241" t="s">
        <v>34</v>
      </c>
      <c r="F1682" s="242" t="s">
        <v>195</v>
      </c>
      <c r="G1682" s="240"/>
      <c r="H1682" s="243">
        <v>221.923</v>
      </c>
      <c r="I1682" s="244"/>
      <c r="J1682" s="240"/>
      <c r="K1682" s="240"/>
      <c r="L1682" s="245"/>
      <c r="M1682" s="246"/>
      <c r="N1682" s="247"/>
      <c r="O1682" s="247"/>
      <c r="P1682" s="247"/>
      <c r="Q1682" s="247"/>
      <c r="R1682" s="247"/>
      <c r="S1682" s="247"/>
      <c r="T1682" s="248"/>
      <c r="AT1682" s="249" t="s">
        <v>192</v>
      </c>
      <c r="AU1682" s="249" t="s">
        <v>89</v>
      </c>
      <c r="AV1682" s="14" t="s">
        <v>196</v>
      </c>
      <c r="AW1682" s="14" t="s">
        <v>41</v>
      </c>
      <c r="AX1682" s="14" t="s">
        <v>78</v>
      </c>
      <c r="AY1682" s="249" t="s">
        <v>183</v>
      </c>
    </row>
    <row r="1683" spans="2:51" s="15" customFormat="1" ht="13.5">
      <c r="B1683" s="250"/>
      <c r="C1683" s="251"/>
      <c r="D1683" s="218" t="s">
        <v>192</v>
      </c>
      <c r="E1683" s="280" t="s">
        <v>34</v>
      </c>
      <c r="F1683" s="281" t="s">
        <v>201</v>
      </c>
      <c r="G1683" s="251"/>
      <c r="H1683" s="282">
        <v>424.363</v>
      </c>
      <c r="I1683" s="256"/>
      <c r="J1683" s="251"/>
      <c r="K1683" s="251"/>
      <c r="L1683" s="257"/>
      <c r="M1683" s="258"/>
      <c r="N1683" s="259"/>
      <c r="O1683" s="259"/>
      <c r="P1683" s="259"/>
      <c r="Q1683" s="259"/>
      <c r="R1683" s="259"/>
      <c r="S1683" s="259"/>
      <c r="T1683" s="260"/>
      <c r="AT1683" s="261" t="s">
        <v>192</v>
      </c>
      <c r="AU1683" s="261" t="s">
        <v>89</v>
      </c>
      <c r="AV1683" s="15" t="s">
        <v>190</v>
      </c>
      <c r="AW1683" s="15" t="s">
        <v>41</v>
      </c>
      <c r="AX1683" s="15" t="s">
        <v>85</v>
      </c>
      <c r="AY1683" s="261" t="s">
        <v>183</v>
      </c>
    </row>
    <row r="1684" spans="2:51" s="12" customFormat="1" ht="13.5">
      <c r="B1684" s="216"/>
      <c r="C1684" s="217"/>
      <c r="D1684" s="252" t="s">
        <v>192</v>
      </c>
      <c r="E1684" s="283" t="s">
        <v>34</v>
      </c>
      <c r="F1684" s="284" t="s">
        <v>2461</v>
      </c>
      <c r="G1684" s="217"/>
      <c r="H1684" s="285" t="s">
        <v>34</v>
      </c>
      <c r="I1684" s="222"/>
      <c r="J1684" s="217"/>
      <c r="K1684" s="217"/>
      <c r="L1684" s="223"/>
      <c r="M1684" s="224"/>
      <c r="N1684" s="225"/>
      <c r="O1684" s="225"/>
      <c r="P1684" s="225"/>
      <c r="Q1684" s="225"/>
      <c r="R1684" s="225"/>
      <c r="S1684" s="225"/>
      <c r="T1684" s="226"/>
      <c r="AT1684" s="227" t="s">
        <v>192</v>
      </c>
      <c r="AU1684" s="227" t="s">
        <v>89</v>
      </c>
      <c r="AV1684" s="12" t="s">
        <v>85</v>
      </c>
      <c r="AW1684" s="12" t="s">
        <v>41</v>
      </c>
      <c r="AX1684" s="12" t="s">
        <v>78</v>
      </c>
      <c r="AY1684" s="227" t="s">
        <v>183</v>
      </c>
    </row>
    <row r="1685" spans="2:65" s="1" customFormat="1" ht="38.25" customHeight="1">
      <c r="B1685" s="43"/>
      <c r="C1685" s="265" t="s">
        <v>2462</v>
      </c>
      <c r="D1685" s="265" t="s">
        <v>418</v>
      </c>
      <c r="E1685" s="266" t="s">
        <v>2463</v>
      </c>
      <c r="F1685" s="267" t="s">
        <v>2464</v>
      </c>
      <c r="G1685" s="268" t="s">
        <v>291</v>
      </c>
      <c r="H1685" s="269">
        <v>456.19</v>
      </c>
      <c r="I1685" s="270"/>
      <c r="J1685" s="271">
        <f>ROUND(I1685*H1685,2)</f>
        <v>0</v>
      </c>
      <c r="K1685" s="267" t="s">
        <v>34</v>
      </c>
      <c r="L1685" s="272"/>
      <c r="M1685" s="273" t="s">
        <v>34</v>
      </c>
      <c r="N1685" s="274" t="s">
        <v>49</v>
      </c>
      <c r="O1685" s="44"/>
      <c r="P1685" s="213">
        <f>O1685*H1685</f>
        <v>0</v>
      </c>
      <c r="Q1685" s="213">
        <v>0</v>
      </c>
      <c r="R1685" s="213">
        <f>Q1685*H1685</f>
        <v>0</v>
      </c>
      <c r="S1685" s="213">
        <v>0</v>
      </c>
      <c r="T1685" s="214">
        <f>S1685*H1685</f>
        <v>0</v>
      </c>
      <c r="AR1685" s="25" t="s">
        <v>388</v>
      </c>
      <c r="AT1685" s="25" t="s">
        <v>418</v>
      </c>
      <c r="AU1685" s="25" t="s">
        <v>89</v>
      </c>
      <c r="AY1685" s="25" t="s">
        <v>183</v>
      </c>
      <c r="BE1685" s="215">
        <f>IF(N1685="základní",J1685,0)</f>
        <v>0</v>
      </c>
      <c r="BF1685" s="215">
        <f>IF(N1685="snížená",J1685,0)</f>
        <v>0</v>
      </c>
      <c r="BG1685" s="215">
        <f>IF(N1685="zákl. přenesená",J1685,0)</f>
        <v>0</v>
      </c>
      <c r="BH1685" s="215">
        <f>IF(N1685="sníž. přenesená",J1685,0)</f>
        <v>0</v>
      </c>
      <c r="BI1685" s="215">
        <f>IF(N1685="nulová",J1685,0)</f>
        <v>0</v>
      </c>
      <c r="BJ1685" s="25" t="s">
        <v>85</v>
      </c>
      <c r="BK1685" s="215">
        <f>ROUND(I1685*H1685,2)</f>
        <v>0</v>
      </c>
      <c r="BL1685" s="25" t="s">
        <v>282</v>
      </c>
      <c r="BM1685" s="25" t="s">
        <v>2465</v>
      </c>
    </row>
    <row r="1686" spans="2:51" s="13" customFormat="1" ht="13.5">
      <c r="B1686" s="228"/>
      <c r="C1686" s="229"/>
      <c r="D1686" s="252" t="s">
        <v>192</v>
      </c>
      <c r="E1686" s="229"/>
      <c r="F1686" s="275" t="s">
        <v>2466</v>
      </c>
      <c r="G1686" s="229"/>
      <c r="H1686" s="276">
        <v>456.19</v>
      </c>
      <c r="I1686" s="233"/>
      <c r="J1686" s="229"/>
      <c r="K1686" s="229"/>
      <c r="L1686" s="234"/>
      <c r="M1686" s="235"/>
      <c r="N1686" s="236"/>
      <c r="O1686" s="236"/>
      <c r="P1686" s="236"/>
      <c r="Q1686" s="236"/>
      <c r="R1686" s="236"/>
      <c r="S1686" s="236"/>
      <c r="T1686" s="237"/>
      <c r="AT1686" s="238" t="s">
        <v>192</v>
      </c>
      <c r="AU1686" s="238" t="s">
        <v>89</v>
      </c>
      <c r="AV1686" s="13" t="s">
        <v>89</v>
      </c>
      <c r="AW1686" s="13" t="s">
        <v>6</v>
      </c>
      <c r="AX1686" s="13" t="s">
        <v>85</v>
      </c>
      <c r="AY1686" s="238" t="s">
        <v>183</v>
      </c>
    </row>
    <row r="1687" spans="2:65" s="1" customFormat="1" ht="16.5" customHeight="1">
      <c r="B1687" s="43"/>
      <c r="C1687" s="204" t="s">
        <v>2467</v>
      </c>
      <c r="D1687" s="204" t="s">
        <v>185</v>
      </c>
      <c r="E1687" s="205" t="s">
        <v>2468</v>
      </c>
      <c r="F1687" s="206" t="s">
        <v>2469</v>
      </c>
      <c r="G1687" s="207" t="s">
        <v>465</v>
      </c>
      <c r="H1687" s="208">
        <v>297.054</v>
      </c>
      <c r="I1687" s="209"/>
      <c r="J1687" s="210">
        <f>ROUND(I1687*H1687,2)</f>
        <v>0</v>
      </c>
      <c r="K1687" s="206" t="s">
        <v>1735</v>
      </c>
      <c r="L1687" s="63"/>
      <c r="M1687" s="211" t="s">
        <v>34</v>
      </c>
      <c r="N1687" s="212" t="s">
        <v>49</v>
      </c>
      <c r="O1687" s="44"/>
      <c r="P1687" s="213">
        <f>O1687*H1687</f>
        <v>0</v>
      </c>
      <c r="Q1687" s="213">
        <v>0</v>
      </c>
      <c r="R1687" s="213">
        <f>Q1687*H1687</f>
        <v>0</v>
      </c>
      <c r="S1687" s="213">
        <v>0</v>
      </c>
      <c r="T1687" s="214">
        <f>S1687*H1687</f>
        <v>0</v>
      </c>
      <c r="AR1687" s="25" t="s">
        <v>282</v>
      </c>
      <c r="AT1687" s="25" t="s">
        <v>185</v>
      </c>
      <c r="AU1687" s="25" t="s">
        <v>89</v>
      </c>
      <c r="AY1687" s="25" t="s">
        <v>183</v>
      </c>
      <c r="BE1687" s="215">
        <f>IF(N1687="základní",J1687,0)</f>
        <v>0</v>
      </c>
      <c r="BF1687" s="215">
        <f>IF(N1687="snížená",J1687,0)</f>
        <v>0</v>
      </c>
      <c r="BG1687" s="215">
        <f>IF(N1687="zákl. přenesená",J1687,0)</f>
        <v>0</v>
      </c>
      <c r="BH1687" s="215">
        <f>IF(N1687="sníž. přenesená",J1687,0)</f>
        <v>0</v>
      </c>
      <c r="BI1687" s="215">
        <f>IF(N1687="nulová",J1687,0)</f>
        <v>0</v>
      </c>
      <c r="BJ1687" s="25" t="s">
        <v>85</v>
      </c>
      <c r="BK1687" s="215">
        <f>ROUND(I1687*H1687,2)</f>
        <v>0</v>
      </c>
      <c r="BL1687" s="25" t="s">
        <v>282</v>
      </c>
      <c r="BM1687" s="25" t="s">
        <v>2470</v>
      </c>
    </row>
    <row r="1688" spans="2:51" s="13" customFormat="1" ht="13.5">
      <c r="B1688" s="228"/>
      <c r="C1688" s="229"/>
      <c r="D1688" s="218" t="s">
        <v>192</v>
      </c>
      <c r="E1688" s="230" t="s">
        <v>34</v>
      </c>
      <c r="F1688" s="231" t="s">
        <v>2471</v>
      </c>
      <c r="G1688" s="229"/>
      <c r="H1688" s="232">
        <v>297.054</v>
      </c>
      <c r="I1688" s="233"/>
      <c r="J1688" s="229"/>
      <c r="K1688" s="229"/>
      <c r="L1688" s="234"/>
      <c r="M1688" s="235"/>
      <c r="N1688" s="236"/>
      <c r="O1688" s="236"/>
      <c r="P1688" s="236"/>
      <c r="Q1688" s="236"/>
      <c r="R1688" s="236"/>
      <c r="S1688" s="236"/>
      <c r="T1688" s="237"/>
      <c r="AT1688" s="238" t="s">
        <v>192</v>
      </c>
      <c r="AU1688" s="238" t="s">
        <v>89</v>
      </c>
      <c r="AV1688" s="13" t="s">
        <v>89</v>
      </c>
      <c r="AW1688" s="13" t="s">
        <v>41</v>
      </c>
      <c r="AX1688" s="13" t="s">
        <v>78</v>
      </c>
      <c r="AY1688" s="238" t="s">
        <v>183</v>
      </c>
    </row>
    <row r="1689" spans="2:51" s="14" customFormat="1" ht="13.5">
      <c r="B1689" s="239"/>
      <c r="C1689" s="240"/>
      <c r="D1689" s="252" t="s">
        <v>192</v>
      </c>
      <c r="E1689" s="262" t="s">
        <v>34</v>
      </c>
      <c r="F1689" s="263" t="s">
        <v>195</v>
      </c>
      <c r="G1689" s="240"/>
      <c r="H1689" s="264">
        <v>297.054</v>
      </c>
      <c r="I1689" s="244"/>
      <c r="J1689" s="240"/>
      <c r="K1689" s="240"/>
      <c r="L1689" s="245"/>
      <c r="M1689" s="246"/>
      <c r="N1689" s="247"/>
      <c r="O1689" s="247"/>
      <c r="P1689" s="247"/>
      <c r="Q1689" s="247"/>
      <c r="R1689" s="247"/>
      <c r="S1689" s="247"/>
      <c r="T1689" s="248"/>
      <c r="AT1689" s="249" t="s">
        <v>192</v>
      </c>
      <c r="AU1689" s="249" t="s">
        <v>89</v>
      </c>
      <c r="AV1689" s="14" t="s">
        <v>196</v>
      </c>
      <c r="AW1689" s="14" t="s">
        <v>41</v>
      </c>
      <c r="AX1689" s="14" t="s">
        <v>85</v>
      </c>
      <c r="AY1689" s="249" t="s">
        <v>183</v>
      </c>
    </row>
    <row r="1690" spans="2:65" s="1" customFormat="1" ht="16.5" customHeight="1">
      <c r="B1690" s="43"/>
      <c r="C1690" s="204" t="s">
        <v>2472</v>
      </c>
      <c r="D1690" s="204" t="s">
        <v>185</v>
      </c>
      <c r="E1690" s="205" t="s">
        <v>2473</v>
      </c>
      <c r="F1690" s="206" t="s">
        <v>2474</v>
      </c>
      <c r="G1690" s="207" t="s">
        <v>465</v>
      </c>
      <c r="H1690" s="208">
        <v>273.414</v>
      </c>
      <c r="I1690" s="209"/>
      <c r="J1690" s="210">
        <f>ROUND(I1690*H1690,2)</f>
        <v>0</v>
      </c>
      <c r="K1690" s="206" t="s">
        <v>34</v>
      </c>
      <c r="L1690" s="63"/>
      <c r="M1690" s="211" t="s">
        <v>34</v>
      </c>
      <c r="N1690" s="212" t="s">
        <v>49</v>
      </c>
      <c r="O1690" s="44"/>
      <c r="P1690" s="213">
        <f>O1690*H1690</f>
        <v>0</v>
      </c>
      <c r="Q1690" s="213">
        <v>0</v>
      </c>
      <c r="R1690" s="213">
        <f>Q1690*H1690</f>
        <v>0</v>
      </c>
      <c r="S1690" s="213">
        <v>0</v>
      </c>
      <c r="T1690" s="214">
        <f>S1690*H1690</f>
        <v>0</v>
      </c>
      <c r="AR1690" s="25" t="s">
        <v>282</v>
      </c>
      <c r="AT1690" s="25" t="s">
        <v>185</v>
      </c>
      <c r="AU1690" s="25" t="s">
        <v>89</v>
      </c>
      <c r="AY1690" s="25" t="s">
        <v>183</v>
      </c>
      <c r="BE1690" s="215">
        <f>IF(N1690="základní",J1690,0)</f>
        <v>0</v>
      </c>
      <c r="BF1690" s="215">
        <f>IF(N1690="snížená",J1690,0)</f>
        <v>0</v>
      </c>
      <c r="BG1690" s="215">
        <f>IF(N1690="zákl. přenesená",J1690,0)</f>
        <v>0</v>
      </c>
      <c r="BH1690" s="215">
        <f>IF(N1690="sníž. přenesená",J1690,0)</f>
        <v>0</v>
      </c>
      <c r="BI1690" s="215">
        <f>IF(N1690="nulová",J1690,0)</f>
        <v>0</v>
      </c>
      <c r="BJ1690" s="25" t="s">
        <v>85</v>
      </c>
      <c r="BK1690" s="215">
        <f>ROUND(I1690*H1690,2)</f>
        <v>0</v>
      </c>
      <c r="BL1690" s="25" t="s">
        <v>282</v>
      </c>
      <c r="BM1690" s="25" t="s">
        <v>2475</v>
      </c>
    </row>
    <row r="1691" spans="2:51" s="12" customFormat="1" ht="13.5">
      <c r="B1691" s="216"/>
      <c r="C1691" s="217"/>
      <c r="D1691" s="218" t="s">
        <v>192</v>
      </c>
      <c r="E1691" s="219" t="s">
        <v>34</v>
      </c>
      <c r="F1691" s="220" t="s">
        <v>2476</v>
      </c>
      <c r="G1691" s="217"/>
      <c r="H1691" s="221" t="s">
        <v>34</v>
      </c>
      <c r="I1691" s="222"/>
      <c r="J1691" s="217"/>
      <c r="K1691" s="217"/>
      <c r="L1691" s="223"/>
      <c r="M1691" s="224"/>
      <c r="N1691" s="225"/>
      <c r="O1691" s="225"/>
      <c r="P1691" s="225"/>
      <c r="Q1691" s="225"/>
      <c r="R1691" s="225"/>
      <c r="S1691" s="225"/>
      <c r="T1691" s="226"/>
      <c r="AT1691" s="227" t="s">
        <v>192</v>
      </c>
      <c r="AU1691" s="227" t="s">
        <v>89</v>
      </c>
      <c r="AV1691" s="12" t="s">
        <v>85</v>
      </c>
      <c r="AW1691" s="12" t="s">
        <v>41</v>
      </c>
      <c r="AX1691" s="12" t="s">
        <v>78</v>
      </c>
      <c r="AY1691" s="227" t="s">
        <v>183</v>
      </c>
    </row>
    <row r="1692" spans="2:51" s="13" customFormat="1" ht="13.5">
      <c r="B1692" s="228"/>
      <c r="C1692" s="229"/>
      <c r="D1692" s="218" t="s">
        <v>192</v>
      </c>
      <c r="E1692" s="230" t="s">
        <v>34</v>
      </c>
      <c r="F1692" s="231" t="s">
        <v>2477</v>
      </c>
      <c r="G1692" s="229"/>
      <c r="H1692" s="232">
        <v>14.1</v>
      </c>
      <c r="I1692" s="233"/>
      <c r="J1692" s="229"/>
      <c r="K1692" s="229"/>
      <c r="L1692" s="234"/>
      <c r="M1692" s="235"/>
      <c r="N1692" s="236"/>
      <c r="O1692" s="236"/>
      <c r="P1692" s="236"/>
      <c r="Q1692" s="236"/>
      <c r="R1692" s="236"/>
      <c r="S1692" s="236"/>
      <c r="T1692" s="237"/>
      <c r="AT1692" s="238" t="s">
        <v>192</v>
      </c>
      <c r="AU1692" s="238" t="s">
        <v>89</v>
      </c>
      <c r="AV1692" s="13" t="s">
        <v>89</v>
      </c>
      <c r="AW1692" s="13" t="s">
        <v>41</v>
      </c>
      <c r="AX1692" s="13" t="s">
        <v>78</v>
      </c>
      <c r="AY1692" s="238" t="s">
        <v>183</v>
      </c>
    </row>
    <row r="1693" spans="2:51" s="13" customFormat="1" ht="13.5">
      <c r="B1693" s="228"/>
      <c r="C1693" s="229"/>
      <c r="D1693" s="218" t="s">
        <v>192</v>
      </c>
      <c r="E1693" s="230" t="s">
        <v>34</v>
      </c>
      <c r="F1693" s="231" t="s">
        <v>2478</v>
      </c>
      <c r="G1693" s="229"/>
      <c r="H1693" s="232">
        <v>14.5</v>
      </c>
      <c r="I1693" s="233"/>
      <c r="J1693" s="229"/>
      <c r="K1693" s="229"/>
      <c r="L1693" s="234"/>
      <c r="M1693" s="235"/>
      <c r="N1693" s="236"/>
      <c r="O1693" s="236"/>
      <c r="P1693" s="236"/>
      <c r="Q1693" s="236"/>
      <c r="R1693" s="236"/>
      <c r="S1693" s="236"/>
      <c r="T1693" s="237"/>
      <c r="AT1693" s="238" t="s">
        <v>192</v>
      </c>
      <c r="AU1693" s="238" t="s">
        <v>89</v>
      </c>
      <c r="AV1693" s="13" t="s">
        <v>89</v>
      </c>
      <c r="AW1693" s="13" t="s">
        <v>41</v>
      </c>
      <c r="AX1693" s="13" t="s">
        <v>78</v>
      </c>
      <c r="AY1693" s="238" t="s">
        <v>183</v>
      </c>
    </row>
    <row r="1694" spans="2:51" s="13" customFormat="1" ht="13.5">
      <c r="B1694" s="228"/>
      <c r="C1694" s="229"/>
      <c r="D1694" s="218" t="s">
        <v>192</v>
      </c>
      <c r="E1694" s="230" t="s">
        <v>34</v>
      </c>
      <c r="F1694" s="231" t="s">
        <v>2479</v>
      </c>
      <c r="G1694" s="229"/>
      <c r="H1694" s="232">
        <v>46.3</v>
      </c>
      <c r="I1694" s="233"/>
      <c r="J1694" s="229"/>
      <c r="K1694" s="229"/>
      <c r="L1694" s="234"/>
      <c r="M1694" s="235"/>
      <c r="N1694" s="236"/>
      <c r="O1694" s="236"/>
      <c r="P1694" s="236"/>
      <c r="Q1694" s="236"/>
      <c r="R1694" s="236"/>
      <c r="S1694" s="236"/>
      <c r="T1694" s="237"/>
      <c r="AT1694" s="238" t="s">
        <v>192</v>
      </c>
      <c r="AU1694" s="238" t="s">
        <v>89</v>
      </c>
      <c r="AV1694" s="13" t="s">
        <v>89</v>
      </c>
      <c r="AW1694" s="13" t="s">
        <v>41</v>
      </c>
      <c r="AX1694" s="13" t="s">
        <v>78</v>
      </c>
      <c r="AY1694" s="238" t="s">
        <v>183</v>
      </c>
    </row>
    <row r="1695" spans="2:51" s="14" customFormat="1" ht="13.5">
      <c r="B1695" s="239"/>
      <c r="C1695" s="240"/>
      <c r="D1695" s="218" t="s">
        <v>192</v>
      </c>
      <c r="E1695" s="241" t="s">
        <v>34</v>
      </c>
      <c r="F1695" s="242" t="s">
        <v>195</v>
      </c>
      <c r="G1695" s="240"/>
      <c r="H1695" s="243">
        <v>74.9</v>
      </c>
      <c r="I1695" s="244"/>
      <c r="J1695" s="240"/>
      <c r="K1695" s="240"/>
      <c r="L1695" s="245"/>
      <c r="M1695" s="246"/>
      <c r="N1695" s="247"/>
      <c r="O1695" s="247"/>
      <c r="P1695" s="247"/>
      <c r="Q1695" s="247"/>
      <c r="R1695" s="247"/>
      <c r="S1695" s="247"/>
      <c r="T1695" s="248"/>
      <c r="AT1695" s="249" t="s">
        <v>192</v>
      </c>
      <c r="AU1695" s="249" t="s">
        <v>89</v>
      </c>
      <c r="AV1695" s="14" t="s">
        <v>196</v>
      </c>
      <c r="AW1695" s="14" t="s">
        <v>41</v>
      </c>
      <c r="AX1695" s="14" t="s">
        <v>78</v>
      </c>
      <c r="AY1695" s="249" t="s">
        <v>183</v>
      </c>
    </row>
    <row r="1696" spans="2:51" s="12" customFormat="1" ht="13.5">
      <c r="B1696" s="216"/>
      <c r="C1696" s="217"/>
      <c r="D1696" s="218" t="s">
        <v>192</v>
      </c>
      <c r="E1696" s="219" t="s">
        <v>34</v>
      </c>
      <c r="F1696" s="220" t="s">
        <v>2480</v>
      </c>
      <c r="G1696" s="217"/>
      <c r="H1696" s="221" t="s">
        <v>34</v>
      </c>
      <c r="I1696" s="222"/>
      <c r="J1696" s="217"/>
      <c r="K1696" s="217"/>
      <c r="L1696" s="223"/>
      <c r="M1696" s="224"/>
      <c r="N1696" s="225"/>
      <c r="O1696" s="225"/>
      <c r="P1696" s="225"/>
      <c r="Q1696" s="225"/>
      <c r="R1696" s="225"/>
      <c r="S1696" s="225"/>
      <c r="T1696" s="226"/>
      <c r="AT1696" s="227" t="s">
        <v>192</v>
      </c>
      <c r="AU1696" s="227" t="s">
        <v>89</v>
      </c>
      <c r="AV1696" s="12" t="s">
        <v>85</v>
      </c>
      <c r="AW1696" s="12" t="s">
        <v>41</v>
      </c>
      <c r="AX1696" s="12" t="s">
        <v>78</v>
      </c>
      <c r="AY1696" s="227" t="s">
        <v>183</v>
      </c>
    </row>
    <row r="1697" spans="2:51" s="13" customFormat="1" ht="13.5">
      <c r="B1697" s="228"/>
      <c r="C1697" s="229"/>
      <c r="D1697" s="218" t="s">
        <v>192</v>
      </c>
      <c r="E1697" s="230" t="s">
        <v>34</v>
      </c>
      <c r="F1697" s="231" t="s">
        <v>2481</v>
      </c>
      <c r="G1697" s="229"/>
      <c r="H1697" s="232">
        <v>16.024</v>
      </c>
      <c r="I1697" s="233"/>
      <c r="J1697" s="229"/>
      <c r="K1697" s="229"/>
      <c r="L1697" s="234"/>
      <c r="M1697" s="235"/>
      <c r="N1697" s="236"/>
      <c r="O1697" s="236"/>
      <c r="P1697" s="236"/>
      <c r="Q1697" s="236"/>
      <c r="R1697" s="236"/>
      <c r="S1697" s="236"/>
      <c r="T1697" s="237"/>
      <c r="AT1697" s="238" t="s">
        <v>192</v>
      </c>
      <c r="AU1697" s="238" t="s">
        <v>89</v>
      </c>
      <c r="AV1697" s="13" t="s">
        <v>89</v>
      </c>
      <c r="AW1697" s="13" t="s">
        <v>41</v>
      </c>
      <c r="AX1697" s="13" t="s">
        <v>78</v>
      </c>
      <c r="AY1697" s="238" t="s">
        <v>183</v>
      </c>
    </row>
    <row r="1698" spans="2:51" s="13" customFormat="1" ht="13.5">
      <c r="B1698" s="228"/>
      <c r="C1698" s="229"/>
      <c r="D1698" s="218" t="s">
        <v>192</v>
      </c>
      <c r="E1698" s="230" t="s">
        <v>34</v>
      </c>
      <c r="F1698" s="231" t="s">
        <v>2482</v>
      </c>
      <c r="G1698" s="229"/>
      <c r="H1698" s="232">
        <v>16.59</v>
      </c>
      <c r="I1698" s="233"/>
      <c r="J1698" s="229"/>
      <c r="K1698" s="229"/>
      <c r="L1698" s="234"/>
      <c r="M1698" s="235"/>
      <c r="N1698" s="236"/>
      <c r="O1698" s="236"/>
      <c r="P1698" s="236"/>
      <c r="Q1698" s="236"/>
      <c r="R1698" s="236"/>
      <c r="S1698" s="236"/>
      <c r="T1698" s="237"/>
      <c r="AT1698" s="238" t="s">
        <v>192</v>
      </c>
      <c r="AU1698" s="238" t="s">
        <v>89</v>
      </c>
      <c r="AV1698" s="13" t="s">
        <v>89</v>
      </c>
      <c r="AW1698" s="13" t="s">
        <v>41</v>
      </c>
      <c r="AX1698" s="13" t="s">
        <v>78</v>
      </c>
      <c r="AY1698" s="238" t="s">
        <v>183</v>
      </c>
    </row>
    <row r="1699" spans="2:51" s="13" customFormat="1" ht="13.5">
      <c r="B1699" s="228"/>
      <c r="C1699" s="229"/>
      <c r="D1699" s="218" t="s">
        <v>192</v>
      </c>
      <c r="E1699" s="230" t="s">
        <v>34</v>
      </c>
      <c r="F1699" s="231" t="s">
        <v>2483</v>
      </c>
      <c r="G1699" s="229"/>
      <c r="H1699" s="232">
        <v>9</v>
      </c>
      <c r="I1699" s="233"/>
      <c r="J1699" s="229"/>
      <c r="K1699" s="229"/>
      <c r="L1699" s="234"/>
      <c r="M1699" s="235"/>
      <c r="N1699" s="236"/>
      <c r="O1699" s="236"/>
      <c r="P1699" s="236"/>
      <c r="Q1699" s="236"/>
      <c r="R1699" s="236"/>
      <c r="S1699" s="236"/>
      <c r="T1699" s="237"/>
      <c r="AT1699" s="238" t="s">
        <v>192</v>
      </c>
      <c r="AU1699" s="238" t="s">
        <v>89</v>
      </c>
      <c r="AV1699" s="13" t="s">
        <v>89</v>
      </c>
      <c r="AW1699" s="13" t="s">
        <v>41</v>
      </c>
      <c r="AX1699" s="13" t="s">
        <v>78</v>
      </c>
      <c r="AY1699" s="238" t="s">
        <v>183</v>
      </c>
    </row>
    <row r="1700" spans="2:51" s="13" customFormat="1" ht="13.5">
      <c r="B1700" s="228"/>
      <c r="C1700" s="229"/>
      <c r="D1700" s="218" t="s">
        <v>192</v>
      </c>
      <c r="E1700" s="230" t="s">
        <v>34</v>
      </c>
      <c r="F1700" s="231" t="s">
        <v>2484</v>
      </c>
      <c r="G1700" s="229"/>
      <c r="H1700" s="232">
        <v>27.6</v>
      </c>
      <c r="I1700" s="233"/>
      <c r="J1700" s="229"/>
      <c r="K1700" s="229"/>
      <c r="L1700" s="234"/>
      <c r="M1700" s="235"/>
      <c r="N1700" s="236"/>
      <c r="O1700" s="236"/>
      <c r="P1700" s="236"/>
      <c r="Q1700" s="236"/>
      <c r="R1700" s="236"/>
      <c r="S1700" s="236"/>
      <c r="T1700" s="237"/>
      <c r="AT1700" s="238" t="s">
        <v>192</v>
      </c>
      <c r="AU1700" s="238" t="s">
        <v>89</v>
      </c>
      <c r="AV1700" s="13" t="s">
        <v>89</v>
      </c>
      <c r="AW1700" s="13" t="s">
        <v>41</v>
      </c>
      <c r="AX1700" s="13" t="s">
        <v>78</v>
      </c>
      <c r="AY1700" s="238" t="s">
        <v>183</v>
      </c>
    </row>
    <row r="1701" spans="2:51" s="13" customFormat="1" ht="13.5">
      <c r="B1701" s="228"/>
      <c r="C1701" s="229"/>
      <c r="D1701" s="218" t="s">
        <v>192</v>
      </c>
      <c r="E1701" s="230" t="s">
        <v>34</v>
      </c>
      <c r="F1701" s="231" t="s">
        <v>2485</v>
      </c>
      <c r="G1701" s="229"/>
      <c r="H1701" s="232">
        <v>13.6</v>
      </c>
      <c r="I1701" s="233"/>
      <c r="J1701" s="229"/>
      <c r="K1701" s="229"/>
      <c r="L1701" s="234"/>
      <c r="M1701" s="235"/>
      <c r="N1701" s="236"/>
      <c r="O1701" s="236"/>
      <c r="P1701" s="236"/>
      <c r="Q1701" s="236"/>
      <c r="R1701" s="236"/>
      <c r="S1701" s="236"/>
      <c r="T1701" s="237"/>
      <c r="AT1701" s="238" t="s">
        <v>192</v>
      </c>
      <c r="AU1701" s="238" t="s">
        <v>89</v>
      </c>
      <c r="AV1701" s="13" t="s">
        <v>89</v>
      </c>
      <c r="AW1701" s="13" t="s">
        <v>41</v>
      </c>
      <c r="AX1701" s="13" t="s">
        <v>78</v>
      </c>
      <c r="AY1701" s="238" t="s">
        <v>183</v>
      </c>
    </row>
    <row r="1702" spans="2:51" s="13" customFormat="1" ht="13.5">
      <c r="B1702" s="228"/>
      <c r="C1702" s="229"/>
      <c r="D1702" s="218" t="s">
        <v>192</v>
      </c>
      <c r="E1702" s="230" t="s">
        <v>34</v>
      </c>
      <c r="F1702" s="231" t="s">
        <v>2486</v>
      </c>
      <c r="G1702" s="229"/>
      <c r="H1702" s="232">
        <v>9.7</v>
      </c>
      <c r="I1702" s="233"/>
      <c r="J1702" s="229"/>
      <c r="K1702" s="229"/>
      <c r="L1702" s="234"/>
      <c r="M1702" s="235"/>
      <c r="N1702" s="236"/>
      <c r="O1702" s="236"/>
      <c r="P1702" s="236"/>
      <c r="Q1702" s="236"/>
      <c r="R1702" s="236"/>
      <c r="S1702" s="236"/>
      <c r="T1702" s="237"/>
      <c r="AT1702" s="238" t="s">
        <v>192</v>
      </c>
      <c r="AU1702" s="238" t="s">
        <v>89</v>
      </c>
      <c r="AV1702" s="13" t="s">
        <v>89</v>
      </c>
      <c r="AW1702" s="13" t="s">
        <v>41</v>
      </c>
      <c r="AX1702" s="13" t="s">
        <v>78</v>
      </c>
      <c r="AY1702" s="238" t="s">
        <v>183</v>
      </c>
    </row>
    <row r="1703" spans="2:51" s="13" customFormat="1" ht="13.5">
      <c r="B1703" s="228"/>
      <c r="C1703" s="229"/>
      <c r="D1703" s="218" t="s">
        <v>192</v>
      </c>
      <c r="E1703" s="230" t="s">
        <v>34</v>
      </c>
      <c r="F1703" s="231" t="s">
        <v>2487</v>
      </c>
      <c r="G1703" s="229"/>
      <c r="H1703" s="232">
        <v>54.8</v>
      </c>
      <c r="I1703" s="233"/>
      <c r="J1703" s="229"/>
      <c r="K1703" s="229"/>
      <c r="L1703" s="234"/>
      <c r="M1703" s="235"/>
      <c r="N1703" s="236"/>
      <c r="O1703" s="236"/>
      <c r="P1703" s="236"/>
      <c r="Q1703" s="236"/>
      <c r="R1703" s="236"/>
      <c r="S1703" s="236"/>
      <c r="T1703" s="237"/>
      <c r="AT1703" s="238" t="s">
        <v>192</v>
      </c>
      <c r="AU1703" s="238" t="s">
        <v>89</v>
      </c>
      <c r="AV1703" s="13" t="s">
        <v>89</v>
      </c>
      <c r="AW1703" s="13" t="s">
        <v>41</v>
      </c>
      <c r="AX1703" s="13" t="s">
        <v>78</v>
      </c>
      <c r="AY1703" s="238" t="s">
        <v>183</v>
      </c>
    </row>
    <row r="1704" spans="2:51" s="13" customFormat="1" ht="13.5">
      <c r="B1704" s="228"/>
      <c r="C1704" s="229"/>
      <c r="D1704" s="218" t="s">
        <v>192</v>
      </c>
      <c r="E1704" s="230" t="s">
        <v>34</v>
      </c>
      <c r="F1704" s="231" t="s">
        <v>2488</v>
      </c>
      <c r="G1704" s="229"/>
      <c r="H1704" s="232">
        <v>51.2</v>
      </c>
      <c r="I1704" s="233"/>
      <c r="J1704" s="229"/>
      <c r="K1704" s="229"/>
      <c r="L1704" s="234"/>
      <c r="M1704" s="235"/>
      <c r="N1704" s="236"/>
      <c r="O1704" s="236"/>
      <c r="P1704" s="236"/>
      <c r="Q1704" s="236"/>
      <c r="R1704" s="236"/>
      <c r="S1704" s="236"/>
      <c r="T1704" s="237"/>
      <c r="AT1704" s="238" t="s">
        <v>192</v>
      </c>
      <c r="AU1704" s="238" t="s">
        <v>89</v>
      </c>
      <c r="AV1704" s="13" t="s">
        <v>89</v>
      </c>
      <c r="AW1704" s="13" t="s">
        <v>41</v>
      </c>
      <c r="AX1704" s="13" t="s">
        <v>78</v>
      </c>
      <c r="AY1704" s="238" t="s">
        <v>183</v>
      </c>
    </row>
    <row r="1705" spans="2:51" s="14" customFormat="1" ht="13.5">
      <c r="B1705" s="239"/>
      <c r="C1705" s="240"/>
      <c r="D1705" s="218" t="s">
        <v>192</v>
      </c>
      <c r="E1705" s="241" t="s">
        <v>34</v>
      </c>
      <c r="F1705" s="242" t="s">
        <v>195</v>
      </c>
      <c r="G1705" s="240"/>
      <c r="H1705" s="243">
        <v>198.514</v>
      </c>
      <c r="I1705" s="244"/>
      <c r="J1705" s="240"/>
      <c r="K1705" s="240"/>
      <c r="L1705" s="245"/>
      <c r="M1705" s="246"/>
      <c r="N1705" s="247"/>
      <c r="O1705" s="247"/>
      <c r="P1705" s="247"/>
      <c r="Q1705" s="247"/>
      <c r="R1705" s="247"/>
      <c r="S1705" s="247"/>
      <c r="T1705" s="248"/>
      <c r="AT1705" s="249" t="s">
        <v>192</v>
      </c>
      <c r="AU1705" s="249" t="s">
        <v>89</v>
      </c>
      <c r="AV1705" s="14" t="s">
        <v>196</v>
      </c>
      <c r="AW1705" s="14" t="s">
        <v>41</v>
      </c>
      <c r="AX1705" s="14" t="s">
        <v>78</v>
      </c>
      <c r="AY1705" s="249" t="s">
        <v>183</v>
      </c>
    </row>
    <row r="1706" spans="2:51" s="15" customFormat="1" ht="13.5">
      <c r="B1706" s="250"/>
      <c r="C1706" s="251"/>
      <c r="D1706" s="252" t="s">
        <v>192</v>
      </c>
      <c r="E1706" s="253" t="s">
        <v>34</v>
      </c>
      <c r="F1706" s="254" t="s">
        <v>201</v>
      </c>
      <c r="G1706" s="251"/>
      <c r="H1706" s="255">
        <v>273.414</v>
      </c>
      <c r="I1706" s="256"/>
      <c r="J1706" s="251"/>
      <c r="K1706" s="251"/>
      <c r="L1706" s="257"/>
      <c r="M1706" s="258"/>
      <c r="N1706" s="259"/>
      <c r="O1706" s="259"/>
      <c r="P1706" s="259"/>
      <c r="Q1706" s="259"/>
      <c r="R1706" s="259"/>
      <c r="S1706" s="259"/>
      <c r="T1706" s="260"/>
      <c r="AT1706" s="261" t="s">
        <v>192</v>
      </c>
      <c r="AU1706" s="261" t="s">
        <v>89</v>
      </c>
      <c r="AV1706" s="15" t="s">
        <v>190</v>
      </c>
      <c r="AW1706" s="15" t="s">
        <v>41</v>
      </c>
      <c r="AX1706" s="15" t="s">
        <v>85</v>
      </c>
      <c r="AY1706" s="261" t="s">
        <v>183</v>
      </c>
    </row>
    <row r="1707" spans="2:65" s="1" customFormat="1" ht="16.5" customHeight="1">
      <c r="B1707" s="43"/>
      <c r="C1707" s="204" t="s">
        <v>2489</v>
      </c>
      <c r="D1707" s="204" t="s">
        <v>185</v>
      </c>
      <c r="E1707" s="205" t="s">
        <v>2490</v>
      </c>
      <c r="F1707" s="206" t="s">
        <v>2491</v>
      </c>
      <c r="G1707" s="207" t="s">
        <v>465</v>
      </c>
      <c r="H1707" s="208">
        <v>30.35</v>
      </c>
      <c r="I1707" s="209"/>
      <c r="J1707" s="210">
        <f>ROUND(I1707*H1707,2)</f>
        <v>0</v>
      </c>
      <c r="K1707" s="206" t="s">
        <v>189</v>
      </c>
      <c r="L1707" s="63"/>
      <c r="M1707" s="211" t="s">
        <v>34</v>
      </c>
      <c r="N1707" s="212" t="s">
        <v>49</v>
      </c>
      <c r="O1707" s="44"/>
      <c r="P1707" s="213">
        <f>O1707*H1707</f>
        <v>0</v>
      </c>
      <c r="Q1707" s="213">
        <v>0</v>
      </c>
      <c r="R1707" s="213">
        <f>Q1707*H1707</f>
        <v>0</v>
      </c>
      <c r="S1707" s="213">
        <v>0</v>
      </c>
      <c r="T1707" s="214">
        <f>S1707*H1707</f>
        <v>0</v>
      </c>
      <c r="AR1707" s="25" t="s">
        <v>282</v>
      </c>
      <c r="AT1707" s="25" t="s">
        <v>185</v>
      </c>
      <c r="AU1707" s="25" t="s">
        <v>89</v>
      </c>
      <c r="AY1707" s="25" t="s">
        <v>183</v>
      </c>
      <c r="BE1707" s="215">
        <f>IF(N1707="základní",J1707,0)</f>
        <v>0</v>
      </c>
      <c r="BF1707" s="215">
        <f>IF(N1707="snížená",J1707,0)</f>
        <v>0</v>
      </c>
      <c r="BG1707" s="215">
        <f>IF(N1707="zákl. přenesená",J1707,0)</f>
        <v>0</v>
      </c>
      <c r="BH1707" s="215">
        <f>IF(N1707="sníž. přenesená",J1707,0)</f>
        <v>0</v>
      </c>
      <c r="BI1707" s="215">
        <f>IF(N1707="nulová",J1707,0)</f>
        <v>0</v>
      </c>
      <c r="BJ1707" s="25" t="s">
        <v>85</v>
      </c>
      <c r="BK1707" s="215">
        <f>ROUND(I1707*H1707,2)</f>
        <v>0</v>
      </c>
      <c r="BL1707" s="25" t="s">
        <v>282</v>
      </c>
      <c r="BM1707" s="25" t="s">
        <v>2492</v>
      </c>
    </row>
    <row r="1708" spans="2:51" s="12" customFormat="1" ht="13.5">
      <c r="B1708" s="216"/>
      <c r="C1708" s="217"/>
      <c r="D1708" s="218" t="s">
        <v>192</v>
      </c>
      <c r="E1708" s="219" t="s">
        <v>34</v>
      </c>
      <c r="F1708" s="220" t="s">
        <v>2493</v>
      </c>
      <c r="G1708" s="217"/>
      <c r="H1708" s="221" t="s">
        <v>34</v>
      </c>
      <c r="I1708" s="222"/>
      <c r="J1708" s="217"/>
      <c r="K1708" s="217"/>
      <c r="L1708" s="223"/>
      <c r="M1708" s="224"/>
      <c r="N1708" s="225"/>
      <c r="O1708" s="225"/>
      <c r="P1708" s="225"/>
      <c r="Q1708" s="225"/>
      <c r="R1708" s="225"/>
      <c r="S1708" s="225"/>
      <c r="T1708" s="226"/>
      <c r="AT1708" s="227" t="s">
        <v>192</v>
      </c>
      <c r="AU1708" s="227" t="s">
        <v>89</v>
      </c>
      <c r="AV1708" s="12" t="s">
        <v>85</v>
      </c>
      <c r="AW1708" s="12" t="s">
        <v>41</v>
      </c>
      <c r="AX1708" s="12" t="s">
        <v>78</v>
      </c>
      <c r="AY1708" s="227" t="s">
        <v>183</v>
      </c>
    </row>
    <row r="1709" spans="2:51" s="13" customFormat="1" ht="13.5">
      <c r="B1709" s="228"/>
      <c r="C1709" s="229"/>
      <c r="D1709" s="218" t="s">
        <v>192</v>
      </c>
      <c r="E1709" s="230" t="s">
        <v>34</v>
      </c>
      <c r="F1709" s="231" t="s">
        <v>2494</v>
      </c>
      <c r="G1709" s="229"/>
      <c r="H1709" s="232">
        <v>30.35</v>
      </c>
      <c r="I1709" s="233"/>
      <c r="J1709" s="229"/>
      <c r="K1709" s="229"/>
      <c r="L1709" s="234"/>
      <c r="M1709" s="235"/>
      <c r="N1709" s="236"/>
      <c r="O1709" s="236"/>
      <c r="P1709" s="236"/>
      <c r="Q1709" s="236"/>
      <c r="R1709" s="236"/>
      <c r="S1709" s="236"/>
      <c r="T1709" s="237"/>
      <c r="AT1709" s="238" t="s">
        <v>192</v>
      </c>
      <c r="AU1709" s="238" t="s">
        <v>89</v>
      </c>
      <c r="AV1709" s="13" t="s">
        <v>89</v>
      </c>
      <c r="AW1709" s="13" t="s">
        <v>41</v>
      </c>
      <c r="AX1709" s="13" t="s">
        <v>78</v>
      </c>
      <c r="AY1709" s="238" t="s">
        <v>183</v>
      </c>
    </row>
    <row r="1710" spans="2:51" s="14" customFormat="1" ht="13.5">
      <c r="B1710" s="239"/>
      <c r="C1710" s="240"/>
      <c r="D1710" s="252" t="s">
        <v>192</v>
      </c>
      <c r="E1710" s="262" t="s">
        <v>34</v>
      </c>
      <c r="F1710" s="263" t="s">
        <v>195</v>
      </c>
      <c r="G1710" s="240"/>
      <c r="H1710" s="264">
        <v>30.35</v>
      </c>
      <c r="I1710" s="244"/>
      <c r="J1710" s="240"/>
      <c r="K1710" s="240"/>
      <c r="L1710" s="245"/>
      <c r="M1710" s="246"/>
      <c r="N1710" s="247"/>
      <c r="O1710" s="247"/>
      <c r="P1710" s="247"/>
      <c r="Q1710" s="247"/>
      <c r="R1710" s="247"/>
      <c r="S1710" s="247"/>
      <c r="T1710" s="248"/>
      <c r="AT1710" s="249" t="s">
        <v>192</v>
      </c>
      <c r="AU1710" s="249" t="s">
        <v>89</v>
      </c>
      <c r="AV1710" s="14" t="s">
        <v>196</v>
      </c>
      <c r="AW1710" s="14" t="s">
        <v>41</v>
      </c>
      <c r="AX1710" s="14" t="s">
        <v>85</v>
      </c>
      <c r="AY1710" s="249" t="s">
        <v>183</v>
      </c>
    </row>
    <row r="1711" spans="2:65" s="1" customFormat="1" ht="16.5" customHeight="1">
      <c r="B1711" s="43"/>
      <c r="C1711" s="265" t="s">
        <v>2495</v>
      </c>
      <c r="D1711" s="265" t="s">
        <v>418</v>
      </c>
      <c r="E1711" s="266" t="s">
        <v>2496</v>
      </c>
      <c r="F1711" s="267" t="s">
        <v>2497</v>
      </c>
      <c r="G1711" s="268" t="s">
        <v>465</v>
      </c>
      <c r="H1711" s="269">
        <v>33.385</v>
      </c>
      <c r="I1711" s="270"/>
      <c r="J1711" s="271">
        <f>ROUND(I1711*H1711,2)</f>
        <v>0</v>
      </c>
      <c r="K1711" s="267" t="s">
        <v>34</v>
      </c>
      <c r="L1711" s="272"/>
      <c r="M1711" s="273" t="s">
        <v>34</v>
      </c>
      <c r="N1711" s="274" t="s">
        <v>49</v>
      </c>
      <c r="O1711" s="44"/>
      <c r="P1711" s="213">
        <f>O1711*H1711</f>
        <v>0</v>
      </c>
      <c r="Q1711" s="213">
        <v>0</v>
      </c>
      <c r="R1711" s="213">
        <f>Q1711*H1711</f>
        <v>0</v>
      </c>
      <c r="S1711" s="213">
        <v>0</v>
      </c>
      <c r="T1711" s="214">
        <f>S1711*H1711</f>
        <v>0</v>
      </c>
      <c r="AR1711" s="25" t="s">
        <v>388</v>
      </c>
      <c r="AT1711" s="25" t="s">
        <v>418</v>
      </c>
      <c r="AU1711" s="25" t="s">
        <v>89</v>
      </c>
      <c r="AY1711" s="25" t="s">
        <v>183</v>
      </c>
      <c r="BE1711" s="215">
        <f>IF(N1711="základní",J1711,0)</f>
        <v>0</v>
      </c>
      <c r="BF1711" s="215">
        <f>IF(N1711="snížená",J1711,0)</f>
        <v>0</v>
      </c>
      <c r="BG1711" s="215">
        <f>IF(N1711="zákl. přenesená",J1711,0)</f>
        <v>0</v>
      </c>
      <c r="BH1711" s="215">
        <f>IF(N1711="sníž. přenesená",J1711,0)</f>
        <v>0</v>
      </c>
      <c r="BI1711" s="215">
        <f>IF(N1711="nulová",J1711,0)</f>
        <v>0</v>
      </c>
      <c r="BJ1711" s="25" t="s">
        <v>85</v>
      </c>
      <c r="BK1711" s="215">
        <f>ROUND(I1711*H1711,2)</f>
        <v>0</v>
      </c>
      <c r="BL1711" s="25" t="s">
        <v>282</v>
      </c>
      <c r="BM1711" s="25" t="s">
        <v>2498</v>
      </c>
    </row>
    <row r="1712" spans="2:51" s="13" customFormat="1" ht="13.5">
      <c r="B1712" s="228"/>
      <c r="C1712" s="229"/>
      <c r="D1712" s="252" t="s">
        <v>192</v>
      </c>
      <c r="E1712" s="229"/>
      <c r="F1712" s="275" t="s">
        <v>2499</v>
      </c>
      <c r="G1712" s="229"/>
      <c r="H1712" s="276">
        <v>33.385</v>
      </c>
      <c r="I1712" s="233"/>
      <c r="J1712" s="229"/>
      <c r="K1712" s="229"/>
      <c r="L1712" s="234"/>
      <c r="M1712" s="235"/>
      <c r="N1712" s="236"/>
      <c r="O1712" s="236"/>
      <c r="P1712" s="236"/>
      <c r="Q1712" s="236"/>
      <c r="R1712" s="236"/>
      <c r="S1712" s="236"/>
      <c r="T1712" s="237"/>
      <c r="AT1712" s="238" t="s">
        <v>192</v>
      </c>
      <c r="AU1712" s="238" t="s">
        <v>89</v>
      </c>
      <c r="AV1712" s="13" t="s">
        <v>89</v>
      </c>
      <c r="AW1712" s="13" t="s">
        <v>6</v>
      </c>
      <c r="AX1712" s="13" t="s">
        <v>85</v>
      </c>
      <c r="AY1712" s="238" t="s">
        <v>183</v>
      </c>
    </row>
    <row r="1713" spans="2:65" s="1" customFormat="1" ht="16.5" customHeight="1">
      <c r="B1713" s="43"/>
      <c r="C1713" s="204" t="s">
        <v>2500</v>
      </c>
      <c r="D1713" s="204" t="s">
        <v>185</v>
      </c>
      <c r="E1713" s="205" t="s">
        <v>2501</v>
      </c>
      <c r="F1713" s="206" t="s">
        <v>2502</v>
      </c>
      <c r="G1713" s="207" t="s">
        <v>291</v>
      </c>
      <c r="H1713" s="208">
        <v>1.19</v>
      </c>
      <c r="I1713" s="209"/>
      <c r="J1713" s="210">
        <f>ROUND(I1713*H1713,2)</f>
        <v>0</v>
      </c>
      <c r="K1713" s="206" t="s">
        <v>34</v>
      </c>
      <c r="L1713" s="63"/>
      <c r="M1713" s="211" t="s">
        <v>34</v>
      </c>
      <c r="N1713" s="212" t="s">
        <v>49</v>
      </c>
      <c r="O1713" s="44"/>
      <c r="P1713" s="213">
        <f>O1713*H1713</f>
        <v>0</v>
      </c>
      <c r="Q1713" s="213">
        <v>0</v>
      </c>
      <c r="R1713" s="213">
        <f>Q1713*H1713</f>
        <v>0</v>
      </c>
      <c r="S1713" s="213">
        <v>0</v>
      </c>
      <c r="T1713" s="214">
        <f>S1713*H1713</f>
        <v>0</v>
      </c>
      <c r="AR1713" s="25" t="s">
        <v>282</v>
      </c>
      <c r="AT1713" s="25" t="s">
        <v>185</v>
      </c>
      <c r="AU1713" s="25" t="s">
        <v>89</v>
      </c>
      <c r="AY1713" s="25" t="s">
        <v>183</v>
      </c>
      <c r="BE1713" s="215">
        <f>IF(N1713="základní",J1713,0)</f>
        <v>0</v>
      </c>
      <c r="BF1713" s="215">
        <f>IF(N1713="snížená",J1713,0)</f>
        <v>0</v>
      </c>
      <c r="BG1713" s="215">
        <f>IF(N1713="zákl. přenesená",J1713,0)</f>
        <v>0</v>
      </c>
      <c r="BH1713" s="215">
        <f>IF(N1713="sníž. přenesená",J1713,0)</f>
        <v>0</v>
      </c>
      <c r="BI1713" s="215">
        <f>IF(N1713="nulová",J1713,0)</f>
        <v>0</v>
      </c>
      <c r="BJ1713" s="25" t="s">
        <v>85</v>
      </c>
      <c r="BK1713" s="215">
        <f>ROUND(I1713*H1713,2)</f>
        <v>0</v>
      </c>
      <c r="BL1713" s="25" t="s">
        <v>282</v>
      </c>
      <c r="BM1713" s="25" t="s">
        <v>2503</v>
      </c>
    </row>
    <row r="1714" spans="2:51" s="13" customFormat="1" ht="13.5">
      <c r="B1714" s="228"/>
      <c r="C1714" s="229"/>
      <c r="D1714" s="218" t="s">
        <v>192</v>
      </c>
      <c r="E1714" s="230" t="s">
        <v>34</v>
      </c>
      <c r="F1714" s="231" t="s">
        <v>2504</v>
      </c>
      <c r="G1714" s="229"/>
      <c r="H1714" s="232">
        <v>1.19</v>
      </c>
      <c r="I1714" s="233"/>
      <c r="J1714" s="229"/>
      <c r="K1714" s="229"/>
      <c r="L1714" s="234"/>
      <c r="M1714" s="235"/>
      <c r="N1714" s="236"/>
      <c r="O1714" s="236"/>
      <c r="P1714" s="236"/>
      <c r="Q1714" s="236"/>
      <c r="R1714" s="236"/>
      <c r="S1714" s="236"/>
      <c r="T1714" s="237"/>
      <c r="AT1714" s="238" t="s">
        <v>192</v>
      </c>
      <c r="AU1714" s="238" t="s">
        <v>89</v>
      </c>
      <c r="AV1714" s="13" t="s">
        <v>89</v>
      </c>
      <c r="AW1714" s="13" t="s">
        <v>41</v>
      </c>
      <c r="AX1714" s="13" t="s">
        <v>78</v>
      </c>
      <c r="AY1714" s="238" t="s">
        <v>183</v>
      </c>
    </row>
    <row r="1715" spans="2:51" s="14" customFormat="1" ht="13.5">
      <c r="B1715" s="239"/>
      <c r="C1715" s="240"/>
      <c r="D1715" s="252" t="s">
        <v>192</v>
      </c>
      <c r="E1715" s="262" t="s">
        <v>34</v>
      </c>
      <c r="F1715" s="263" t="s">
        <v>195</v>
      </c>
      <c r="G1715" s="240"/>
      <c r="H1715" s="264">
        <v>1.19</v>
      </c>
      <c r="I1715" s="244"/>
      <c r="J1715" s="240"/>
      <c r="K1715" s="240"/>
      <c r="L1715" s="245"/>
      <c r="M1715" s="246"/>
      <c r="N1715" s="247"/>
      <c r="O1715" s="247"/>
      <c r="P1715" s="247"/>
      <c r="Q1715" s="247"/>
      <c r="R1715" s="247"/>
      <c r="S1715" s="247"/>
      <c r="T1715" s="248"/>
      <c r="AT1715" s="249" t="s">
        <v>192</v>
      </c>
      <c r="AU1715" s="249" t="s">
        <v>89</v>
      </c>
      <c r="AV1715" s="14" t="s">
        <v>196</v>
      </c>
      <c r="AW1715" s="14" t="s">
        <v>41</v>
      </c>
      <c r="AX1715" s="14" t="s">
        <v>85</v>
      </c>
      <c r="AY1715" s="249" t="s">
        <v>183</v>
      </c>
    </row>
    <row r="1716" spans="2:65" s="1" customFormat="1" ht="16.5" customHeight="1">
      <c r="B1716" s="43"/>
      <c r="C1716" s="265" t="s">
        <v>2505</v>
      </c>
      <c r="D1716" s="265" t="s">
        <v>418</v>
      </c>
      <c r="E1716" s="266" t="s">
        <v>2506</v>
      </c>
      <c r="F1716" s="267" t="s">
        <v>2507</v>
      </c>
      <c r="G1716" s="268" t="s">
        <v>291</v>
      </c>
      <c r="H1716" s="269">
        <v>1.309</v>
      </c>
      <c r="I1716" s="270"/>
      <c r="J1716" s="271">
        <f>ROUND(I1716*H1716,2)</f>
        <v>0</v>
      </c>
      <c r="K1716" s="267" t="s">
        <v>189</v>
      </c>
      <c r="L1716" s="272"/>
      <c r="M1716" s="273" t="s">
        <v>34</v>
      </c>
      <c r="N1716" s="274" t="s">
        <v>49</v>
      </c>
      <c r="O1716" s="44"/>
      <c r="P1716" s="213">
        <f>O1716*H1716</f>
        <v>0</v>
      </c>
      <c r="Q1716" s="213">
        <v>0.003</v>
      </c>
      <c r="R1716" s="213">
        <f>Q1716*H1716</f>
        <v>0.003927</v>
      </c>
      <c r="S1716" s="213">
        <v>0</v>
      </c>
      <c r="T1716" s="214">
        <f>S1716*H1716</f>
        <v>0</v>
      </c>
      <c r="AR1716" s="25" t="s">
        <v>388</v>
      </c>
      <c r="AT1716" s="25" t="s">
        <v>418</v>
      </c>
      <c r="AU1716" s="25" t="s">
        <v>89</v>
      </c>
      <c r="AY1716" s="25" t="s">
        <v>183</v>
      </c>
      <c r="BE1716" s="215">
        <f>IF(N1716="základní",J1716,0)</f>
        <v>0</v>
      </c>
      <c r="BF1716" s="215">
        <f>IF(N1716="snížená",J1716,0)</f>
        <v>0</v>
      </c>
      <c r="BG1716" s="215">
        <f>IF(N1716="zákl. přenesená",J1716,0)</f>
        <v>0</v>
      </c>
      <c r="BH1716" s="215">
        <f>IF(N1716="sníž. přenesená",J1716,0)</f>
        <v>0</v>
      </c>
      <c r="BI1716" s="215">
        <f>IF(N1716="nulová",J1716,0)</f>
        <v>0</v>
      </c>
      <c r="BJ1716" s="25" t="s">
        <v>85</v>
      </c>
      <c r="BK1716" s="215">
        <f>ROUND(I1716*H1716,2)</f>
        <v>0</v>
      </c>
      <c r="BL1716" s="25" t="s">
        <v>282</v>
      </c>
      <c r="BM1716" s="25" t="s">
        <v>2508</v>
      </c>
    </row>
    <row r="1717" spans="2:51" s="13" customFormat="1" ht="13.5">
      <c r="B1717" s="228"/>
      <c r="C1717" s="229"/>
      <c r="D1717" s="252" t="s">
        <v>192</v>
      </c>
      <c r="E1717" s="229"/>
      <c r="F1717" s="275" t="s">
        <v>2264</v>
      </c>
      <c r="G1717" s="229"/>
      <c r="H1717" s="276">
        <v>1.309</v>
      </c>
      <c r="I1717" s="233"/>
      <c r="J1717" s="229"/>
      <c r="K1717" s="229"/>
      <c r="L1717" s="234"/>
      <c r="M1717" s="235"/>
      <c r="N1717" s="236"/>
      <c r="O1717" s="236"/>
      <c r="P1717" s="236"/>
      <c r="Q1717" s="236"/>
      <c r="R1717" s="236"/>
      <c r="S1717" s="236"/>
      <c r="T1717" s="237"/>
      <c r="AT1717" s="238" t="s">
        <v>192</v>
      </c>
      <c r="AU1717" s="238" t="s">
        <v>89</v>
      </c>
      <c r="AV1717" s="13" t="s">
        <v>89</v>
      </c>
      <c r="AW1717" s="13" t="s">
        <v>6</v>
      </c>
      <c r="AX1717" s="13" t="s">
        <v>85</v>
      </c>
      <c r="AY1717" s="238" t="s">
        <v>183</v>
      </c>
    </row>
    <row r="1718" spans="2:65" s="1" customFormat="1" ht="16.5" customHeight="1">
      <c r="B1718" s="43"/>
      <c r="C1718" s="204" t="s">
        <v>2509</v>
      </c>
      <c r="D1718" s="204" t="s">
        <v>185</v>
      </c>
      <c r="E1718" s="205" t="s">
        <v>2510</v>
      </c>
      <c r="F1718" s="206" t="s">
        <v>2511</v>
      </c>
      <c r="G1718" s="207" t="s">
        <v>465</v>
      </c>
      <c r="H1718" s="208">
        <v>4.8</v>
      </c>
      <c r="I1718" s="209"/>
      <c r="J1718" s="210">
        <f>ROUND(I1718*H1718,2)</f>
        <v>0</v>
      </c>
      <c r="K1718" s="206" t="s">
        <v>34</v>
      </c>
      <c r="L1718" s="63"/>
      <c r="M1718" s="211" t="s">
        <v>34</v>
      </c>
      <c r="N1718" s="212" t="s">
        <v>49</v>
      </c>
      <c r="O1718" s="44"/>
      <c r="P1718" s="213">
        <f>O1718*H1718</f>
        <v>0</v>
      </c>
      <c r="Q1718" s="213">
        <v>0</v>
      </c>
      <c r="R1718" s="213">
        <f>Q1718*H1718</f>
        <v>0</v>
      </c>
      <c r="S1718" s="213">
        <v>0</v>
      </c>
      <c r="T1718" s="214">
        <f>S1718*H1718</f>
        <v>0</v>
      </c>
      <c r="AR1718" s="25" t="s">
        <v>282</v>
      </c>
      <c r="AT1718" s="25" t="s">
        <v>185</v>
      </c>
      <c r="AU1718" s="25" t="s">
        <v>89</v>
      </c>
      <c r="AY1718" s="25" t="s">
        <v>183</v>
      </c>
      <c r="BE1718" s="215">
        <f>IF(N1718="základní",J1718,0)</f>
        <v>0</v>
      </c>
      <c r="BF1718" s="215">
        <f>IF(N1718="snížená",J1718,0)</f>
        <v>0</v>
      </c>
      <c r="BG1718" s="215">
        <f>IF(N1718="zákl. přenesená",J1718,0)</f>
        <v>0</v>
      </c>
      <c r="BH1718" s="215">
        <f>IF(N1718="sníž. přenesená",J1718,0)</f>
        <v>0</v>
      </c>
      <c r="BI1718" s="215">
        <f>IF(N1718="nulová",J1718,0)</f>
        <v>0</v>
      </c>
      <c r="BJ1718" s="25" t="s">
        <v>85</v>
      </c>
      <c r="BK1718" s="215">
        <f>ROUND(I1718*H1718,2)</f>
        <v>0</v>
      </c>
      <c r="BL1718" s="25" t="s">
        <v>282</v>
      </c>
      <c r="BM1718" s="25" t="s">
        <v>2512</v>
      </c>
    </row>
    <row r="1719" spans="2:51" s="13" customFormat="1" ht="13.5">
      <c r="B1719" s="228"/>
      <c r="C1719" s="229"/>
      <c r="D1719" s="218" t="s">
        <v>192</v>
      </c>
      <c r="E1719" s="230" t="s">
        <v>34</v>
      </c>
      <c r="F1719" s="231" t="s">
        <v>2513</v>
      </c>
      <c r="G1719" s="229"/>
      <c r="H1719" s="232">
        <v>4.8</v>
      </c>
      <c r="I1719" s="233"/>
      <c r="J1719" s="229"/>
      <c r="K1719" s="229"/>
      <c r="L1719" s="234"/>
      <c r="M1719" s="235"/>
      <c r="N1719" s="236"/>
      <c r="O1719" s="236"/>
      <c r="P1719" s="236"/>
      <c r="Q1719" s="236"/>
      <c r="R1719" s="236"/>
      <c r="S1719" s="236"/>
      <c r="T1719" s="237"/>
      <c r="AT1719" s="238" t="s">
        <v>192</v>
      </c>
      <c r="AU1719" s="238" t="s">
        <v>89</v>
      </c>
      <c r="AV1719" s="13" t="s">
        <v>89</v>
      </c>
      <c r="AW1719" s="13" t="s">
        <v>41</v>
      </c>
      <c r="AX1719" s="13" t="s">
        <v>78</v>
      </c>
      <c r="AY1719" s="238" t="s">
        <v>183</v>
      </c>
    </row>
    <row r="1720" spans="2:51" s="14" customFormat="1" ht="13.5">
      <c r="B1720" s="239"/>
      <c r="C1720" s="240"/>
      <c r="D1720" s="252" t="s">
        <v>192</v>
      </c>
      <c r="E1720" s="262" t="s">
        <v>34</v>
      </c>
      <c r="F1720" s="263" t="s">
        <v>195</v>
      </c>
      <c r="G1720" s="240"/>
      <c r="H1720" s="264">
        <v>4.8</v>
      </c>
      <c r="I1720" s="244"/>
      <c r="J1720" s="240"/>
      <c r="K1720" s="240"/>
      <c r="L1720" s="245"/>
      <c r="M1720" s="246"/>
      <c r="N1720" s="247"/>
      <c r="O1720" s="247"/>
      <c r="P1720" s="247"/>
      <c r="Q1720" s="247"/>
      <c r="R1720" s="247"/>
      <c r="S1720" s="247"/>
      <c r="T1720" s="248"/>
      <c r="AT1720" s="249" t="s">
        <v>192</v>
      </c>
      <c r="AU1720" s="249" t="s">
        <v>89</v>
      </c>
      <c r="AV1720" s="14" t="s">
        <v>196</v>
      </c>
      <c r="AW1720" s="14" t="s">
        <v>41</v>
      </c>
      <c r="AX1720" s="14" t="s">
        <v>85</v>
      </c>
      <c r="AY1720" s="249" t="s">
        <v>183</v>
      </c>
    </row>
    <row r="1721" spans="2:65" s="1" customFormat="1" ht="16.5" customHeight="1">
      <c r="B1721" s="43"/>
      <c r="C1721" s="265" t="s">
        <v>2514</v>
      </c>
      <c r="D1721" s="265" t="s">
        <v>418</v>
      </c>
      <c r="E1721" s="266" t="s">
        <v>2515</v>
      </c>
      <c r="F1721" s="267" t="s">
        <v>2516</v>
      </c>
      <c r="G1721" s="268" t="s">
        <v>465</v>
      </c>
      <c r="H1721" s="269">
        <v>5.28</v>
      </c>
      <c r="I1721" s="270"/>
      <c r="J1721" s="271">
        <f>ROUND(I1721*H1721,2)</f>
        <v>0</v>
      </c>
      <c r="K1721" s="267" t="s">
        <v>189</v>
      </c>
      <c r="L1721" s="272"/>
      <c r="M1721" s="273" t="s">
        <v>34</v>
      </c>
      <c r="N1721" s="274" t="s">
        <v>49</v>
      </c>
      <c r="O1721" s="44"/>
      <c r="P1721" s="213">
        <f>O1721*H1721</f>
        <v>0</v>
      </c>
      <c r="Q1721" s="213">
        <v>0.0003</v>
      </c>
      <c r="R1721" s="213">
        <f>Q1721*H1721</f>
        <v>0.001584</v>
      </c>
      <c r="S1721" s="213">
        <v>0</v>
      </c>
      <c r="T1721" s="214">
        <f>S1721*H1721</f>
        <v>0</v>
      </c>
      <c r="AR1721" s="25" t="s">
        <v>388</v>
      </c>
      <c r="AT1721" s="25" t="s">
        <v>418</v>
      </c>
      <c r="AU1721" s="25" t="s">
        <v>89</v>
      </c>
      <c r="AY1721" s="25" t="s">
        <v>183</v>
      </c>
      <c r="BE1721" s="215">
        <f>IF(N1721="základní",J1721,0)</f>
        <v>0</v>
      </c>
      <c r="BF1721" s="215">
        <f>IF(N1721="snížená",J1721,0)</f>
        <v>0</v>
      </c>
      <c r="BG1721" s="215">
        <f>IF(N1721="zákl. přenesená",J1721,0)</f>
        <v>0</v>
      </c>
      <c r="BH1721" s="215">
        <f>IF(N1721="sníž. přenesená",J1721,0)</f>
        <v>0</v>
      </c>
      <c r="BI1721" s="215">
        <f>IF(N1721="nulová",J1721,0)</f>
        <v>0</v>
      </c>
      <c r="BJ1721" s="25" t="s">
        <v>85</v>
      </c>
      <c r="BK1721" s="215">
        <f>ROUND(I1721*H1721,2)</f>
        <v>0</v>
      </c>
      <c r="BL1721" s="25" t="s">
        <v>282</v>
      </c>
      <c r="BM1721" s="25" t="s">
        <v>2517</v>
      </c>
    </row>
    <row r="1722" spans="2:51" s="13" customFormat="1" ht="13.5">
      <c r="B1722" s="228"/>
      <c r="C1722" s="229"/>
      <c r="D1722" s="252" t="s">
        <v>192</v>
      </c>
      <c r="E1722" s="229"/>
      <c r="F1722" s="275" t="s">
        <v>2274</v>
      </c>
      <c r="G1722" s="229"/>
      <c r="H1722" s="276">
        <v>5.28</v>
      </c>
      <c r="I1722" s="233"/>
      <c r="J1722" s="229"/>
      <c r="K1722" s="229"/>
      <c r="L1722" s="234"/>
      <c r="M1722" s="235"/>
      <c r="N1722" s="236"/>
      <c r="O1722" s="236"/>
      <c r="P1722" s="236"/>
      <c r="Q1722" s="236"/>
      <c r="R1722" s="236"/>
      <c r="S1722" s="236"/>
      <c r="T1722" s="237"/>
      <c r="AT1722" s="238" t="s">
        <v>192</v>
      </c>
      <c r="AU1722" s="238" t="s">
        <v>89</v>
      </c>
      <c r="AV1722" s="13" t="s">
        <v>89</v>
      </c>
      <c r="AW1722" s="13" t="s">
        <v>6</v>
      </c>
      <c r="AX1722" s="13" t="s">
        <v>85</v>
      </c>
      <c r="AY1722" s="238" t="s">
        <v>183</v>
      </c>
    </row>
    <row r="1723" spans="2:65" s="1" customFormat="1" ht="38.25" customHeight="1">
      <c r="B1723" s="43"/>
      <c r="C1723" s="204" t="s">
        <v>2518</v>
      </c>
      <c r="D1723" s="204" t="s">
        <v>185</v>
      </c>
      <c r="E1723" s="205" t="s">
        <v>2519</v>
      </c>
      <c r="F1723" s="206" t="s">
        <v>2520</v>
      </c>
      <c r="G1723" s="207" t="s">
        <v>1510</v>
      </c>
      <c r="H1723" s="279"/>
      <c r="I1723" s="381">
        <f>SUM(J1655:J1721)/100</f>
        <v>0</v>
      </c>
      <c r="J1723" s="210">
        <f>ROUND(I1723*H1723,2)</f>
        <v>0</v>
      </c>
      <c r="K1723" s="206" t="s">
        <v>1735</v>
      </c>
      <c r="L1723" s="63"/>
      <c r="M1723" s="211" t="s">
        <v>34</v>
      </c>
      <c r="N1723" s="212" t="s">
        <v>49</v>
      </c>
      <c r="O1723" s="44"/>
      <c r="P1723" s="213">
        <f>O1723*H1723</f>
        <v>0</v>
      </c>
      <c r="Q1723" s="213">
        <v>0</v>
      </c>
      <c r="R1723" s="213">
        <f>Q1723*H1723</f>
        <v>0</v>
      </c>
      <c r="S1723" s="213">
        <v>0</v>
      </c>
      <c r="T1723" s="214">
        <f>S1723*H1723</f>
        <v>0</v>
      </c>
      <c r="AR1723" s="25" t="s">
        <v>282</v>
      </c>
      <c r="AT1723" s="25" t="s">
        <v>185</v>
      </c>
      <c r="AU1723" s="25" t="s">
        <v>89</v>
      </c>
      <c r="AY1723" s="25" t="s">
        <v>183</v>
      </c>
      <c r="BE1723" s="215">
        <f>IF(N1723="základní",J1723,0)</f>
        <v>0</v>
      </c>
      <c r="BF1723" s="215">
        <f>IF(N1723="snížená",J1723,0)</f>
        <v>0</v>
      </c>
      <c r="BG1723" s="215">
        <f>IF(N1723="zákl. přenesená",J1723,0)</f>
        <v>0</v>
      </c>
      <c r="BH1723" s="215">
        <f>IF(N1723="sníž. přenesená",J1723,0)</f>
        <v>0</v>
      </c>
      <c r="BI1723" s="215">
        <f>IF(N1723="nulová",J1723,0)</f>
        <v>0</v>
      </c>
      <c r="BJ1723" s="25" t="s">
        <v>85</v>
      </c>
      <c r="BK1723" s="215">
        <f>ROUND(I1723*H1723,2)</f>
        <v>0</v>
      </c>
      <c r="BL1723" s="25" t="s">
        <v>282</v>
      </c>
      <c r="BM1723" s="25" t="s">
        <v>2521</v>
      </c>
    </row>
    <row r="1724" spans="2:63" s="11" customFormat="1" ht="29.85" customHeight="1">
      <c r="B1724" s="187"/>
      <c r="C1724" s="188"/>
      <c r="D1724" s="201" t="s">
        <v>77</v>
      </c>
      <c r="E1724" s="202" t="s">
        <v>2522</v>
      </c>
      <c r="F1724" s="202" t="s">
        <v>2523</v>
      </c>
      <c r="G1724" s="188"/>
      <c r="H1724" s="188"/>
      <c r="I1724" s="191"/>
      <c r="J1724" s="203">
        <f>BK1724</f>
        <v>0</v>
      </c>
      <c r="K1724" s="188"/>
      <c r="L1724" s="193"/>
      <c r="M1724" s="194"/>
      <c r="N1724" s="195"/>
      <c r="O1724" s="195"/>
      <c r="P1724" s="196">
        <f>SUM(P1725:P1778)</f>
        <v>0</v>
      </c>
      <c r="Q1724" s="195"/>
      <c r="R1724" s="196">
        <f>SUM(R1725:R1778)</f>
        <v>0.8278886</v>
      </c>
      <c r="S1724" s="195"/>
      <c r="T1724" s="197">
        <f>SUM(T1725:T1778)</f>
        <v>0</v>
      </c>
      <c r="AR1724" s="198" t="s">
        <v>89</v>
      </c>
      <c r="AT1724" s="199" t="s">
        <v>77</v>
      </c>
      <c r="AU1724" s="199" t="s">
        <v>85</v>
      </c>
      <c r="AY1724" s="198" t="s">
        <v>183</v>
      </c>
      <c r="BK1724" s="200">
        <f>SUM(BK1725:BK1778)</f>
        <v>0</v>
      </c>
    </row>
    <row r="1725" spans="2:65" s="1" customFormat="1" ht="25.5" customHeight="1">
      <c r="B1725" s="43"/>
      <c r="C1725" s="204" t="s">
        <v>2524</v>
      </c>
      <c r="D1725" s="204" t="s">
        <v>185</v>
      </c>
      <c r="E1725" s="205" t="s">
        <v>2525</v>
      </c>
      <c r="F1725" s="206" t="s">
        <v>2526</v>
      </c>
      <c r="G1725" s="207" t="s">
        <v>291</v>
      </c>
      <c r="H1725" s="208">
        <v>230.859</v>
      </c>
      <c r="I1725" s="209"/>
      <c r="J1725" s="210">
        <f>ROUND(I1725*H1725,2)</f>
        <v>0</v>
      </c>
      <c r="K1725" s="206" t="s">
        <v>189</v>
      </c>
      <c r="L1725" s="63"/>
      <c r="M1725" s="211" t="s">
        <v>34</v>
      </c>
      <c r="N1725" s="212" t="s">
        <v>49</v>
      </c>
      <c r="O1725" s="44"/>
      <c r="P1725" s="213">
        <f>O1725*H1725</f>
        <v>0</v>
      </c>
      <c r="Q1725" s="213">
        <v>0.003</v>
      </c>
      <c r="R1725" s="213">
        <f>Q1725*H1725</f>
        <v>0.692577</v>
      </c>
      <c r="S1725" s="213">
        <v>0</v>
      </c>
      <c r="T1725" s="214">
        <f>S1725*H1725</f>
        <v>0</v>
      </c>
      <c r="AR1725" s="25" t="s">
        <v>282</v>
      </c>
      <c r="AT1725" s="25" t="s">
        <v>185</v>
      </c>
      <c r="AU1725" s="25" t="s">
        <v>89</v>
      </c>
      <c r="AY1725" s="25" t="s">
        <v>183</v>
      </c>
      <c r="BE1725" s="215">
        <f>IF(N1725="základní",J1725,0)</f>
        <v>0</v>
      </c>
      <c r="BF1725" s="215">
        <f>IF(N1725="snížená",J1725,0)</f>
        <v>0</v>
      </c>
      <c r="BG1725" s="215">
        <f>IF(N1725="zákl. přenesená",J1725,0)</f>
        <v>0</v>
      </c>
      <c r="BH1725" s="215">
        <f>IF(N1725="sníž. přenesená",J1725,0)</f>
        <v>0</v>
      </c>
      <c r="BI1725" s="215">
        <f>IF(N1725="nulová",J1725,0)</f>
        <v>0</v>
      </c>
      <c r="BJ1725" s="25" t="s">
        <v>85</v>
      </c>
      <c r="BK1725" s="215">
        <f>ROUND(I1725*H1725,2)</f>
        <v>0</v>
      </c>
      <c r="BL1725" s="25" t="s">
        <v>282</v>
      </c>
      <c r="BM1725" s="25" t="s">
        <v>2527</v>
      </c>
    </row>
    <row r="1726" spans="2:51" s="12" customFormat="1" ht="13.5">
      <c r="B1726" s="216"/>
      <c r="C1726" s="217"/>
      <c r="D1726" s="218" t="s">
        <v>192</v>
      </c>
      <c r="E1726" s="219" t="s">
        <v>34</v>
      </c>
      <c r="F1726" s="220" t="s">
        <v>353</v>
      </c>
      <c r="G1726" s="217"/>
      <c r="H1726" s="221" t="s">
        <v>34</v>
      </c>
      <c r="I1726" s="222"/>
      <c r="J1726" s="217"/>
      <c r="K1726" s="217"/>
      <c r="L1726" s="223"/>
      <c r="M1726" s="224"/>
      <c r="N1726" s="225"/>
      <c r="O1726" s="225"/>
      <c r="P1726" s="225"/>
      <c r="Q1726" s="225"/>
      <c r="R1726" s="225"/>
      <c r="S1726" s="225"/>
      <c r="T1726" s="226"/>
      <c r="AT1726" s="227" t="s">
        <v>192</v>
      </c>
      <c r="AU1726" s="227" t="s">
        <v>89</v>
      </c>
      <c r="AV1726" s="12" t="s">
        <v>85</v>
      </c>
      <c r="AW1726" s="12" t="s">
        <v>41</v>
      </c>
      <c r="AX1726" s="12" t="s">
        <v>78</v>
      </c>
      <c r="AY1726" s="227" t="s">
        <v>183</v>
      </c>
    </row>
    <row r="1727" spans="2:51" s="13" customFormat="1" ht="13.5">
      <c r="B1727" s="228"/>
      <c r="C1727" s="229"/>
      <c r="D1727" s="218" t="s">
        <v>192</v>
      </c>
      <c r="E1727" s="230" t="s">
        <v>34</v>
      </c>
      <c r="F1727" s="231" t="s">
        <v>754</v>
      </c>
      <c r="G1727" s="229"/>
      <c r="H1727" s="232">
        <v>14.6</v>
      </c>
      <c r="I1727" s="233"/>
      <c r="J1727" s="229"/>
      <c r="K1727" s="229"/>
      <c r="L1727" s="234"/>
      <c r="M1727" s="235"/>
      <c r="N1727" s="236"/>
      <c r="O1727" s="236"/>
      <c r="P1727" s="236"/>
      <c r="Q1727" s="236"/>
      <c r="R1727" s="236"/>
      <c r="S1727" s="236"/>
      <c r="T1727" s="237"/>
      <c r="AT1727" s="238" t="s">
        <v>192</v>
      </c>
      <c r="AU1727" s="238" t="s">
        <v>89</v>
      </c>
      <c r="AV1727" s="13" t="s">
        <v>89</v>
      </c>
      <c r="AW1727" s="13" t="s">
        <v>41</v>
      </c>
      <c r="AX1727" s="13" t="s">
        <v>78</v>
      </c>
      <c r="AY1727" s="238" t="s">
        <v>183</v>
      </c>
    </row>
    <row r="1728" spans="2:51" s="13" customFormat="1" ht="13.5">
      <c r="B1728" s="228"/>
      <c r="C1728" s="229"/>
      <c r="D1728" s="218" t="s">
        <v>192</v>
      </c>
      <c r="E1728" s="230" t="s">
        <v>34</v>
      </c>
      <c r="F1728" s="231" t="s">
        <v>755</v>
      </c>
      <c r="G1728" s="229"/>
      <c r="H1728" s="232">
        <v>22.339</v>
      </c>
      <c r="I1728" s="233"/>
      <c r="J1728" s="229"/>
      <c r="K1728" s="229"/>
      <c r="L1728" s="234"/>
      <c r="M1728" s="235"/>
      <c r="N1728" s="236"/>
      <c r="O1728" s="236"/>
      <c r="P1728" s="236"/>
      <c r="Q1728" s="236"/>
      <c r="R1728" s="236"/>
      <c r="S1728" s="236"/>
      <c r="T1728" s="237"/>
      <c r="AT1728" s="238" t="s">
        <v>192</v>
      </c>
      <c r="AU1728" s="238" t="s">
        <v>89</v>
      </c>
      <c r="AV1728" s="13" t="s">
        <v>89</v>
      </c>
      <c r="AW1728" s="13" t="s">
        <v>41</v>
      </c>
      <c r="AX1728" s="13" t="s">
        <v>78</v>
      </c>
      <c r="AY1728" s="238" t="s">
        <v>183</v>
      </c>
    </row>
    <row r="1729" spans="2:51" s="13" customFormat="1" ht="13.5">
      <c r="B1729" s="228"/>
      <c r="C1729" s="229"/>
      <c r="D1729" s="218" t="s">
        <v>192</v>
      </c>
      <c r="E1729" s="230" t="s">
        <v>34</v>
      </c>
      <c r="F1729" s="231" t="s">
        <v>756</v>
      </c>
      <c r="G1729" s="229"/>
      <c r="H1729" s="232">
        <v>14.6</v>
      </c>
      <c r="I1729" s="233"/>
      <c r="J1729" s="229"/>
      <c r="K1729" s="229"/>
      <c r="L1729" s="234"/>
      <c r="M1729" s="235"/>
      <c r="N1729" s="236"/>
      <c r="O1729" s="236"/>
      <c r="P1729" s="236"/>
      <c r="Q1729" s="236"/>
      <c r="R1729" s="236"/>
      <c r="S1729" s="236"/>
      <c r="T1729" s="237"/>
      <c r="AT1729" s="238" t="s">
        <v>192</v>
      </c>
      <c r="AU1729" s="238" t="s">
        <v>89</v>
      </c>
      <c r="AV1729" s="13" t="s">
        <v>89</v>
      </c>
      <c r="AW1729" s="13" t="s">
        <v>41</v>
      </c>
      <c r="AX1729" s="13" t="s">
        <v>78</v>
      </c>
      <c r="AY1729" s="238" t="s">
        <v>183</v>
      </c>
    </row>
    <row r="1730" spans="2:51" s="13" customFormat="1" ht="13.5">
      <c r="B1730" s="228"/>
      <c r="C1730" s="229"/>
      <c r="D1730" s="218" t="s">
        <v>192</v>
      </c>
      <c r="E1730" s="230" t="s">
        <v>34</v>
      </c>
      <c r="F1730" s="231" t="s">
        <v>757</v>
      </c>
      <c r="G1730" s="229"/>
      <c r="H1730" s="232">
        <v>22.4</v>
      </c>
      <c r="I1730" s="233"/>
      <c r="J1730" s="229"/>
      <c r="K1730" s="229"/>
      <c r="L1730" s="234"/>
      <c r="M1730" s="235"/>
      <c r="N1730" s="236"/>
      <c r="O1730" s="236"/>
      <c r="P1730" s="236"/>
      <c r="Q1730" s="236"/>
      <c r="R1730" s="236"/>
      <c r="S1730" s="236"/>
      <c r="T1730" s="237"/>
      <c r="AT1730" s="238" t="s">
        <v>192</v>
      </c>
      <c r="AU1730" s="238" t="s">
        <v>89</v>
      </c>
      <c r="AV1730" s="13" t="s">
        <v>89</v>
      </c>
      <c r="AW1730" s="13" t="s">
        <v>41</v>
      </c>
      <c r="AX1730" s="13" t="s">
        <v>78</v>
      </c>
      <c r="AY1730" s="238" t="s">
        <v>183</v>
      </c>
    </row>
    <row r="1731" spans="2:51" s="13" customFormat="1" ht="13.5">
      <c r="B1731" s="228"/>
      <c r="C1731" s="229"/>
      <c r="D1731" s="218" t="s">
        <v>192</v>
      </c>
      <c r="E1731" s="230" t="s">
        <v>34</v>
      </c>
      <c r="F1731" s="231" t="s">
        <v>758</v>
      </c>
      <c r="G1731" s="229"/>
      <c r="H1731" s="232">
        <v>14.8</v>
      </c>
      <c r="I1731" s="233"/>
      <c r="J1731" s="229"/>
      <c r="K1731" s="229"/>
      <c r="L1731" s="234"/>
      <c r="M1731" s="235"/>
      <c r="N1731" s="236"/>
      <c r="O1731" s="236"/>
      <c r="P1731" s="236"/>
      <c r="Q1731" s="236"/>
      <c r="R1731" s="236"/>
      <c r="S1731" s="236"/>
      <c r="T1731" s="237"/>
      <c r="AT1731" s="238" t="s">
        <v>192</v>
      </c>
      <c r="AU1731" s="238" t="s">
        <v>89</v>
      </c>
      <c r="AV1731" s="13" t="s">
        <v>89</v>
      </c>
      <c r="AW1731" s="13" t="s">
        <v>41</v>
      </c>
      <c r="AX1731" s="13" t="s">
        <v>78</v>
      </c>
      <c r="AY1731" s="238" t="s">
        <v>183</v>
      </c>
    </row>
    <row r="1732" spans="2:51" s="13" customFormat="1" ht="13.5">
      <c r="B1732" s="228"/>
      <c r="C1732" s="229"/>
      <c r="D1732" s="218" t="s">
        <v>192</v>
      </c>
      <c r="E1732" s="230" t="s">
        <v>34</v>
      </c>
      <c r="F1732" s="231" t="s">
        <v>759</v>
      </c>
      <c r="G1732" s="229"/>
      <c r="H1732" s="232">
        <v>5.08</v>
      </c>
      <c r="I1732" s="233"/>
      <c r="J1732" s="229"/>
      <c r="K1732" s="229"/>
      <c r="L1732" s="234"/>
      <c r="M1732" s="235"/>
      <c r="N1732" s="236"/>
      <c r="O1732" s="236"/>
      <c r="P1732" s="236"/>
      <c r="Q1732" s="236"/>
      <c r="R1732" s="236"/>
      <c r="S1732" s="236"/>
      <c r="T1732" s="237"/>
      <c r="AT1732" s="238" t="s">
        <v>192</v>
      </c>
      <c r="AU1732" s="238" t="s">
        <v>89</v>
      </c>
      <c r="AV1732" s="13" t="s">
        <v>89</v>
      </c>
      <c r="AW1732" s="13" t="s">
        <v>41</v>
      </c>
      <c r="AX1732" s="13" t="s">
        <v>78</v>
      </c>
      <c r="AY1732" s="238" t="s">
        <v>183</v>
      </c>
    </row>
    <row r="1733" spans="2:51" s="13" customFormat="1" ht="13.5">
      <c r="B1733" s="228"/>
      <c r="C1733" s="229"/>
      <c r="D1733" s="218" t="s">
        <v>192</v>
      </c>
      <c r="E1733" s="230" t="s">
        <v>34</v>
      </c>
      <c r="F1733" s="231" t="s">
        <v>760</v>
      </c>
      <c r="G1733" s="229"/>
      <c r="H1733" s="232">
        <v>5.8</v>
      </c>
      <c r="I1733" s="233"/>
      <c r="J1733" s="229"/>
      <c r="K1733" s="229"/>
      <c r="L1733" s="234"/>
      <c r="M1733" s="235"/>
      <c r="N1733" s="236"/>
      <c r="O1733" s="236"/>
      <c r="P1733" s="236"/>
      <c r="Q1733" s="236"/>
      <c r="R1733" s="236"/>
      <c r="S1733" s="236"/>
      <c r="T1733" s="237"/>
      <c r="AT1733" s="238" t="s">
        <v>192</v>
      </c>
      <c r="AU1733" s="238" t="s">
        <v>89</v>
      </c>
      <c r="AV1733" s="13" t="s">
        <v>89</v>
      </c>
      <c r="AW1733" s="13" t="s">
        <v>41</v>
      </c>
      <c r="AX1733" s="13" t="s">
        <v>78</v>
      </c>
      <c r="AY1733" s="238" t="s">
        <v>183</v>
      </c>
    </row>
    <row r="1734" spans="2:51" s="13" customFormat="1" ht="13.5">
      <c r="B1734" s="228"/>
      <c r="C1734" s="229"/>
      <c r="D1734" s="218" t="s">
        <v>192</v>
      </c>
      <c r="E1734" s="230" t="s">
        <v>34</v>
      </c>
      <c r="F1734" s="231" t="s">
        <v>2528</v>
      </c>
      <c r="G1734" s="229"/>
      <c r="H1734" s="232">
        <v>1.04</v>
      </c>
      <c r="I1734" s="233"/>
      <c r="J1734" s="229"/>
      <c r="K1734" s="229"/>
      <c r="L1734" s="234"/>
      <c r="M1734" s="235"/>
      <c r="N1734" s="236"/>
      <c r="O1734" s="236"/>
      <c r="P1734" s="236"/>
      <c r="Q1734" s="236"/>
      <c r="R1734" s="236"/>
      <c r="S1734" s="236"/>
      <c r="T1734" s="237"/>
      <c r="AT1734" s="238" t="s">
        <v>192</v>
      </c>
      <c r="AU1734" s="238" t="s">
        <v>89</v>
      </c>
      <c r="AV1734" s="13" t="s">
        <v>89</v>
      </c>
      <c r="AW1734" s="13" t="s">
        <v>41</v>
      </c>
      <c r="AX1734" s="13" t="s">
        <v>78</v>
      </c>
      <c r="AY1734" s="238" t="s">
        <v>183</v>
      </c>
    </row>
    <row r="1735" spans="2:51" s="14" customFormat="1" ht="13.5">
      <c r="B1735" s="239"/>
      <c r="C1735" s="240"/>
      <c r="D1735" s="218" t="s">
        <v>192</v>
      </c>
      <c r="E1735" s="241" t="s">
        <v>34</v>
      </c>
      <c r="F1735" s="242" t="s">
        <v>195</v>
      </c>
      <c r="G1735" s="240"/>
      <c r="H1735" s="243">
        <v>100.659</v>
      </c>
      <c r="I1735" s="244"/>
      <c r="J1735" s="240"/>
      <c r="K1735" s="240"/>
      <c r="L1735" s="245"/>
      <c r="M1735" s="246"/>
      <c r="N1735" s="247"/>
      <c r="O1735" s="247"/>
      <c r="P1735" s="247"/>
      <c r="Q1735" s="247"/>
      <c r="R1735" s="247"/>
      <c r="S1735" s="247"/>
      <c r="T1735" s="248"/>
      <c r="AT1735" s="249" t="s">
        <v>192</v>
      </c>
      <c r="AU1735" s="249" t="s">
        <v>89</v>
      </c>
      <c r="AV1735" s="14" t="s">
        <v>196</v>
      </c>
      <c r="AW1735" s="14" t="s">
        <v>41</v>
      </c>
      <c r="AX1735" s="14" t="s">
        <v>78</v>
      </c>
      <c r="AY1735" s="249" t="s">
        <v>183</v>
      </c>
    </row>
    <row r="1736" spans="2:51" s="12" customFormat="1" ht="13.5">
      <c r="B1736" s="216"/>
      <c r="C1736" s="217"/>
      <c r="D1736" s="218" t="s">
        <v>192</v>
      </c>
      <c r="E1736" s="219" t="s">
        <v>34</v>
      </c>
      <c r="F1736" s="220" t="s">
        <v>367</v>
      </c>
      <c r="G1736" s="217"/>
      <c r="H1736" s="221" t="s">
        <v>34</v>
      </c>
      <c r="I1736" s="222"/>
      <c r="J1736" s="217"/>
      <c r="K1736" s="217"/>
      <c r="L1736" s="223"/>
      <c r="M1736" s="224"/>
      <c r="N1736" s="225"/>
      <c r="O1736" s="225"/>
      <c r="P1736" s="225"/>
      <c r="Q1736" s="225"/>
      <c r="R1736" s="225"/>
      <c r="S1736" s="225"/>
      <c r="T1736" s="226"/>
      <c r="AT1736" s="227" t="s">
        <v>192</v>
      </c>
      <c r="AU1736" s="227" t="s">
        <v>89</v>
      </c>
      <c r="AV1736" s="12" t="s">
        <v>85</v>
      </c>
      <c r="AW1736" s="12" t="s">
        <v>41</v>
      </c>
      <c r="AX1736" s="12" t="s">
        <v>78</v>
      </c>
      <c r="AY1736" s="227" t="s">
        <v>183</v>
      </c>
    </row>
    <row r="1737" spans="2:51" s="13" customFormat="1" ht="13.5">
      <c r="B1737" s="228"/>
      <c r="C1737" s="229"/>
      <c r="D1737" s="218" t="s">
        <v>192</v>
      </c>
      <c r="E1737" s="230" t="s">
        <v>34</v>
      </c>
      <c r="F1737" s="231" t="s">
        <v>761</v>
      </c>
      <c r="G1737" s="229"/>
      <c r="H1737" s="232">
        <v>17.6</v>
      </c>
      <c r="I1737" s="233"/>
      <c r="J1737" s="229"/>
      <c r="K1737" s="229"/>
      <c r="L1737" s="234"/>
      <c r="M1737" s="235"/>
      <c r="N1737" s="236"/>
      <c r="O1737" s="236"/>
      <c r="P1737" s="236"/>
      <c r="Q1737" s="236"/>
      <c r="R1737" s="236"/>
      <c r="S1737" s="236"/>
      <c r="T1737" s="237"/>
      <c r="AT1737" s="238" t="s">
        <v>192</v>
      </c>
      <c r="AU1737" s="238" t="s">
        <v>89</v>
      </c>
      <c r="AV1737" s="13" t="s">
        <v>89</v>
      </c>
      <c r="AW1737" s="13" t="s">
        <v>41</v>
      </c>
      <c r="AX1737" s="13" t="s">
        <v>78</v>
      </c>
      <c r="AY1737" s="238" t="s">
        <v>183</v>
      </c>
    </row>
    <row r="1738" spans="2:51" s="13" customFormat="1" ht="13.5">
      <c r="B1738" s="228"/>
      <c r="C1738" s="229"/>
      <c r="D1738" s="218" t="s">
        <v>192</v>
      </c>
      <c r="E1738" s="230" t="s">
        <v>34</v>
      </c>
      <c r="F1738" s="231" t="s">
        <v>762</v>
      </c>
      <c r="G1738" s="229"/>
      <c r="H1738" s="232">
        <v>8</v>
      </c>
      <c r="I1738" s="233"/>
      <c r="J1738" s="229"/>
      <c r="K1738" s="229"/>
      <c r="L1738" s="234"/>
      <c r="M1738" s="235"/>
      <c r="N1738" s="236"/>
      <c r="O1738" s="236"/>
      <c r="P1738" s="236"/>
      <c r="Q1738" s="236"/>
      <c r="R1738" s="236"/>
      <c r="S1738" s="236"/>
      <c r="T1738" s="237"/>
      <c r="AT1738" s="238" t="s">
        <v>192</v>
      </c>
      <c r="AU1738" s="238" t="s">
        <v>89</v>
      </c>
      <c r="AV1738" s="13" t="s">
        <v>89</v>
      </c>
      <c r="AW1738" s="13" t="s">
        <v>41</v>
      </c>
      <c r="AX1738" s="13" t="s">
        <v>78</v>
      </c>
      <c r="AY1738" s="238" t="s">
        <v>183</v>
      </c>
    </row>
    <row r="1739" spans="2:51" s="13" customFormat="1" ht="13.5">
      <c r="B1739" s="228"/>
      <c r="C1739" s="229"/>
      <c r="D1739" s="218" t="s">
        <v>192</v>
      </c>
      <c r="E1739" s="230" t="s">
        <v>34</v>
      </c>
      <c r="F1739" s="231" t="s">
        <v>763</v>
      </c>
      <c r="G1739" s="229"/>
      <c r="H1739" s="232">
        <v>2.8</v>
      </c>
      <c r="I1739" s="233"/>
      <c r="J1739" s="229"/>
      <c r="K1739" s="229"/>
      <c r="L1739" s="234"/>
      <c r="M1739" s="235"/>
      <c r="N1739" s="236"/>
      <c r="O1739" s="236"/>
      <c r="P1739" s="236"/>
      <c r="Q1739" s="236"/>
      <c r="R1739" s="236"/>
      <c r="S1739" s="236"/>
      <c r="T1739" s="237"/>
      <c r="AT1739" s="238" t="s">
        <v>192</v>
      </c>
      <c r="AU1739" s="238" t="s">
        <v>89</v>
      </c>
      <c r="AV1739" s="13" t="s">
        <v>89</v>
      </c>
      <c r="AW1739" s="13" t="s">
        <v>41</v>
      </c>
      <c r="AX1739" s="13" t="s">
        <v>78</v>
      </c>
      <c r="AY1739" s="238" t="s">
        <v>183</v>
      </c>
    </row>
    <row r="1740" spans="2:51" s="13" customFormat="1" ht="13.5">
      <c r="B1740" s="228"/>
      <c r="C1740" s="229"/>
      <c r="D1740" s="218" t="s">
        <v>192</v>
      </c>
      <c r="E1740" s="230" t="s">
        <v>34</v>
      </c>
      <c r="F1740" s="231" t="s">
        <v>764</v>
      </c>
      <c r="G1740" s="229"/>
      <c r="H1740" s="232">
        <v>9.2</v>
      </c>
      <c r="I1740" s="233"/>
      <c r="J1740" s="229"/>
      <c r="K1740" s="229"/>
      <c r="L1740" s="234"/>
      <c r="M1740" s="235"/>
      <c r="N1740" s="236"/>
      <c r="O1740" s="236"/>
      <c r="P1740" s="236"/>
      <c r="Q1740" s="236"/>
      <c r="R1740" s="236"/>
      <c r="S1740" s="236"/>
      <c r="T1740" s="237"/>
      <c r="AT1740" s="238" t="s">
        <v>192</v>
      </c>
      <c r="AU1740" s="238" t="s">
        <v>89</v>
      </c>
      <c r="AV1740" s="13" t="s">
        <v>89</v>
      </c>
      <c r="AW1740" s="13" t="s">
        <v>41</v>
      </c>
      <c r="AX1740" s="13" t="s">
        <v>78</v>
      </c>
      <c r="AY1740" s="238" t="s">
        <v>183</v>
      </c>
    </row>
    <row r="1741" spans="2:51" s="13" customFormat="1" ht="13.5">
      <c r="B1741" s="228"/>
      <c r="C1741" s="229"/>
      <c r="D1741" s="218" t="s">
        <v>192</v>
      </c>
      <c r="E1741" s="230" t="s">
        <v>34</v>
      </c>
      <c r="F1741" s="231" t="s">
        <v>765</v>
      </c>
      <c r="G1741" s="229"/>
      <c r="H1741" s="232">
        <v>5.4</v>
      </c>
      <c r="I1741" s="233"/>
      <c r="J1741" s="229"/>
      <c r="K1741" s="229"/>
      <c r="L1741" s="234"/>
      <c r="M1741" s="235"/>
      <c r="N1741" s="236"/>
      <c r="O1741" s="236"/>
      <c r="P1741" s="236"/>
      <c r="Q1741" s="236"/>
      <c r="R1741" s="236"/>
      <c r="S1741" s="236"/>
      <c r="T1741" s="237"/>
      <c r="AT1741" s="238" t="s">
        <v>192</v>
      </c>
      <c r="AU1741" s="238" t="s">
        <v>89</v>
      </c>
      <c r="AV1741" s="13" t="s">
        <v>89</v>
      </c>
      <c r="AW1741" s="13" t="s">
        <v>41</v>
      </c>
      <c r="AX1741" s="13" t="s">
        <v>78</v>
      </c>
      <c r="AY1741" s="238" t="s">
        <v>183</v>
      </c>
    </row>
    <row r="1742" spans="2:51" s="13" customFormat="1" ht="13.5">
      <c r="B1742" s="228"/>
      <c r="C1742" s="229"/>
      <c r="D1742" s="218" t="s">
        <v>192</v>
      </c>
      <c r="E1742" s="230" t="s">
        <v>34</v>
      </c>
      <c r="F1742" s="231" t="s">
        <v>766</v>
      </c>
      <c r="G1742" s="229"/>
      <c r="H1742" s="232">
        <v>9.2</v>
      </c>
      <c r="I1742" s="233"/>
      <c r="J1742" s="229"/>
      <c r="K1742" s="229"/>
      <c r="L1742" s="234"/>
      <c r="M1742" s="235"/>
      <c r="N1742" s="236"/>
      <c r="O1742" s="236"/>
      <c r="P1742" s="236"/>
      <c r="Q1742" s="236"/>
      <c r="R1742" s="236"/>
      <c r="S1742" s="236"/>
      <c r="T1742" s="237"/>
      <c r="AT1742" s="238" t="s">
        <v>192</v>
      </c>
      <c r="AU1742" s="238" t="s">
        <v>89</v>
      </c>
      <c r="AV1742" s="13" t="s">
        <v>89</v>
      </c>
      <c r="AW1742" s="13" t="s">
        <v>41</v>
      </c>
      <c r="AX1742" s="13" t="s">
        <v>78</v>
      </c>
      <c r="AY1742" s="238" t="s">
        <v>183</v>
      </c>
    </row>
    <row r="1743" spans="2:51" s="13" customFormat="1" ht="13.5">
      <c r="B1743" s="228"/>
      <c r="C1743" s="229"/>
      <c r="D1743" s="218" t="s">
        <v>192</v>
      </c>
      <c r="E1743" s="230" t="s">
        <v>34</v>
      </c>
      <c r="F1743" s="231" t="s">
        <v>767</v>
      </c>
      <c r="G1743" s="229"/>
      <c r="H1743" s="232">
        <v>11.9</v>
      </c>
      <c r="I1743" s="233"/>
      <c r="J1743" s="229"/>
      <c r="K1743" s="229"/>
      <c r="L1743" s="234"/>
      <c r="M1743" s="235"/>
      <c r="N1743" s="236"/>
      <c r="O1743" s="236"/>
      <c r="P1743" s="236"/>
      <c r="Q1743" s="236"/>
      <c r="R1743" s="236"/>
      <c r="S1743" s="236"/>
      <c r="T1743" s="237"/>
      <c r="AT1743" s="238" t="s">
        <v>192</v>
      </c>
      <c r="AU1743" s="238" t="s">
        <v>89</v>
      </c>
      <c r="AV1743" s="13" t="s">
        <v>89</v>
      </c>
      <c r="AW1743" s="13" t="s">
        <v>41</v>
      </c>
      <c r="AX1743" s="13" t="s">
        <v>78</v>
      </c>
      <c r="AY1743" s="238" t="s">
        <v>183</v>
      </c>
    </row>
    <row r="1744" spans="2:51" s="13" customFormat="1" ht="13.5">
      <c r="B1744" s="228"/>
      <c r="C1744" s="229"/>
      <c r="D1744" s="218" t="s">
        <v>192</v>
      </c>
      <c r="E1744" s="230" t="s">
        <v>34</v>
      </c>
      <c r="F1744" s="231" t="s">
        <v>768</v>
      </c>
      <c r="G1744" s="229"/>
      <c r="H1744" s="232">
        <v>14.8</v>
      </c>
      <c r="I1744" s="233"/>
      <c r="J1744" s="229"/>
      <c r="K1744" s="229"/>
      <c r="L1744" s="234"/>
      <c r="M1744" s="235"/>
      <c r="N1744" s="236"/>
      <c r="O1744" s="236"/>
      <c r="P1744" s="236"/>
      <c r="Q1744" s="236"/>
      <c r="R1744" s="236"/>
      <c r="S1744" s="236"/>
      <c r="T1744" s="237"/>
      <c r="AT1744" s="238" t="s">
        <v>192</v>
      </c>
      <c r="AU1744" s="238" t="s">
        <v>89</v>
      </c>
      <c r="AV1744" s="13" t="s">
        <v>89</v>
      </c>
      <c r="AW1744" s="13" t="s">
        <v>41</v>
      </c>
      <c r="AX1744" s="13" t="s">
        <v>78</v>
      </c>
      <c r="AY1744" s="238" t="s">
        <v>183</v>
      </c>
    </row>
    <row r="1745" spans="2:51" s="13" customFormat="1" ht="13.5">
      <c r="B1745" s="228"/>
      <c r="C1745" s="229"/>
      <c r="D1745" s="218" t="s">
        <v>192</v>
      </c>
      <c r="E1745" s="230" t="s">
        <v>34</v>
      </c>
      <c r="F1745" s="231" t="s">
        <v>769</v>
      </c>
      <c r="G1745" s="229"/>
      <c r="H1745" s="232">
        <v>15</v>
      </c>
      <c r="I1745" s="233"/>
      <c r="J1745" s="229"/>
      <c r="K1745" s="229"/>
      <c r="L1745" s="234"/>
      <c r="M1745" s="235"/>
      <c r="N1745" s="236"/>
      <c r="O1745" s="236"/>
      <c r="P1745" s="236"/>
      <c r="Q1745" s="236"/>
      <c r="R1745" s="236"/>
      <c r="S1745" s="236"/>
      <c r="T1745" s="237"/>
      <c r="AT1745" s="238" t="s">
        <v>192</v>
      </c>
      <c r="AU1745" s="238" t="s">
        <v>89</v>
      </c>
      <c r="AV1745" s="13" t="s">
        <v>89</v>
      </c>
      <c r="AW1745" s="13" t="s">
        <v>41</v>
      </c>
      <c r="AX1745" s="13" t="s">
        <v>78</v>
      </c>
      <c r="AY1745" s="238" t="s">
        <v>183</v>
      </c>
    </row>
    <row r="1746" spans="2:51" s="13" customFormat="1" ht="13.5">
      <c r="B1746" s="228"/>
      <c r="C1746" s="229"/>
      <c r="D1746" s="218" t="s">
        <v>192</v>
      </c>
      <c r="E1746" s="230" t="s">
        <v>34</v>
      </c>
      <c r="F1746" s="231" t="s">
        <v>770</v>
      </c>
      <c r="G1746" s="229"/>
      <c r="H1746" s="232">
        <v>11.9</v>
      </c>
      <c r="I1746" s="233"/>
      <c r="J1746" s="229"/>
      <c r="K1746" s="229"/>
      <c r="L1746" s="234"/>
      <c r="M1746" s="235"/>
      <c r="N1746" s="236"/>
      <c r="O1746" s="236"/>
      <c r="P1746" s="236"/>
      <c r="Q1746" s="236"/>
      <c r="R1746" s="236"/>
      <c r="S1746" s="236"/>
      <c r="T1746" s="237"/>
      <c r="AT1746" s="238" t="s">
        <v>192</v>
      </c>
      <c r="AU1746" s="238" t="s">
        <v>89</v>
      </c>
      <c r="AV1746" s="13" t="s">
        <v>89</v>
      </c>
      <c r="AW1746" s="13" t="s">
        <v>41</v>
      </c>
      <c r="AX1746" s="13" t="s">
        <v>78</v>
      </c>
      <c r="AY1746" s="238" t="s">
        <v>183</v>
      </c>
    </row>
    <row r="1747" spans="2:51" s="13" customFormat="1" ht="13.5">
      <c r="B1747" s="228"/>
      <c r="C1747" s="229"/>
      <c r="D1747" s="218" t="s">
        <v>192</v>
      </c>
      <c r="E1747" s="230" t="s">
        <v>34</v>
      </c>
      <c r="F1747" s="231" t="s">
        <v>771</v>
      </c>
      <c r="G1747" s="229"/>
      <c r="H1747" s="232">
        <v>16.8</v>
      </c>
      <c r="I1747" s="233"/>
      <c r="J1747" s="229"/>
      <c r="K1747" s="229"/>
      <c r="L1747" s="234"/>
      <c r="M1747" s="235"/>
      <c r="N1747" s="236"/>
      <c r="O1747" s="236"/>
      <c r="P1747" s="236"/>
      <c r="Q1747" s="236"/>
      <c r="R1747" s="236"/>
      <c r="S1747" s="236"/>
      <c r="T1747" s="237"/>
      <c r="AT1747" s="238" t="s">
        <v>192</v>
      </c>
      <c r="AU1747" s="238" t="s">
        <v>89</v>
      </c>
      <c r="AV1747" s="13" t="s">
        <v>89</v>
      </c>
      <c r="AW1747" s="13" t="s">
        <v>41</v>
      </c>
      <c r="AX1747" s="13" t="s">
        <v>78</v>
      </c>
      <c r="AY1747" s="238" t="s">
        <v>183</v>
      </c>
    </row>
    <row r="1748" spans="2:51" s="13" customFormat="1" ht="13.5">
      <c r="B1748" s="228"/>
      <c r="C1748" s="229"/>
      <c r="D1748" s="218" t="s">
        <v>192</v>
      </c>
      <c r="E1748" s="230" t="s">
        <v>34</v>
      </c>
      <c r="F1748" s="231" t="s">
        <v>772</v>
      </c>
      <c r="G1748" s="229"/>
      <c r="H1748" s="232">
        <v>7.6</v>
      </c>
      <c r="I1748" s="233"/>
      <c r="J1748" s="229"/>
      <c r="K1748" s="229"/>
      <c r="L1748" s="234"/>
      <c r="M1748" s="235"/>
      <c r="N1748" s="236"/>
      <c r="O1748" s="236"/>
      <c r="P1748" s="236"/>
      <c r="Q1748" s="236"/>
      <c r="R1748" s="236"/>
      <c r="S1748" s="236"/>
      <c r="T1748" s="237"/>
      <c r="AT1748" s="238" t="s">
        <v>192</v>
      </c>
      <c r="AU1748" s="238" t="s">
        <v>89</v>
      </c>
      <c r="AV1748" s="13" t="s">
        <v>89</v>
      </c>
      <c r="AW1748" s="13" t="s">
        <v>41</v>
      </c>
      <c r="AX1748" s="13" t="s">
        <v>78</v>
      </c>
      <c r="AY1748" s="238" t="s">
        <v>183</v>
      </c>
    </row>
    <row r="1749" spans="2:51" s="14" customFormat="1" ht="13.5">
      <c r="B1749" s="239"/>
      <c r="C1749" s="240"/>
      <c r="D1749" s="218" t="s">
        <v>192</v>
      </c>
      <c r="E1749" s="241" t="s">
        <v>34</v>
      </c>
      <c r="F1749" s="242" t="s">
        <v>195</v>
      </c>
      <c r="G1749" s="240"/>
      <c r="H1749" s="243">
        <v>130.2</v>
      </c>
      <c r="I1749" s="244"/>
      <c r="J1749" s="240"/>
      <c r="K1749" s="240"/>
      <c r="L1749" s="245"/>
      <c r="M1749" s="246"/>
      <c r="N1749" s="247"/>
      <c r="O1749" s="247"/>
      <c r="P1749" s="247"/>
      <c r="Q1749" s="247"/>
      <c r="R1749" s="247"/>
      <c r="S1749" s="247"/>
      <c r="T1749" s="248"/>
      <c r="AT1749" s="249" t="s">
        <v>192</v>
      </c>
      <c r="AU1749" s="249" t="s">
        <v>89</v>
      </c>
      <c r="AV1749" s="14" t="s">
        <v>196</v>
      </c>
      <c r="AW1749" s="14" t="s">
        <v>41</v>
      </c>
      <c r="AX1749" s="14" t="s">
        <v>78</v>
      </c>
      <c r="AY1749" s="249" t="s">
        <v>183</v>
      </c>
    </row>
    <row r="1750" spans="2:51" s="15" customFormat="1" ht="13.5">
      <c r="B1750" s="250"/>
      <c r="C1750" s="251"/>
      <c r="D1750" s="252" t="s">
        <v>192</v>
      </c>
      <c r="E1750" s="253" t="s">
        <v>34</v>
      </c>
      <c r="F1750" s="254" t="s">
        <v>201</v>
      </c>
      <c r="G1750" s="251"/>
      <c r="H1750" s="255">
        <v>230.859</v>
      </c>
      <c r="I1750" s="256"/>
      <c r="J1750" s="251"/>
      <c r="K1750" s="251"/>
      <c r="L1750" s="257"/>
      <c r="M1750" s="258"/>
      <c r="N1750" s="259"/>
      <c r="O1750" s="259"/>
      <c r="P1750" s="259"/>
      <c r="Q1750" s="259"/>
      <c r="R1750" s="259"/>
      <c r="S1750" s="259"/>
      <c r="T1750" s="260"/>
      <c r="AT1750" s="261" t="s">
        <v>192</v>
      </c>
      <c r="AU1750" s="261" t="s">
        <v>89</v>
      </c>
      <c r="AV1750" s="15" t="s">
        <v>190</v>
      </c>
      <c r="AW1750" s="15" t="s">
        <v>41</v>
      </c>
      <c r="AX1750" s="15" t="s">
        <v>85</v>
      </c>
      <c r="AY1750" s="261" t="s">
        <v>183</v>
      </c>
    </row>
    <row r="1751" spans="2:65" s="1" customFormat="1" ht="16.5" customHeight="1">
      <c r="B1751" s="43"/>
      <c r="C1751" s="265" t="s">
        <v>2529</v>
      </c>
      <c r="D1751" s="265" t="s">
        <v>418</v>
      </c>
      <c r="E1751" s="266" t="s">
        <v>2530</v>
      </c>
      <c r="F1751" s="267" t="s">
        <v>2531</v>
      </c>
      <c r="G1751" s="268" t="s">
        <v>291</v>
      </c>
      <c r="H1751" s="269">
        <v>242.402</v>
      </c>
      <c r="I1751" s="270"/>
      <c r="J1751" s="271">
        <f>ROUND(I1751*H1751,2)</f>
        <v>0</v>
      </c>
      <c r="K1751" s="267" t="s">
        <v>34</v>
      </c>
      <c r="L1751" s="272"/>
      <c r="M1751" s="273" t="s">
        <v>34</v>
      </c>
      <c r="N1751" s="274" t="s">
        <v>49</v>
      </c>
      <c r="O1751" s="44"/>
      <c r="P1751" s="213">
        <f>O1751*H1751</f>
        <v>0</v>
      </c>
      <c r="Q1751" s="213">
        <v>0</v>
      </c>
      <c r="R1751" s="213">
        <f>Q1751*H1751</f>
        <v>0</v>
      </c>
      <c r="S1751" s="213">
        <v>0</v>
      </c>
      <c r="T1751" s="214">
        <f>S1751*H1751</f>
        <v>0</v>
      </c>
      <c r="AR1751" s="25" t="s">
        <v>388</v>
      </c>
      <c r="AT1751" s="25" t="s">
        <v>418</v>
      </c>
      <c r="AU1751" s="25" t="s">
        <v>89</v>
      </c>
      <c r="AY1751" s="25" t="s">
        <v>183</v>
      </c>
      <c r="BE1751" s="215">
        <f>IF(N1751="základní",J1751,0)</f>
        <v>0</v>
      </c>
      <c r="BF1751" s="215">
        <f>IF(N1751="snížená",J1751,0)</f>
        <v>0</v>
      </c>
      <c r="BG1751" s="215">
        <f>IF(N1751="zákl. přenesená",J1751,0)</f>
        <v>0</v>
      </c>
      <c r="BH1751" s="215">
        <f>IF(N1751="sníž. přenesená",J1751,0)</f>
        <v>0</v>
      </c>
      <c r="BI1751" s="215">
        <f>IF(N1751="nulová",J1751,0)</f>
        <v>0</v>
      </c>
      <c r="BJ1751" s="25" t="s">
        <v>85</v>
      </c>
      <c r="BK1751" s="215">
        <f>ROUND(I1751*H1751,2)</f>
        <v>0</v>
      </c>
      <c r="BL1751" s="25" t="s">
        <v>282</v>
      </c>
      <c r="BM1751" s="25" t="s">
        <v>2532</v>
      </c>
    </row>
    <row r="1752" spans="2:51" s="13" customFormat="1" ht="13.5">
      <c r="B1752" s="228"/>
      <c r="C1752" s="229"/>
      <c r="D1752" s="252" t="s">
        <v>192</v>
      </c>
      <c r="E1752" s="229"/>
      <c r="F1752" s="275" t="s">
        <v>2533</v>
      </c>
      <c r="G1752" s="229"/>
      <c r="H1752" s="276">
        <v>242.402</v>
      </c>
      <c r="I1752" s="233"/>
      <c r="J1752" s="229"/>
      <c r="K1752" s="229"/>
      <c r="L1752" s="234"/>
      <c r="M1752" s="235"/>
      <c r="N1752" s="236"/>
      <c r="O1752" s="236"/>
      <c r="P1752" s="236"/>
      <c r="Q1752" s="236"/>
      <c r="R1752" s="236"/>
      <c r="S1752" s="236"/>
      <c r="T1752" s="237"/>
      <c r="AT1752" s="238" t="s">
        <v>192</v>
      </c>
      <c r="AU1752" s="238" t="s">
        <v>89</v>
      </c>
      <c r="AV1752" s="13" t="s">
        <v>89</v>
      </c>
      <c r="AW1752" s="13" t="s">
        <v>6</v>
      </c>
      <c r="AX1752" s="13" t="s">
        <v>85</v>
      </c>
      <c r="AY1752" s="238" t="s">
        <v>183</v>
      </c>
    </row>
    <row r="1753" spans="2:65" s="1" customFormat="1" ht="25.5" customHeight="1">
      <c r="B1753" s="43"/>
      <c r="C1753" s="204" t="s">
        <v>2534</v>
      </c>
      <c r="D1753" s="204" t="s">
        <v>185</v>
      </c>
      <c r="E1753" s="205" t="s">
        <v>2535</v>
      </c>
      <c r="F1753" s="206" t="s">
        <v>2536</v>
      </c>
      <c r="G1753" s="207" t="s">
        <v>291</v>
      </c>
      <c r="H1753" s="208">
        <v>68.08</v>
      </c>
      <c r="I1753" s="209"/>
      <c r="J1753" s="210">
        <f>ROUND(I1753*H1753,2)</f>
        <v>0</v>
      </c>
      <c r="K1753" s="206" t="s">
        <v>189</v>
      </c>
      <c r="L1753" s="63"/>
      <c r="M1753" s="211" t="s">
        <v>34</v>
      </c>
      <c r="N1753" s="212" t="s">
        <v>49</v>
      </c>
      <c r="O1753" s="44"/>
      <c r="P1753" s="213">
        <f>O1753*H1753</f>
        <v>0</v>
      </c>
      <c r="Q1753" s="213">
        <v>0</v>
      </c>
      <c r="R1753" s="213">
        <f>Q1753*H1753</f>
        <v>0</v>
      </c>
      <c r="S1753" s="213">
        <v>0</v>
      </c>
      <c r="T1753" s="214">
        <f>S1753*H1753</f>
        <v>0</v>
      </c>
      <c r="AR1753" s="25" t="s">
        <v>282</v>
      </c>
      <c r="AT1753" s="25" t="s">
        <v>185</v>
      </c>
      <c r="AU1753" s="25" t="s">
        <v>89</v>
      </c>
      <c r="AY1753" s="25" t="s">
        <v>183</v>
      </c>
      <c r="BE1753" s="215">
        <f>IF(N1753="základní",J1753,0)</f>
        <v>0</v>
      </c>
      <c r="BF1753" s="215">
        <f>IF(N1753="snížená",J1753,0)</f>
        <v>0</v>
      </c>
      <c r="BG1753" s="215">
        <f>IF(N1753="zákl. přenesená",J1753,0)</f>
        <v>0</v>
      </c>
      <c r="BH1753" s="215">
        <f>IF(N1753="sníž. přenesená",J1753,0)</f>
        <v>0</v>
      </c>
      <c r="BI1753" s="215">
        <f>IF(N1753="nulová",J1753,0)</f>
        <v>0</v>
      </c>
      <c r="BJ1753" s="25" t="s">
        <v>85</v>
      </c>
      <c r="BK1753" s="215">
        <f>ROUND(I1753*H1753,2)</f>
        <v>0</v>
      </c>
      <c r="BL1753" s="25" t="s">
        <v>282</v>
      </c>
      <c r="BM1753" s="25" t="s">
        <v>2537</v>
      </c>
    </row>
    <row r="1754" spans="2:51" s="12" customFormat="1" ht="13.5">
      <c r="B1754" s="216"/>
      <c r="C1754" s="217"/>
      <c r="D1754" s="218" t="s">
        <v>192</v>
      </c>
      <c r="E1754" s="219" t="s">
        <v>34</v>
      </c>
      <c r="F1754" s="220" t="s">
        <v>353</v>
      </c>
      <c r="G1754" s="217"/>
      <c r="H1754" s="221" t="s">
        <v>34</v>
      </c>
      <c r="I1754" s="222"/>
      <c r="J1754" s="217"/>
      <c r="K1754" s="217"/>
      <c r="L1754" s="223"/>
      <c r="M1754" s="224"/>
      <c r="N1754" s="225"/>
      <c r="O1754" s="225"/>
      <c r="P1754" s="225"/>
      <c r="Q1754" s="225"/>
      <c r="R1754" s="225"/>
      <c r="S1754" s="225"/>
      <c r="T1754" s="226"/>
      <c r="AT1754" s="227" t="s">
        <v>192</v>
      </c>
      <c r="AU1754" s="227" t="s">
        <v>89</v>
      </c>
      <c r="AV1754" s="12" t="s">
        <v>85</v>
      </c>
      <c r="AW1754" s="12" t="s">
        <v>41</v>
      </c>
      <c r="AX1754" s="12" t="s">
        <v>78</v>
      </c>
      <c r="AY1754" s="227" t="s">
        <v>183</v>
      </c>
    </row>
    <row r="1755" spans="2:51" s="13" customFormat="1" ht="13.5">
      <c r="B1755" s="228"/>
      <c r="C1755" s="229"/>
      <c r="D1755" s="218" t="s">
        <v>192</v>
      </c>
      <c r="E1755" s="230" t="s">
        <v>34</v>
      </c>
      <c r="F1755" s="231" t="s">
        <v>759</v>
      </c>
      <c r="G1755" s="229"/>
      <c r="H1755" s="232">
        <v>5.08</v>
      </c>
      <c r="I1755" s="233"/>
      <c r="J1755" s="229"/>
      <c r="K1755" s="229"/>
      <c r="L1755" s="234"/>
      <c r="M1755" s="235"/>
      <c r="N1755" s="236"/>
      <c r="O1755" s="236"/>
      <c r="P1755" s="236"/>
      <c r="Q1755" s="236"/>
      <c r="R1755" s="236"/>
      <c r="S1755" s="236"/>
      <c r="T1755" s="237"/>
      <c r="AT1755" s="238" t="s">
        <v>192</v>
      </c>
      <c r="AU1755" s="238" t="s">
        <v>89</v>
      </c>
      <c r="AV1755" s="13" t="s">
        <v>89</v>
      </c>
      <c r="AW1755" s="13" t="s">
        <v>41</v>
      </c>
      <c r="AX1755" s="13" t="s">
        <v>78</v>
      </c>
      <c r="AY1755" s="238" t="s">
        <v>183</v>
      </c>
    </row>
    <row r="1756" spans="2:51" s="13" customFormat="1" ht="13.5">
      <c r="B1756" s="228"/>
      <c r="C1756" s="229"/>
      <c r="D1756" s="218" t="s">
        <v>192</v>
      </c>
      <c r="E1756" s="230" t="s">
        <v>34</v>
      </c>
      <c r="F1756" s="231" t="s">
        <v>760</v>
      </c>
      <c r="G1756" s="229"/>
      <c r="H1756" s="232">
        <v>5.8</v>
      </c>
      <c r="I1756" s="233"/>
      <c r="J1756" s="229"/>
      <c r="K1756" s="229"/>
      <c r="L1756" s="234"/>
      <c r="M1756" s="235"/>
      <c r="N1756" s="236"/>
      <c r="O1756" s="236"/>
      <c r="P1756" s="236"/>
      <c r="Q1756" s="236"/>
      <c r="R1756" s="236"/>
      <c r="S1756" s="236"/>
      <c r="T1756" s="237"/>
      <c r="AT1756" s="238" t="s">
        <v>192</v>
      </c>
      <c r="AU1756" s="238" t="s">
        <v>89</v>
      </c>
      <c r="AV1756" s="13" t="s">
        <v>89</v>
      </c>
      <c r="AW1756" s="13" t="s">
        <v>41</v>
      </c>
      <c r="AX1756" s="13" t="s">
        <v>78</v>
      </c>
      <c r="AY1756" s="238" t="s">
        <v>183</v>
      </c>
    </row>
    <row r="1757" spans="2:51" s="14" customFormat="1" ht="13.5">
      <c r="B1757" s="239"/>
      <c r="C1757" s="240"/>
      <c r="D1757" s="218" t="s">
        <v>192</v>
      </c>
      <c r="E1757" s="241" t="s">
        <v>34</v>
      </c>
      <c r="F1757" s="242" t="s">
        <v>195</v>
      </c>
      <c r="G1757" s="240"/>
      <c r="H1757" s="243">
        <v>10.88</v>
      </c>
      <c r="I1757" s="244"/>
      <c r="J1757" s="240"/>
      <c r="K1757" s="240"/>
      <c r="L1757" s="245"/>
      <c r="M1757" s="246"/>
      <c r="N1757" s="247"/>
      <c r="O1757" s="247"/>
      <c r="P1757" s="247"/>
      <c r="Q1757" s="247"/>
      <c r="R1757" s="247"/>
      <c r="S1757" s="247"/>
      <c r="T1757" s="248"/>
      <c r="AT1757" s="249" t="s">
        <v>192</v>
      </c>
      <c r="AU1757" s="249" t="s">
        <v>89</v>
      </c>
      <c r="AV1757" s="14" t="s">
        <v>196</v>
      </c>
      <c r="AW1757" s="14" t="s">
        <v>41</v>
      </c>
      <c r="AX1757" s="14" t="s">
        <v>78</v>
      </c>
      <c r="AY1757" s="249" t="s">
        <v>183</v>
      </c>
    </row>
    <row r="1758" spans="2:51" s="12" customFormat="1" ht="13.5">
      <c r="B1758" s="216"/>
      <c r="C1758" s="217"/>
      <c r="D1758" s="218" t="s">
        <v>192</v>
      </c>
      <c r="E1758" s="219" t="s">
        <v>34</v>
      </c>
      <c r="F1758" s="220" t="s">
        <v>367</v>
      </c>
      <c r="G1758" s="217"/>
      <c r="H1758" s="221" t="s">
        <v>34</v>
      </c>
      <c r="I1758" s="222"/>
      <c r="J1758" s="217"/>
      <c r="K1758" s="217"/>
      <c r="L1758" s="223"/>
      <c r="M1758" s="224"/>
      <c r="N1758" s="225"/>
      <c r="O1758" s="225"/>
      <c r="P1758" s="225"/>
      <c r="Q1758" s="225"/>
      <c r="R1758" s="225"/>
      <c r="S1758" s="225"/>
      <c r="T1758" s="226"/>
      <c r="AT1758" s="227" t="s">
        <v>192</v>
      </c>
      <c r="AU1758" s="227" t="s">
        <v>89</v>
      </c>
      <c r="AV1758" s="12" t="s">
        <v>85</v>
      </c>
      <c r="AW1758" s="12" t="s">
        <v>41</v>
      </c>
      <c r="AX1758" s="12" t="s">
        <v>78</v>
      </c>
      <c r="AY1758" s="227" t="s">
        <v>183</v>
      </c>
    </row>
    <row r="1759" spans="2:51" s="13" customFormat="1" ht="13.5">
      <c r="B1759" s="228"/>
      <c r="C1759" s="229"/>
      <c r="D1759" s="218" t="s">
        <v>192</v>
      </c>
      <c r="E1759" s="230" t="s">
        <v>34</v>
      </c>
      <c r="F1759" s="231" t="s">
        <v>762</v>
      </c>
      <c r="G1759" s="229"/>
      <c r="H1759" s="232">
        <v>8</v>
      </c>
      <c r="I1759" s="233"/>
      <c r="J1759" s="229"/>
      <c r="K1759" s="229"/>
      <c r="L1759" s="234"/>
      <c r="M1759" s="235"/>
      <c r="N1759" s="236"/>
      <c r="O1759" s="236"/>
      <c r="P1759" s="236"/>
      <c r="Q1759" s="236"/>
      <c r="R1759" s="236"/>
      <c r="S1759" s="236"/>
      <c r="T1759" s="237"/>
      <c r="AT1759" s="238" t="s">
        <v>192</v>
      </c>
      <c r="AU1759" s="238" t="s">
        <v>89</v>
      </c>
      <c r="AV1759" s="13" t="s">
        <v>89</v>
      </c>
      <c r="AW1759" s="13" t="s">
        <v>41</v>
      </c>
      <c r="AX1759" s="13" t="s">
        <v>78</v>
      </c>
      <c r="AY1759" s="238" t="s">
        <v>183</v>
      </c>
    </row>
    <row r="1760" spans="2:51" s="13" customFormat="1" ht="13.5">
      <c r="B1760" s="228"/>
      <c r="C1760" s="229"/>
      <c r="D1760" s="218" t="s">
        <v>192</v>
      </c>
      <c r="E1760" s="230" t="s">
        <v>34</v>
      </c>
      <c r="F1760" s="231" t="s">
        <v>763</v>
      </c>
      <c r="G1760" s="229"/>
      <c r="H1760" s="232">
        <v>2.8</v>
      </c>
      <c r="I1760" s="233"/>
      <c r="J1760" s="229"/>
      <c r="K1760" s="229"/>
      <c r="L1760" s="234"/>
      <c r="M1760" s="235"/>
      <c r="N1760" s="236"/>
      <c r="O1760" s="236"/>
      <c r="P1760" s="236"/>
      <c r="Q1760" s="236"/>
      <c r="R1760" s="236"/>
      <c r="S1760" s="236"/>
      <c r="T1760" s="237"/>
      <c r="AT1760" s="238" t="s">
        <v>192</v>
      </c>
      <c r="AU1760" s="238" t="s">
        <v>89</v>
      </c>
      <c r="AV1760" s="13" t="s">
        <v>89</v>
      </c>
      <c r="AW1760" s="13" t="s">
        <v>41</v>
      </c>
      <c r="AX1760" s="13" t="s">
        <v>78</v>
      </c>
      <c r="AY1760" s="238" t="s">
        <v>183</v>
      </c>
    </row>
    <row r="1761" spans="2:51" s="13" customFormat="1" ht="13.5">
      <c r="B1761" s="228"/>
      <c r="C1761" s="229"/>
      <c r="D1761" s="218" t="s">
        <v>192</v>
      </c>
      <c r="E1761" s="230" t="s">
        <v>34</v>
      </c>
      <c r="F1761" s="231" t="s">
        <v>764</v>
      </c>
      <c r="G1761" s="229"/>
      <c r="H1761" s="232">
        <v>9.2</v>
      </c>
      <c r="I1761" s="233"/>
      <c r="J1761" s="229"/>
      <c r="K1761" s="229"/>
      <c r="L1761" s="234"/>
      <c r="M1761" s="235"/>
      <c r="N1761" s="236"/>
      <c r="O1761" s="236"/>
      <c r="P1761" s="236"/>
      <c r="Q1761" s="236"/>
      <c r="R1761" s="236"/>
      <c r="S1761" s="236"/>
      <c r="T1761" s="237"/>
      <c r="AT1761" s="238" t="s">
        <v>192</v>
      </c>
      <c r="AU1761" s="238" t="s">
        <v>89</v>
      </c>
      <c r="AV1761" s="13" t="s">
        <v>89</v>
      </c>
      <c r="AW1761" s="13" t="s">
        <v>41</v>
      </c>
      <c r="AX1761" s="13" t="s">
        <v>78</v>
      </c>
      <c r="AY1761" s="238" t="s">
        <v>183</v>
      </c>
    </row>
    <row r="1762" spans="2:51" s="13" customFormat="1" ht="13.5">
      <c r="B1762" s="228"/>
      <c r="C1762" s="229"/>
      <c r="D1762" s="218" t="s">
        <v>192</v>
      </c>
      <c r="E1762" s="230" t="s">
        <v>34</v>
      </c>
      <c r="F1762" s="231" t="s">
        <v>765</v>
      </c>
      <c r="G1762" s="229"/>
      <c r="H1762" s="232">
        <v>5.4</v>
      </c>
      <c r="I1762" s="233"/>
      <c r="J1762" s="229"/>
      <c r="K1762" s="229"/>
      <c r="L1762" s="234"/>
      <c r="M1762" s="235"/>
      <c r="N1762" s="236"/>
      <c r="O1762" s="236"/>
      <c r="P1762" s="236"/>
      <c r="Q1762" s="236"/>
      <c r="R1762" s="236"/>
      <c r="S1762" s="236"/>
      <c r="T1762" s="237"/>
      <c r="AT1762" s="238" t="s">
        <v>192</v>
      </c>
      <c r="AU1762" s="238" t="s">
        <v>89</v>
      </c>
      <c r="AV1762" s="13" t="s">
        <v>89</v>
      </c>
      <c r="AW1762" s="13" t="s">
        <v>41</v>
      </c>
      <c r="AX1762" s="13" t="s">
        <v>78</v>
      </c>
      <c r="AY1762" s="238" t="s">
        <v>183</v>
      </c>
    </row>
    <row r="1763" spans="2:51" s="13" customFormat="1" ht="13.5">
      <c r="B1763" s="228"/>
      <c r="C1763" s="229"/>
      <c r="D1763" s="218" t="s">
        <v>192</v>
      </c>
      <c r="E1763" s="230" t="s">
        <v>34</v>
      </c>
      <c r="F1763" s="231" t="s">
        <v>766</v>
      </c>
      <c r="G1763" s="229"/>
      <c r="H1763" s="232">
        <v>9.2</v>
      </c>
      <c r="I1763" s="233"/>
      <c r="J1763" s="229"/>
      <c r="K1763" s="229"/>
      <c r="L1763" s="234"/>
      <c r="M1763" s="235"/>
      <c r="N1763" s="236"/>
      <c r="O1763" s="236"/>
      <c r="P1763" s="236"/>
      <c r="Q1763" s="236"/>
      <c r="R1763" s="236"/>
      <c r="S1763" s="236"/>
      <c r="T1763" s="237"/>
      <c r="AT1763" s="238" t="s">
        <v>192</v>
      </c>
      <c r="AU1763" s="238" t="s">
        <v>89</v>
      </c>
      <c r="AV1763" s="13" t="s">
        <v>89</v>
      </c>
      <c r="AW1763" s="13" t="s">
        <v>41</v>
      </c>
      <c r="AX1763" s="13" t="s">
        <v>78</v>
      </c>
      <c r="AY1763" s="238" t="s">
        <v>183</v>
      </c>
    </row>
    <row r="1764" spans="2:51" s="13" customFormat="1" ht="13.5">
      <c r="B1764" s="228"/>
      <c r="C1764" s="229"/>
      <c r="D1764" s="218" t="s">
        <v>192</v>
      </c>
      <c r="E1764" s="230" t="s">
        <v>34</v>
      </c>
      <c r="F1764" s="231" t="s">
        <v>769</v>
      </c>
      <c r="G1764" s="229"/>
      <c r="H1764" s="232">
        <v>15</v>
      </c>
      <c r="I1764" s="233"/>
      <c r="J1764" s="229"/>
      <c r="K1764" s="229"/>
      <c r="L1764" s="234"/>
      <c r="M1764" s="235"/>
      <c r="N1764" s="236"/>
      <c r="O1764" s="236"/>
      <c r="P1764" s="236"/>
      <c r="Q1764" s="236"/>
      <c r="R1764" s="236"/>
      <c r="S1764" s="236"/>
      <c r="T1764" s="237"/>
      <c r="AT1764" s="238" t="s">
        <v>192</v>
      </c>
      <c r="AU1764" s="238" t="s">
        <v>89</v>
      </c>
      <c r="AV1764" s="13" t="s">
        <v>89</v>
      </c>
      <c r="AW1764" s="13" t="s">
        <v>41</v>
      </c>
      <c r="AX1764" s="13" t="s">
        <v>78</v>
      </c>
      <c r="AY1764" s="238" t="s">
        <v>183</v>
      </c>
    </row>
    <row r="1765" spans="2:51" s="13" customFormat="1" ht="13.5">
      <c r="B1765" s="228"/>
      <c r="C1765" s="229"/>
      <c r="D1765" s="218" t="s">
        <v>192</v>
      </c>
      <c r="E1765" s="230" t="s">
        <v>34</v>
      </c>
      <c r="F1765" s="231" t="s">
        <v>772</v>
      </c>
      <c r="G1765" s="229"/>
      <c r="H1765" s="232">
        <v>7.6</v>
      </c>
      <c r="I1765" s="233"/>
      <c r="J1765" s="229"/>
      <c r="K1765" s="229"/>
      <c r="L1765" s="234"/>
      <c r="M1765" s="235"/>
      <c r="N1765" s="236"/>
      <c r="O1765" s="236"/>
      <c r="P1765" s="236"/>
      <c r="Q1765" s="236"/>
      <c r="R1765" s="236"/>
      <c r="S1765" s="236"/>
      <c r="T1765" s="237"/>
      <c r="AT1765" s="238" t="s">
        <v>192</v>
      </c>
      <c r="AU1765" s="238" t="s">
        <v>89</v>
      </c>
      <c r="AV1765" s="13" t="s">
        <v>89</v>
      </c>
      <c r="AW1765" s="13" t="s">
        <v>41</v>
      </c>
      <c r="AX1765" s="13" t="s">
        <v>78</v>
      </c>
      <c r="AY1765" s="238" t="s">
        <v>183</v>
      </c>
    </row>
    <row r="1766" spans="2:51" s="14" customFormat="1" ht="13.5">
      <c r="B1766" s="239"/>
      <c r="C1766" s="240"/>
      <c r="D1766" s="218" t="s">
        <v>192</v>
      </c>
      <c r="E1766" s="241" t="s">
        <v>34</v>
      </c>
      <c r="F1766" s="242" t="s">
        <v>195</v>
      </c>
      <c r="G1766" s="240"/>
      <c r="H1766" s="243">
        <v>57.2</v>
      </c>
      <c r="I1766" s="244"/>
      <c r="J1766" s="240"/>
      <c r="K1766" s="240"/>
      <c r="L1766" s="245"/>
      <c r="M1766" s="246"/>
      <c r="N1766" s="247"/>
      <c r="O1766" s="247"/>
      <c r="P1766" s="247"/>
      <c r="Q1766" s="247"/>
      <c r="R1766" s="247"/>
      <c r="S1766" s="247"/>
      <c r="T1766" s="248"/>
      <c r="AT1766" s="249" t="s">
        <v>192</v>
      </c>
      <c r="AU1766" s="249" t="s">
        <v>89</v>
      </c>
      <c r="AV1766" s="14" t="s">
        <v>196</v>
      </c>
      <c r="AW1766" s="14" t="s">
        <v>41</v>
      </c>
      <c r="AX1766" s="14" t="s">
        <v>78</v>
      </c>
      <c r="AY1766" s="249" t="s">
        <v>183</v>
      </c>
    </row>
    <row r="1767" spans="2:51" s="15" customFormat="1" ht="13.5">
      <c r="B1767" s="250"/>
      <c r="C1767" s="251"/>
      <c r="D1767" s="252" t="s">
        <v>192</v>
      </c>
      <c r="E1767" s="253" t="s">
        <v>34</v>
      </c>
      <c r="F1767" s="254" t="s">
        <v>201</v>
      </c>
      <c r="G1767" s="251"/>
      <c r="H1767" s="255">
        <v>68.08</v>
      </c>
      <c r="I1767" s="256"/>
      <c r="J1767" s="251"/>
      <c r="K1767" s="251"/>
      <c r="L1767" s="257"/>
      <c r="M1767" s="258"/>
      <c r="N1767" s="259"/>
      <c r="O1767" s="259"/>
      <c r="P1767" s="259"/>
      <c r="Q1767" s="259"/>
      <c r="R1767" s="259"/>
      <c r="S1767" s="259"/>
      <c r="T1767" s="260"/>
      <c r="AT1767" s="261" t="s">
        <v>192</v>
      </c>
      <c r="AU1767" s="261" t="s">
        <v>89</v>
      </c>
      <c r="AV1767" s="15" t="s">
        <v>190</v>
      </c>
      <c r="AW1767" s="15" t="s">
        <v>41</v>
      </c>
      <c r="AX1767" s="15" t="s">
        <v>85</v>
      </c>
      <c r="AY1767" s="261" t="s">
        <v>183</v>
      </c>
    </row>
    <row r="1768" spans="2:65" s="1" customFormat="1" ht="25.5" customHeight="1">
      <c r="B1768" s="43"/>
      <c r="C1768" s="204" t="s">
        <v>2538</v>
      </c>
      <c r="D1768" s="204" t="s">
        <v>185</v>
      </c>
      <c r="E1768" s="205" t="s">
        <v>2539</v>
      </c>
      <c r="F1768" s="206" t="s">
        <v>2540</v>
      </c>
      <c r="G1768" s="207" t="s">
        <v>465</v>
      </c>
      <c r="H1768" s="208">
        <v>191.95</v>
      </c>
      <c r="I1768" s="209"/>
      <c r="J1768" s="210">
        <f>ROUND(I1768*H1768,2)</f>
        <v>0</v>
      </c>
      <c r="K1768" s="206" t="s">
        <v>189</v>
      </c>
      <c r="L1768" s="63"/>
      <c r="M1768" s="211" t="s">
        <v>34</v>
      </c>
      <c r="N1768" s="212" t="s">
        <v>49</v>
      </c>
      <c r="O1768" s="44"/>
      <c r="P1768" s="213">
        <f>O1768*H1768</f>
        <v>0</v>
      </c>
      <c r="Q1768" s="213">
        <v>0.00031</v>
      </c>
      <c r="R1768" s="213">
        <f>Q1768*H1768</f>
        <v>0.059504499999999995</v>
      </c>
      <c r="S1768" s="213">
        <v>0</v>
      </c>
      <c r="T1768" s="214">
        <f>S1768*H1768</f>
        <v>0</v>
      </c>
      <c r="AR1768" s="25" t="s">
        <v>282</v>
      </c>
      <c r="AT1768" s="25" t="s">
        <v>185</v>
      </c>
      <c r="AU1768" s="25" t="s">
        <v>89</v>
      </c>
      <c r="AY1768" s="25" t="s">
        <v>183</v>
      </c>
      <c r="BE1768" s="215">
        <f>IF(N1768="základní",J1768,0)</f>
        <v>0</v>
      </c>
      <c r="BF1768" s="215">
        <f>IF(N1768="snížená",J1768,0)</f>
        <v>0</v>
      </c>
      <c r="BG1768" s="215">
        <f>IF(N1768="zákl. přenesená",J1768,0)</f>
        <v>0</v>
      </c>
      <c r="BH1768" s="215">
        <f>IF(N1768="sníž. přenesená",J1768,0)</f>
        <v>0</v>
      </c>
      <c r="BI1768" s="215">
        <f>IF(N1768="nulová",J1768,0)</f>
        <v>0</v>
      </c>
      <c r="BJ1768" s="25" t="s">
        <v>85</v>
      </c>
      <c r="BK1768" s="215">
        <f>ROUND(I1768*H1768,2)</f>
        <v>0</v>
      </c>
      <c r="BL1768" s="25" t="s">
        <v>282</v>
      </c>
      <c r="BM1768" s="25" t="s">
        <v>2541</v>
      </c>
    </row>
    <row r="1769" spans="2:51" s="13" customFormat="1" ht="13.5">
      <c r="B1769" s="228"/>
      <c r="C1769" s="229"/>
      <c r="D1769" s="218" t="s">
        <v>192</v>
      </c>
      <c r="E1769" s="230" t="s">
        <v>34</v>
      </c>
      <c r="F1769" s="231" t="s">
        <v>2542</v>
      </c>
      <c r="G1769" s="229"/>
      <c r="H1769" s="232">
        <v>23.65</v>
      </c>
      <c r="I1769" s="233"/>
      <c r="J1769" s="229"/>
      <c r="K1769" s="229"/>
      <c r="L1769" s="234"/>
      <c r="M1769" s="235"/>
      <c r="N1769" s="236"/>
      <c r="O1769" s="236"/>
      <c r="P1769" s="236"/>
      <c r="Q1769" s="236"/>
      <c r="R1769" s="236"/>
      <c r="S1769" s="236"/>
      <c r="T1769" s="237"/>
      <c r="AT1769" s="238" t="s">
        <v>192</v>
      </c>
      <c r="AU1769" s="238" t="s">
        <v>89</v>
      </c>
      <c r="AV1769" s="13" t="s">
        <v>89</v>
      </c>
      <c r="AW1769" s="13" t="s">
        <v>41</v>
      </c>
      <c r="AX1769" s="13" t="s">
        <v>78</v>
      </c>
      <c r="AY1769" s="238" t="s">
        <v>183</v>
      </c>
    </row>
    <row r="1770" spans="2:51" s="13" customFormat="1" ht="13.5">
      <c r="B1770" s="228"/>
      <c r="C1770" s="229"/>
      <c r="D1770" s="218" t="s">
        <v>192</v>
      </c>
      <c r="E1770" s="230" t="s">
        <v>34</v>
      </c>
      <c r="F1770" s="231" t="s">
        <v>2543</v>
      </c>
      <c r="G1770" s="229"/>
      <c r="H1770" s="232">
        <v>168.3</v>
      </c>
      <c r="I1770" s="233"/>
      <c r="J1770" s="229"/>
      <c r="K1770" s="229"/>
      <c r="L1770" s="234"/>
      <c r="M1770" s="235"/>
      <c r="N1770" s="236"/>
      <c r="O1770" s="236"/>
      <c r="P1770" s="236"/>
      <c r="Q1770" s="236"/>
      <c r="R1770" s="236"/>
      <c r="S1770" s="236"/>
      <c r="T1770" s="237"/>
      <c r="AT1770" s="238" t="s">
        <v>192</v>
      </c>
      <c r="AU1770" s="238" t="s">
        <v>89</v>
      </c>
      <c r="AV1770" s="13" t="s">
        <v>89</v>
      </c>
      <c r="AW1770" s="13" t="s">
        <v>41</v>
      </c>
      <c r="AX1770" s="13" t="s">
        <v>78</v>
      </c>
      <c r="AY1770" s="238" t="s">
        <v>183</v>
      </c>
    </row>
    <row r="1771" spans="2:51" s="14" customFormat="1" ht="13.5">
      <c r="B1771" s="239"/>
      <c r="C1771" s="240"/>
      <c r="D1771" s="252" t="s">
        <v>192</v>
      </c>
      <c r="E1771" s="262" t="s">
        <v>34</v>
      </c>
      <c r="F1771" s="263" t="s">
        <v>195</v>
      </c>
      <c r="G1771" s="240"/>
      <c r="H1771" s="264">
        <v>191.95</v>
      </c>
      <c r="I1771" s="244"/>
      <c r="J1771" s="240"/>
      <c r="K1771" s="240"/>
      <c r="L1771" s="245"/>
      <c r="M1771" s="246"/>
      <c r="N1771" s="247"/>
      <c r="O1771" s="247"/>
      <c r="P1771" s="247"/>
      <c r="Q1771" s="247"/>
      <c r="R1771" s="247"/>
      <c r="S1771" s="247"/>
      <c r="T1771" s="248"/>
      <c r="AT1771" s="249" t="s">
        <v>192</v>
      </c>
      <c r="AU1771" s="249" t="s">
        <v>89</v>
      </c>
      <c r="AV1771" s="14" t="s">
        <v>196</v>
      </c>
      <c r="AW1771" s="14" t="s">
        <v>41</v>
      </c>
      <c r="AX1771" s="14" t="s">
        <v>85</v>
      </c>
      <c r="AY1771" s="249" t="s">
        <v>183</v>
      </c>
    </row>
    <row r="1772" spans="2:65" s="1" customFormat="1" ht="25.5" customHeight="1">
      <c r="B1772" s="43"/>
      <c r="C1772" s="204" t="s">
        <v>2544</v>
      </c>
      <c r="D1772" s="204" t="s">
        <v>185</v>
      </c>
      <c r="E1772" s="205" t="s">
        <v>2545</v>
      </c>
      <c r="F1772" s="206" t="s">
        <v>2546</v>
      </c>
      <c r="G1772" s="207" t="s">
        <v>465</v>
      </c>
      <c r="H1772" s="208">
        <v>25.19</v>
      </c>
      <c r="I1772" s="209"/>
      <c r="J1772" s="210">
        <f>ROUND(I1772*H1772,2)</f>
        <v>0</v>
      </c>
      <c r="K1772" s="206" t="s">
        <v>189</v>
      </c>
      <c r="L1772" s="63"/>
      <c r="M1772" s="211" t="s">
        <v>34</v>
      </c>
      <c r="N1772" s="212" t="s">
        <v>49</v>
      </c>
      <c r="O1772" s="44"/>
      <c r="P1772" s="213">
        <f>O1772*H1772</f>
        <v>0</v>
      </c>
      <c r="Q1772" s="213">
        <v>0.00026</v>
      </c>
      <c r="R1772" s="213">
        <f>Q1772*H1772</f>
        <v>0.0065493999999999995</v>
      </c>
      <c r="S1772" s="213">
        <v>0</v>
      </c>
      <c r="T1772" s="214">
        <f>S1772*H1772</f>
        <v>0</v>
      </c>
      <c r="AR1772" s="25" t="s">
        <v>282</v>
      </c>
      <c r="AT1772" s="25" t="s">
        <v>185</v>
      </c>
      <c r="AU1772" s="25" t="s">
        <v>89</v>
      </c>
      <c r="AY1772" s="25" t="s">
        <v>183</v>
      </c>
      <c r="BE1772" s="215">
        <f>IF(N1772="základní",J1772,0)</f>
        <v>0</v>
      </c>
      <c r="BF1772" s="215">
        <f>IF(N1772="snížená",J1772,0)</f>
        <v>0</v>
      </c>
      <c r="BG1772" s="215">
        <f>IF(N1772="zákl. přenesená",J1772,0)</f>
        <v>0</v>
      </c>
      <c r="BH1772" s="215">
        <f>IF(N1772="sníž. přenesená",J1772,0)</f>
        <v>0</v>
      </c>
      <c r="BI1772" s="215">
        <f>IF(N1772="nulová",J1772,0)</f>
        <v>0</v>
      </c>
      <c r="BJ1772" s="25" t="s">
        <v>85</v>
      </c>
      <c r="BK1772" s="215">
        <f>ROUND(I1772*H1772,2)</f>
        <v>0</v>
      </c>
      <c r="BL1772" s="25" t="s">
        <v>282</v>
      </c>
      <c r="BM1772" s="25" t="s">
        <v>2547</v>
      </c>
    </row>
    <row r="1773" spans="2:51" s="13" customFormat="1" ht="13.5">
      <c r="B1773" s="228"/>
      <c r="C1773" s="229"/>
      <c r="D1773" s="218" t="s">
        <v>192</v>
      </c>
      <c r="E1773" s="230" t="s">
        <v>34</v>
      </c>
      <c r="F1773" s="231" t="s">
        <v>2548</v>
      </c>
      <c r="G1773" s="229"/>
      <c r="H1773" s="232">
        <v>25.19</v>
      </c>
      <c r="I1773" s="233"/>
      <c r="J1773" s="229"/>
      <c r="K1773" s="229"/>
      <c r="L1773" s="234"/>
      <c r="M1773" s="235"/>
      <c r="N1773" s="236"/>
      <c r="O1773" s="236"/>
      <c r="P1773" s="236"/>
      <c r="Q1773" s="236"/>
      <c r="R1773" s="236"/>
      <c r="S1773" s="236"/>
      <c r="T1773" s="237"/>
      <c r="AT1773" s="238" t="s">
        <v>192</v>
      </c>
      <c r="AU1773" s="238" t="s">
        <v>89</v>
      </c>
      <c r="AV1773" s="13" t="s">
        <v>89</v>
      </c>
      <c r="AW1773" s="13" t="s">
        <v>41</v>
      </c>
      <c r="AX1773" s="13" t="s">
        <v>78</v>
      </c>
      <c r="AY1773" s="238" t="s">
        <v>183</v>
      </c>
    </row>
    <row r="1774" spans="2:51" s="14" customFormat="1" ht="13.5">
      <c r="B1774" s="239"/>
      <c r="C1774" s="240"/>
      <c r="D1774" s="252" t="s">
        <v>192</v>
      </c>
      <c r="E1774" s="262" t="s">
        <v>34</v>
      </c>
      <c r="F1774" s="263" t="s">
        <v>195</v>
      </c>
      <c r="G1774" s="240"/>
      <c r="H1774" s="264">
        <v>25.19</v>
      </c>
      <c r="I1774" s="244"/>
      <c r="J1774" s="240"/>
      <c r="K1774" s="240"/>
      <c r="L1774" s="245"/>
      <c r="M1774" s="246"/>
      <c r="N1774" s="247"/>
      <c r="O1774" s="247"/>
      <c r="P1774" s="247"/>
      <c r="Q1774" s="247"/>
      <c r="R1774" s="247"/>
      <c r="S1774" s="247"/>
      <c r="T1774" s="248"/>
      <c r="AT1774" s="249" t="s">
        <v>192</v>
      </c>
      <c r="AU1774" s="249" t="s">
        <v>89</v>
      </c>
      <c r="AV1774" s="14" t="s">
        <v>196</v>
      </c>
      <c r="AW1774" s="14" t="s">
        <v>41</v>
      </c>
      <c r="AX1774" s="14" t="s">
        <v>85</v>
      </c>
      <c r="AY1774" s="249" t="s">
        <v>183</v>
      </c>
    </row>
    <row r="1775" spans="2:65" s="1" customFormat="1" ht="16.5" customHeight="1">
      <c r="B1775" s="43"/>
      <c r="C1775" s="204" t="s">
        <v>2549</v>
      </c>
      <c r="D1775" s="204" t="s">
        <v>185</v>
      </c>
      <c r="E1775" s="205" t="s">
        <v>2550</v>
      </c>
      <c r="F1775" s="206" t="s">
        <v>2551</v>
      </c>
      <c r="G1775" s="207" t="s">
        <v>291</v>
      </c>
      <c r="H1775" s="208">
        <v>230.859</v>
      </c>
      <c r="I1775" s="209"/>
      <c r="J1775" s="210">
        <f>ROUND(I1775*H1775,2)</f>
        <v>0</v>
      </c>
      <c r="K1775" s="206" t="s">
        <v>189</v>
      </c>
      <c r="L1775" s="63"/>
      <c r="M1775" s="211" t="s">
        <v>34</v>
      </c>
      <c r="N1775" s="212" t="s">
        <v>49</v>
      </c>
      <c r="O1775" s="44"/>
      <c r="P1775" s="213">
        <f>O1775*H1775</f>
        <v>0</v>
      </c>
      <c r="Q1775" s="213">
        <v>0.0003</v>
      </c>
      <c r="R1775" s="213">
        <f>Q1775*H1775</f>
        <v>0.06925769999999999</v>
      </c>
      <c r="S1775" s="213">
        <v>0</v>
      </c>
      <c r="T1775" s="214">
        <f>S1775*H1775</f>
        <v>0</v>
      </c>
      <c r="AR1775" s="25" t="s">
        <v>282</v>
      </c>
      <c r="AT1775" s="25" t="s">
        <v>185</v>
      </c>
      <c r="AU1775" s="25" t="s">
        <v>89</v>
      </c>
      <c r="AY1775" s="25" t="s">
        <v>183</v>
      </c>
      <c r="BE1775" s="215">
        <f>IF(N1775="základní",J1775,0)</f>
        <v>0</v>
      </c>
      <c r="BF1775" s="215">
        <f>IF(N1775="snížená",J1775,0)</f>
        <v>0</v>
      </c>
      <c r="BG1775" s="215">
        <f>IF(N1775="zákl. přenesená",J1775,0)</f>
        <v>0</v>
      </c>
      <c r="BH1775" s="215">
        <f>IF(N1775="sníž. přenesená",J1775,0)</f>
        <v>0</v>
      </c>
      <c r="BI1775" s="215">
        <f>IF(N1775="nulová",J1775,0)</f>
        <v>0</v>
      </c>
      <c r="BJ1775" s="25" t="s">
        <v>85</v>
      </c>
      <c r="BK1775" s="215">
        <f>ROUND(I1775*H1775,2)</f>
        <v>0</v>
      </c>
      <c r="BL1775" s="25" t="s">
        <v>282</v>
      </c>
      <c r="BM1775" s="25" t="s">
        <v>2552</v>
      </c>
    </row>
    <row r="1776" spans="2:51" s="13" customFormat="1" ht="13.5">
      <c r="B1776" s="228"/>
      <c r="C1776" s="229"/>
      <c r="D1776" s="218" t="s">
        <v>192</v>
      </c>
      <c r="E1776" s="230" t="s">
        <v>34</v>
      </c>
      <c r="F1776" s="231" t="s">
        <v>2553</v>
      </c>
      <c r="G1776" s="229"/>
      <c r="H1776" s="232">
        <v>230.859</v>
      </c>
      <c r="I1776" s="233"/>
      <c r="J1776" s="229"/>
      <c r="K1776" s="229"/>
      <c r="L1776" s="234"/>
      <c r="M1776" s="235"/>
      <c r="N1776" s="236"/>
      <c r="O1776" s="236"/>
      <c r="P1776" s="236"/>
      <c r="Q1776" s="236"/>
      <c r="R1776" s="236"/>
      <c r="S1776" s="236"/>
      <c r="T1776" s="237"/>
      <c r="AT1776" s="238" t="s">
        <v>192</v>
      </c>
      <c r="AU1776" s="238" t="s">
        <v>89</v>
      </c>
      <c r="AV1776" s="13" t="s">
        <v>89</v>
      </c>
      <c r="AW1776" s="13" t="s">
        <v>41</v>
      </c>
      <c r="AX1776" s="13" t="s">
        <v>78</v>
      </c>
      <c r="AY1776" s="238" t="s">
        <v>183</v>
      </c>
    </row>
    <row r="1777" spans="2:51" s="14" customFormat="1" ht="13.5">
      <c r="B1777" s="239"/>
      <c r="C1777" s="240"/>
      <c r="D1777" s="252" t="s">
        <v>192</v>
      </c>
      <c r="E1777" s="262" t="s">
        <v>34</v>
      </c>
      <c r="F1777" s="263" t="s">
        <v>195</v>
      </c>
      <c r="G1777" s="240"/>
      <c r="H1777" s="264">
        <v>230.859</v>
      </c>
      <c r="I1777" s="244"/>
      <c r="J1777" s="240"/>
      <c r="K1777" s="240"/>
      <c r="L1777" s="245"/>
      <c r="M1777" s="246"/>
      <c r="N1777" s="247"/>
      <c r="O1777" s="247"/>
      <c r="P1777" s="247"/>
      <c r="Q1777" s="247"/>
      <c r="R1777" s="247"/>
      <c r="S1777" s="247"/>
      <c r="T1777" s="248"/>
      <c r="AT1777" s="249" t="s">
        <v>192</v>
      </c>
      <c r="AU1777" s="249" t="s">
        <v>89</v>
      </c>
      <c r="AV1777" s="14" t="s">
        <v>196</v>
      </c>
      <c r="AW1777" s="14" t="s">
        <v>41</v>
      </c>
      <c r="AX1777" s="14" t="s">
        <v>85</v>
      </c>
      <c r="AY1777" s="249" t="s">
        <v>183</v>
      </c>
    </row>
    <row r="1778" spans="2:65" s="1" customFormat="1" ht="38.25" customHeight="1">
      <c r="B1778" s="43"/>
      <c r="C1778" s="204" t="s">
        <v>2554</v>
      </c>
      <c r="D1778" s="204" t="s">
        <v>185</v>
      </c>
      <c r="E1778" s="205" t="s">
        <v>2555</v>
      </c>
      <c r="F1778" s="206" t="s">
        <v>2556</v>
      </c>
      <c r="G1778" s="207" t="s">
        <v>1510</v>
      </c>
      <c r="H1778" s="279"/>
      <c r="I1778" s="381">
        <f>SUM(J1725:J1775)/100</f>
        <v>0</v>
      </c>
      <c r="J1778" s="210">
        <f>ROUND(I1778*H1778,2)</f>
        <v>0</v>
      </c>
      <c r="K1778" s="206" t="s">
        <v>189</v>
      </c>
      <c r="L1778" s="63"/>
      <c r="M1778" s="211" t="s">
        <v>34</v>
      </c>
      <c r="N1778" s="212" t="s">
        <v>49</v>
      </c>
      <c r="O1778" s="44"/>
      <c r="P1778" s="213">
        <f>O1778*H1778</f>
        <v>0</v>
      </c>
      <c r="Q1778" s="213">
        <v>0</v>
      </c>
      <c r="R1778" s="213">
        <f>Q1778*H1778</f>
        <v>0</v>
      </c>
      <c r="S1778" s="213">
        <v>0</v>
      </c>
      <c r="T1778" s="214">
        <f>S1778*H1778</f>
        <v>0</v>
      </c>
      <c r="AR1778" s="25" t="s">
        <v>282</v>
      </c>
      <c r="AT1778" s="25" t="s">
        <v>185</v>
      </c>
      <c r="AU1778" s="25" t="s">
        <v>89</v>
      </c>
      <c r="AY1778" s="25" t="s">
        <v>183</v>
      </c>
      <c r="BE1778" s="215">
        <f>IF(N1778="základní",J1778,0)</f>
        <v>0</v>
      </c>
      <c r="BF1778" s="215">
        <f>IF(N1778="snížená",J1778,0)</f>
        <v>0</v>
      </c>
      <c r="BG1778" s="215">
        <f>IF(N1778="zákl. přenesená",J1778,0)</f>
        <v>0</v>
      </c>
      <c r="BH1778" s="215">
        <f>IF(N1778="sníž. přenesená",J1778,0)</f>
        <v>0</v>
      </c>
      <c r="BI1778" s="215">
        <f>IF(N1778="nulová",J1778,0)</f>
        <v>0</v>
      </c>
      <c r="BJ1778" s="25" t="s">
        <v>85</v>
      </c>
      <c r="BK1778" s="215">
        <f>ROUND(I1778*H1778,2)</f>
        <v>0</v>
      </c>
      <c r="BL1778" s="25" t="s">
        <v>282</v>
      </c>
      <c r="BM1778" s="25" t="s">
        <v>2557</v>
      </c>
    </row>
    <row r="1779" spans="2:63" s="11" customFormat="1" ht="29.85" customHeight="1">
      <c r="B1779" s="187"/>
      <c r="C1779" s="188"/>
      <c r="D1779" s="201" t="s">
        <v>77</v>
      </c>
      <c r="E1779" s="202" t="s">
        <v>2558</v>
      </c>
      <c r="F1779" s="202" t="s">
        <v>2559</v>
      </c>
      <c r="G1779" s="188"/>
      <c r="H1779" s="188"/>
      <c r="I1779" s="191"/>
      <c r="J1779" s="203">
        <f>BK1779</f>
        <v>0</v>
      </c>
      <c r="K1779" s="188"/>
      <c r="L1779" s="193"/>
      <c r="M1779" s="194"/>
      <c r="N1779" s="195"/>
      <c r="O1779" s="195"/>
      <c r="P1779" s="196">
        <f>SUM(P1780:P1798)</f>
        <v>0</v>
      </c>
      <c r="Q1779" s="195"/>
      <c r="R1779" s="196">
        <f>SUM(R1780:R1798)</f>
        <v>0.27437112</v>
      </c>
      <c r="S1779" s="195"/>
      <c r="T1779" s="197">
        <f>SUM(T1780:T1798)</f>
        <v>0</v>
      </c>
      <c r="AR1779" s="198" t="s">
        <v>89</v>
      </c>
      <c r="AT1779" s="199" t="s">
        <v>77</v>
      </c>
      <c r="AU1779" s="199" t="s">
        <v>85</v>
      </c>
      <c r="AY1779" s="198" t="s">
        <v>183</v>
      </c>
      <c r="BK1779" s="200">
        <f>SUM(BK1780:BK1798)</f>
        <v>0</v>
      </c>
    </row>
    <row r="1780" spans="2:65" s="1" customFormat="1" ht="25.5" customHeight="1">
      <c r="B1780" s="43"/>
      <c r="C1780" s="204" t="s">
        <v>2560</v>
      </c>
      <c r="D1780" s="204" t="s">
        <v>185</v>
      </c>
      <c r="E1780" s="205" t="s">
        <v>2561</v>
      </c>
      <c r="F1780" s="206" t="s">
        <v>2562</v>
      </c>
      <c r="G1780" s="207" t="s">
        <v>291</v>
      </c>
      <c r="H1780" s="208">
        <v>1175.996</v>
      </c>
      <c r="I1780" s="209"/>
      <c r="J1780" s="210">
        <f>ROUND(I1780*H1780,2)</f>
        <v>0</v>
      </c>
      <c r="K1780" s="206" t="s">
        <v>189</v>
      </c>
      <c r="L1780" s="63"/>
      <c r="M1780" s="211" t="s">
        <v>34</v>
      </c>
      <c r="N1780" s="212" t="s">
        <v>49</v>
      </c>
      <c r="O1780" s="44"/>
      <c r="P1780" s="213">
        <f>O1780*H1780</f>
        <v>0</v>
      </c>
      <c r="Q1780" s="213">
        <v>0.00022</v>
      </c>
      <c r="R1780" s="213">
        <f>Q1780*H1780</f>
        <v>0.25871912</v>
      </c>
      <c r="S1780" s="213">
        <v>0</v>
      </c>
      <c r="T1780" s="214">
        <f>S1780*H1780</f>
        <v>0</v>
      </c>
      <c r="AR1780" s="25" t="s">
        <v>282</v>
      </c>
      <c r="AT1780" s="25" t="s">
        <v>185</v>
      </c>
      <c r="AU1780" s="25" t="s">
        <v>89</v>
      </c>
      <c r="AY1780" s="25" t="s">
        <v>183</v>
      </c>
      <c r="BE1780" s="215">
        <f>IF(N1780="základní",J1780,0)</f>
        <v>0</v>
      </c>
      <c r="BF1780" s="215">
        <f>IF(N1780="snížená",J1780,0)</f>
        <v>0</v>
      </c>
      <c r="BG1780" s="215">
        <f>IF(N1780="zákl. přenesená",J1780,0)</f>
        <v>0</v>
      </c>
      <c r="BH1780" s="215">
        <f>IF(N1780="sníž. přenesená",J1780,0)</f>
        <v>0</v>
      </c>
      <c r="BI1780" s="215">
        <f>IF(N1780="nulová",J1780,0)</f>
        <v>0</v>
      </c>
      <c r="BJ1780" s="25" t="s">
        <v>85</v>
      </c>
      <c r="BK1780" s="215">
        <f>ROUND(I1780*H1780,2)</f>
        <v>0</v>
      </c>
      <c r="BL1780" s="25" t="s">
        <v>282</v>
      </c>
      <c r="BM1780" s="25" t="s">
        <v>2563</v>
      </c>
    </row>
    <row r="1781" spans="2:51" s="13" customFormat="1" ht="13.5">
      <c r="B1781" s="228"/>
      <c r="C1781" s="229"/>
      <c r="D1781" s="218" t="s">
        <v>192</v>
      </c>
      <c r="E1781" s="230" t="s">
        <v>34</v>
      </c>
      <c r="F1781" s="231" t="s">
        <v>2564</v>
      </c>
      <c r="G1781" s="229"/>
      <c r="H1781" s="232">
        <v>776.32</v>
      </c>
      <c r="I1781" s="233"/>
      <c r="J1781" s="229"/>
      <c r="K1781" s="229"/>
      <c r="L1781" s="234"/>
      <c r="M1781" s="235"/>
      <c r="N1781" s="236"/>
      <c r="O1781" s="236"/>
      <c r="P1781" s="236"/>
      <c r="Q1781" s="236"/>
      <c r="R1781" s="236"/>
      <c r="S1781" s="236"/>
      <c r="T1781" s="237"/>
      <c r="AT1781" s="238" t="s">
        <v>192</v>
      </c>
      <c r="AU1781" s="238" t="s">
        <v>89</v>
      </c>
      <c r="AV1781" s="13" t="s">
        <v>89</v>
      </c>
      <c r="AW1781" s="13" t="s">
        <v>41</v>
      </c>
      <c r="AX1781" s="13" t="s">
        <v>78</v>
      </c>
      <c r="AY1781" s="238" t="s">
        <v>183</v>
      </c>
    </row>
    <row r="1782" spans="2:51" s="13" customFormat="1" ht="13.5">
      <c r="B1782" s="228"/>
      <c r="C1782" s="229"/>
      <c r="D1782" s="218" t="s">
        <v>192</v>
      </c>
      <c r="E1782" s="230" t="s">
        <v>34</v>
      </c>
      <c r="F1782" s="231" t="s">
        <v>2565</v>
      </c>
      <c r="G1782" s="229"/>
      <c r="H1782" s="232">
        <v>394.476</v>
      </c>
      <c r="I1782" s="233"/>
      <c r="J1782" s="229"/>
      <c r="K1782" s="229"/>
      <c r="L1782" s="234"/>
      <c r="M1782" s="235"/>
      <c r="N1782" s="236"/>
      <c r="O1782" s="236"/>
      <c r="P1782" s="236"/>
      <c r="Q1782" s="236"/>
      <c r="R1782" s="236"/>
      <c r="S1782" s="236"/>
      <c r="T1782" s="237"/>
      <c r="AT1782" s="238" t="s">
        <v>192</v>
      </c>
      <c r="AU1782" s="238" t="s">
        <v>89</v>
      </c>
      <c r="AV1782" s="13" t="s">
        <v>89</v>
      </c>
      <c r="AW1782" s="13" t="s">
        <v>41</v>
      </c>
      <c r="AX1782" s="13" t="s">
        <v>78</v>
      </c>
      <c r="AY1782" s="238" t="s">
        <v>183</v>
      </c>
    </row>
    <row r="1783" spans="2:51" s="13" customFormat="1" ht="13.5">
      <c r="B1783" s="228"/>
      <c r="C1783" s="229"/>
      <c r="D1783" s="218" t="s">
        <v>192</v>
      </c>
      <c r="E1783" s="230" t="s">
        <v>34</v>
      </c>
      <c r="F1783" s="231" t="s">
        <v>2566</v>
      </c>
      <c r="G1783" s="229"/>
      <c r="H1783" s="232">
        <v>5.2</v>
      </c>
      <c r="I1783" s="233"/>
      <c r="J1783" s="229"/>
      <c r="K1783" s="229"/>
      <c r="L1783" s="234"/>
      <c r="M1783" s="235"/>
      <c r="N1783" s="236"/>
      <c r="O1783" s="236"/>
      <c r="P1783" s="236"/>
      <c r="Q1783" s="236"/>
      <c r="R1783" s="236"/>
      <c r="S1783" s="236"/>
      <c r="T1783" s="237"/>
      <c r="AT1783" s="238" t="s">
        <v>192</v>
      </c>
      <c r="AU1783" s="238" t="s">
        <v>89</v>
      </c>
      <c r="AV1783" s="13" t="s">
        <v>89</v>
      </c>
      <c r="AW1783" s="13" t="s">
        <v>41</v>
      </c>
      <c r="AX1783" s="13" t="s">
        <v>78</v>
      </c>
      <c r="AY1783" s="238" t="s">
        <v>183</v>
      </c>
    </row>
    <row r="1784" spans="2:51" s="14" customFormat="1" ht="13.5">
      <c r="B1784" s="239"/>
      <c r="C1784" s="240"/>
      <c r="D1784" s="252" t="s">
        <v>192</v>
      </c>
      <c r="E1784" s="262" t="s">
        <v>34</v>
      </c>
      <c r="F1784" s="263" t="s">
        <v>195</v>
      </c>
      <c r="G1784" s="240"/>
      <c r="H1784" s="264">
        <v>1175.996</v>
      </c>
      <c r="I1784" s="244"/>
      <c r="J1784" s="240"/>
      <c r="K1784" s="240"/>
      <c r="L1784" s="245"/>
      <c r="M1784" s="246"/>
      <c r="N1784" s="247"/>
      <c r="O1784" s="247"/>
      <c r="P1784" s="247"/>
      <c r="Q1784" s="247"/>
      <c r="R1784" s="247"/>
      <c r="S1784" s="247"/>
      <c r="T1784" s="248"/>
      <c r="AT1784" s="249" t="s">
        <v>192</v>
      </c>
      <c r="AU1784" s="249" t="s">
        <v>89</v>
      </c>
      <c r="AV1784" s="14" t="s">
        <v>196</v>
      </c>
      <c r="AW1784" s="14" t="s">
        <v>41</v>
      </c>
      <c r="AX1784" s="14" t="s">
        <v>85</v>
      </c>
      <c r="AY1784" s="249" t="s">
        <v>183</v>
      </c>
    </row>
    <row r="1785" spans="2:65" s="1" customFormat="1" ht="25.5" customHeight="1">
      <c r="B1785" s="43"/>
      <c r="C1785" s="204" t="s">
        <v>2567</v>
      </c>
      <c r="D1785" s="204" t="s">
        <v>185</v>
      </c>
      <c r="E1785" s="205" t="s">
        <v>2568</v>
      </c>
      <c r="F1785" s="206" t="s">
        <v>2569</v>
      </c>
      <c r="G1785" s="207" t="s">
        <v>291</v>
      </c>
      <c r="H1785" s="208">
        <v>111.8</v>
      </c>
      <c r="I1785" s="209"/>
      <c r="J1785" s="210">
        <f>ROUND(I1785*H1785,2)</f>
        <v>0</v>
      </c>
      <c r="K1785" s="206" t="s">
        <v>189</v>
      </c>
      <c r="L1785" s="63"/>
      <c r="M1785" s="211" t="s">
        <v>34</v>
      </c>
      <c r="N1785" s="212" t="s">
        <v>49</v>
      </c>
      <c r="O1785" s="44"/>
      <c r="P1785" s="213">
        <f>O1785*H1785</f>
        <v>0</v>
      </c>
      <c r="Q1785" s="213">
        <v>0.00014</v>
      </c>
      <c r="R1785" s="213">
        <f>Q1785*H1785</f>
        <v>0.015652</v>
      </c>
      <c r="S1785" s="213">
        <v>0</v>
      </c>
      <c r="T1785" s="214">
        <f>S1785*H1785</f>
        <v>0</v>
      </c>
      <c r="AR1785" s="25" t="s">
        <v>282</v>
      </c>
      <c r="AT1785" s="25" t="s">
        <v>185</v>
      </c>
      <c r="AU1785" s="25" t="s">
        <v>89</v>
      </c>
      <c r="AY1785" s="25" t="s">
        <v>183</v>
      </c>
      <c r="BE1785" s="215">
        <f>IF(N1785="základní",J1785,0)</f>
        <v>0</v>
      </c>
      <c r="BF1785" s="215">
        <f>IF(N1785="snížená",J1785,0)</f>
        <v>0</v>
      </c>
      <c r="BG1785" s="215">
        <f>IF(N1785="zákl. přenesená",J1785,0)</f>
        <v>0</v>
      </c>
      <c r="BH1785" s="215">
        <f>IF(N1785="sníž. přenesená",J1785,0)</f>
        <v>0</v>
      </c>
      <c r="BI1785" s="215">
        <f>IF(N1785="nulová",J1785,0)</f>
        <v>0</v>
      </c>
      <c r="BJ1785" s="25" t="s">
        <v>85</v>
      </c>
      <c r="BK1785" s="215">
        <f>ROUND(I1785*H1785,2)</f>
        <v>0</v>
      </c>
      <c r="BL1785" s="25" t="s">
        <v>282</v>
      </c>
      <c r="BM1785" s="25" t="s">
        <v>2570</v>
      </c>
    </row>
    <row r="1786" spans="2:51" s="12" customFormat="1" ht="13.5">
      <c r="B1786" s="216"/>
      <c r="C1786" s="217"/>
      <c r="D1786" s="218" t="s">
        <v>192</v>
      </c>
      <c r="E1786" s="219" t="s">
        <v>34</v>
      </c>
      <c r="F1786" s="220" t="s">
        <v>2571</v>
      </c>
      <c r="G1786" s="217"/>
      <c r="H1786" s="221" t="s">
        <v>34</v>
      </c>
      <c r="I1786" s="222"/>
      <c r="J1786" s="217"/>
      <c r="K1786" s="217"/>
      <c r="L1786" s="223"/>
      <c r="M1786" s="224"/>
      <c r="N1786" s="225"/>
      <c r="O1786" s="225"/>
      <c r="P1786" s="225"/>
      <c r="Q1786" s="225"/>
      <c r="R1786" s="225"/>
      <c r="S1786" s="225"/>
      <c r="T1786" s="226"/>
      <c r="AT1786" s="227" t="s">
        <v>192</v>
      </c>
      <c r="AU1786" s="227" t="s">
        <v>89</v>
      </c>
      <c r="AV1786" s="12" t="s">
        <v>85</v>
      </c>
      <c r="AW1786" s="12" t="s">
        <v>41</v>
      </c>
      <c r="AX1786" s="12" t="s">
        <v>78</v>
      </c>
      <c r="AY1786" s="227" t="s">
        <v>183</v>
      </c>
    </row>
    <row r="1787" spans="2:51" s="13" customFormat="1" ht="13.5">
      <c r="B1787" s="228"/>
      <c r="C1787" s="229"/>
      <c r="D1787" s="218" t="s">
        <v>192</v>
      </c>
      <c r="E1787" s="230" t="s">
        <v>34</v>
      </c>
      <c r="F1787" s="231" t="s">
        <v>2572</v>
      </c>
      <c r="G1787" s="229"/>
      <c r="H1787" s="232">
        <v>2.168</v>
      </c>
      <c r="I1787" s="233"/>
      <c r="J1787" s="229"/>
      <c r="K1787" s="229"/>
      <c r="L1787" s="234"/>
      <c r="M1787" s="235"/>
      <c r="N1787" s="236"/>
      <c r="O1787" s="236"/>
      <c r="P1787" s="236"/>
      <c r="Q1787" s="236"/>
      <c r="R1787" s="236"/>
      <c r="S1787" s="236"/>
      <c r="T1787" s="237"/>
      <c r="AT1787" s="238" t="s">
        <v>192</v>
      </c>
      <c r="AU1787" s="238" t="s">
        <v>89</v>
      </c>
      <c r="AV1787" s="13" t="s">
        <v>89</v>
      </c>
      <c r="AW1787" s="13" t="s">
        <v>41</v>
      </c>
      <c r="AX1787" s="13" t="s">
        <v>78</v>
      </c>
      <c r="AY1787" s="238" t="s">
        <v>183</v>
      </c>
    </row>
    <row r="1788" spans="2:51" s="13" customFormat="1" ht="13.5">
      <c r="B1788" s="228"/>
      <c r="C1788" s="229"/>
      <c r="D1788" s="218" t="s">
        <v>192</v>
      </c>
      <c r="E1788" s="230" t="s">
        <v>34</v>
      </c>
      <c r="F1788" s="231" t="s">
        <v>2573</v>
      </c>
      <c r="G1788" s="229"/>
      <c r="H1788" s="232">
        <v>25.502</v>
      </c>
      <c r="I1788" s="233"/>
      <c r="J1788" s="229"/>
      <c r="K1788" s="229"/>
      <c r="L1788" s="234"/>
      <c r="M1788" s="235"/>
      <c r="N1788" s="236"/>
      <c r="O1788" s="236"/>
      <c r="P1788" s="236"/>
      <c r="Q1788" s="236"/>
      <c r="R1788" s="236"/>
      <c r="S1788" s="236"/>
      <c r="T1788" s="237"/>
      <c r="AT1788" s="238" t="s">
        <v>192</v>
      </c>
      <c r="AU1788" s="238" t="s">
        <v>89</v>
      </c>
      <c r="AV1788" s="13" t="s">
        <v>89</v>
      </c>
      <c r="AW1788" s="13" t="s">
        <v>41</v>
      </c>
      <c r="AX1788" s="13" t="s">
        <v>78</v>
      </c>
      <c r="AY1788" s="238" t="s">
        <v>183</v>
      </c>
    </row>
    <row r="1789" spans="2:51" s="13" customFormat="1" ht="13.5">
      <c r="B1789" s="228"/>
      <c r="C1789" s="229"/>
      <c r="D1789" s="218" t="s">
        <v>192</v>
      </c>
      <c r="E1789" s="230" t="s">
        <v>34</v>
      </c>
      <c r="F1789" s="231" t="s">
        <v>2574</v>
      </c>
      <c r="G1789" s="229"/>
      <c r="H1789" s="232">
        <v>10.763</v>
      </c>
      <c r="I1789" s="233"/>
      <c r="J1789" s="229"/>
      <c r="K1789" s="229"/>
      <c r="L1789" s="234"/>
      <c r="M1789" s="235"/>
      <c r="N1789" s="236"/>
      <c r="O1789" s="236"/>
      <c r="P1789" s="236"/>
      <c r="Q1789" s="236"/>
      <c r="R1789" s="236"/>
      <c r="S1789" s="236"/>
      <c r="T1789" s="237"/>
      <c r="AT1789" s="238" t="s">
        <v>192</v>
      </c>
      <c r="AU1789" s="238" t="s">
        <v>89</v>
      </c>
      <c r="AV1789" s="13" t="s">
        <v>89</v>
      </c>
      <c r="AW1789" s="13" t="s">
        <v>41</v>
      </c>
      <c r="AX1789" s="13" t="s">
        <v>78</v>
      </c>
      <c r="AY1789" s="238" t="s">
        <v>183</v>
      </c>
    </row>
    <row r="1790" spans="2:51" s="13" customFormat="1" ht="13.5">
      <c r="B1790" s="228"/>
      <c r="C1790" s="229"/>
      <c r="D1790" s="218" t="s">
        <v>192</v>
      </c>
      <c r="E1790" s="230" t="s">
        <v>34</v>
      </c>
      <c r="F1790" s="231" t="s">
        <v>2575</v>
      </c>
      <c r="G1790" s="229"/>
      <c r="H1790" s="232">
        <v>7.303</v>
      </c>
      <c r="I1790" s="233"/>
      <c r="J1790" s="229"/>
      <c r="K1790" s="229"/>
      <c r="L1790" s="234"/>
      <c r="M1790" s="235"/>
      <c r="N1790" s="236"/>
      <c r="O1790" s="236"/>
      <c r="P1790" s="236"/>
      <c r="Q1790" s="236"/>
      <c r="R1790" s="236"/>
      <c r="S1790" s="236"/>
      <c r="T1790" s="237"/>
      <c r="AT1790" s="238" t="s">
        <v>192</v>
      </c>
      <c r="AU1790" s="238" t="s">
        <v>89</v>
      </c>
      <c r="AV1790" s="13" t="s">
        <v>89</v>
      </c>
      <c r="AW1790" s="13" t="s">
        <v>41</v>
      </c>
      <c r="AX1790" s="13" t="s">
        <v>78</v>
      </c>
      <c r="AY1790" s="238" t="s">
        <v>183</v>
      </c>
    </row>
    <row r="1791" spans="2:51" s="13" customFormat="1" ht="13.5">
      <c r="B1791" s="228"/>
      <c r="C1791" s="229"/>
      <c r="D1791" s="218" t="s">
        <v>192</v>
      </c>
      <c r="E1791" s="230" t="s">
        <v>34</v>
      </c>
      <c r="F1791" s="231" t="s">
        <v>2576</v>
      </c>
      <c r="G1791" s="229"/>
      <c r="H1791" s="232">
        <v>12.005</v>
      </c>
      <c r="I1791" s="233"/>
      <c r="J1791" s="229"/>
      <c r="K1791" s="229"/>
      <c r="L1791" s="234"/>
      <c r="M1791" s="235"/>
      <c r="N1791" s="236"/>
      <c r="O1791" s="236"/>
      <c r="P1791" s="236"/>
      <c r="Q1791" s="236"/>
      <c r="R1791" s="236"/>
      <c r="S1791" s="236"/>
      <c r="T1791" s="237"/>
      <c r="AT1791" s="238" t="s">
        <v>192</v>
      </c>
      <c r="AU1791" s="238" t="s">
        <v>89</v>
      </c>
      <c r="AV1791" s="13" t="s">
        <v>89</v>
      </c>
      <c r="AW1791" s="13" t="s">
        <v>41</v>
      </c>
      <c r="AX1791" s="13" t="s">
        <v>78</v>
      </c>
      <c r="AY1791" s="238" t="s">
        <v>183</v>
      </c>
    </row>
    <row r="1792" spans="2:51" s="13" customFormat="1" ht="13.5">
      <c r="B1792" s="228"/>
      <c r="C1792" s="229"/>
      <c r="D1792" s="218" t="s">
        <v>192</v>
      </c>
      <c r="E1792" s="230" t="s">
        <v>34</v>
      </c>
      <c r="F1792" s="231" t="s">
        <v>2577</v>
      </c>
      <c r="G1792" s="229"/>
      <c r="H1792" s="232">
        <v>2.386</v>
      </c>
      <c r="I1792" s="233"/>
      <c r="J1792" s="229"/>
      <c r="K1792" s="229"/>
      <c r="L1792" s="234"/>
      <c r="M1792" s="235"/>
      <c r="N1792" s="236"/>
      <c r="O1792" s="236"/>
      <c r="P1792" s="236"/>
      <c r="Q1792" s="236"/>
      <c r="R1792" s="236"/>
      <c r="S1792" s="236"/>
      <c r="T1792" s="237"/>
      <c r="AT1792" s="238" t="s">
        <v>192</v>
      </c>
      <c r="AU1792" s="238" t="s">
        <v>89</v>
      </c>
      <c r="AV1792" s="13" t="s">
        <v>89</v>
      </c>
      <c r="AW1792" s="13" t="s">
        <v>41</v>
      </c>
      <c r="AX1792" s="13" t="s">
        <v>78</v>
      </c>
      <c r="AY1792" s="238" t="s">
        <v>183</v>
      </c>
    </row>
    <row r="1793" spans="2:51" s="13" customFormat="1" ht="13.5">
      <c r="B1793" s="228"/>
      <c r="C1793" s="229"/>
      <c r="D1793" s="218" t="s">
        <v>192</v>
      </c>
      <c r="E1793" s="230" t="s">
        <v>34</v>
      </c>
      <c r="F1793" s="231" t="s">
        <v>2578</v>
      </c>
      <c r="G1793" s="229"/>
      <c r="H1793" s="232">
        <v>12.263</v>
      </c>
      <c r="I1793" s="233"/>
      <c r="J1793" s="229"/>
      <c r="K1793" s="229"/>
      <c r="L1793" s="234"/>
      <c r="M1793" s="235"/>
      <c r="N1793" s="236"/>
      <c r="O1793" s="236"/>
      <c r="P1793" s="236"/>
      <c r="Q1793" s="236"/>
      <c r="R1793" s="236"/>
      <c r="S1793" s="236"/>
      <c r="T1793" s="237"/>
      <c r="AT1793" s="238" t="s">
        <v>192</v>
      </c>
      <c r="AU1793" s="238" t="s">
        <v>89</v>
      </c>
      <c r="AV1793" s="13" t="s">
        <v>89</v>
      </c>
      <c r="AW1793" s="13" t="s">
        <v>41</v>
      </c>
      <c r="AX1793" s="13" t="s">
        <v>78</v>
      </c>
      <c r="AY1793" s="238" t="s">
        <v>183</v>
      </c>
    </row>
    <row r="1794" spans="2:51" s="13" customFormat="1" ht="13.5">
      <c r="B1794" s="228"/>
      <c r="C1794" s="229"/>
      <c r="D1794" s="218" t="s">
        <v>192</v>
      </c>
      <c r="E1794" s="230" t="s">
        <v>34</v>
      </c>
      <c r="F1794" s="231" t="s">
        <v>2579</v>
      </c>
      <c r="G1794" s="229"/>
      <c r="H1794" s="232">
        <v>3.262</v>
      </c>
      <c r="I1794" s="233"/>
      <c r="J1794" s="229"/>
      <c r="K1794" s="229"/>
      <c r="L1794" s="234"/>
      <c r="M1794" s="235"/>
      <c r="N1794" s="236"/>
      <c r="O1794" s="236"/>
      <c r="P1794" s="236"/>
      <c r="Q1794" s="236"/>
      <c r="R1794" s="236"/>
      <c r="S1794" s="236"/>
      <c r="T1794" s="237"/>
      <c r="AT1794" s="238" t="s">
        <v>192</v>
      </c>
      <c r="AU1794" s="238" t="s">
        <v>89</v>
      </c>
      <c r="AV1794" s="13" t="s">
        <v>89</v>
      </c>
      <c r="AW1794" s="13" t="s">
        <v>41</v>
      </c>
      <c r="AX1794" s="13" t="s">
        <v>78</v>
      </c>
      <c r="AY1794" s="238" t="s">
        <v>183</v>
      </c>
    </row>
    <row r="1795" spans="2:51" s="13" customFormat="1" ht="13.5">
      <c r="B1795" s="228"/>
      <c r="C1795" s="229"/>
      <c r="D1795" s="218" t="s">
        <v>192</v>
      </c>
      <c r="E1795" s="230" t="s">
        <v>34</v>
      </c>
      <c r="F1795" s="231" t="s">
        <v>2580</v>
      </c>
      <c r="G1795" s="229"/>
      <c r="H1795" s="232">
        <v>14.652</v>
      </c>
      <c r="I1795" s="233"/>
      <c r="J1795" s="229"/>
      <c r="K1795" s="229"/>
      <c r="L1795" s="234"/>
      <c r="M1795" s="235"/>
      <c r="N1795" s="236"/>
      <c r="O1795" s="236"/>
      <c r="P1795" s="236"/>
      <c r="Q1795" s="236"/>
      <c r="R1795" s="236"/>
      <c r="S1795" s="236"/>
      <c r="T1795" s="237"/>
      <c r="AT1795" s="238" t="s">
        <v>192</v>
      </c>
      <c r="AU1795" s="238" t="s">
        <v>89</v>
      </c>
      <c r="AV1795" s="13" t="s">
        <v>89</v>
      </c>
      <c r="AW1795" s="13" t="s">
        <v>41</v>
      </c>
      <c r="AX1795" s="13" t="s">
        <v>78</v>
      </c>
      <c r="AY1795" s="238" t="s">
        <v>183</v>
      </c>
    </row>
    <row r="1796" spans="2:51" s="13" customFormat="1" ht="13.5">
      <c r="B1796" s="228"/>
      <c r="C1796" s="229"/>
      <c r="D1796" s="218" t="s">
        <v>192</v>
      </c>
      <c r="E1796" s="230" t="s">
        <v>34</v>
      </c>
      <c r="F1796" s="231" t="s">
        <v>2581</v>
      </c>
      <c r="G1796" s="229"/>
      <c r="H1796" s="232">
        <v>20.82</v>
      </c>
      <c r="I1796" s="233"/>
      <c r="J1796" s="229"/>
      <c r="K1796" s="229"/>
      <c r="L1796" s="234"/>
      <c r="M1796" s="235"/>
      <c r="N1796" s="236"/>
      <c r="O1796" s="236"/>
      <c r="P1796" s="236"/>
      <c r="Q1796" s="236"/>
      <c r="R1796" s="236"/>
      <c r="S1796" s="236"/>
      <c r="T1796" s="237"/>
      <c r="AT1796" s="238" t="s">
        <v>192</v>
      </c>
      <c r="AU1796" s="238" t="s">
        <v>89</v>
      </c>
      <c r="AV1796" s="13" t="s">
        <v>89</v>
      </c>
      <c r="AW1796" s="13" t="s">
        <v>41</v>
      </c>
      <c r="AX1796" s="13" t="s">
        <v>78</v>
      </c>
      <c r="AY1796" s="238" t="s">
        <v>183</v>
      </c>
    </row>
    <row r="1797" spans="2:51" s="13" customFormat="1" ht="13.5">
      <c r="B1797" s="228"/>
      <c r="C1797" s="229"/>
      <c r="D1797" s="218" t="s">
        <v>192</v>
      </c>
      <c r="E1797" s="230" t="s">
        <v>34</v>
      </c>
      <c r="F1797" s="231" t="s">
        <v>2582</v>
      </c>
      <c r="G1797" s="229"/>
      <c r="H1797" s="232">
        <v>0.676</v>
      </c>
      <c r="I1797" s="233"/>
      <c r="J1797" s="229"/>
      <c r="K1797" s="229"/>
      <c r="L1797" s="234"/>
      <c r="M1797" s="235"/>
      <c r="N1797" s="236"/>
      <c r="O1797" s="236"/>
      <c r="P1797" s="236"/>
      <c r="Q1797" s="236"/>
      <c r="R1797" s="236"/>
      <c r="S1797" s="236"/>
      <c r="T1797" s="237"/>
      <c r="AT1797" s="238" t="s">
        <v>192</v>
      </c>
      <c r="AU1797" s="238" t="s">
        <v>89</v>
      </c>
      <c r="AV1797" s="13" t="s">
        <v>89</v>
      </c>
      <c r="AW1797" s="13" t="s">
        <v>41</v>
      </c>
      <c r="AX1797" s="13" t="s">
        <v>78</v>
      </c>
      <c r="AY1797" s="238" t="s">
        <v>183</v>
      </c>
    </row>
    <row r="1798" spans="2:51" s="14" customFormat="1" ht="13.5">
      <c r="B1798" s="239"/>
      <c r="C1798" s="240"/>
      <c r="D1798" s="218" t="s">
        <v>192</v>
      </c>
      <c r="E1798" s="241" t="s">
        <v>34</v>
      </c>
      <c r="F1798" s="242" t="s">
        <v>195</v>
      </c>
      <c r="G1798" s="240"/>
      <c r="H1798" s="243">
        <v>111.8</v>
      </c>
      <c r="I1798" s="244"/>
      <c r="J1798" s="240"/>
      <c r="K1798" s="240"/>
      <c r="L1798" s="245"/>
      <c r="M1798" s="246"/>
      <c r="N1798" s="247"/>
      <c r="O1798" s="247"/>
      <c r="P1798" s="247"/>
      <c r="Q1798" s="247"/>
      <c r="R1798" s="247"/>
      <c r="S1798" s="247"/>
      <c r="T1798" s="248"/>
      <c r="AT1798" s="249" t="s">
        <v>192</v>
      </c>
      <c r="AU1798" s="249" t="s">
        <v>89</v>
      </c>
      <c r="AV1798" s="14" t="s">
        <v>196</v>
      </c>
      <c r="AW1798" s="14" t="s">
        <v>41</v>
      </c>
      <c r="AX1798" s="14" t="s">
        <v>85</v>
      </c>
      <c r="AY1798" s="249" t="s">
        <v>183</v>
      </c>
    </row>
    <row r="1799" spans="2:63" s="11" customFormat="1" ht="29.85" customHeight="1">
      <c r="B1799" s="187"/>
      <c r="C1799" s="188"/>
      <c r="D1799" s="201" t="s">
        <v>77</v>
      </c>
      <c r="E1799" s="202" t="s">
        <v>2583</v>
      </c>
      <c r="F1799" s="202" t="s">
        <v>2584</v>
      </c>
      <c r="G1799" s="188"/>
      <c r="H1799" s="188"/>
      <c r="I1799" s="191"/>
      <c r="J1799" s="203">
        <f>BK1799</f>
        <v>0</v>
      </c>
      <c r="K1799" s="188"/>
      <c r="L1799" s="193"/>
      <c r="M1799" s="194"/>
      <c r="N1799" s="195"/>
      <c r="O1799" s="195"/>
      <c r="P1799" s="196">
        <f>SUM(P1800:P1865)</f>
        <v>0</v>
      </c>
      <c r="Q1799" s="195"/>
      <c r="R1799" s="196">
        <f>SUM(R1800:R1865)</f>
        <v>0.5153891700000001</v>
      </c>
      <c r="S1799" s="195"/>
      <c r="T1799" s="197">
        <f>SUM(T1800:T1865)</f>
        <v>0</v>
      </c>
      <c r="AR1799" s="198" t="s">
        <v>89</v>
      </c>
      <c r="AT1799" s="199" t="s">
        <v>77</v>
      </c>
      <c r="AU1799" s="199" t="s">
        <v>85</v>
      </c>
      <c r="AY1799" s="198" t="s">
        <v>183</v>
      </c>
      <c r="BK1799" s="200">
        <f>SUM(BK1800:BK1865)</f>
        <v>0</v>
      </c>
    </row>
    <row r="1800" spans="2:65" s="1" customFormat="1" ht="25.5" customHeight="1">
      <c r="B1800" s="43"/>
      <c r="C1800" s="204" t="s">
        <v>2585</v>
      </c>
      <c r="D1800" s="204" t="s">
        <v>185</v>
      </c>
      <c r="E1800" s="205" t="s">
        <v>2586</v>
      </c>
      <c r="F1800" s="206" t="s">
        <v>2587</v>
      </c>
      <c r="G1800" s="207" t="s">
        <v>291</v>
      </c>
      <c r="H1800" s="208">
        <v>610.087</v>
      </c>
      <c r="I1800" s="209"/>
      <c r="J1800" s="210">
        <f>ROUND(I1800*H1800,2)</f>
        <v>0</v>
      </c>
      <c r="K1800" s="206" t="s">
        <v>189</v>
      </c>
      <c r="L1800" s="63"/>
      <c r="M1800" s="211" t="s">
        <v>34</v>
      </c>
      <c r="N1800" s="212" t="s">
        <v>49</v>
      </c>
      <c r="O1800" s="44"/>
      <c r="P1800" s="213">
        <f>O1800*H1800</f>
        <v>0</v>
      </c>
      <c r="Q1800" s="213">
        <v>0.00012</v>
      </c>
      <c r="R1800" s="213">
        <f>Q1800*H1800</f>
        <v>0.07321044</v>
      </c>
      <c r="S1800" s="213">
        <v>0</v>
      </c>
      <c r="T1800" s="214">
        <f>S1800*H1800</f>
        <v>0</v>
      </c>
      <c r="AR1800" s="25" t="s">
        <v>190</v>
      </c>
      <c r="AT1800" s="25" t="s">
        <v>185</v>
      </c>
      <c r="AU1800" s="25" t="s">
        <v>89</v>
      </c>
      <c r="AY1800" s="25" t="s">
        <v>183</v>
      </c>
      <c r="BE1800" s="215">
        <f>IF(N1800="základní",J1800,0)</f>
        <v>0</v>
      </c>
      <c r="BF1800" s="215">
        <f>IF(N1800="snížená",J1800,0)</f>
        <v>0</v>
      </c>
      <c r="BG1800" s="215">
        <f>IF(N1800="zákl. přenesená",J1800,0)</f>
        <v>0</v>
      </c>
      <c r="BH1800" s="215">
        <f>IF(N1800="sníž. přenesená",J1800,0)</f>
        <v>0</v>
      </c>
      <c r="BI1800" s="215">
        <f>IF(N1800="nulová",J1800,0)</f>
        <v>0</v>
      </c>
      <c r="BJ1800" s="25" t="s">
        <v>85</v>
      </c>
      <c r="BK1800" s="215">
        <f>ROUND(I1800*H1800,2)</f>
        <v>0</v>
      </c>
      <c r="BL1800" s="25" t="s">
        <v>190</v>
      </c>
      <c r="BM1800" s="25" t="s">
        <v>2588</v>
      </c>
    </row>
    <row r="1801" spans="2:51" s="12" customFormat="1" ht="13.5">
      <c r="B1801" s="216"/>
      <c r="C1801" s="217"/>
      <c r="D1801" s="218" t="s">
        <v>192</v>
      </c>
      <c r="E1801" s="219" t="s">
        <v>34</v>
      </c>
      <c r="F1801" s="220" t="s">
        <v>2589</v>
      </c>
      <c r="G1801" s="217"/>
      <c r="H1801" s="221" t="s">
        <v>34</v>
      </c>
      <c r="I1801" s="222"/>
      <c r="J1801" s="217"/>
      <c r="K1801" s="217"/>
      <c r="L1801" s="223"/>
      <c r="M1801" s="224"/>
      <c r="N1801" s="225"/>
      <c r="O1801" s="225"/>
      <c r="P1801" s="225"/>
      <c r="Q1801" s="225"/>
      <c r="R1801" s="225"/>
      <c r="S1801" s="225"/>
      <c r="T1801" s="226"/>
      <c r="AT1801" s="227" t="s">
        <v>192</v>
      </c>
      <c r="AU1801" s="227" t="s">
        <v>89</v>
      </c>
      <c r="AV1801" s="12" t="s">
        <v>85</v>
      </c>
      <c r="AW1801" s="12" t="s">
        <v>41</v>
      </c>
      <c r="AX1801" s="12" t="s">
        <v>78</v>
      </c>
      <c r="AY1801" s="227" t="s">
        <v>183</v>
      </c>
    </row>
    <row r="1802" spans="2:51" s="13" customFormat="1" ht="13.5">
      <c r="B1802" s="228"/>
      <c r="C1802" s="229"/>
      <c r="D1802" s="218" t="s">
        <v>192</v>
      </c>
      <c r="E1802" s="230" t="s">
        <v>34</v>
      </c>
      <c r="F1802" s="231" t="s">
        <v>2590</v>
      </c>
      <c r="G1802" s="229"/>
      <c r="H1802" s="232">
        <v>596.047</v>
      </c>
      <c r="I1802" s="233"/>
      <c r="J1802" s="229"/>
      <c r="K1802" s="229"/>
      <c r="L1802" s="234"/>
      <c r="M1802" s="235"/>
      <c r="N1802" s="236"/>
      <c r="O1802" s="236"/>
      <c r="P1802" s="236"/>
      <c r="Q1802" s="236"/>
      <c r="R1802" s="236"/>
      <c r="S1802" s="236"/>
      <c r="T1802" s="237"/>
      <c r="AT1802" s="238" t="s">
        <v>192</v>
      </c>
      <c r="AU1802" s="238" t="s">
        <v>89</v>
      </c>
      <c r="AV1802" s="13" t="s">
        <v>89</v>
      </c>
      <c r="AW1802" s="13" t="s">
        <v>41</v>
      </c>
      <c r="AX1802" s="13" t="s">
        <v>78</v>
      </c>
      <c r="AY1802" s="238" t="s">
        <v>183</v>
      </c>
    </row>
    <row r="1803" spans="2:51" s="12" customFormat="1" ht="13.5">
      <c r="B1803" s="216"/>
      <c r="C1803" s="217"/>
      <c r="D1803" s="218" t="s">
        <v>192</v>
      </c>
      <c r="E1803" s="219" t="s">
        <v>34</v>
      </c>
      <c r="F1803" s="220" t="s">
        <v>2591</v>
      </c>
      <c r="G1803" s="217"/>
      <c r="H1803" s="221" t="s">
        <v>34</v>
      </c>
      <c r="I1803" s="222"/>
      <c r="J1803" s="217"/>
      <c r="K1803" s="217"/>
      <c r="L1803" s="223"/>
      <c r="M1803" s="224"/>
      <c r="N1803" s="225"/>
      <c r="O1803" s="225"/>
      <c r="P1803" s="225"/>
      <c r="Q1803" s="225"/>
      <c r="R1803" s="225"/>
      <c r="S1803" s="225"/>
      <c r="T1803" s="226"/>
      <c r="AT1803" s="227" t="s">
        <v>192</v>
      </c>
      <c r="AU1803" s="227" t="s">
        <v>89</v>
      </c>
      <c r="AV1803" s="12" t="s">
        <v>85</v>
      </c>
      <c r="AW1803" s="12" t="s">
        <v>41</v>
      </c>
      <c r="AX1803" s="12" t="s">
        <v>78</v>
      </c>
      <c r="AY1803" s="227" t="s">
        <v>183</v>
      </c>
    </row>
    <row r="1804" spans="2:51" s="13" customFormat="1" ht="13.5">
      <c r="B1804" s="228"/>
      <c r="C1804" s="229"/>
      <c r="D1804" s="218" t="s">
        <v>192</v>
      </c>
      <c r="E1804" s="230" t="s">
        <v>34</v>
      </c>
      <c r="F1804" s="231" t="s">
        <v>2592</v>
      </c>
      <c r="G1804" s="229"/>
      <c r="H1804" s="232">
        <v>14.04</v>
      </c>
      <c r="I1804" s="233"/>
      <c r="J1804" s="229"/>
      <c r="K1804" s="229"/>
      <c r="L1804" s="234"/>
      <c r="M1804" s="235"/>
      <c r="N1804" s="236"/>
      <c r="O1804" s="236"/>
      <c r="P1804" s="236"/>
      <c r="Q1804" s="236"/>
      <c r="R1804" s="236"/>
      <c r="S1804" s="236"/>
      <c r="T1804" s="237"/>
      <c r="AT1804" s="238" t="s">
        <v>192</v>
      </c>
      <c r="AU1804" s="238" t="s">
        <v>89</v>
      </c>
      <c r="AV1804" s="13" t="s">
        <v>89</v>
      </c>
      <c r="AW1804" s="13" t="s">
        <v>41</v>
      </c>
      <c r="AX1804" s="13" t="s">
        <v>78</v>
      </c>
      <c r="AY1804" s="238" t="s">
        <v>183</v>
      </c>
    </row>
    <row r="1805" spans="2:51" s="14" customFormat="1" ht="13.5">
      <c r="B1805" s="239"/>
      <c r="C1805" s="240"/>
      <c r="D1805" s="252" t="s">
        <v>192</v>
      </c>
      <c r="E1805" s="262" t="s">
        <v>34</v>
      </c>
      <c r="F1805" s="263" t="s">
        <v>195</v>
      </c>
      <c r="G1805" s="240"/>
      <c r="H1805" s="264">
        <v>610.087</v>
      </c>
      <c r="I1805" s="244"/>
      <c r="J1805" s="240"/>
      <c r="K1805" s="240"/>
      <c r="L1805" s="245"/>
      <c r="M1805" s="246"/>
      <c r="N1805" s="247"/>
      <c r="O1805" s="247"/>
      <c r="P1805" s="247"/>
      <c r="Q1805" s="247"/>
      <c r="R1805" s="247"/>
      <c r="S1805" s="247"/>
      <c r="T1805" s="248"/>
      <c r="AT1805" s="249" t="s">
        <v>192</v>
      </c>
      <c r="AU1805" s="249" t="s">
        <v>89</v>
      </c>
      <c r="AV1805" s="14" t="s">
        <v>196</v>
      </c>
      <c r="AW1805" s="14" t="s">
        <v>41</v>
      </c>
      <c r="AX1805" s="14" t="s">
        <v>85</v>
      </c>
      <c r="AY1805" s="249" t="s">
        <v>183</v>
      </c>
    </row>
    <row r="1806" spans="2:65" s="1" customFormat="1" ht="25.5" customHeight="1">
      <c r="B1806" s="43"/>
      <c r="C1806" s="204" t="s">
        <v>2593</v>
      </c>
      <c r="D1806" s="204" t="s">
        <v>185</v>
      </c>
      <c r="E1806" s="205" t="s">
        <v>2594</v>
      </c>
      <c r="F1806" s="206" t="s">
        <v>2595</v>
      </c>
      <c r="G1806" s="207" t="s">
        <v>291</v>
      </c>
      <c r="H1806" s="208">
        <v>230.859</v>
      </c>
      <c r="I1806" s="209"/>
      <c r="J1806" s="210">
        <f>ROUND(I1806*H1806,2)</f>
        <v>0</v>
      </c>
      <c r="K1806" s="206" t="s">
        <v>189</v>
      </c>
      <c r="L1806" s="63"/>
      <c r="M1806" s="211" t="s">
        <v>34</v>
      </c>
      <c r="N1806" s="212" t="s">
        <v>49</v>
      </c>
      <c r="O1806" s="44"/>
      <c r="P1806" s="213">
        <f>O1806*H1806</f>
        <v>0</v>
      </c>
      <c r="Q1806" s="213">
        <v>0.00024</v>
      </c>
      <c r="R1806" s="213">
        <f>Q1806*H1806</f>
        <v>0.05540616</v>
      </c>
      <c r="S1806" s="213">
        <v>0</v>
      </c>
      <c r="T1806" s="214">
        <f>S1806*H1806</f>
        <v>0</v>
      </c>
      <c r="AR1806" s="25" t="s">
        <v>190</v>
      </c>
      <c r="AT1806" s="25" t="s">
        <v>185</v>
      </c>
      <c r="AU1806" s="25" t="s">
        <v>89</v>
      </c>
      <c r="AY1806" s="25" t="s">
        <v>183</v>
      </c>
      <c r="BE1806" s="215">
        <f>IF(N1806="základní",J1806,0)</f>
        <v>0</v>
      </c>
      <c r="BF1806" s="215">
        <f>IF(N1806="snížená",J1806,0)</f>
        <v>0</v>
      </c>
      <c r="BG1806" s="215">
        <f>IF(N1806="zákl. přenesená",J1806,0)</f>
        <v>0</v>
      </c>
      <c r="BH1806" s="215">
        <f>IF(N1806="sníž. přenesená",J1806,0)</f>
        <v>0</v>
      </c>
      <c r="BI1806" s="215">
        <f>IF(N1806="nulová",J1806,0)</f>
        <v>0</v>
      </c>
      <c r="BJ1806" s="25" t="s">
        <v>85</v>
      </c>
      <c r="BK1806" s="215">
        <f>ROUND(I1806*H1806,2)</f>
        <v>0</v>
      </c>
      <c r="BL1806" s="25" t="s">
        <v>190</v>
      </c>
      <c r="BM1806" s="25" t="s">
        <v>2596</v>
      </c>
    </row>
    <row r="1807" spans="2:51" s="13" customFormat="1" ht="13.5">
      <c r="B1807" s="228"/>
      <c r="C1807" s="229"/>
      <c r="D1807" s="218" t="s">
        <v>192</v>
      </c>
      <c r="E1807" s="230" t="s">
        <v>34</v>
      </c>
      <c r="F1807" s="231" t="s">
        <v>2597</v>
      </c>
      <c r="G1807" s="229"/>
      <c r="H1807" s="232">
        <v>230.859</v>
      </c>
      <c r="I1807" s="233"/>
      <c r="J1807" s="229"/>
      <c r="K1807" s="229"/>
      <c r="L1807" s="234"/>
      <c r="M1807" s="235"/>
      <c r="N1807" s="236"/>
      <c r="O1807" s="236"/>
      <c r="P1807" s="236"/>
      <c r="Q1807" s="236"/>
      <c r="R1807" s="236"/>
      <c r="S1807" s="236"/>
      <c r="T1807" s="237"/>
      <c r="AT1807" s="238" t="s">
        <v>192</v>
      </c>
      <c r="AU1807" s="238" t="s">
        <v>89</v>
      </c>
      <c r="AV1807" s="13" t="s">
        <v>89</v>
      </c>
      <c r="AW1807" s="13" t="s">
        <v>41</v>
      </c>
      <c r="AX1807" s="13" t="s">
        <v>78</v>
      </c>
      <c r="AY1807" s="238" t="s">
        <v>183</v>
      </c>
    </row>
    <row r="1808" spans="2:51" s="14" customFormat="1" ht="13.5">
      <c r="B1808" s="239"/>
      <c r="C1808" s="240"/>
      <c r="D1808" s="252" t="s">
        <v>192</v>
      </c>
      <c r="E1808" s="262" t="s">
        <v>34</v>
      </c>
      <c r="F1808" s="263" t="s">
        <v>195</v>
      </c>
      <c r="G1808" s="240"/>
      <c r="H1808" s="264">
        <v>230.859</v>
      </c>
      <c r="I1808" s="244"/>
      <c r="J1808" s="240"/>
      <c r="K1808" s="240"/>
      <c r="L1808" s="245"/>
      <c r="M1808" s="246"/>
      <c r="N1808" s="247"/>
      <c r="O1808" s="247"/>
      <c r="P1808" s="247"/>
      <c r="Q1808" s="247"/>
      <c r="R1808" s="247"/>
      <c r="S1808" s="247"/>
      <c r="T1808" s="248"/>
      <c r="AT1808" s="249" t="s">
        <v>192</v>
      </c>
      <c r="AU1808" s="249" t="s">
        <v>89</v>
      </c>
      <c r="AV1808" s="14" t="s">
        <v>196</v>
      </c>
      <c r="AW1808" s="14" t="s">
        <v>41</v>
      </c>
      <c r="AX1808" s="14" t="s">
        <v>85</v>
      </c>
      <c r="AY1808" s="249" t="s">
        <v>183</v>
      </c>
    </row>
    <row r="1809" spans="2:65" s="1" customFormat="1" ht="25.5" customHeight="1">
      <c r="B1809" s="43"/>
      <c r="C1809" s="204" t="s">
        <v>2598</v>
      </c>
      <c r="D1809" s="204" t="s">
        <v>185</v>
      </c>
      <c r="E1809" s="205" t="s">
        <v>2599</v>
      </c>
      <c r="F1809" s="206" t="s">
        <v>2600</v>
      </c>
      <c r="G1809" s="207" t="s">
        <v>465</v>
      </c>
      <c r="H1809" s="208">
        <v>1016.562</v>
      </c>
      <c r="I1809" s="209"/>
      <c r="J1809" s="210">
        <f>ROUND(I1809*H1809,2)</f>
        <v>0</v>
      </c>
      <c r="K1809" s="206" t="s">
        <v>189</v>
      </c>
      <c r="L1809" s="63"/>
      <c r="M1809" s="211" t="s">
        <v>34</v>
      </c>
      <c r="N1809" s="212" t="s">
        <v>49</v>
      </c>
      <c r="O1809" s="44"/>
      <c r="P1809" s="213">
        <f>O1809*H1809</f>
        <v>0</v>
      </c>
      <c r="Q1809" s="213">
        <v>0</v>
      </c>
      <c r="R1809" s="213">
        <f>Q1809*H1809</f>
        <v>0</v>
      </c>
      <c r="S1809" s="213">
        <v>0</v>
      </c>
      <c r="T1809" s="214">
        <f>S1809*H1809</f>
        <v>0</v>
      </c>
      <c r="AR1809" s="25" t="s">
        <v>190</v>
      </c>
      <c r="AT1809" s="25" t="s">
        <v>185</v>
      </c>
      <c r="AU1809" s="25" t="s">
        <v>89</v>
      </c>
      <c r="AY1809" s="25" t="s">
        <v>183</v>
      </c>
      <c r="BE1809" s="215">
        <f>IF(N1809="základní",J1809,0)</f>
        <v>0</v>
      </c>
      <c r="BF1809" s="215">
        <f>IF(N1809="snížená",J1809,0)</f>
        <v>0</v>
      </c>
      <c r="BG1809" s="215">
        <f>IF(N1809="zákl. přenesená",J1809,0)</f>
        <v>0</v>
      </c>
      <c r="BH1809" s="215">
        <f>IF(N1809="sníž. přenesená",J1809,0)</f>
        <v>0</v>
      </c>
      <c r="BI1809" s="215">
        <f>IF(N1809="nulová",J1809,0)</f>
        <v>0</v>
      </c>
      <c r="BJ1809" s="25" t="s">
        <v>85</v>
      </c>
      <c r="BK1809" s="215">
        <f>ROUND(I1809*H1809,2)</f>
        <v>0</v>
      </c>
      <c r="BL1809" s="25" t="s">
        <v>190</v>
      </c>
      <c r="BM1809" s="25" t="s">
        <v>2601</v>
      </c>
    </row>
    <row r="1810" spans="2:51" s="12" customFormat="1" ht="13.5">
      <c r="B1810" s="216"/>
      <c r="C1810" s="217"/>
      <c r="D1810" s="218" t="s">
        <v>192</v>
      </c>
      <c r="E1810" s="219" t="s">
        <v>34</v>
      </c>
      <c r="F1810" s="220" t="s">
        <v>2602</v>
      </c>
      <c r="G1810" s="217"/>
      <c r="H1810" s="221" t="s">
        <v>34</v>
      </c>
      <c r="I1810" s="222"/>
      <c r="J1810" s="217"/>
      <c r="K1810" s="217"/>
      <c r="L1810" s="223"/>
      <c r="M1810" s="224"/>
      <c r="N1810" s="225"/>
      <c r="O1810" s="225"/>
      <c r="P1810" s="225"/>
      <c r="Q1810" s="225"/>
      <c r="R1810" s="225"/>
      <c r="S1810" s="225"/>
      <c r="T1810" s="226"/>
      <c r="AT1810" s="227" t="s">
        <v>192</v>
      </c>
      <c r="AU1810" s="227" t="s">
        <v>89</v>
      </c>
      <c r="AV1810" s="12" t="s">
        <v>85</v>
      </c>
      <c r="AW1810" s="12" t="s">
        <v>41</v>
      </c>
      <c r="AX1810" s="12" t="s">
        <v>78</v>
      </c>
      <c r="AY1810" s="227" t="s">
        <v>183</v>
      </c>
    </row>
    <row r="1811" spans="2:51" s="13" customFormat="1" ht="13.5">
      <c r="B1811" s="228"/>
      <c r="C1811" s="229"/>
      <c r="D1811" s="218" t="s">
        <v>192</v>
      </c>
      <c r="E1811" s="230" t="s">
        <v>34</v>
      </c>
      <c r="F1811" s="231" t="s">
        <v>2603</v>
      </c>
      <c r="G1811" s="229"/>
      <c r="H1811" s="232">
        <v>353.142</v>
      </c>
      <c r="I1811" s="233"/>
      <c r="J1811" s="229"/>
      <c r="K1811" s="229"/>
      <c r="L1811" s="234"/>
      <c r="M1811" s="235"/>
      <c r="N1811" s="236"/>
      <c r="O1811" s="236"/>
      <c r="P1811" s="236"/>
      <c r="Q1811" s="236"/>
      <c r="R1811" s="236"/>
      <c r="S1811" s="236"/>
      <c r="T1811" s="237"/>
      <c r="AT1811" s="238" t="s">
        <v>192</v>
      </c>
      <c r="AU1811" s="238" t="s">
        <v>89</v>
      </c>
      <c r="AV1811" s="13" t="s">
        <v>89</v>
      </c>
      <c r="AW1811" s="13" t="s">
        <v>41</v>
      </c>
      <c r="AX1811" s="13" t="s">
        <v>78</v>
      </c>
      <c r="AY1811" s="238" t="s">
        <v>183</v>
      </c>
    </row>
    <row r="1812" spans="2:51" s="14" customFormat="1" ht="13.5">
      <c r="B1812" s="239"/>
      <c r="C1812" s="240"/>
      <c r="D1812" s="218" t="s">
        <v>192</v>
      </c>
      <c r="E1812" s="241" t="s">
        <v>34</v>
      </c>
      <c r="F1812" s="242" t="s">
        <v>195</v>
      </c>
      <c r="G1812" s="240"/>
      <c r="H1812" s="243">
        <v>353.142</v>
      </c>
      <c r="I1812" s="244"/>
      <c r="J1812" s="240"/>
      <c r="K1812" s="240"/>
      <c r="L1812" s="245"/>
      <c r="M1812" s="246"/>
      <c r="N1812" s="247"/>
      <c r="O1812" s="247"/>
      <c r="P1812" s="247"/>
      <c r="Q1812" s="247"/>
      <c r="R1812" s="247"/>
      <c r="S1812" s="247"/>
      <c r="T1812" s="248"/>
      <c r="AT1812" s="249" t="s">
        <v>192</v>
      </c>
      <c r="AU1812" s="249" t="s">
        <v>89</v>
      </c>
      <c r="AV1812" s="14" t="s">
        <v>196</v>
      </c>
      <c r="AW1812" s="14" t="s">
        <v>41</v>
      </c>
      <c r="AX1812" s="14" t="s">
        <v>78</v>
      </c>
      <c r="AY1812" s="249" t="s">
        <v>183</v>
      </c>
    </row>
    <row r="1813" spans="2:51" s="12" customFormat="1" ht="13.5">
      <c r="B1813" s="216"/>
      <c r="C1813" s="217"/>
      <c r="D1813" s="218" t="s">
        <v>192</v>
      </c>
      <c r="E1813" s="219" t="s">
        <v>34</v>
      </c>
      <c r="F1813" s="220" t="s">
        <v>2604</v>
      </c>
      <c r="G1813" s="217"/>
      <c r="H1813" s="221" t="s">
        <v>34</v>
      </c>
      <c r="I1813" s="222"/>
      <c r="J1813" s="217"/>
      <c r="K1813" s="217"/>
      <c r="L1813" s="223"/>
      <c r="M1813" s="224"/>
      <c r="N1813" s="225"/>
      <c r="O1813" s="225"/>
      <c r="P1813" s="225"/>
      <c r="Q1813" s="225"/>
      <c r="R1813" s="225"/>
      <c r="S1813" s="225"/>
      <c r="T1813" s="226"/>
      <c r="AT1813" s="227" t="s">
        <v>192</v>
      </c>
      <c r="AU1813" s="227" t="s">
        <v>89</v>
      </c>
      <c r="AV1813" s="12" t="s">
        <v>85</v>
      </c>
      <c r="AW1813" s="12" t="s">
        <v>41</v>
      </c>
      <c r="AX1813" s="12" t="s">
        <v>78</v>
      </c>
      <c r="AY1813" s="227" t="s">
        <v>183</v>
      </c>
    </row>
    <row r="1814" spans="2:51" s="13" customFormat="1" ht="13.5">
      <c r="B1814" s="228"/>
      <c r="C1814" s="229"/>
      <c r="D1814" s="218" t="s">
        <v>192</v>
      </c>
      <c r="E1814" s="230" t="s">
        <v>34</v>
      </c>
      <c r="F1814" s="231" t="s">
        <v>2605</v>
      </c>
      <c r="G1814" s="229"/>
      <c r="H1814" s="232">
        <v>95.2</v>
      </c>
      <c r="I1814" s="233"/>
      <c r="J1814" s="229"/>
      <c r="K1814" s="229"/>
      <c r="L1814" s="234"/>
      <c r="M1814" s="235"/>
      <c r="N1814" s="236"/>
      <c r="O1814" s="236"/>
      <c r="P1814" s="236"/>
      <c r="Q1814" s="236"/>
      <c r="R1814" s="236"/>
      <c r="S1814" s="236"/>
      <c r="T1814" s="237"/>
      <c r="AT1814" s="238" t="s">
        <v>192</v>
      </c>
      <c r="AU1814" s="238" t="s">
        <v>89</v>
      </c>
      <c r="AV1814" s="13" t="s">
        <v>89</v>
      </c>
      <c r="AW1814" s="13" t="s">
        <v>41</v>
      </c>
      <c r="AX1814" s="13" t="s">
        <v>78</v>
      </c>
      <c r="AY1814" s="238" t="s">
        <v>183</v>
      </c>
    </row>
    <row r="1815" spans="2:51" s="13" customFormat="1" ht="13.5">
      <c r="B1815" s="228"/>
      <c r="C1815" s="229"/>
      <c r="D1815" s="218" t="s">
        <v>192</v>
      </c>
      <c r="E1815" s="230" t="s">
        <v>34</v>
      </c>
      <c r="F1815" s="231" t="s">
        <v>2606</v>
      </c>
      <c r="G1815" s="229"/>
      <c r="H1815" s="232">
        <v>31.6</v>
      </c>
      <c r="I1815" s="233"/>
      <c r="J1815" s="229"/>
      <c r="K1815" s="229"/>
      <c r="L1815" s="234"/>
      <c r="M1815" s="235"/>
      <c r="N1815" s="236"/>
      <c r="O1815" s="236"/>
      <c r="P1815" s="236"/>
      <c r="Q1815" s="236"/>
      <c r="R1815" s="236"/>
      <c r="S1815" s="236"/>
      <c r="T1815" s="237"/>
      <c r="AT1815" s="238" t="s">
        <v>192</v>
      </c>
      <c r="AU1815" s="238" t="s">
        <v>89</v>
      </c>
      <c r="AV1815" s="13" t="s">
        <v>89</v>
      </c>
      <c r="AW1815" s="13" t="s">
        <v>41</v>
      </c>
      <c r="AX1815" s="13" t="s">
        <v>78</v>
      </c>
      <c r="AY1815" s="238" t="s">
        <v>183</v>
      </c>
    </row>
    <row r="1816" spans="2:51" s="13" customFormat="1" ht="13.5">
      <c r="B1816" s="228"/>
      <c r="C1816" s="229"/>
      <c r="D1816" s="218" t="s">
        <v>192</v>
      </c>
      <c r="E1816" s="230" t="s">
        <v>34</v>
      </c>
      <c r="F1816" s="231" t="s">
        <v>2607</v>
      </c>
      <c r="G1816" s="229"/>
      <c r="H1816" s="232">
        <v>116.2</v>
      </c>
      <c r="I1816" s="233"/>
      <c r="J1816" s="229"/>
      <c r="K1816" s="229"/>
      <c r="L1816" s="234"/>
      <c r="M1816" s="235"/>
      <c r="N1816" s="236"/>
      <c r="O1816" s="236"/>
      <c r="P1816" s="236"/>
      <c r="Q1816" s="236"/>
      <c r="R1816" s="236"/>
      <c r="S1816" s="236"/>
      <c r="T1816" s="237"/>
      <c r="AT1816" s="238" t="s">
        <v>192</v>
      </c>
      <c r="AU1816" s="238" t="s">
        <v>89</v>
      </c>
      <c r="AV1816" s="13" t="s">
        <v>89</v>
      </c>
      <c r="AW1816" s="13" t="s">
        <v>41</v>
      </c>
      <c r="AX1816" s="13" t="s">
        <v>78</v>
      </c>
      <c r="AY1816" s="238" t="s">
        <v>183</v>
      </c>
    </row>
    <row r="1817" spans="2:51" s="13" customFormat="1" ht="13.5">
      <c r="B1817" s="228"/>
      <c r="C1817" s="229"/>
      <c r="D1817" s="218" t="s">
        <v>192</v>
      </c>
      <c r="E1817" s="230" t="s">
        <v>34</v>
      </c>
      <c r="F1817" s="231" t="s">
        <v>2608</v>
      </c>
      <c r="G1817" s="229"/>
      <c r="H1817" s="232">
        <v>23.38</v>
      </c>
      <c r="I1817" s="233"/>
      <c r="J1817" s="229"/>
      <c r="K1817" s="229"/>
      <c r="L1817" s="234"/>
      <c r="M1817" s="235"/>
      <c r="N1817" s="236"/>
      <c r="O1817" s="236"/>
      <c r="P1817" s="236"/>
      <c r="Q1817" s="236"/>
      <c r="R1817" s="236"/>
      <c r="S1817" s="236"/>
      <c r="T1817" s="237"/>
      <c r="AT1817" s="238" t="s">
        <v>192</v>
      </c>
      <c r="AU1817" s="238" t="s">
        <v>89</v>
      </c>
      <c r="AV1817" s="13" t="s">
        <v>89</v>
      </c>
      <c r="AW1817" s="13" t="s">
        <v>41</v>
      </c>
      <c r="AX1817" s="13" t="s">
        <v>78</v>
      </c>
      <c r="AY1817" s="238" t="s">
        <v>183</v>
      </c>
    </row>
    <row r="1818" spans="2:51" s="14" customFormat="1" ht="13.5">
      <c r="B1818" s="239"/>
      <c r="C1818" s="240"/>
      <c r="D1818" s="218" t="s">
        <v>192</v>
      </c>
      <c r="E1818" s="241" t="s">
        <v>34</v>
      </c>
      <c r="F1818" s="242" t="s">
        <v>195</v>
      </c>
      <c r="G1818" s="240"/>
      <c r="H1818" s="243">
        <v>266.38</v>
      </c>
      <c r="I1818" s="244"/>
      <c r="J1818" s="240"/>
      <c r="K1818" s="240"/>
      <c r="L1818" s="245"/>
      <c r="M1818" s="246"/>
      <c r="N1818" s="247"/>
      <c r="O1818" s="247"/>
      <c r="P1818" s="247"/>
      <c r="Q1818" s="247"/>
      <c r="R1818" s="247"/>
      <c r="S1818" s="247"/>
      <c r="T1818" s="248"/>
      <c r="AT1818" s="249" t="s">
        <v>192</v>
      </c>
      <c r="AU1818" s="249" t="s">
        <v>89</v>
      </c>
      <c r="AV1818" s="14" t="s">
        <v>196</v>
      </c>
      <c r="AW1818" s="14" t="s">
        <v>41</v>
      </c>
      <c r="AX1818" s="14" t="s">
        <v>78</v>
      </c>
      <c r="AY1818" s="249" t="s">
        <v>183</v>
      </c>
    </row>
    <row r="1819" spans="2:51" s="12" customFormat="1" ht="13.5">
      <c r="B1819" s="216"/>
      <c r="C1819" s="217"/>
      <c r="D1819" s="218" t="s">
        <v>192</v>
      </c>
      <c r="E1819" s="219" t="s">
        <v>34</v>
      </c>
      <c r="F1819" s="220" t="s">
        <v>2609</v>
      </c>
      <c r="G1819" s="217"/>
      <c r="H1819" s="221" t="s">
        <v>34</v>
      </c>
      <c r="I1819" s="222"/>
      <c r="J1819" s="217"/>
      <c r="K1819" s="217"/>
      <c r="L1819" s="223"/>
      <c r="M1819" s="224"/>
      <c r="N1819" s="225"/>
      <c r="O1819" s="225"/>
      <c r="P1819" s="225"/>
      <c r="Q1819" s="225"/>
      <c r="R1819" s="225"/>
      <c r="S1819" s="225"/>
      <c r="T1819" s="226"/>
      <c r="AT1819" s="227" t="s">
        <v>192</v>
      </c>
      <c r="AU1819" s="227" t="s">
        <v>89</v>
      </c>
      <c r="AV1819" s="12" t="s">
        <v>85</v>
      </c>
      <c r="AW1819" s="12" t="s">
        <v>41</v>
      </c>
      <c r="AX1819" s="12" t="s">
        <v>78</v>
      </c>
      <c r="AY1819" s="227" t="s">
        <v>183</v>
      </c>
    </row>
    <row r="1820" spans="2:51" s="13" customFormat="1" ht="13.5">
      <c r="B1820" s="228"/>
      <c r="C1820" s="229"/>
      <c r="D1820" s="218" t="s">
        <v>192</v>
      </c>
      <c r="E1820" s="230" t="s">
        <v>34</v>
      </c>
      <c r="F1820" s="231" t="s">
        <v>2610</v>
      </c>
      <c r="G1820" s="229"/>
      <c r="H1820" s="232">
        <v>362.44</v>
      </c>
      <c r="I1820" s="233"/>
      <c r="J1820" s="229"/>
      <c r="K1820" s="229"/>
      <c r="L1820" s="234"/>
      <c r="M1820" s="235"/>
      <c r="N1820" s="236"/>
      <c r="O1820" s="236"/>
      <c r="P1820" s="236"/>
      <c r="Q1820" s="236"/>
      <c r="R1820" s="236"/>
      <c r="S1820" s="236"/>
      <c r="T1820" s="237"/>
      <c r="AT1820" s="238" t="s">
        <v>192</v>
      </c>
      <c r="AU1820" s="238" t="s">
        <v>89</v>
      </c>
      <c r="AV1820" s="13" t="s">
        <v>89</v>
      </c>
      <c r="AW1820" s="13" t="s">
        <v>41</v>
      </c>
      <c r="AX1820" s="13" t="s">
        <v>78</v>
      </c>
      <c r="AY1820" s="238" t="s">
        <v>183</v>
      </c>
    </row>
    <row r="1821" spans="2:51" s="13" customFormat="1" ht="13.5">
      <c r="B1821" s="228"/>
      <c r="C1821" s="229"/>
      <c r="D1821" s="218" t="s">
        <v>192</v>
      </c>
      <c r="E1821" s="230" t="s">
        <v>34</v>
      </c>
      <c r="F1821" s="231" t="s">
        <v>2611</v>
      </c>
      <c r="G1821" s="229"/>
      <c r="H1821" s="232">
        <v>34.6</v>
      </c>
      <c r="I1821" s="233"/>
      <c r="J1821" s="229"/>
      <c r="K1821" s="229"/>
      <c r="L1821" s="234"/>
      <c r="M1821" s="235"/>
      <c r="N1821" s="236"/>
      <c r="O1821" s="236"/>
      <c r="P1821" s="236"/>
      <c r="Q1821" s="236"/>
      <c r="R1821" s="236"/>
      <c r="S1821" s="236"/>
      <c r="T1821" s="237"/>
      <c r="AT1821" s="238" t="s">
        <v>192</v>
      </c>
      <c r="AU1821" s="238" t="s">
        <v>89</v>
      </c>
      <c r="AV1821" s="13" t="s">
        <v>89</v>
      </c>
      <c r="AW1821" s="13" t="s">
        <v>41</v>
      </c>
      <c r="AX1821" s="13" t="s">
        <v>78</v>
      </c>
      <c r="AY1821" s="238" t="s">
        <v>183</v>
      </c>
    </row>
    <row r="1822" spans="2:51" s="14" customFormat="1" ht="13.5">
      <c r="B1822" s="239"/>
      <c r="C1822" s="240"/>
      <c r="D1822" s="218" t="s">
        <v>192</v>
      </c>
      <c r="E1822" s="241" t="s">
        <v>34</v>
      </c>
      <c r="F1822" s="242" t="s">
        <v>195</v>
      </c>
      <c r="G1822" s="240"/>
      <c r="H1822" s="243">
        <v>397.04</v>
      </c>
      <c r="I1822" s="244"/>
      <c r="J1822" s="240"/>
      <c r="K1822" s="240"/>
      <c r="L1822" s="245"/>
      <c r="M1822" s="246"/>
      <c r="N1822" s="247"/>
      <c r="O1822" s="247"/>
      <c r="P1822" s="247"/>
      <c r="Q1822" s="247"/>
      <c r="R1822" s="247"/>
      <c r="S1822" s="247"/>
      <c r="T1822" s="248"/>
      <c r="AT1822" s="249" t="s">
        <v>192</v>
      </c>
      <c r="AU1822" s="249" t="s">
        <v>89</v>
      </c>
      <c r="AV1822" s="14" t="s">
        <v>196</v>
      </c>
      <c r="AW1822" s="14" t="s">
        <v>41</v>
      </c>
      <c r="AX1822" s="14" t="s">
        <v>78</v>
      </c>
      <c r="AY1822" s="249" t="s">
        <v>183</v>
      </c>
    </row>
    <row r="1823" spans="2:51" s="15" customFormat="1" ht="13.5">
      <c r="B1823" s="250"/>
      <c r="C1823" s="251"/>
      <c r="D1823" s="252" t="s">
        <v>192</v>
      </c>
      <c r="E1823" s="253" t="s">
        <v>34</v>
      </c>
      <c r="F1823" s="254" t="s">
        <v>201</v>
      </c>
      <c r="G1823" s="251"/>
      <c r="H1823" s="255">
        <v>1016.562</v>
      </c>
      <c r="I1823" s="256"/>
      <c r="J1823" s="251"/>
      <c r="K1823" s="251"/>
      <c r="L1823" s="257"/>
      <c r="M1823" s="258"/>
      <c r="N1823" s="259"/>
      <c r="O1823" s="259"/>
      <c r="P1823" s="259"/>
      <c r="Q1823" s="259"/>
      <c r="R1823" s="259"/>
      <c r="S1823" s="259"/>
      <c r="T1823" s="260"/>
      <c r="AT1823" s="261" t="s">
        <v>192</v>
      </c>
      <c r="AU1823" s="261" t="s">
        <v>89</v>
      </c>
      <c r="AV1823" s="15" t="s">
        <v>190</v>
      </c>
      <c r="AW1823" s="15" t="s">
        <v>41</v>
      </c>
      <c r="AX1823" s="15" t="s">
        <v>85</v>
      </c>
      <c r="AY1823" s="261" t="s">
        <v>183</v>
      </c>
    </row>
    <row r="1824" spans="2:65" s="1" customFormat="1" ht="25.5" customHeight="1">
      <c r="B1824" s="43"/>
      <c r="C1824" s="204" t="s">
        <v>2612</v>
      </c>
      <c r="D1824" s="204" t="s">
        <v>185</v>
      </c>
      <c r="E1824" s="205" t="s">
        <v>2613</v>
      </c>
      <c r="F1824" s="206" t="s">
        <v>2614</v>
      </c>
      <c r="G1824" s="207" t="s">
        <v>291</v>
      </c>
      <c r="H1824" s="208">
        <v>1342.206</v>
      </c>
      <c r="I1824" s="209"/>
      <c r="J1824" s="210">
        <f>ROUND(I1824*H1824,2)</f>
        <v>0</v>
      </c>
      <c r="K1824" s="206" t="s">
        <v>189</v>
      </c>
      <c r="L1824" s="63"/>
      <c r="M1824" s="211" t="s">
        <v>34</v>
      </c>
      <c r="N1824" s="212" t="s">
        <v>49</v>
      </c>
      <c r="O1824" s="44"/>
      <c r="P1824" s="213">
        <f>O1824*H1824</f>
        <v>0</v>
      </c>
      <c r="Q1824" s="213">
        <v>0.00027</v>
      </c>
      <c r="R1824" s="213">
        <f>Q1824*H1824</f>
        <v>0.36239562</v>
      </c>
      <c r="S1824" s="213">
        <v>0</v>
      </c>
      <c r="T1824" s="214">
        <f>S1824*H1824</f>
        <v>0</v>
      </c>
      <c r="AR1824" s="25" t="s">
        <v>282</v>
      </c>
      <c r="AT1824" s="25" t="s">
        <v>185</v>
      </c>
      <c r="AU1824" s="25" t="s">
        <v>89</v>
      </c>
      <c r="AY1824" s="25" t="s">
        <v>183</v>
      </c>
      <c r="BE1824" s="215">
        <f>IF(N1824="základní",J1824,0)</f>
        <v>0</v>
      </c>
      <c r="BF1824" s="215">
        <f>IF(N1824="snížená",J1824,0)</f>
        <v>0</v>
      </c>
      <c r="BG1824" s="215">
        <f>IF(N1824="zákl. přenesená",J1824,0)</f>
        <v>0</v>
      </c>
      <c r="BH1824" s="215">
        <f>IF(N1824="sníž. přenesená",J1824,0)</f>
        <v>0</v>
      </c>
      <c r="BI1824" s="215">
        <f>IF(N1824="nulová",J1824,0)</f>
        <v>0</v>
      </c>
      <c r="BJ1824" s="25" t="s">
        <v>85</v>
      </c>
      <c r="BK1824" s="215">
        <f>ROUND(I1824*H1824,2)</f>
        <v>0</v>
      </c>
      <c r="BL1824" s="25" t="s">
        <v>282</v>
      </c>
      <c r="BM1824" s="25" t="s">
        <v>2615</v>
      </c>
    </row>
    <row r="1825" spans="2:51" s="12" customFormat="1" ht="13.5">
      <c r="B1825" s="216"/>
      <c r="C1825" s="217"/>
      <c r="D1825" s="218" t="s">
        <v>192</v>
      </c>
      <c r="E1825" s="219" t="s">
        <v>34</v>
      </c>
      <c r="F1825" s="220" t="s">
        <v>2616</v>
      </c>
      <c r="G1825" s="217"/>
      <c r="H1825" s="221" t="s">
        <v>34</v>
      </c>
      <c r="I1825" s="222"/>
      <c r="J1825" s="217"/>
      <c r="K1825" s="217"/>
      <c r="L1825" s="223"/>
      <c r="M1825" s="224"/>
      <c r="N1825" s="225"/>
      <c r="O1825" s="225"/>
      <c r="P1825" s="225"/>
      <c r="Q1825" s="225"/>
      <c r="R1825" s="225"/>
      <c r="S1825" s="225"/>
      <c r="T1825" s="226"/>
      <c r="AT1825" s="227" t="s">
        <v>192</v>
      </c>
      <c r="AU1825" s="227" t="s">
        <v>89</v>
      </c>
      <c r="AV1825" s="12" t="s">
        <v>85</v>
      </c>
      <c r="AW1825" s="12" t="s">
        <v>41</v>
      </c>
      <c r="AX1825" s="12" t="s">
        <v>78</v>
      </c>
      <c r="AY1825" s="227" t="s">
        <v>183</v>
      </c>
    </row>
    <row r="1826" spans="2:51" s="13" customFormat="1" ht="13.5">
      <c r="B1826" s="228"/>
      <c r="C1826" s="229"/>
      <c r="D1826" s="218" t="s">
        <v>192</v>
      </c>
      <c r="E1826" s="230" t="s">
        <v>34</v>
      </c>
      <c r="F1826" s="231" t="s">
        <v>1923</v>
      </c>
      <c r="G1826" s="229"/>
      <c r="H1826" s="232">
        <v>107</v>
      </c>
      <c r="I1826" s="233"/>
      <c r="J1826" s="229"/>
      <c r="K1826" s="229"/>
      <c r="L1826" s="234"/>
      <c r="M1826" s="235"/>
      <c r="N1826" s="236"/>
      <c r="O1826" s="236"/>
      <c r="P1826" s="236"/>
      <c r="Q1826" s="236"/>
      <c r="R1826" s="236"/>
      <c r="S1826" s="236"/>
      <c r="T1826" s="237"/>
      <c r="AT1826" s="238" t="s">
        <v>192</v>
      </c>
      <c r="AU1826" s="238" t="s">
        <v>89</v>
      </c>
      <c r="AV1826" s="13" t="s">
        <v>89</v>
      </c>
      <c r="AW1826" s="13" t="s">
        <v>41</v>
      </c>
      <c r="AX1826" s="13" t="s">
        <v>78</v>
      </c>
      <c r="AY1826" s="238" t="s">
        <v>183</v>
      </c>
    </row>
    <row r="1827" spans="2:51" s="14" customFormat="1" ht="13.5">
      <c r="B1827" s="239"/>
      <c r="C1827" s="240"/>
      <c r="D1827" s="218" t="s">
        <v>192</v>
      </c>
      <c r="E1827" s="241" t="s">
        <v>34</v>
      </c>
      <c r="F1827" s="242" t="s">
        <v>195</v>
      </c>
      <c r="G1827" s="240"/>
      <c r="H1827" s="243">
        <v>107</v>
      </c>
      <c r="I1827" s="244"/>
      <c r="J1827" s="240"/>
      <c r="K1827" s="240"/>
      <c r="L1827" s="245"/>
      <c r="M1827" s="246"/>
      <c r="N1827" s="247"/>
      <c r="O1827" s="247"/>
      <c r="P1827" s="247"/>
      <c r="Q1827" s="247"/>
      <c r="R1827" s="247"/>
      <c r="S1827" s="247"/>
      <c r="T1827" s="248"/>
      <c r="AT1827" s="249" t="s">
        <v>192</v>
      </c>
      <c r="AU1827" s="249" t="s">
        <v>89</v>
      </c>
      <c r="AV1827" s="14" t="s">
        <v>196</v>
      </c>
      <c r="AW1827" s="14" t="s">
        <v>41</v>
      </c>
      <c r="AX1827" s="14" t="s">
        <v>78</v>
      </c>
      <c r="AY1827" s="249" t="s">
        <v>183</v>
      </c>
    </row>
    <row r="1828" spans="2:51" s="12" customFormat="1" ht="13.5">
      <c r="B1828" s="216"/>
      <c r="C1828" s="217"/>
      <c r="D1828" s="218" t="s">
        <v>192</v>
      </c>
      <c r="E1828" s="219" t="s">
        <v>34</v>
      </c>
      <c r="F1828" s="220" t="s">
        <v>2617</v>
      </c>
      <c r="G1828" s="217"/>
      <c r="H1828" s="221" t="s">
        <v>34</v>
      </c>
      <c r="I1828" s="222"/>
      <c r="J1828" s="217"/>
      <c r="K1828" s="217"/>
      <c r="L1828" s="223"/>
      <c r="M1828" s="224"/>
      <c r="N1828" s="225"/>
      <c r="O1828" s="225"/>
      <c r="P1828" s="225"/>
      <c r="Q1828" s="225"/>
      <c r="R1828" s="225"/>
      <c r="S1828" s="225"/>
      <c r="T1828" s="226"/>
      <c r="AT1828" s="227" t="s">
        <v>192</v>
      </c>
      <c r="AU1828" s="227" t="s">
        <v>89</v>
      </c>
      <c r="AV1828" s="12" t="s">
        <v>85</v>
      </c>
      <c r="AW1828" s="12" t="s">
        <v>41</v>
      </c>
      <c r="AX1828" s="12" t="s">
        <v>78</v>
      </c>
      <c r="AY1828" s="227" t="s">
        <v>183</v>
      </c>
    </row>
    <row r="1829" spans="2:51" s="12" customFormat="1" ht="13.5">
      <c r="B1829" s="216"/>
      <c r="C1829" s="217"/>
      <c r="D1829" s="218" t="s">
        <v>192</v>
      </c>
      <c r="E1829" s="219" t="s">
        <v>34</v>
      </c>
      <c r="F1829" s="220" t="s">
        <v>719</v>
      </c>
      <c r="G1829" s="217"/>
      <c r="H1829" s="221" t="s">
        <v>34</v>
      </c>
      <c r="I1829" s="222"/>
      <c r="J1829" s="217"/>
      <c r="K1829" s="217"/>
      <c r="L1829" s="223"/>
      <c r="M1829" s="224"/>
      <c r="N1829" s="225"/>
      <c r="O1829" s="225"/>
      <c r="P1829" s="225"/>
      <c r="Q1829" s="225"/>
      <c r="R1829" s="225"/>
      <c r="S1829" s="225"/>
      <c r="T1829" s="226"/>
      <c r="AT1829" s="227" t="s">
        <v>192</v>
      </c>
      <c r="AU1829" s="227" t="s">
        <v>89</v>
      </c>
      <c r="AV1829" s="12" t="s">
        <v>85</v>
      </c>
      <c r="AW1829" s="12" t="s">
        <v>41</v>
      </c>
      <c r="AX1829" s="12" t="s">
        <v>78</v>
      </c>
      <c r="AY1829" s="227" t="s">
        <v>183</v>
      </c>
    </row>
    <row r="1830" spans="2:51" s="13" customFormat="1" ht="13.5">
      <c r="B1830" s="228"/>
      <c r="C1830" s="229"/>
      <c r="D1830" s="218" t="s">
        <v>192</v>
      </c>
      <c r="E1830" s="230" t="s">
        <v>34</v>
      </c>
      <c r="F1830" s="231" t="s">
        <v>720</v>
      </c>
      <c r="G1830" s="229"/>
      <c r="H1830" s="232">
        <v>34.003</v>
      </c>
      <c r="I1830" s="233"/>
      <c r="J1830" s="229"/>
      <c r="K1830" s="229"/>
      <c r="L1830" s="234"/>
      <c r="M1830" s="235"/>
      <c r="N1830" s="236"/>
      <c r="O1830" s="236"/>
      <c r="P1830" s="236"/>
      <c r="Q1830" s="236"/>
      <c r="R1830" s="236"/>
      <c r="S1830" s="236"/>
      <c r="T1830" s="237"/>
      <c r="AT1830" s="238" t="s">
        <v>192</v>
      </c>
      <c r="AU1830" s="238" t="s">
        <v>89</v>
      </c>
      <c r="AV1830" s="13" t="s">
        <v>89</v>
      </c>
      <c r="AW1830" s="13" t="s">
        <v>41</v>
      </c>
      <c r="AX1830" s="13" t="s">
        <v>78</v>
      </c>
      <c r="AY1830" s="238" t="s">
        <v>183</v>
      </c>
    </row>
    <row r="1831" spans="2:51" s="12" customFormat="1" ht="13.5">
      <c r="B1831" s="216"/>
      <c r="C1831" s="217"/>
      <c r="D1831" s="218" t="s">
        <v>192</v>
      </c>
      <c r="E1831" s="219" t="s">
        <v>34</v>
      </c>
      <c r="F1831" s="220" t="s">
        <v>721</v>
      </c>
      <c r="G1831" s="217"/>
      <c r="H1831" s="221" t="s">
        <v>34</v>
      </c>
      <c r="I1831" s="222"/>
      <c r="J1831" s="217"/>
      <c r="K1831" s="217"/>
      <c r="L1831" s="223"/>
      <c r="M1831" s="224"/>
      <c r="N1831" s="225"/>
      <c r="O1831" s="225"/>
      <c r="P1831" s="225"/>
      <c r="Q1831" s="225"/>
      <c r="R1831" s="225"/>
      <c r="S1831" s="225"/>
      <c r="T1831" s="226"/>
      <c r="AT1831" s="227" t="s">
        <v>192</v>
      </c>
      <c r="AU1831" s="227" t="s">
        <v>89</v>
      </c>
      <c r="AV1831" s="12" t="s">
        <v>85</v>
      </c>
      <c r="AW1831" s="12" t="s">
        <v>41</v>
      </c>
      <c r="AX1831" s="12" t="s">
        <v>78</v>
      </c>
      <c r="AY1831" s="227" t="s">
        <v>183</v>
      </c>
    </row>
    <row r="1832" spans="2:51" s="13" customFormat="1" ht="13.5">
      <c r="B1832" s="228"/>
      <c r="C1832" s="229"/>
      <c r="D1832" s="218" t="s">
        <v>192</v>
      </c>
      <c r="E1832" s="230" t="s">
        <v>34</v>
      </c>
      <c r="F1832" s="231" t="s">
        <v>722</v>
      </c>
      <c r="G1832" s="229"/>
      <c r="H1832" s="232">
        <v>9.009</v>
      </c>
      <c r="I1832" s="233"/>
      <c r="J1832" s="229"/>
      <c r="K1832" s="229"/>
      <c r="L1832" s="234"/>
      <c r="M1832" s="235"/>
      <c r="N1832" s="236"/>
      <c r="O1832" s="236"/>
      <c r="P1832" s="236"/>
      <c r="Q1832" s="236"/>
      <c r="R1832" s="236"/>
      <c r="S1832" s="236"/>
      <c r="T1832" s="237"/>
      <c r="AT1832" s="238" t="s">
        <v>192</v>
      </c>
      <c r="AU1832" s="238" t="s">
        <v>89</v>
      </c>
      <c r="AV1832" s="13" t="s">
        <v>89</v>
      </c>
      <c r="AW1832" s="13" t="s">
        <v>41</v>
      </c>
      <c r="AX1832" s="13" t="s">
        <v>78</v>
      </c>
      <c r="AY1832" s="238" t="s">
        <v>183</v>
      </c>
    </row>
    <row r="1833" spans="2:51" s="12" customFormat="1" ht="13.5">
      <c r="B1833" s="216"/>
      <c r="C1833" s="217"/>
      <c r="D1833" s="218" t="s">
        <v>192</v>
      </c>
      <c r="E1833" s="219" t="s">
        <v>34</v>
      </c>
      <c r="F1833" s="220" t="s">
        <v>723</v>
      </c>
      <c r="G1833" s="217"/>
      <c r="H1833" s="221" t="s">
        <v>34</v>
      </c>
      <c r="I1833" s="222"/>
      <c r="J1833" s="217"/>
      <c r="K1833" s="217"/>
      <c r="L1833" s="223"/>
      <c r="M1833" s="224"/>
      <c r="N1833" s="225"/>
      <c r="O1833" s="225"/>
      <c r="P1833" s="225"/>
      <c r="Q1833" s="225"/>
      <c r="R1833" s="225"/>
      <c r="S1833" s="225"/>
      <c r="T1833" s="226"/>
      <c r="AT1833" s="227" t="s">
        <v>192</v>
      </c>
      <c r="AU1833" s="227" t="s">
        <v>89</v>
      </c>
      <c r="AV1833" s="12" t="s">
        <v>85</v>
      </c>
      <c r="AW1833" s="12" t="s">
        <v>41</v>
      </c>
      <c r="AX1833" s="12" t="s">
        <v>78</v>
      </c>
      <c r="AY1833" s="227" t="s">
        <v>183</v>
      </c>
    </row>
    <row r="1834" spans="2:51" s="13" customFormat="1" ht="13.5">
      <c r="B1834" s="228"/>
      <c r="C1834" s="229"/>
      <c r="D1834" s="218" t="s">
        <v>192</v>
      </c>
      <c r="E1834" s="230" t="s">
        <v>34</v>
      </c>
      <c r="F1834" s="231" t="s">
        <v>724</v>
      </c>
      <c r="G1834" s="229"/>
      <c r="H1834" s="232">
        <v>3.188</v>
      </c>
      <c r="I1834" s="233"/>
      <c r="J1834" s="229"/>
      <c r="K1834" s="229"/>
      <c r="L1834" s="234"/>
      <c r="M1834" s="235"/>
      <c r="N1834" s="236"/>
      <c r="O1834" s="236"/>
      <c r="P1834" s="236"/>
      <c r="Q1834" s="236"/>
      <c r="R1834" s="236"/>
      <c r="S1834" s="236"/>
      <c r="T1834" s="237"/>
      <c r="AT1834" s="238" t="s">
        <v>192</v>
      </c>
      <c r="AU1834" s="238" t="s">
        <v>89</v>
      </c>
      <c r="AV1834" s="13" t="s">
        <v>89</v>
      </c>
      <c r="AW1834" s="13" t="s">
        <v>41</v>
      </c>
      <c r="AX1834" s="13" t="s">
        <v>78</v>
      </c>
      <c r="AY1834" s="238" t="s">
        <v>183</v>
      </c>
    </row>
    <row r="1835" spans="2:51" s="14" customFormat="1" ht="13.5">
      <c r="B1835" s="239"/>
      <c r="C1835" s="240"/>
      <c r="D1835" s="218" t="s">
        <v>192</v>
      </c>
      <c r="E1835" s="241" t="s">
        <v>34</v>
      </c>
      <c r="F1835" s="242" t="s">
        <v>195</v>
      </c>
      <c r="G1835" s="240"/>
      <c r="H1835" s="243">
        <v>46.2</v>
      </c>
      <c r="I1835" s="244"/>
      <c r="J1835" s="240"/>
      <c r="K1835" s="240"/>
      <c r="L1835" s="245"/>
      <c r="M1835" s="246"/>
      <c r="N1835" s="247"/>
      <c r="O1835" s="247"/>
      <c r="P1835" s="247"/>
      <c r="Q1835" s="247"/>
      <c r="R1835" s="247"/>
      <c r="S1835" s="247"/>
      <c r="T1835" s="248"/>
      <c r="AT1835" s="249" t="s">
        <v>192</v>
      </c>
      <c r="AU1835" s="249" t="s">
        <v>89</v>
      </c>
      <c r="AV1835" s="14" t="s">
        <v>196</v>
      </c>
      <c r="AW1835" s="14" t="s">
        <v>41</v>
      </c>
      <c r="AX1835" s="14" t="s">
        <v>78</v>
      </c>
      <c r="AY1835" s="249" t="s">
        <v>183</v>
      </c>
    </row>
    <row r="1836" spans="2:51" s="12" customFormat="1" ht="13.5">
      <c r="B1836" s="216"/>
      <c r="C1836" s="217"/>
      <c r="D1836" s="218" t="s">
        <v>192</v>
      </c>
      <c r="E1836" s="219" t="s">
        <v>34</v>
      </c>
      <c r="F1836" s="220" t="s">
        <v>2618</v>
      </c>
      <c r="G1836" s="217"/>
      <c r="H1836" s="221" t="s">
        <v>34</v>
      </c>
      <c r="I1836" s="222"/>
      <c r="J1836" s="217"/>
      <c r="K1836" s="217"/>
      <c r="L1836" s="223"/>
      <c r="M1836" s="224"/>
      <c r="N1836" s="225"/>
      <c r="O1836" s="225"/>
      <c r="P1836" s="225"/>
      <c r="Q1836" s="225"/>
      <c r="R1836" s="225"/>
      <c r="S1836" s="225"/>
      <c r="T1836" s="226"/>
      <c r="AT1836" s="227" t="s">
        <v>192</v>
      </c>
      <c r="AU1836" s="227" t="s">
        <v>89</v>
      </c>
      <c r="AV1836" s="12" t="s">
        <v>85</v>
      </c>
      <c r="AW1836" s="12" t="s">
        <v>41</v>
      </c>
      <c r="AX1836" s="12" t="s">
        <v>78</v>
      </c>
      <c r="AY1836" s="227" t="s">
        <v>183</v>
      </c>
    </row>
    <row r="1837" spans="2:51" s="12" customFormat="1" ht="13.5">
      <c r="B1837" s="216"/>
      <c r="C1837" s="217"/>
      <c r="D1837" s="218" t="s">
        <v>192</v>
      </c>
      <c r="E1837" s="219" t="s">
        <v>34</v>
      </c>
      <c r="F1837" s="220" t="s">
        <v>353</v>
      </c>
      <c r="G1837" s="217"/>
      <c r="H1837" s="221" t="s">
        <v>34</v>
      </c>
      <c r="I1837" s="222"/>
      <c r="J1837" s="217"/>
      <c r="K1837" s="217"/>
      <c r="L1837" s="223"/>
      <c r="M1837" s="224"/>
      <c r="N1837" s="225"/>
      <c r="O1837" s="225"/>
      <c r="P1837" s="225"/>
      <c r="Q1837" s="225"/>
      <c r="R1837" s="225"/>
      <c r="S1837" s="225"/>
      <c r="T1837" s="226"/>
      <c r="AT1837" s="227" t="s">
        <v>192</v>
      </c>
      <c r="AU1837" s="227" t="s">
        <v>89</v>
      </c>
      <c r="AV1837" s="12" t="s">
        <v>85</v>
      </c>
      <c r="AW1837" s="12" t="s">
        <v>41</v>
      </c>
      <c r="AX1837" s="12" t="s">
        <v>78</v>
      </c>
      <c r="AY1837" s="227" t="s">
        <v>183</v>
      </c>
    </row>
    <row r="1838" spans="2:51" s="13" customFormat="1" ht="13.5">
      <c r="B1838" s="228"/>
      <c r="C1838" s="229"/>
      <c r="D1838" s="218" t="s">
        <v>192</v>
      </c>
      <c r="E1838" s="230" t="s">
        <v>34</v>
      </c>
      <c r="F1838" s="231" t="s">
        <v>2619</v>
      </c>
      <c r="G1838" s="229"/>
      <c r="H1838" s="232">
        <v>259.128</v>
      </c>
      <c r="I1838" s="233"/>
      <c r="J1838" s="229"/>
      <c r="K1838" s="229"/>
      <c r="L1838" s="234"/>
      <c r="M1838" s="235"/>
      <c r="N1838" s="236"/>
      <c r="O1838" s="236"/>
      <c r="P1838" s="236"/>
      <c r="Q1838" s="236"/>
      <c r="R1838" s="236"/>
      <c r="S1838" s="236"/>
      <c r="T1838" s="237"/>
      <c r="AT1838" s="238" t="s">
        <v>192</v>
      </c>
      <c r="AU1838" s="238" t="s">
        <v>89</v>
      </c>
      <c r="AV1838" s="13" t="s">
        <v>89</v>
      </c>
      <c r="AW1838" s="13" t="s">
        <v>41</v>
      </c>
      <c r="AX1838" s="13" t="s">
        <v>78</v>
      </c>
      <c r="AY1838" s="238" t="s">
        <v>183</v>
      </c>
    </row>
    <row r="1839" spans="2:51" s="13" customFormat="1" ht="13.5">
      <c r="B1839" s="228"/>
      <c r="C1839" s="229"/>
      <c r="D1839" s="218" t="s">
        <v>192</v>
      </c>
      <c r="E1839" s="230" t="s">
        <v>34</v>
      </c>
      <c r="F1839" s="231" t="s">
        <v>2620</v>
      </c>
      <c r="G1839" s="229"/>
      <c r="H1839" s="232">
        <v>163.06</v>
      </c>
      <c r="I1839" s="233"/>
      <c r="J1839" s="229"/>
      <c r="K1839" s="229"/>
      <c r="L1839" s="234"/>
      <c r="M1839" s="235"/>
      <c r="N1839" s="236"/>
      <c r="O1839" s="236"/>
      <c r="P1839" s="236"/>
      <c r="Q1839" s="236"/>
      <c r="R1839" s="236"/>
      <c r="S1839" s="236"/>
      <c r="T1839" s="237"/>
      <c r="AT1839" s="238" t="s">
        <v>192</v>
      </c>
      <c r="AU1839" s="238" t="s">
        <v>89</v>
      </c>
      <c r="AV1839" s="13" t="s">
        <v>89</v>
      </c>
      <c r="AW1839" s="13" t="s">
        <v>41</v>
      </c>
      <c r="AX1839" s="13" t="s">
        <v>78</v>
      </c>
      <c r="AY1839" s="238" t="s">
        <v>183</v>
      </c>
    </row>
    <row r="1840" spans="2:51" s="13" customFormat="1" ht="13.5">
      <c r="B1840" s="228"/>
      <c r="C1840" s="229"/>
      <c r="D1840" s="218" t="s">
        <v>192</v>
      </c>
      <c r="E1840" s="230" t="s">
        <v>34</v>
      </c>
      <c r="F1840" s="231" t="s">
        <v>2621</v>
      </c>
      <c r="G1840" s="229"/>
      <c r="H1840" s="232">
        <v>228.9</v>
      </c>
      <c r="I1840" s="233"/>
      <c r="J1840" s="229"/>
      <c r="K1840" s="229"/>
      <c r="L1840" s="234"/>
      <c r="M1840" s="235"/>
      <c r="N1840" s="236"/>
      <c r="O1840" s="236"/>
      <c r="P1840" s="236"/>
      <c r="Q1840" s="236"/>
      <c r="R1840" s="236"/>
      <c r="S1840" s="236"/>
      <c r="T1840" s="237"/>
      <c r="AT1840" s="238" t="s">
        <v>192</v>
      </c>
      <c r="AU1840" s="238" t="s">
        <v>89</v>
      </c>
      <c r="AV1840" s="13" t="s">
        <v>89</v>
      </c>
      <c r="AW1840" s="13" t="s">
        <v>41</v>
      </c>
      <c r="AX1840" s="13" t="s">
        <v>78</v>
      </c>
      <c r="AY1840" s="238" t="s">
        <v>183</v>
      </c>
    </row>
    <row r="1841" spans="2:51" s="14" customFormat="1" ht="13.5">
      <c r="B1841" s="239"/>
      <c r="C1841" s="240"/>
      <c r="D1841" s="218" t="s">
        <v>192</v>
      </c>
      <c r="E1841" s="241" t="s">
        <v>34</v>
      </c>
      <c r="F1841" s="242" t="s">
        <v>195</v>
      </c>
      <c r="G1841" s="240"/>
      <c r="H1841" s="243">
        <v>651.088</v>
      </c>
      <c r="I1841" s="244"/>
      <c r="J1841" s="240"/>
      <c r="K1841" s="240"/>
      <c r="L1841" s="245"/>
      <c r="M1841" s="246"/>
      <c r="N1841" s="247"/>
      <c r="O1841" s="247"/>
      <c r="P1841" s="247"/>
      <c r="Q1841" s="247"/>
      <c r="R1841" s="247"/>
      <c r="S1841" s="247"/>
      <c r="T1841" s="248"/>
      <c r="AT1841" s="249" t="s">
        <v>192</v>
      </c>
      <c r="AU1841" s="249" t="s">
        <v>89</v>
      </c>
      <c r="AV1841" s="14" t="s">
        <v>196</v>
      </c>
      <c r="AW1841" s="14" t="s">
        <v>41</v>
      </c>
      <c r="AX1841" s="14" t="s">
        <v>78</v>
      </c>
      <c r="AY1841" s="249" t="s">
        <v>183</v>
      </c>
    </row>
    <row r="1842" spans="2:51" s="12" customFormat="1" ht="13.5">
      <c r="B1842" s="216"/>
      <c r="C1842" s="217"/>
      <c r="D1842" s="218" t="s">
        <v>192</v>
      </c>
      <c r="E1842" s="219" t="s">
        <v>34</v>
      </c>
      <c r="F1842" s="220" t="s">
        <v>2622</v>
      </c>
      <c r="G1842" s="217"/>
      <c r="H1842" s="221" t="s">
        <v>34</v>
      </c>
      <c r="I1842" s="222"/>
      <c r="J1842" s="217"/>
      <c r="K1842" s="217"/>
      <c r="L1842" s="223"/>
      <c r="M1842" s="224"/>
      <c r="N1842" s="225"/>
      <c r="O1842" s="225"/>
      <c r="P1842" s="225"/>
      <c r="Q1842" s="225"/>
      <c r="R1842" s="225"/>
      <c r="S1842" s="225"/>
      <c r="T1842" s="226"/>
      <c r="AT1842" s="227" t="s">
        <v>192</v>
      </c>
      <c r="AU1842" s="227" t="s">
        <v>89</v>
      </c>
      <c r="AV1842" s="12" t="s">
        <v>85</v>
      </c>
      <c r="AW1842" s="12" t="s">
        <v>41</v>
      </c>
      <c r="AX1842" s="12" t="s">
        <v>78</v>
      </c>
      <c r="AY1842" s="227" t="s">
        <v>183</v>
      </c>
    </row>
    <row r="1843" spans="2:51" s="13" customFormat="1" ht="13.5">
      <c r="B1843" s="228"/>
      <c r="C1843" s="229"/>
      <c r="D1843" s="218" t="s">
        <v>192</v>
      </c>
      <c r="E1843" s="230" t="s">
        <v>34</v>
      </c>
      <c r="F1843" s="231" t="s">
        <v>2623</v>
      </c>
      <c r="G1843" s="229"/>
      <c r="H1843" s="232">
        <v>-49.27</v>
      </c>
      <c r="I1843" s="233"/>
      <c r="J1843" s="229"/>
      <c r="K1843" s="229"/>
      <c r="L1843" s="234"/>
      <c r="M1843" s="235"/>
      <c r="N1843" s="236"/>
      <c r="O1843" s="236"/>
      <c r="P1843" s="236"/>
      <c r="Q1843" s="236"/>
      <c r="R1843" s="236"/>
      <c r="S1843" s="236"/>
      <c r="T1843" s="237"/>
      <c r="AT1843" s="238" t="s">
        <v>192</v>
      </c>
      <c r="AU1843" s="238" t="s">
        <v>89</v>
      </c>
      <c r="AV1843" s="13" t="s">
        <v>89</v>
      </c>
      <c r="AW1843" s="13" t="s">
        <v>41</v>
      </c>
      <c r="AX1843" s="13" t="s">
        <v>78</v>
      </c>
      <c r="AY1843" s="238" t="s">
        <v>183</v>
      </c>
    </row>
    <row r="1844" spans="2:51" s="13" customFormat="1" ht="13.5">
      <c r="B1844" s="228"/>
      <c r="C1844" s="229"/>
      <c r="D1844" s="218" t="s">
        <v>192</v>
      </c>
      <c r="E1844" s="230" t="s">
        <v>34</v>
      </c>
      <c r="F1844" s="231" t="s">
        <v>2624</v>
      </c>
      <c r="G1844" s="229"/>
      <c r="H1844" s="232">
        <v>13.414</v>
      </c>
      <c r="I1844" s="233"/>
      <c r="J1844" s="229"/>
      <c r="K1844" s="229"/>
      <c r="L1844" s="234"/>
      <c r="M1844" s="235"/>
      <c r="N1844" s="236"/>
      <c r="O1844" s="236"/>
      <c r="P1844" s="236"/>
      <c r="Q1844" s="236"/>
      <c r="R1844" s="236"/>
      <c r="S1844" s="236"/>
      <c r="T1844" s="237"/>
      <c r="AT1844" s="238" t="s">
        <v>192</v>
      </c>
      <c r="AU1844" s="238" t="s">
        <v>89</v>
      </c>
      <c r="AV1844" s="13" t="s">
        <v>89</v>
      </c>
      <c r="AW1844" s="13" t="s">
        <v>41</v>
      </c>
      <c r="AX1844" s="13" t="s">
        <v>78</v>
      </c>
      <c r="AY1844" s="238" t="s">
        <v>183</v>
      </c>
    </row>
    <row r="1845" spans="2:51" s="14" customFormat="1" ht="13.5">
      <c r="B1845" s="239"/>
      <c r="C1845" s="240"/>
      <c r="D1845" s="218" t="s">
        <v>192</v>
      </c>
      <c r="E1845" s="241" t="s">
        <v>34</v>
      </c>
      <c r="F1845" s="242" t="s">
        <v>195</v>
      </c>
      <c r="G1845" s="240"/>
      <c r="H1845" s="243">
        <v>-35.856</v>
      </c>
      <c r="I1845" s="244"/>
      <c r="J1845" s="240"/>
      <c r="K1845" s="240"/>
      <c r="L1845" s="245"/>
      <c r="M1845" s="246"/>
      <c r="N1845" s="247"/>
      <c r="O1845" s="247"/>
      <c r="P1845" s="247"/>
      <c r="Q1845" s="247"/>
      <c r="R1845" s="247"/>
      <c r="S1845" s="247"/>
      <c r="T1845" s="248"/>
      <c r="AT1845" s="249" t="s">
        <v>192</v>
      </c>
      <c r="AU1845" s="249" t="s">
        <v>89</v>
      </c>
      <c r="AV1845" s="14" t="s">
        <v>196</v>
      </c>
      <c r="AW1845" s="14" t="s">
        <v>41</v>
      </c>
      <c r="AX1845" s="14" t="s">
        <v>78</v>
      </c>
      <c r="AY1845" s="249" t="s">
        <v>183</v>
      </c>
    </row>
    <row r="1846" spans="2:51" s="12" customFormat="1" ht="13.5">
      <c r="B1846" s="216"/>
      <c r="C1846" s="217"/>
      <c r="D1846" s="218" t="s">
        <v>192</v>
      </c>
      <c r="E1846" s="219" t="s">
        <v>34</v>
      </c>
      <c r="F1846" s="220" t="s">
        <v>367</v>
      </c>
      <c r="G1846" s="217"/>
      <c r="H1846" s="221" t="s">
        <v>34</v>
      </c>
      <c r="I1846" s="222"/>
      <c r="J1846" s="217"/>
      <c r="K1846" s="217"/>
      <c r="L1846" s="223"/>
      <c r="M1846" s="224"/>
      <c r="N1846" s="225"/>
      <c r="O1846" s="225"/>
      <c r="P1846" s="225"/>
      <c r="Q1846" s="225"/>
      <c r="R1846" s="225"/>
      <c r="S1846" s="225"/>
      <c r="T1846" s="226"/>
      <c r="AT1846" s="227" t="s">
        <v>192</v>
      </c>
      <c r="AU1846" s="227" t="s">
        <v>89</v>
      </c>
      <c r="AV1846" s="12" t="s">
        <v>85</v>
      </c>
      <c r="AW1846" s="12" t="s">
        <v>41</v>
      </c>
      <c r="AX1846" s="12" t="s">
        <v>78</v>
      </c>
      <c r="AY1846" s="227" t="s">
        <v>183</v>
      </c>
    </row>
    <row r="1847" spans="2:51" s="13" customFormat="1" ht="13.5">
      <c r="B1847" s="228"/>
      <c r="C1847" s="229"/>
      <c r="D1847" s="218" t="s">
        <v>192</v>
      </c>
      <c r="E1847" s="230" t="s">
        <v>34</v>
      </c>
      <c r="F1847" s="231" t="s">
        <v>2625</v>
      </c>
      <c r="G1847" s="229"/>
      <c r="H1847" s="232">
        <v>43.555</v>
      </c>
      <c r="I1847" s="233"/>
      <c r="J1847" s="229"/>
      <c r="K1847" s="229"/>
      <c r="L1847" s="234"/>
      <c r="M1847" s="235"/>
      <c r="N1847" s="236"/>
      <c r="O1847" s="236"/>
      <c r="P1847" s="236"/>
      <c r="Q1847" s="236"/>
      <c r="R1847" s="236"/>
      <c r="S1847" s="236"/>
      <c r="T1847" s="237"/>
      <c r="AT1847" s="238" t="s">
        <v>192</v>
      </c>
      <c r="AU1847" s="238" t="s">
        <v>89</v>
      </c>
      <c r="AV1847" s="13" t="s">
        <v>89</v>
      </c>
      <c r="AW1847" s="13" t="s">
        <v>41</v>
      </c>
      <c r="AX1847" s="13" t="s">
        <v>78</v>
      </c>
      <c r="AY1847" s="238" t="s">
        <v>183</v>
      </c>
    </row>
    <row r="1848" spans="2:51" s="13" customFormat="1" ht="13.5">
      <c r="B1848" s="228"/>
      <c r="C1848" s="229"/>
      <c r="D1848" s="218" t="s">
        <v>192</v>
      </c>
      <c r="E1848" s="230" t="s">
        <v>34</v>
      </c>
      <c r="F1848" s="231" t="s">
        <v>2626</v>
      </c>
      <c r="G1848" s="229"/>
      <c r="H1848" s="232">
        <v>105.747</v>
      </c>
      <c r="I1848" s="233"/>
      <c r="J1848" s="229"/>
      <c r="K1848" s="229"/>
      <c r="L1848" s="234"/>
      <c r="M1848" s="235"/>
      <c r="N1848" s="236"/>
      <c r="O1848" s="236"/>
      <c r="P1848" s="236"/>
      <c r="Q1848" s="236"/>
      <c r="R1848" s="236"/>
      <c r="S1848" s="236"/>
      <c r="T1848" s="237"/>
      <c r="AT1848" s="238" t="s">
        <v>192</v>
      </c>
      <c r="AU1848" s="238" t="s">
        <v>89</v>
      </c>
      <c r="AV1848" s="13" t="s">
        <v>89</v>
      </c>
      <c r="AW1848" s="13" t="s">
        <v>41</v>
      </c>
      <c r="AX1848" s="13" t="s">
        <v>78</v>
      </c>
      <c r="AY1848" s="238" t="s">
        <v>183</v>
      </c>
    </row>
    <row r="1849" spans="2:51" s="13" customFormat="1" ht="13.5">
      <c r="B1849" s="228"/>
      <c r="C1849" s="229"/>
      <c r="D1849" s="218" t="s">
        <v>192</v>
      </c>
      <c r="E1849" s="230" t="s">
        <v>34</v>
      </c>
      <c r="F1849" s="231" t="s">
        <v>2627</v>
      </c>
      <c r="G1849" s="229"/>
      <c r="H1849" s="232">
        <v>119.966</v>
      </c>
      <c r="I1849" s="233"/>
      <c r="J1849" s="229"/>
      <c r="K1849" s="229"/>
      <c r="L1849" s="234"/>
      <c r="M1849" s="235"/>
      <c r="N1849" s="236"/>
      <c r="O1849" s="236"/>
      <c r="P1849" s="236"/>
      <c r="Q1849" s="236"/>
      <c r="R1849" s="236"/>
      <c r="S1849" s="236"/>
      <c r="T1849" s="237"/>
      <c r="AT1849" s="238" t="s">
        <v>192</v>
      </c>
      <c r="AU1849" s="238" t="s">
        <v>89</v>
      </c>
      <c r="AV1849" s="13" t="s">
        <v>89</v>
      </c>
      <c r="AW1849" s="13" t="s">
        <v>41</v>
      </c>
      <c r="AX1849" s="13" t="s">
        <v>78</v>
      </c>
      <c r="AY1849" s="238" t="s">
        <v>183</v>
      </c>
    </row>
    <row r="1850" spans="2:51" s="13" customFormat="1" ht="13.5">
      <c r="B1850" s="228"/>
      <c r="C1850" s="229"/>
      <c r="D1850" s="218" t="s">
        <v>192</v>
      </c>
      <c r="E1850" s="230" t="s">
        <v>34</v>
      </c>
      <c r="F1850" s="231" t="s">
        <v>2628</v>
      </c>
      <c r="G1850" s="229"/>
      <c r="H1850" s="232">
        <v>420.75</v>
      </c>
      <c r="I1850" s="233"/>
      <c r="J1850" s="229"/>
      <c r="K1850" s="229"/>
      <c r="L1850" s="234"/>
      <c r="M1850" s="235"/>
      <c r="N1850" s="236"/>
      <c r="O1850" s="236"/>
      <c r="P1850" s="236"/>
      <c r="Q1850" s="236"/>
      <c r="R1850" s="236"/>
      <c r="S1850" s="236"/>
      <c r="T1850" s="237"/>
      <c r="AT1850" s="238" t="s">
        <v>192</v>
      </c>
      <c r="AU1850" s="238" t="s">
        <v>89</v>
      </c>
      <c r="AV1850" s="13" t="s">
        <v>89</v>
      </c>
      <c r="AW1850" s="13" t="s">
        <v>41</v>
      </c>
      <c r="AX1850" s="13" t="s">
        <v>78</v>
      </c>
      <c r="AY1850" s="238" t="s">
        <v>183</v>
      </c>
    </row>
    <row r="1851" spans="2:51" s="13" customFormat="1" ht="13.5">
      <c r="B1851" s="228"/>
      <c r="C1851" s="229"/>
      <c r="D1851" s="218" t="s">
        <v>192</v>
      </c>
      <c r="E1851" s="230" t="s">
        <v>34</v>
      </c>
      <c r="F1851" s="231" t="s">
        <v>2629</v>
      </c>
      <c r="G1851" s="229"/>
      <c r="H1851" s="232">
        <v>131.725</v>
      </c>
      <c r="I1851" s="233"/>
      <c r="J1851" s="229"/>
      <c r="K1851" s="229"/>
      <c r="L1851" s="234"/>
      <c r="M1851" s="235"/>
      <c r="N1851" s="236"/>
      <c r="O1851" s="236"/>
      <c r="P1851" s="236"/>
      <c r="Q1851" s="236"/>
      <c r="R1851" s="236"/>
      <c r="S1851" s="236"/>
      <c r="T1851" s="237"/>
      <c r="AT1851" s="238" t="s">
        <v>192</v>
      </c>
      <c r="AU1851" s="238" t="s">
        <v>89</v>
      </c>
      <c r="AV1851" s="13" t="s">
        <v>89</v>
      </c>
      <c r="AW1851" s="13" t="s">
        <v>41</v>
      </c>
      <c r="AX1851" s="13" t="s">
        <v>78</v>
      </c>
      <c r="AY1851" s="238" t="s">
        <v>183</v>
      </c>
    </row>
    <row r="1852" spans="2:51" s="14" customFormat="1" ht="13.5">
      <c r="B1852" s="239"/>
      <c r="C1852" s="240"/>
      <c r="D1852" s="218" t="s">
        <v>192</v>
      </c>
      <c r="E1852" s="241" t="s">
        <v>34</v>
      </c>
      <c r="F1852" s="242" t="s">
        <v>195</v>
      </c>
      <c r="G1852" s="240"/>
      <c r="H1852" s="243">
        <v>821.743</v>
      </c>
      <c r="I1852" s="244"/>
      <c r="J1852" s="240"/>
      <c r="K1852" s="240"/>
      <c r="L1852" s="245"/>
      <c r="M1852" s="246"/>
      <c r="N1852" s="247"/>
      <c r="O1852" s="247"/>
      <c r="P1852" s="247"/>
      <c r="Q1852" s="247"/>
      <c r="R1852" s="247"/>
      <c r="S1852" s="247"/>
      <c r="T1852" s="248"/>
      <c r="AT1852" s="249" t="s">
        <v>192</v>
      </c>
      <c r="AU1852" s="249" t="s">
        <v>89</v>
      </c>
      <c r="AV1852" s="14" t="s">
        <v>196</v>
      </c>
      <c r="AW1852" s="14" t="s">
        <v>41</v>
      </c>
      <c r="AX1852" s="14" t="s">
        <v>78</v>
      </c>
      <c r="AY1852" s="249" t="s">
        <v>183</v>
      </c>
    </row>
    <row r="1853" spans="2:51" s="12" customFormat="1" ht="13.5">
      <c r="B1853" s="216"/>
      <c r="C1853" s="217"/>
      <c r="D1853" s="218" t="s">
        <v>192</v>
      </c>
      <c r="E1853" s="219" t="s">
        <v>34</v>
      </c>
      <c r="F1853" s="220" t="s">
        <v>2622</v>
      </c>
      <c r="G1853" s="217"/>
      <c r="H1853" s="221" t="s">
        <v>34</v>
      </c>
      <c r="I1853" s="222"/>
      <c r="J1853" s="217"/>
      <c r="K1853" s="217"/>
      <c r="L1853" s="223"/>
      <c r="M1853" s="224"/>
      <c r="N1853" s="225"/>
      <c r="O1853" s="225"/>
      <c r="P1853" s="225"/>
      <c r="Q1853" s="225"/>
      <c r="R1853" s="225"/>
      <c r="S1853" s="225"/>
      <c r="T1853" s="226"/>
      <c r="AT1853" s="227" t="s">
        <v>192</v>
      </c>
      <c r="AU1853" s="227" t="s">
        <v>89</v>
      </c>
      <c r="AV1853" s="12" t="s">
        <v>85</v>
      </c>
      <c r="AW1853" s="12" t="s">
        <v>41</v>
      </c>
      <c r="AX1853" s="12" t="s">
        <v>78</v>
      </c>
      <c r="AY1853" s="227" t="s">
        <v>183</v>
      </c>
    </row>
    <row r="1854" spans="2:51" s="13" customFormat="1" ht="13.5">
      <c r="B1854" s="228"/>
      <c r="C1854" s="229"/>
      <c r="D1854" s="218" t="s">
        <v>192</v>
      </c>
      <c r="E1854" s="230" t="s">
        <v>34</v>
      </c>
      <c r="F1854" s="231" t="s">
        <v>2630</v>
      </c>
      <c r="G1854" s="229"/>
      <c r="H1854" s="232">
        <v>-17.11</v>
      </c>
      <c r="I1854" s="233"/>
      <c r="J1854" s="229"/>
      <c r="K1854" s="229"/>
      <c r="L1854" s="234"/>
      <c r="M1854" s="235"/>
      <c r="N1854" s="236"/>
      <c r="O1854" s="236"/>
      <c r="P1854" s="236"/>
      <c r="Q1854" s="236"/>
      <c r="R1854" s="236"/>
      <c r="S1854" s="236"/>
      <c r="T1854" s="237"/>
      <c r="AT1854" s="238" t="s">
        <v>192</v>
      </c>
      <c r="AU1854" s="238" t="s">
        <v>89</v>
      </c>
      <c r="AV1854" s="13" t="s">
        <v>89</v>
      </c>
      <c r="AW1854" s="13" t="s">
        <v>41</v>
      </c>
      <c r="AX1854" s="13" t="s">
        <v>78</v>
      </c>
      <c r="AY1854" s="238" t="s">
        <v>183</v>
      </c>
    </row>
    <row r="1855" spans="2:51" s="14" customFormat="1" ht="13.5">
      <c r="B1855" s="239"/>
      <c r="C1855" s="240"/>
      <c r="D1855" s="218" t="s">
        <v>192</v>
      </c>
      <c r="E1855" s="241" t="s">
        <v>34</v>
      </c>
      <c r="F1855" s="242" t="s">
        <v>195</v>
      </c>
      <c r="G1855" s="240"/>
      <c r="H1855" s="243">
        <v>-17.11</v>
      </c>
      <c r="I1855" s="244"/>
      <c r="J1855" s="240"/>
      <c r="K1855" s="240"/>
      <c r="L1855" s="245"/>
      <c r="M1855" s="246"/>
      <c r="N1855" s="247"/>
      <c r="O1855" s="247"/>
      <c r="P1855" s="247"/>
      <c r="Q1855" s="247"/>
      <c r="R1855" s="247"/>
      <c r="S1855" s="247"/>
      <c r="T1855" s="248"/>
      <c r="AT1855" s="249" t="s">
        <v>192</v>
      </c>
      <c r="AU1855" s="249" t="s">
        <v>89</v>
      </c>
      <c r="AV1855" s="14" t="s">
        <v>196</v>
      </c>
      <c r="AW1855" s="14" t="s">
        <v>41</v>
      </c>
      <c r="AX1855" s="14" t="s">
        <v>78</v>
      </c>
      <c r="AY1855" s="249" t="s">
        <v>183</v>
      </c>
    </row>
    <row r="1856" spans="2:51" s="12" customFormat="1" ht="13.5">
      <c r="B1856" s="216"/>
      <c r="C1856" s="217"/>
      <c r="D1856" s="218" t="s">
        <v>192</v>
      </c>
      <c r="E1856" s="219" t="s">
        <v>34</v>
      </c>
      <c r="F1856" s="220" t="s">
        <v>796</v>
      </c>
      <c r="G1856" s="217"/>
      <c r="H1856" s="221" t="s">
        <v>34</v>
      </c>
      <c r="I1856" s="222"/>
      <c r="J1856" s="217"/>
      <c r="K1856" s="217"/>
      <c r="L1856" s="223"/>
      <c r="M1856" s="224"/>
      <c r="N1856" s="225"/>
      <c r="O1856" s="225"/>
      <c r="P1856" s="225"/>
      <c r="Q1856" s="225"/>
      <c r="R1856" s="225"/>
      <c r="S1856" s="225"/>
      <c r="T1856" s="226"/>
      <c r="AT1856" s="227" t="s">
        <v>192</v>
      </c>
      <c r="AU1856" s="227" t="s">
        <v>89</v>
      </c>
      <c r="AV1856" s="12" t="s">
        <v>85</v>
      </c>
      <c r="AW1856" s="12" t="s">
        <v>41</v>
      </c>
      <c r="AX1856" s="12" t="s">
        <v>78</v>
      </c>
      <c r="AY1856" s="227" t="s">
        <v>183</v>
      </c>
    </row>
    <row r="1857" spans="2:51" s="13" customFormat="1" ht="13.5">
      <c r="B1857" s="228"/>
      <c r="C1857" s="229"/>
      <c r="D1857" s="218" t="s">
        <v>192</v>
      </c>
      <c r="E1857" s="230" t="s">
        <v>34</v>
      </c>
      <c r="F1857" s="231" t="s">
        <v>2631</v>
      </c>
      <c r="G1857" s="229"/>
      <c r="H1857" s="232">
        <v>-230.859</v>
      </c>
      <c r="I1857" s="233"/>
      <c r="J1857" s="229"/>
      <c r="K1857" s="229"/>
      <c r="L1857" s="234"/>
      <c r="M1857" s="235"/>
      <c r="N1857" s="236"/>
      <c r="O1857" s="236"/>
      <c r="P1857" s="236"/>
      <c r="Q1857" s="236"/>
      <c r="R1857" s="236"/>
      <c r="S1857" s="236"/>
      <c r="T1857" s="237"/>
      <c r="AT1857" s="238" t="s">
        <v>192</v>
      </c>
      <c r="AU1857" s="238" t="s">
        <v>89</v>
      </c>
      <c r="AV1857" s="13" t="s">
        <v>89</v>
      </c>
      <c r="AW1857" s="13" t="s">
        <v>41</v>
      </c>
      <c r="AX1857" s="13" t="s">
        <v>78</v>
      </c>
      <c r="AY1857" s="238" t="s">
        <v>183</v>
      </c>
    </row>
    <row r="1858" spans="2:51" s="15" customFormat="1" ht="13.5">
      <c r="B1858" s="250"/>
      <c r="C1858" s="251"/>
      <c r="D1858" s="252" t="s">
        <v>192</v>
      </c>
      <c r="E1858" s="253" t="s">
        <v>34</v>
      </c>
      <c r="F1858" s="254" t="s">
        <v>201</v>
      </c>
      <c r="G1858" s="251"/>
      <c r="H1858" s="255">
        <v>1342.206</v>
      </c>
      <c r="I1858" s="256"/>
      <c r="J1858" s="251"/>
      <c r="K1858" s="251"/>
      <c r="L1858" s="257"/>
      <c r="M1858" s="258"/>
      <c r="N1858" s="259"/>
      <c r="O1858" s="259"/>
      <c r="P1858" s="259"/>
      <c r="Q1858" s="259"/>
      <c r="R1858" s="259"/>
      <c r="S1858" s="259"/>
      <c r="T1858" s="260"/>
      <c r="AT1858" s="261" t="s">
        <v>192</v>
      </c>
      <c r="AU1858" s="261" t="s">
        <v>89</v>
      </c>
      <c r="AV1858" s="15" t="s">
        <v>190</v>
      </c>
      <c r="AW1858" s="15" t="s">
        <v>41</v>
      </c>
      <c r="AX1858" s="15" t="s">
        <v>85</v>
      </c>
      <c r="AY1858" s="261" t="s">
        <v>183</v>
      </c>
    </row>
    <row r="1859" spans="2:65" s="1" customFormat="1" ht="25.5" customHeight="1">
      <c r="B1859" s="43"/>
      <c r="C1859" s="204" t="s">
        <v>2632</v>
      </c>
      <c r="D1859" s="204" t="s">
        <v>185</v>
      </c>
      <c r="E1859" s="205" t="s">
        <v>2633</v>
      </c>
      <c r="F1859" s="206" t="s">
        <v>2634</v>
      </c>
      <c r="G1859" s="207" t="s">
        <v>291</v>
      </c>
      <c r="H1859" s="208">
        <v>71.8</v>
      </c>
      <c r="I1859" s="209"/>
      <c r="J1859" s="210">
        <f>ROUND(I1859*H1859,2)</f>
        <v>0</v>
      </c>
      <c r="K1859" s="206" t="s">
        <v>189</v>
      </c>
      <c r="L1859" s="63"/>
      <c r="M1859" s="211" t="s">
        <v>34</v>
      </c>
      <c r="N1859" s="212" t="s">
        <v>49</v>
      </c>
      <c r="O1859" s="44"/>
      <c r="P1859" s="213">
        <f>O1859*H1859</f>
        <v>0</v>
      </c>
      <c r="Q1859" s="213">
        <v>0.00027</v>
      </c>
      <c r="R1859" s="213">
        <f>Q1859*H1859</f>
        <v>0.019386</v>
      </c>
      <c r="S1859" s="213">
        <v>0</v>
      </c>
      <c r="T1859" s="214">
        <f>S1859*H1859</f>
        <v>0</v>
      </c>
      <c r="AR1859" s="25" t="s">
        <v>282</v>
      </c>
      <c r="AT1859" s="25" t="s">
        <v>185</v>
      </c>
      <c r="AU1859" s="25" t="s">
        <v>89</v>
      </c>
      <c r="AY1859" s="25" t="s">
        <v>183</v>
      </c>
      <c r="BE1859" s="215">
        <f>IF(N1859="základní",J1859,0)</f>
        <v>0</v>
      </c>
      <c r="BF1859" s="215">
        <f>IF(N1859="snížená",J1859,0)</f>
        <v>0</v>
      </c>
      <c r="BG1859" s="215">
        <f>IF(N1859="zákl. přenesená",J1859,0)</f>
        <v>0</v>
      </c>
      <c r="BH1859" s="215">
        <f>IF(N1859="sníž. přenesená",J1859,0)</f>
        <v>0</v>
      </c>
      <c r="BI1859" s="215">
        <f>IF(N1859="nulová",J1859,0)</f>
        <v>0</v>
      </c>
      <c r="BJ1859" s="25" t="s">
        <v>85</v>
      </c>
      <c r="BK1859" s="215">
        <f>ROUND(I1859*H1859,2)</f>
        <v>0</v>
      </c>
      <c r="BL1859" s="25" t="s">
        <v>282</v>
      </c>
      <c r="BM1859" s="25" t="s">
        <v>2635</v>
      </c>
    </row>
    <row r="1860" spans="2:51" s="13" customFormat="1" ht="13.5">
      <c r="B1860" s="228"/>
      <c r="C1860" s="229"/>
      <c r="D1860" s="218" t="s">
        <v>192</v>
      </c>
      <c r="E1860" s="230" t="s">
        <v>34</v>
      </c>
      <c r="F1860" s="231" t="s">
        <v>2636</v>
      </c>
      <c r="G1860" s="229"/>
      <c r="H1860" s="232">
        <v>71.8</v>
      </c>
      <c r="I1860" s="233"/>
      <c r="J1860" s="229"/>
      <c r="K1860" s="229"/>
      <c r="L1860" s="234"/>
      <c r="M1860" s="235"/>
      <c r="N1860" s="236"/>
      <c r="O1860" s="236"/>
      <c r="P1860" s="236"/>
      <c r="Q1860" s="236"/>
      <c r="R1860" s="236"/>
      <c r="S1860" s="236"/>
      <c r="T1860" s="237"/>
      <c r="AT1860" s="238" t="s">
        <v>192</v>
      </c>
      <c r="AU1860" s="238" t="s">
        <v>89</v>
      </c>
      <c r="AV1860" s="13" t="s">
        <v>89</v>
      </c>
      <c r="AW1860" s="13" t="s">
        <v>41</v>
      </c>
      <c r="AX1860" s="13" t="s">
        <v>78</v>
      </c>
      <c r="AY1860" s="238" t="s">
        <v>183</v>
      </c>
    </row>
    <row r="1861" spans="2:51" s="14" customFormat="1" ht="13.5">
      <c r="B1861" s="239"/>
      <c r="C1861" s="240"/>
      <c r="D1861" s="252" t="s">
        <v>192</v>
      </c>
      <c r="E1861" s="262" t="s">
        <v>34</v>
      </c>
      <c r="F1861" s="263" t="s">
        <v>195</v>
      </c>
      <c r="G1861" s="240"/>
      <c r="H1861" s="264">
        <v>71.8</v>
      </c>
      <c r="I1861" s="244"/>
      <c r="J1861" s="240"/>
      <c r="K1861" s="240"/>
      <c r="L1861" s="245"/>
      <c r="M1861" s="246"/>
      <c r="N1861" s="247"/>
      <c r="O1861" s="247"/>
      <c r="P1861" s="247"/>
      <c r="Q1861" s="247"/>
      <c r="R1861" s="247"/>
      <c r="S1861" s="247"/>
      <c r="T1861" s="248"/>
      <c r="AT1861" s="249" t="s">
        <v>192</v>
      </c>
      <c r="AU1861" s="249" t="s">
        <v>89</v>
      </c>
      <c r="AV1861" s="14" t="s">
        <v>196</v>
      </c>
      <c r="AW1861" s="14" t="s">
        <v>41</v>
      </c>
      <c r="AX1861" s="14" t="s">
        <v>85</v>
      </c>
      <c r="AY1861" s="249" t="s">
        <v>183</v>
      </c>
    </row>
    <row r="1862" spans="2:65" s="1" customFormat="1" ht="25.5" customHeight="1">
      <c r="B1862" s="43"/>
      <c r="C1862" s="204" t="s">
        <v>2637</v>
      </c>
      <c r="D1862" s="204" t="s">
        <v>185</v>
      </c>
      <c r="E1862" s="205" t="s">
        <v>2638</v>
      </c>
      <c r="F1862" s="206" t="s">
        <v>2639</v>
      </c>
      <c r="G1862" s="207" t="s">
        <v>291</v>
      </c>
      <c r="H1862" s="208">
        <v>18.485</v>
      </c>
      <c r="I1862" s="209"/>
      <c r="J1862" s="210">
        <f>ROUND(I1862*H1862,2)</f>
        <v>0</v>
      </c>
      <c r="K1862" s="206" t="s">
        <v>189</v>
      </c>
      <c r="L1862" s="63"/>
      <c r="M1862" s="211" t="s">
        <v>34</v>
      </c>
      <c r="N1862" s="212" t="s">
        <v>49</v>
      </c>
      <c r="O1862" s="44"/>
      <c r="P1862" s="213">
        <f>O1862*H1862</f>
        <v>0</v>
      </c>
      <c r="Q1862" s="213">
        <v>0.00027</v>
      </c>
      <c r="R1862" s="213">
        <f>Q1862*H1862</f>
        <v>0.00499095</v>
      </c>
      <c r="S1862" s="213">
        <v>0</v>
      </c>
      <c r="T1862" s="214">
        <f>S1862*H1862</f>
        <v>0</v>
      </c>
      <c r="AR1862" s="25" t="s">
        <v>282</v>
      </c>
      <c r="AT1862" s="25" t="s">
        <v>185</v>
      </c>
      <c r="AU1862" s="25" t="s">
        <v>89</v>
      </c>
      <c r="AY1862" s="25" t="s">
        <v>183</v>
      </c>
      <c r="BE1862" s="215">
        <f>IF(N1862="základní",J1862,0)</f>
        <v>0</v>
      </c>
      <c r="BF1862" s="215">
        <f>IF(N1862="snížená",J1862,0)</f>
        <v>0</v>
      </c>
      <c r="BG1862" s="215">
        <f>IF(N1862="zákl. přenesená",J1862,0)</f>
        <v>0</v>
      </c>
      <c r="BH1862" s="215">
        <f>IF(N1862="sníž. přenesená",J1862,0)</f>
        <v>0</v>
      </c>
      <c r="BI1862" s="215">
        <f>IF(N1862="nulová",J1862,0)</f>
        <v>0</v>
      </c>
      <c r="BJ1862" s="25" t="s">
        <v>85</v>
      </c>
      <c r="BK1862" s="215">
        <f>ROUND(I1862*H1862,2)</f>
        <v>0</v>
      </c>
      <c r="BL1862" s="25" t="s">
        <v>282</v>
      </c>
      <c r="BM1862" s="25" t="s">
        <v>2640</v>
      </c>
    </row>
    <row r="1863" spans="2:51" s="12" customFormat="1" ht="13.5">
      <c r="B1863" s="216"/>
      <c r="C1863" s="217"/>
      <c r="D1863" s="218" t="s">
        <v>192</v>
      </c>
      <c r="E1863" s="219" t="s">
        <v>34</v>
      </c>
      <c r="F1863" s="220" t="s">
        <v>2641</v>
      </c>
      <c r="G1863" s="217"/>
      <c r="H1863" s="221" t="s">
        <v>34</v>
      </c>
      <c r="I1863" s="222"/>
      <c r="J1863" s="217"/>
      <c r="K1863" s="217"/>
      <c r="L1863" s="223"/>
      <c r="M1863" s="224"/>
      <c r="N1863" s="225"/>
      <c r="O1863" s="225"/>
      <c r="P1863" s="225"/>
      <c r="Q1863" s="225"/>
      <c r="R1863" s="225"/>
      <c r="S1863" s="225"/>
      <c r="T1863" s="226"/>
      <c r="AT1863" s="227" t="s">
        <v>192</v>
      </c>
      <c r="AU1863" s="227" t="s">
        <v>89</v>
      </c>
      <c r="AV1863" s="12" t="s">
        <v>85</v>
      </c>
      <c r="AW1863" s="12" t="s">
        <v>41</v>
      </c>
      <c r="AX1863" s="12" t="s">
        <v>78</v>
      </c>
      <c r="AY1863" s="227" t="s">
        <v>183</v>
      </c>
    </row>
    <row r="1864" spans="2:51" s="13" customFormat="1" ht="13.5">
      <c r="B1864" s="228"/>
      <c r="C1864" s="229"/>
      <c r="D1864" s="218" t="s">
        <v>192</v>
      </c>
      <c r="E1864" s="230" t="s">
        <v>34</v>
      </c>
      <c r="F1864" s="231" t="s">
        <v>738</v>
      </c>
      <c r="G1864" s="229"/>
      <c r="H1864" s="232">
        <v>18.485</v>
      </c>
      <c r="I1864" s="233"/>
      <c r="J1864" s="229"/>
      <c r="K1864" s="229"/>
      <c r="L1864" s="234"/>
      <c r="M1864" s="235"/>
      <c r="N1864" s="236"/>
      <c r="O1864" s="236"/>
      <c r="P1864" s="236"/>
      <c r="Q1864" s="236"/>
      <c r="R1864" s="236"/>
      <c r="S1864" s="236"/>
      <c r="T1864" s="237"/>
      <c r="AT1864" s="238" t="s">
        <v>192</v>
      </c>
      <c r="AU1864" s="238" t="s">
        <v>89</v>
      </c>
      <c r="AV1864" s="13" t="s">
        <v>89</v>
      </c>
      <c r="AW1864" s="13" t="s">
        <v>41</v>
      </c>
      <c r="AX1864" s="13" t="s">
        <v>78</v>
      </c>
      <c r="AY1864" s="238" t="s">
        <v>183</v>
      </c>
    </row>
    <row r="1865" spans="2:51" s="14" customFormat="1" ht="13.5">
      <c r="B1865" s="239"/>
      <c r="C1865" s="240"/>
      <c r="D1865" s="218" t="s">
        <v>192</v>
      </c>
      <c r="E1865" s="241" t="s">
        <v>34</v>
      </c>
      <c r="F1865" s="242" t="s">
        <v>195</v>
      </c>
      <c r="G1865" s="240"/>
      <c r="H1865" s="243">
        <v>18.485</v>
      </c>
      <c r="I1865" s="244"/>
      <c r="J1865" s="240"/>
      <c r="K1865" s="240"/>
      <c r="L1865" s="245"/>
      <c r="M1865" s="246"/>
      <c r="N1865" s="247"/>
      <c r="O1865" s="247"/>
      <c r="P1865" s="247"/>
      <c r="Q1865" s="247"/>
      <c r="R1865" s="247"/>
      <c r="S1865" s="247"/>
      <c r="T1865" s="248"/>
      <c r="AT1865" s="249" t="s">
        <v>192</v>
      </c>
      <c r="AU1865" s="249" t="s">
        <v>89</v>
      </c>
      <c r="AV1865" s="14" t="s">
        <v>196</v>
      </c>
      <c r="AW1865" s="14" t="s">
        <v>41</v>
      </c>
      <c r="AX1865" s="14" t="s">
        <v>85</v>
      </c>
      <c r="AY1865" s="249" t="s">
        <v>183</v>
      </c>
    </row>
    <row r="1866" spans="2:63" s="11" customFormat="1" ht="29.85" customHeight="1">
      <c r="B1866" s="187"/>
      <c r="C1866" s="188"/>
      <c r="D1866" s="201" t="s">
        <v>77</v>
      </c>
      <c r="E1866" s="202" t="s">
        <v>2642</v>
      </c>
      <c r="F1866" s="202" t="s">
        <v>2643</v>
      </c>
      <c r="G1866" s="188"/>
      <c r="H1866" s="188"/>
      <c r="I1866" s="191"/>
      <c r="J1866" s="203">
        <f>BK1866</f>
        <v>0</v>
      </c>
      <c r="K1866" s="188"/>
      <c r="L1866" s="193"/>
      <c r="M1866" s="194"/>
      <c r="N1866" s="195"/>
      <c r="O1866" s="195"/>
      <c r="P1866" s="196">
        <f>SUM(P1867:P1882)</f>
        <v>0</v>
      </c>
      <c r="Q1866" s="195"/>
      <c r="R1866" s="196">
        <f>SUM(R1867:R1882)</f>
        <v>0.11690249999999999</v>
      </c>
      <c r="S1866" s="195"/>
      <c r="T1866" s="197">
        <f>SUM(T1867:T1882)</f>
        <v>0</v>
      </c>
      <c r="AR1866" s="198" t="s">
        <v>89</v>
      </c>
      <c r="AT1866" s="199" t="s">
        <v>77</v>
      </c>
      <c r="AU1866" s="199" t="s">
        <v>85</v>
      </c>
      <c r="AY1866" s="198" t="s">
        <v>183</v>
      </c>
      <c r="BK1866" s="200">
        <f>SUM(BK1867:BK1882)</f>
        <v>0</v>
      </c>
    </row>
    <row r="1867" spans="2:65" s="1" customFormat="1" ht="25.5" customHeight="1">
      <c r="B1867" s="43"/>
      <c r="C1867" s="204" t="s">
        <v>2644</v>
      </c>
      <c r="D1867" s="204" t="s">
        <v>185</v>
      </c>
      <c r="E1867" s="205" t="s">
        <v>2645</v>
      </c>
      <c r="F1867" s="206" t="s">
        <v>2646</v>
      </c>
      <c r="G1867" s="207" t="s">
        <v>291</v>
      </c>
      <c r="H1867" s="208">
        <v>81.75</v>
      </c>
      <c r="I1867" s="209"/>
      <c r="J1867" s="210">
        <f>ROUND(I1867*H1867,2)</f>
        <v>0</v>
      </c>
      <c r="K1867" s="206" t="s">
        <v>189</v>
      </c>
      <c r="L1867" s="63"/>
      <c r="M1867" s="211" t="s">
        <v>34</v>
      </c>
      <c r="N1867" s="212" t="s">
        <v>49</v>
      </c>
      <c r="O1867" s="44"/>
      <c r="P1867" s="213">
        <f>O1867*H1867</f>
        <v>0</v>
      </c>
      <c r="Q1867" s="213">
        <v>0</v>
      </c>
      <c r="R1867" s="213">
        <f>Q1867*H1867</f>
        <v>0</v>
      </c>
      <c r="S1867" s="213">
        <v>0</v>
      </c>
      <c r="T1867" s="214">
        <f>S1867*H1867</f>
        <v>0</v>
      </c>
      <c r="AR1867" s="25" t="s">
        <v>282</v>
      </c>
      <c r="AT1867" s="25" t="s">
        <v>185</v>
      </c>
      <c r="AU1867" s="25" t="s">
        <v>89</v>
      </c>
      <c r="AY1867" s="25" t="s">
        <v>183</v>
      </c>
      <c r="BE1867" s="215">
        <f>IF(N1867="základní",J1867,0)</f>
        <v>0</v>
      </c>
      <c r="BF1867" s="215">
        <f>IF(N1867="snížená",J1867,0)</f>
        <v>0</v>
      </c>
      <c r="BG1867" s="215">
        <f>IF(N1867="zákl. přenesená",J1867,0)</f>
        <v>0</v>
      </c>
      <c r="BH1867" s="215">
        <f>IF(N1867="sníž. přenesená",J1867,0)</f>
        <v>0</v>
      </c>
      <c r="BI1867" s="215">
        <f>IF(N1867="nulová",J1867,0)</f>
        <v>0</v>
      </c>
      <c r="BJ1867" s="25" t="s">
        <v>85</v>
      </c>
      <c r="BK1867" s="215">
        <f>ROUND(I1867*H1867,2)</f>
        <v>0</v>
      </c>
      <c r="BL1867" s="25" t="s">
        <v>282</v>
      </c>
      <c r="BM1867" s="25" t="s">
        <v>2647</v>
      </c>
    </row>
    <row r="1868" spans="2:51" s="13" customFormat="1" ht="13.5">
      <c r="B1868" s="228"/>
      <c r="C1868" s="229"/>
      <c r="D1868" s="218" t="s">
        <v>192</v>
      </c>
      <c r="E1868" s="230" t="s">
        <v>34</v>
      </c>
      <c r="F1868" s="231" t="s">
        <v>2648</v>
      </c>
      <c r="G1868" s="229"/>
      <c r="H1868" s="232">
        <v>35.2</v>
      </c>
      <c r="I1868" s="233"/>
      <c r="J1868" s="229"/>
      <c r="K1868" s="229"/>
      <c r="L1868" s="234"/>
      <c r="M1868" s="235"/>
      <c r="N1868" s="236"/>
      <c r="O1868" s="236"/>
      <c r="P1868" s="236"/>
      <c r="Q1868" s="236"/>
      <c r="R1868" s="236"/>
      <c r="S1868" s="236"/>
      <c r="T1868" s="237"/>
      <c r="AT1868" s="238" t="s">
        <v>192</v>
      </c>
      <c r="AU1868" s="238" t="s">
        <v>89</v>
      </c>
      <c r="AV1868" s="13" t="s">
        <v>89</v>
      </c>
      <c r="AW1868" s="13" t="s">
        <v>41</v>
      </c>
      <c r="AX1868" s="13" t="s">
        <v>78</v>
      </c>
      <c r="AY1868" s="238" t="s">
        <v>183</v>
      </c>
    </row>
    <row r="1869" spans="2:51" s="13" customFormat="1" ht="13.5">
      <c r="B1869" s="228"/>
      <c r="C1869" s="229"/>
      <c r="D1869" s="218" t="s">
        <v>192</v>
      </c>
      <c r="E1869" s="230" t="s">
        <v>34</v>
      </c>
      <c r="F1869" s="231" t="s">
        <v>2649</v>
      </c>
      <c r="G1869" s="229"/>
      <c r="H1869" s="232">
        <v>46.55</v>
      </c>
      <c r="I1869" s="233"/>
      <c r="J1869" s="229"/>
      <c r="K1869" s="229"/>
      <c r="L1869" s="234"/>
      <c r="M1869" s="235"/>
      <c r="N1869" s="236"/>
      <c r="O1869" s="236"/>
      <c r="P1869" s="236"/>
      <c r="Q1869" s="236"/>
      <c r="R1869" s="236"/>
      <c r="S1869" s="236"/>
      <c r="T1869" s="237"/>
      <c r="AT1869" s="238" t="s">
        <v>192</v>
      </c>
      <c r="AU1869" s="238" t="s">
        <v>89</v>
      </c>
      <c r="AV1869" s="13" t="s">
        <v>89</v>
      </c>
      <c r="AW1869" s="13" t="s">
        <v>41</v>
      </c>
      <c r="AX1869" s="13" t="s">
        <v>78</v>
      </c>
      <c r="AY1869" s="238" t="s">
        <v>183</v>
      </c>
    </row>
    <row r="1870" spans="2:51" s="14" customFormat="1" ht="13.5">
      <c r="B1870" s="239"/>
      <c r="C1870" s="240"/>
      <c r="D1870" s="252" t="s">
        <v>192</v>
      </c>
      <c r="E1870" s="262" t="s">
        <v>34</v>
      </c>
      <c r="F1870" s="263" t="s">
        <v>195</v>
      </c>
      <c r="G1870" s="240"/>
      <c r="H1870" s="264">
        <v>81.75</v>
      </c>
      <c r="I1870" s="244"/>
      <c r="J1870" s="240"/>
      <c r="K1870" s="240"/>
      <c r="L1870" s="245"/>
      <c r="M1870" s="246"/>
      <c r="N1870" s="247"/>
      <c r="O1870" s="247"/>
      <c r="P1870" s="247"/>
      <c r="Q1870" s="247"/>
      <c r="R1870" s="247"/>
      <c r="S1870" s="247"/>
      <c r="T1870" s="248"/>
      <c r="AT1870" s="249" t="s">
        <v>192</v>
      </c>
      <c r="AU1870" s="249" t="s">
        <v>89</v>
      </c>
      <c r="AV1870" s="14" t="s">
        <v>196</v>
      </c>
      <c r="AW1870" s="14" t="s">
        <v>41</v>
      </c>
      <c r="AX1870" s="14" t="s">
        <v>85</v>
      </c>
      <c r="AY1870" s="249" t="s">
        <v>183</v>
      </c>
    </row>
    <row r="1871" spans="2:65" s="1" customFormat="1" ht="16.5" customHeight="1">
      <c r="B1871" s="43"/>
      <c r="C1871" s="265" t="s">
        <v>2650</v>
      </c>
      <c r="D1871" s="265" t="s">
        <v>418</v>
      </c>
      <c r="E1871" s="266" t="s">
        <v>2651</v>
      </c>
      <c r="F1871" s="267" t="s">
        <v>2652</v>
      </c>
      <c r="G1871" s="268" t="s">
        <v>291</v>
      </c>
      <c r="H1871" s="269">
        <v>89.925</v>
      </c>
      <c r="I1871" s="270"/>
      <c r="J1871" s="271">
        <f>ROUND(I1871*H1871,2)</f>
        <v>0</v>
      </c>
      <c r="K1871" s="267" t="s">
        <v>189</v>
      </c>
      <c r="L1871" s="272"/>
      <c r="M1871" s="273" t="s">
        <v>34</v>
      </c>
      <c r="N1871" s="274" t="s">
        <v>49</v>
      </c>
      <c r="O1871" s="44"/>
      <c r="P1871" s="213">
        <f>O1871*H1871</f>
        <v>0</v>
      </c>
      <c r="Q1871" s="213">
        <v>0.0013</v>
      </c>
      <c r="R1871" s="213">
        <f>Q1871*H1871</f>
        <v>0.11690249999999999</v>
      </c>
      <c r="S1871" s="213">
        <v>0</v>
      </c>
      <c r="T1871" s="214">
        <f>S1871*H1871</f>
        <v>0</v>
      </c>
      <c r="AR1871" s="25" t="s">
        <v>388</v>
      </c>
      <c r="AT1871" s="25" t="s">
        <v>418</v>
      </c>
      <c r="AU1871" s="25" t="s">
        <v>89</v>
      </c>
      <c r="AY1871" s="25" t="s">
        <v>183</v>
      </c>
      <c r="BE1871" s="215">
        <f>IF(N1871="základní",J1871,0)</f>
        <v>0</v>
      </c>
      <c r="BF1871" s="215">
        <f>IF(N1871="snížená",J1871,0)</f>
        <v>0</v>
      </c>
      <c r="BG1871" s="215">
        <f>IF(N1871="zákl. přenesená",J1871,0)</f>
        <v>0</v>
      </c>
      <c r="BH1871" s="215">
        <f>IF(N1871="sníž. přenesená",J1871,0)</f>
        <v>0</v>
      </c>
      <c r="BI1871" s="215">
        <f>IF(N1871="nulová",J1871,0)</f>
        <v>0</v>
      </c>
      <c r="BJ1871" s="25" t="s">
        <v>85</v>
      </c>
      <c r="BK1871" s="215">
        <f>ROUND(I1871*H1871,2)</f>
        <v>0</v>
      </c>
      <c r="BL1871" s="25" t="s">
        <v>282</v>
      </c>
      <c r="BM1871" s="25" t="s">
        <v>2653</v>
      </c>
    </row>
    <row r="1872" spans="2:51" s="13" customFormat="1" ht="13.5">
      <c r="B1872" s="228"/>
      <c r="C1872" s="229"/>
      <c r="D1872" s="252" t="s">
        <v>192</v>
      </c>
      <c r="E1872" s="229"/>
      <c r="F1872" s="275" t="s">
        <v>2654</v>
      </c>
      <c r="G1872" s="229"/>
      <c r="H1872" s="276">
        <v>89.925</v>
      </c>
      <c r="I1872" s="233"/>
      <c r="J1872" s="229"/>
      <c r="K1872" s="229"/>
      <c r="L1872" s="234"/>
      <c r="M1872" s="235"/>
      <c r="N1872" s="236"/>
      <c r="O1872" s="236"/>
      <c r="P1872" s="236"/>
      <c r="Q1872" s="236"/>
      <c r="R1872" s="236"/>
      <c r="S1872" s="236"/>
      <c r="T1872" s="237"/>
      <c r="AT1872" s="238" t="s">
        <v>192</v>
      </c>
      <c r="AU1872" s="238" t="s">
        <v>89</v>
      </c>
      <c r="AV1872" s="13" t="s">
        <v>89</v>
      </c>
      <c r="AW1872" s="13" t="s">
        <v>6</v>
      </c>
      <c r="AX1872" s="13" t="s">
        <v>85</v>
      </c>
      <c r="AY1872" s="238" t="s">
        <v>183</v>
      </c>
    </row>
    <row r="1873" spans="2:65" s="1" customFormat="1" ht="16.5" customHeight="1">
      <c r="B1873" s="43"/>
      <c r="C1873" s="204" t="s">
        <v>2655</v>
      </c>
      <c r="D1873" s="204" t="s">
        <v>185</v>
      </c>
      <c r="E1873" s="205" t="s">
        <v>2656</v>
      </c>
      <c r="F1873" s="206" t="s">
        <v>2657</v>
      </c>
      <c r="G1873" s="207" t="s">
        <v>291</v>
      </c>
      <c r="H1873" s="208">
        <v>45.68</v>
      </c>
      <c r="I1873" s="209"/>
      <c r="J1873" s="210">
        <f>ROUND(I1873*H1873,2)</f>
        <v>0</v>
      </c>
      <c r="K1873" s="206" t="s">
        <v>189</v>
      </c>
      <c r="L1873" s="63"/>
      <c r="M1873" s="211" t="s">
        <v>34</v>
      </c>
      <c r="N1873" s="212" t="s">
        <v>49</v>
      </c>
      <c r="O1873" s="44"/>
      <c r="P1873" s="213">
        <f>O1873*H1873</f>
        <v>0</v>
      </c>
      <c r="Q1873" s="213">
        <v>0</v>
      </c>
      <c r="R1873" s="213">
        <f>Q1873*H1873</f>
        <v>0</v>
      </c>
      <c r="S1873" s="213">
        <v>0</v>
      </c>
      <c r="T1873" s="214">
        <f>S1873*H1873</f>
        <v>0</v>
      </c>
      <c r="AR1873" s="25" t="s">
        <v>282</v>
      </c>
      <c r="AT1873" s="25" t="s">
        <v>185</v>
      </c>
      <c r="AU1873" s="25" t="s">
        <v>89</v>
      </c>
      <c r="AY1873" s="25" t="s">
        <v>183</v>
      </c>
      <c r="BE1873" s="215">
        <f>IF(N1873="základní",J1873,0)</f>
        <v>0</v>
      </c>
      <c r="BF1873" s="215">
        <f>IF(N1873="snížená",J1873,0)</f>
        <v>0</v>
      </c>
      <c r="BG1873" s="215">
        <f>IF(N1873="zákl. přenesená",J1873,0)</f>
        <v>0</v>
      </c>
      <c r="BH1873" s="215">
        <f>IF(N1873="sníž. přenesená",J1873,0)</f>
        <v>0</v>
      </c>
      <c r="BI1873" s="215">
        <f>IF(N1873="nulová",J1873,0)</f>
        <v>0</v>
      </c>
      <c r="BJ1873" s="25" t="s">
        <v>85</v>
      </c>
      <c r="BK1873" s="215">
        <f>ROUND(I1873*H1873,2)</f>
        <v>0</v>
      </c>
      <c r="BL1873" s="25" t="s">
        <v>282</v>
      </c>
      <c r="BM1873" s="25" t="s">
        <v>2658</v>
      </c>
    </row>
    <row r="1874" spans="2:51" s="13" customFormat="1" ht="13.5">
      <c r="B1874" s="228"/>
      <c r="C1874" s="229"/>
      <c r="D1874" s="218" t="s">
        <v>192</v>
      </c>
      <c r="E1874" s="230" t="s">
        <v>34</v>
      </c>
      <c r="F1874" s="231" t="s">
        <v>2659</v>
      </c>
      <c r="G1874" s="229"/>
      <c r="H1874" s="232">
        <v>14.72</v>
      </c>
      <c r="I1874" s="233"/>
      <c r="J1874" s="229"/>
      <c r="K1874" s="229"/>
      <c r="L1874" s="234"/>
      <c r="M1874" s="235"/>
      <c r="N1874" s="236"/>
      <c r="O1874" s="236"/>
      <c r="P1874" s="236"/>
      <c r="Q1874" s="236"/>
      <c r="R1874" s="236"/>
      <c r="S1874" s="236"/>
      <c r="T1874" s="237"/>
      <c r="AT1874" s="238" t="s">
        <v>192</v>
      </c>
      <c r="AU1874" s="238" t="s">
        <v>89</v>
      </c>
      <c r="AV1874" s="13" t="s">
        <v>89</v>
      </c>
      <c r="AW1874" s="13" t="s">
        <v>41</v>
      </c>
      <c r="AX1874" s="13" t="s">
        <v>78</v>
      </c>
      <c r="AY1874" s="238" t="s">
        <v>183</v>
      </c>
    </row>
    <row r="1875" spans="2:51" s="13" customFormat="1" ht="13.5">
      <c r="B1875" s="228"/>
      <c r="C1875" s="229"/>
      <c r="D1875" s="218" t="s">
        <v>192</v>
      </c>
      <c r="E1875" s="230" t="s">
        <v>34</v>
      </c>
      <c r="F1875" s="231" t="s">
        <v>2660</v>
      </c>
      <c r="G1875" s="229"/>
      <c r="H1875" s="232">
        <v>9.84</v>
      </c>
      <c r="I1875" s="233"/>
      <c r="J1875" s="229"/>
      <c r="K1875" s="229"/>
      <c r="L1875" s="234"/>
      <c r="M1875" s="235"/>
      <c r="N1875" s="236"/>
      <c r="O1875" s="236"/>
      <c r="P1875" s="236"/>
      <c r="Q1875" s="236"/>
      <c r="R1875" s="236"/>
      <c r="S1875" s="236"/>
      <c r="T1875" s="237"/>
      <c r="AT1875" s="238" t="s">
        <v>192</v>
      </c>
      <c r="AU1875" s="238" t="s">
        <v>89</v>
      </c>
      <c r="AV1875" s="13" t="s">
        <v>89</v>
      </c>
      <c r="AW1875" s="13" t="s">
        <v>41</v>
      </c>
      <c r="AX1875" s="13" t="s">
        <v>78</v>
      </c>
      <c r="AY1875" s="238" t="s">
        <v>183</v>
      </c>
    </row>
    <row r="1876" spans="2:51" s="13" customFormat="1" ht="13.5">
      <c r="B1876" s="228"/>
      <c r="C1876" s="229"/>
      <c r="D1876" s="218" t="s">
        <v>192</v>
      </c>
      <c r="E1876" s="230" t="s">
        <v>34</v>
      </c>
      <c r="F1876" s="231" t="s">
        <v>2661</v>
      </c>
      <c r="G1876" s="229"/>
      <c r="H1876" s="232">
        <v>21.12</v>
      </c>
      <c r="I1876" s="233"/>
      <c r="J1876" s="229"/>
      <c r="K1876" s="229"/>
      <c r="L1876" s="234"/>
      <c r="M1876" s="235"/>
      <c r="N1876" s="236"/>
      <c r="O1876" s="236"/>
      <c r="P1876" s="236"/>
      <c r="Q1876" s="236"/>
      <c r="R1876" s="236"/>
      <c r="S1876" s="236"/>
      <c r="T1876" s="237"/>
      <c r="AT1876" s="238" t="s">
        <v>192</v>
      </c>
      <c r="AU1876" s="238" t="s">
        <v>89</v>
      </c>
      <c r="AV1876" s="13" t="s">
        <v>89</v>
      </c>
      <c r="AW1876" s="13" t="s">
        <v>41</v>
      </c>
      <c r="AX1876" s="13" t="s">
        <v>78</v>
      </c>
      <c r="AY1876" s="238" t="s">
        <v>183</v>
      </c>
    </row>
    <row r="1877" spans="2:51" s="14" customFormat="1" ht="13.5">
      <c r="B1877" s="239"/>
      <c r="C1877" s="240"/>
      <c r="D1877" s="252" t="s">
        <v>192</v>
      </c>
      <c r="E1877" s="262" t="s">
        <v>34</v>
      </c>
      <c r="F1877" s="263" t="s">
        <v>195</v>
      </c>
      <c r="G1877" s="240"/>
      <c r="H1877" s="264">
        <v>45.68</v>
      </c>
      <c r="I1877" s="244"/>
      <c r="J1877" s="240"/>
      <c r="K1877" s="240"/>
      <c r="L1877" s="245"/>
      <c r="M1877" s="246"/>
      <c r="N1877" s="247"/>
      <c r="O1877" s="247"/>
      <c r="P1877" s="247"/>
      <c r="Q1877" s="247"/>
      <c r="R1877" s="247"/>
      <c r="S1877" s="247"/>
      <c r="T1877" s="248"/>
      <c r="AT1877" s="249" t="s">
        <v>192</v>
      </c>
      <c r="AU1877" s="249" t="s">
        <v>89</v>
      </c>
      <c r="AV1877" s="14" t="s">
        <v>196</v>
      </c>
      <c r="AW1877" s="14" t="s">
        <v>41</v>
      </c>
      <c r="AX1877" s="14" t="s">
        <v>85</v>
      </c>
      <c r="AY1877" s="249" t="s">
        <v>183</v>
      </c>
    </row>
    <row r="1878" spans="2:65" s="1" customFormat="1" ht="38.25" customHeight="1">
      <c r="B1878" s="43"/>
      <c r="C1878" s="265" t="s">
        <v>2662</v>
      </c>
      <c r="D1878" s="265" t="s">
        <v>418</v>
      </c>
      <c r="E1878" s="266" t="s">
        <v>2663</v>
      </c>
      <c r="F1878" s="267" t="s">
        <v>2664</v>
      </c>
      <c r="G1878" s="268" t="s">
        <v>344</v>
      </c>
      <c r="H1878" s="269">
        <v>4</v>
      </c>
      <c r="I1878" s="270"/>
      <c r="J1878" s="271">
        <f>ROUND(I1878*H1878,2)</f>
        <v>0</v>
      </c>
      <c r="K1878" s="267" t="s">
        <v>34</v>
      </c>
      <c r="L1878" s="272"/>
      <c r="M1878" s="273" t="s">
        <v>34</v>
      </c>
      <c r="N1878" s="274" t="s">
        <v>49</v>
      </c>
      <c r="O1878" s="44"/>
      <c r="P1878" s="213">
        <f>O1878*H1878</f>
        <v>0</v>
      </c>
      <c r="Q1878" s="213">
        <v>0</v>
      </c>
      <c r="R1878" s="213">
        <f>Q1878*H1878</f>
        <v>0</v>
      </c>
      <c r="S1878" s="213">
        <v>0</v>
      </c>
      <c r="T1878" s="214">
        <f>S1878*H1878</f>
        <v>0</v>
      </c>
      <c r="AR1878" s="25" t="s">
        <v>388</v>
      </c>
      <c r="AT1878" s="25" t="s">
        <v>418</v>
      </c>
      <c r="AU1878" s="25" t="s">
        <v>89</v>
      </c>
      <c r="AY1878" s="25" t="s">
        <v>183</v>
      </c>
      <c r="BE1878" s="215">
        <f>IF(N1878="základní",J1878,0)</f>
        <v>0</v>
      </c>
      <c r="BF1878" s="215">
        <f>IF(N1878="snížená",J1878,0)</f>
        <v>0</v>
      </c>
      <c r="BG1878" s="215">
        <f>IF(N1878="zákl. přenesená",J1878,0)</f>
        <v>0</v>
      </c>
      <c r="BH1878" s="215">
        <f>IF(N1878="sníž. přenesená",J1878,0)</f>
        <v>0</v>
      </c>
      <c r="BI1878" s="215">
        <f>IF(N1878="nulová",J1878,0)</f>
        <v>0</v>
      </c>
      <c r="BJ1878" s="25" t="s">
        <v>85</v>
      </c>
      <c r="BK1878" s="215">
        <f>ROUND(I1878*H1878,2)</f>
        <v>0</v>
      </c>
      <c r="BL1878" s="25" t="s">
        <v>282</v>
      </c>
      <c r="BM1878" s="25" t="s">
        <v>2665</v>
      </c>
    </row>
    <row r="1879" spans="2:65" s="1" customFormat="1" ht="38.25" customHeight="1">
      <c r="B1879" s="43"/>
      <c r="C1879" s="265" t="s">
        <v>2666</v>
      </c>
      <c r="D1879" s="265" t="s">
        <v>418</v>
      </c>
      <c r="E1879" s="266" t="s">
        <v>2667</v>
      </c>
      <c r="F1879" s="267" t="s">
        <v>2668</v>
      </c>
      <c r="G1879" s="268" t="s">
        <v>344</v>
      </c>
      <c r="H1879" s="269">
        <v>3</v>
      </c>
      <c r="I1879" s="270"/>
      <c r="J1879" s="271">
        <f>ROUND(I1879*H1879,2)</f>
        <v>0</v>
      </c>
      <c r="K1879" s="267" t="s">
        <v>34</v>
      </c>
      <c r="L1879" s="272"/>
      <c r="M1879" s="273" t="s">
        <v>34</v>
      </c>
      <c r="N1879" s="274" t="s">
        <v>49</v>
      </c>
      <c r="O1879" s="44"/>
      <c r="P1879" s="213">
        <f>O1879*H1879</f>
        <v>0</v>
      </c>
      <c r="Q1879" s="213">
        <v>0</v>
      </c>
      <c r="R1879" s="213">
        <f>Q1879*H1879</f>
        <v>0</v>
      </c>
      <c r="S1879" s="213">
        <v>0</v>
      </c>
      <c r="T1879" s="214">
        <f>S1879*H1879</f>
        <v>0</v>
      </c>
      <c r="AR1879" s="25" t="s">
        <v>388</v>
      </c>
      <c r="AT1879" s="25" t="s">
        <v>418</v>
      </c>
      <c r="AU1879" s="25" t="s">
        <v>89</v>
      </c>
      <c r="AY1879" s="25" t="s">
        <v>183</v>
      </c>
      <c r="BE1879" s="215">
        <f>IF(N1879="základní",J1879,0)</f>
        <v>0</v>
      </c>
      <c r="BF1879" s="215">
        <f>IF(N1879="snížená",J1879,0)</f>
        <v>0</v>
      </c>
      <c r="BG1879" s="215">
        <f>IF(N1879="zákl. přenesená",J1879,0)</f>
        <v>0</v>
      </c>
      <c r="BH1879" s="215">
        <f>IF(N1879="sníž. přenesená",J1879,0)</f>
        <v>0</v>
      </c>
      <c r="BI1879" s="215">
        <f>IF(N1879="nulová",J1879,0)</f>
        <v>0</v>
      </c>
      <c r="BJ1879" s="25" t="s">
        <v>85</v>
      </c>
      <c r="BK1879" s="215">
        <f>ROUND(I1879*H1879,2)</f>
        <v>0</v>
      </c>
      <c r="BL1879" s="25" t="s">
        <v>282</v>
      </c>
      <c r="BM1879" s="25" t="s">
        <v>2669</v>
      </c>
    </row>
    <row r="1880" spans="2:65" s="1" customFormat="1" ht="38.25" customHeight="1">
      <c r="B1880" s="43"/>
      <c r="C1880" s="265" t="s">
        <v>2670</v>
      </c>
      <c r="D1880" s="265" t="s">
        <v>418</v>
      </c>
      <c r="E1880" s="266" t="s">
        <v>2671</v>
      </c>
      <c r="F1880" s="267" t="s">
        <v>2672</v>
      </c>
      <c r="G1880" s="268" t="s">
        <v>344</v>
      </c>
      <c r="H1880" s="269">
        <v>4</v>
      </c>
      <c r="I1880" s="270"/>
      <c r="J1880" s="271">
        <f>ROUND(I1880*H1880,2)</f>
        <v>0</v>
      </c>
      <c r="K1880" s="267" t="s">
        <v>34</v>
      </c>
      <c r="L1880" s="272"/>
      <c r="M1880" s="273" t="s">
        <v>34</v>
      </c>
      <c r="N1880" s="274" t="s">
        <v>49</v>
      </c>
      <c r="O1880" s="44"/>
      <c r="P1880" s="213">
        <f>O1880*H1880</f>
        <v>0</v>
      </c>
      <c r="Q1880" s="213">
        <v>0</v>
      </c>
      <c r="R1880" s="213">
        <f>Q1880*H1880</f>
        <v>0</v>
      </c>
      <c r="S1880" s="213">
        <v>0</v>
      </c>
      <c r="T1880" s="214">
        <f>S1880*H1880</f>
        <v>0</v>
      </c>
      <c r="AR1880" s="25" t="s">
        <v>388</v>
      </c>
      <c r="AT1880" s="25" t="s">
        <v>418</v>
      </c>
      <c r="AU1880" s="25" t="s">
        <v>89</v>
      </c>
      <c r="AY1880" s="25" t="s">
        <v>183</v>
      </c>
      <c r="BE1880" s="215">
        <f>IF(N1880="základní",J1880,0)</f>
        <v>0</v>
      </c>
      <c r="BF1880" s="215">
        <f>IF(N1880="snížená",J1880,0)</f>
        <v>0</v>
      </c>
      <c r="BG1880" s="215">
        <f>IF(N1880="zákl. přenesená",J1880,0)</f>
        <v>0</v>
      </c>
      <c r="BH1880" s="215">
        <f>IF(N1880="sníž. přenesená",J1880,0)</f>
        <v>0</v>
      </c>
      <c r="BI1880" s="215">
        <f>IF(N1880="nulová",J1880,0)</f>
        <v>0</v>
      </c>
      <c r="BJ1880" s="25" t="s">
        <v>85</v>
      </c>
      <c r="BK1880" s="215">
        <f>ROUND(I1880*H1880,2)</f>
        <v>0</v>
      </c>
      <c r="BL1880" s="25" t="s">
        <v>282</v>
      </c>
      <c r="BM1880" s="25" t="s">
        <v>2673</v>
      </c>
    </row>
    <row r="1881" spans="2:65" s="1" customFormat="1" ht="38.25" customHeight="1">
      <c r="B1881" s="43"/>
      <c r="C1881" s="204" t="s">
        <v>2674</v>
      </c>
      <c r="D1881" s="204" t="s">
        <v>185</v>
      </c>
      <c r="E1881" s="205" t="s">
        <v>2675</v>
      </c>
      <c r="F1881" s="206" t="s">
        <v>2676</v>
      </c>
      <c r="G1881" s="207" t="s">
        <v>344</v>
      </c>
      <c r="H1881" s="208">
        <v>1</v>
      </c>
      <c r="I1881" s="209"/>
      <c r="J1881" s="210">
        <f>ROUND(I1881*H1881,2)</f>
        <v>0</v>
      </c>
      <c r="K1881" s="206" t="s">
        <v>34</v>
      </c>
      <c r="L1881" s="63"/>
      <c r="M1881" s="211" t="s">
        <v>34</v>
      </c>
      <c r="N1881" s="212" t="s">
        <v>49</v>
      </c>
      <c r="O1881" s="44"/>
      <c r="P1881" s="213">
        <f>O1881*H1881</f>
        <v>0</v>
      </c>
      <c r="Q1881" s="213">
        <v>0</v>
      </c>
      <c r="R1881" s="213">
        <f>Q1881*H1881</f>
        <v>0</v>
      </c>
      <c r="S1881" s="213">
        <v>0</v>
      </c>
      <c r="T1881" s="214">
        <f>S1881*H1881</f>
        <v>0</v>
      </c>
      <c r="AR1881" s="25" t="s">
        <v>282</v>
      </c>
      <c r="AT1881" s="25" t="s">
        <v>185</v>
      </c>
      <c r="AU1881" s="25" t="s">
        <v>89</v>
      </c>
      <c r="AY1881" s="25" t="s">
        <v>183</v>
      </c>
      <c r="BE1881" s="215">
        <f>IF(N1881="základní",J1881,0)</f>
        <v>0</v>
      </c>
      <c r="BF1881" s="215">
        <f>IF(N1881="snížená",J1881,0)</f>
        <v>0</v>
      </c>
      <c r="BG1881" s="215">
        <f>IF(N1881="zákl. přenesená",J1881,0)</f>
        <v>0</v>
      </c>
      <c r="BH1881" s="215">
        <f>IF(N1881="sníž. přenesená",J1881,0)</f>
        <v>0</v>
      </c>
      <c r="BI1881" s="215">
        <f>IF(N1881="nulová",J1881,0)</f>
        <v>0</v>
      </c>
      <c r="BJ1881" s="25" t="s">
        <v>85</v>
      </c>
      <c r="BK1881" s="215">
        <f>ROUND(I1881*H1881,2)</f>
        <v>0</v>
      </c>
      <c r="BL1881" s="25" t="s">
        <v>282</v>
      </c>
      <c r="BM1881" s="25" t="s">
        <v>2677</v>
      </c>
    </row>
    <row r="1882" spans="2:65" s="1" customFormat="1" ht="38.25" customHeight="1">
      <c r="B1882" s="43"/>
      <c r="C1882" s="204" t="s">
        <v>2678</v>
      </c>
      <c r="D1882" s="204" t="s">
        <v>185</v>
      </c>
      <c r="E1882" s="205" t="s">
        <v>2679</v>
      </c>
      <c r="F1882" s="206" t="s">
        <v>2680</v>
      </c>
      <c r="G1882" s="207" t="s">
        <v>1510</v>
      </c>
      <c r="H1882" s="279"/>
      <c r="I1882" s="381">
        <f>SUM(J1867:J1881)/100</f>
        <v>0</v>
      </c>
      <c r="J1882" s="210">
        <f>ROUND(I1882*H1882,2)</f>
        <v>0</v>
      </c>
      <c r="K1882" s="206" t="s">
        <v>189</v>
      </c>
      <c r="L1882" s="63"/>
      <c r="M1882" s="211" t="s">
        <v>34</v>
      </c>
      <c r="N1882" s="212" t="s">
        <v>49</v>
      </c>
      <c r="O1882" s="44"/>
      <c r="P1882" s="213">
        <f>O1882*H1882</f>
        <v>0</v>
      </c>
      <c r="Q1882" s="213">
        <v>0</v>
      </c>
      <c r="R1882" s="213">
        <f>Q1882*H1882</f>
        <v>0</v>
      </c>
      <c r="S1882" s="213">
        <v>0</v>
      </c>
      <c r="T1882" s="214">
        <f>S1882*H1882</f>
        <v>0</v>
      </c>
      <c r="AR1882" s="25" t="s">
        <v>282</v>
      </c>
      <c r="AT1882" s="25" t="s">
        <v>185</v>
      </c>
      <c r="AU1882" s="25" t="s">
        <v>89</v>
      </c>
      <c r="AY1882" s="25" t="s">
        <v>183</v>
      </c>
      <c r="BE1882" s="215">
        <f>IF(N1882="základní",J1882,0)</f>
        <v>0</v>
      </c>
      <c r="BF1882" s="215">
        <f>IF(N1882="snížená",J1882,0)</f>
        <v>0</v>
      </c>
      <c r="BG1882" s="215">
        <f>IF(N1882="zákl. přenesená",J1882,0)</f>
        <v>0</v>
      </c>
      <c r="BH1882" s="215">
        <f>IF(N1882="sníž. přenesená",J1882,0)</f>
        <v>0</v>
      </c>
      <c r="BI1882" s="215">
        <f>IF(N1882="nulová",J1882,0)</f>
        <v>0</v>
      </c>
      <c r="BJ1882" s="25" t="s">
        <v>85</v>
      </c>
      <c r="BK1882" s="215">
        <f>ROUND(I1882*H1882,2)</f>
        <v>0</v>
      </c>
      <c r="BL1882" s="25" t="s">
        <v>282</v>
      </c>
      <c r="BM1882" s="25" t="s">
        <v>2681</v>
      </c>
    </row>
    <row r="1883" spans="2:63" s="11" customFormat="1" ht="37.35" customHeight="1">
      <c r="B1883" s="187"/>
      <c r="C1883" s="188"/>
      <c r="D1883" s="189" t="s">
        <v>77</v>
      </c>
      <c r="E1883" s="190" t="s">
        <v>418</v>
      </c>
      <c r="F1883" s="190" t="s">
        <v>2682</v>
      </c>
      <c r="G1883" s="188"/>
      <c r="H1883" s="188"/>
      <c r="I1883" s="191"/>
      <c r="J1883" s="192">
        <f>BK1883</f>
        <v>0</v>
      </c>
      <c r="K1883" s="188"/>
      <c r="L1883" s="193"/>
      <c r="M1883" s="194"/>
      <c r="N1883" s="195"/>
      <c r="O1883" s="195"/>
      <c r="P1883" s="196">
        <f>P1884</f>
        <v>0</v>
      </c>
      <c r="Q1883" s="195"/>
      <c r="R1883" s="196">
        <f>R1884</f>
        <v>0</v>
      </c>
      <c r="S1883" s="195"/>
      <c r="T1883" s="197">
        <f>T1884</f>
        <v>0</v>
      </c>
      <c r="AR1883" s="198" t="s">
        <v>196</v>
      </c>
      <c r="AT1883" s="199" t="s">
        <v>77</v>
      </c>
      <c r="AU1883" s="199" t="s">
        <v>78</v>
      </c>
      <c r="AY1883" s="198" t="s">
        <v>183</v>
      </c>
      <c r="BK1883" s="200">
        <f>BK1884</f>
        <v>0</v>
      </c>
    </row>
    <row r="1884" spans="2:63" s="11" customFormat="1" ht="19.9" customHeight="1">
      <c r="B1884" s="187"/>
      <c r="C1884" s="188"/>
      <c r="D1884" s="201" t="s">
        <v>77</v>
      </c>
      <c r="E1884" s="202" t="s">
        <v>2683</v>
      </c>
      <c r="F1884" s="202" t="s">
        <v>2684</v>
      </c>
      <c r="G1884" s="188"/>
      <c r="H1884" s="188"/>
      <c r="I1884" s="191"/>
      <c r="J1884" s="203">
        <f>BK1884</f>
        <v>0</v>
      </c>
      <c r="K1884" s="188"/>
      <c r="L1884" s="193"/>
      <c r="M1884" s="194"/>
      <c r="N1884" s="195"/>
      <c r="O1884" s="195"/>
      <c r="P1884" s="196">
        <f>SUM(P1885:P1887)</f>
        <v>0</v>
      </c>
      <c r="Q1884" s="195"/>
      <c r="R1884" s="196">
        <f>SUM(R1885:R1887)</f>
        <v>0</v>
      </c>
      <c r="S1884" s="195"/>
      <c r="T1884" s="197">
        <f>SUM(T1885:T1887)</f>
        <v>0</v>
      </c>
      <c r="AR1884" s="198" t="s">
        <v>196</v>
      </c>
      <c r="AT1884" s="199" t="s">
        <v>77</v>
      </c>
      <c r="AU1884" s="199" t="s">
        <v>85</v>
      </c>
      <c r="AY1884" s="198" t="s">
        <v>183</v>
      </c>
      <c r="BK1884" s="200">
        <f>SUM(BK1885:BK1887)</f>
        <v>0</v>
      </c>
    </row>
    <row r="1885" spans="2:65" s="1" customFormat="1" ht="216.75" customHeight="1">
      <c r="B1885" s="43"/>
      <c r="C1885" s="204" t="s">
        <v>2685</v>
      </c>
      <c r="D1885" s="204" t="s">
        <v>185</v>
      </c>
      <c r="E1885" s="205" t="s">
        <v>2686</v>
      </c>
      <c r="F1885" s="206" t="s">
        <v>2687</v>
      </c>
      <c r="G1885" s="207" t="s">
        <v>1792</v>
      </c>
      <c r="H1885" s="208">
        <v>1</v>
      </c>
      <c r="I1885" s="209"/>
      <c r="J1885" s="210">
        <f>ROUND(I1885*H1885,2)</f>
        <v>0</v>
      </c>
      <c r="K1885" s="206" t="s">
        <v>34</v>
      </c>
      <c r="L1885" s="63"/>
      <c r="M1885" s="211" t="s">
        <v>34</v>
      </c>
      <c r="N1885" s="212" t="s">
        <v>49</v>
      </c>
      <c r="O1885" s="44"/>
      <c r="P1885" s="213">
        <f>O1885*H1885</f>
        <v>0</v>
      </c>
      <c r="Q1885" s="213">
        <v>0</v>
      </c>
      <c r="R1885" s="213">
        <f>Q1885*H1885</f>
        <v>0</v>
      </c>
      <c r="S1885" s="213">
        <v>0</v>
      </c>
      <c r="T1885" s="214">
        <f>S1885*H1885</f>
        <v>0</v>
      </c>
      <c r="AR1885" s="25" t="s">
        <v>592</v>
      </c>
      <c r="AT1885" s="25" t="s">
        <v>185</v>
      </c>
      <c r="AU1885" s="25" t="s">
        <v>89</v>
      </c>
      <c r="AY1885" s="25" t="s">
        <v>183</v>
      </c>
      <c r="BE1885" s="215">
        <f>IF(N1885="základní",J1885,0)</f>
        <v>0</v>
      </c>
      <c r="BF1885" s="215">
        <f>IF(N1885="snížená",J1885,0)</f>
        <v>0</v>
      </c>
      <c r="BG1885" s="215">
        <f>IF(N1885="zákl. přenesená",J1885,0)</f>
        <v>0</v>
      </c>
      <c r="BH1885" s="215">
        <f>IF(N1885="sníž. přenesená",J1885,0)</f>
        <v>0</v>
      </c>
      <c r="BI1885" s="215">
        <f>IF(N1885="nulová",J1885,0)</f>
        <v>0</v>
      </c>
      <c r="BJ1885" s="25" t="s">
        <v>85</v>
      </c>
      <c r="BK1885" s="215">
        <f>ROUND(I1885*H1885,2)</f>
        <v>0</v>
      </c>
      <c r="BL1885" s="25" t="s">
        <v>592</v>
      </c>
      <c r="BM1885" s="25" t="s">
        <v>2688</v>
      </c>
    </row>
    <row r="1886" spans="2:51" s="13" customFormat="1" ht="13.5">
      <c r="B1886" s="228"/>
      <c r="C1886" s="229"/>
      <c r="D1886" s="218" t="s">
        <v>192</v>
      </c>
      <c r="E1886" s="230" t="s">
        <v>34</v>
      </c>
      <c r="F1886" s="231" t="s">
        <v>85</v>
      </c>
      <c r="G1886" s="229"/>
      <c r="H1886" s="232">
        <v>1</v>
      </c>
      <c r="I1886" s="233"/>
      <c r="J1886" s="229"/>
      <c r="K1886" s="229"/>
      <c r="L1886" s="234"/>
      <c r="M1886" s="235"/>
      <c r="N1886" s="236"/>
      <c r="O1886" s="236"/>
      <c r="P1886" s="236"/>
      <c r="Q1886" s="236"/>
      <c r="R1886" s="236"/>
      <c r="S1886" s="236"/>
      <c r="T1886" s="237"/>
      <c r="AT1886" s="238" t="s">
        <v>192</v>
      </c>
      <c r="AU1886" s="238" t="s">
        <v>89</v>
      </c>
      <c r="AV1886" s="13" t="s">
        <v>89</v>
      </c>
      <c r="AW1886" s="13" t="s">
        <v>41</v>
      </c>
      <c r="AX1886" s="13" t="s">
        <v>78</v>
      </c>
      <c r="AY1886" s="238" t="s">
        <v>183</v>
      </c>
    </row>
    <row r="1887" spans="2:51" s="14" customFormat="1" ht="13.5">
      <c r="B1887" s="239"/>
      <c r="C1887" s="240"/>
      <c r="D1887" s="218" t="s">
        <v>192</v>
      </c>
      <c r="E1887" s="241" t="s">
        <v>34</v>
      </c>
      <c r="F1887" s="242" t="s">
        <v>195</v>
      </c>
      <c r="G1887" s="240"/>
      <c r="H1887" s="243">
        <v>1</v>
      </c>
      <c r="I1887" s="244"/>
      <c r="J1887" s="240"/>
      <c r="K1887" s="240"/>
      <c r="L1887" s="245"/>
      <c r="M1887" s="246"/>
      <c r="N1887" s="247"/>
      <c r="O1887" s="247"/>
      <c r="P1887" s="247"/>
      <c r="Q1887" s="247"/>
      <c r="R1887" s="247"/>
      <c r="S1887" s="247"/>
      <c r="T1887" s="248"/>
      <c r="AT1887" s="249" t="s">
        <v>192</v>
      </c>
      <c r="AU1887" s="249" t="s">
        <v>89</v>
      </c>
      <c r="AV1887" s="14" t="s">
        <v>196</v>
      </c>
      <c r="AW1887" s="14" t="s">
        <v>41</v>
      </c>
      <c r="AX1887" s="14" t="s">
        <v>85</v>
      </c>
      <c r="AY1887" s="249" t="s">
        <v>183</v>
      </c>
    </row>
    <row r="1888" spans="2:63" s="11" customFormat="1" ht="37.35" customHeight="1">
      <c r="B1888" s="187"/>
      <c r="C1888" s="188"/>
      <c r="D1888" s="201" t="s">
        <v>77</v>
      </c>
      <c r="E1888" s="286" t="s">
        <v>2689</v>
      </c>
      <c r="F1888" s="286" t="s">
        <v>2690</v>
      </c>
      <c r="G1888" s="188"/>
      <c r="H1888" s="188"/>
      <c r="I1888" s="191"/>
      <c r="J1888" s="287">
        <f>BK1888</f>
        <v>0</v>
      </c>
      <c r="K1888" s="188"/>
      <c r="L1888" s="193"/>
      <c r="M1888" s="194"/>
      <c r="N1888" s="195"/>
      <c r="O1888" s="195"/>
      <c r="P1888" s="196">
        <f>SUM(P1889:P1927)</f>
        <v>0</v>
      </c>
      <c r="Q1888" s="195"/>
      <c r="R1888" s="196">
        <f>SUM(R1889:R1927)</f>
        <v>0</v>
      </c>
      <c r="S1888" s="195"/>
      <c r="T1888" s="197">
        <f>SUM(T1889:T1927)</f>
        <v>0</v>
      </c>
      <c r="AR1888" s="198" t="s">
        <v>190</v>
      </c>
      <c r="AT1888" s="199" t="s">
        <v>77</v>
      </c>
      <c r="AU1888" s="199" t="s">
        <v>78</v>
      </c>
      <c r="AY1888" s="198" t="s">
        <v>183</v>
      </c>
      <c r="BK1888" s="200">
        <f>SUM(BK1889:BK1927)</f>
        <v>0</v>
      </c>
    </row>
    <row r="1889" spans="2:65" s="1" customFormat="1" ht="16.5" customHeight="1">
      <c r="B1889" s="43"/>
      <c r="C1889" s="204" t="s">
        <v>2691</v>
      </c>
      <c r="D1889" s="204" t="s">
        <v>185</v>
      </c>
      <c r="E1889" s="205" t="s">
        <v>2692</v>
      </c>
      <c r="F1889" s="206" t="s">
        <v>2693</v>
      </c>
      <c r="G1889" s="207" t="s">
        <v>465</v>
      </c>
      <c r="H1889" s="208">
        <v>36</v>
      </c>
      <c r="I1889" s="209"/>
      <c r="J1889" s="210">
        <f>ROUND(I1889*H1889,2)</f>
        <v>0</v>
      </c>
      <c r="K1889" s="206" t="s">
        <v>34</v>
      </c>
      <c r="L1889" s="63"/>
      <c r="M1889" s="211" t="s">
        <v>34</v>
      </c>
      <c r="N1889" s="212" t="s">
        <v>49</v>
      </c>
      <c r="O1889" s="44"/>
      <c r="P1889" s="213">
        <f>O1889*H1889</f>
        <v>0</v>
      </c>
      <c r="Q1889" s="213">
        <v>0</v>
      </c>
      <c r="R1889" s="213">
        <f>Q1889*H1889</f>
        <v>0</v>
      </c>
      <c r="S1889" s="213">
        <v>0</v>
      </c>
      <c r="T1889" s="214">
        <f>S1889*H1889</f>
        <v>0</v>
      </c>
      <c r="AR1889" s="25" t="s">
        <v>1802</v>
      </c>
      <c r="AT1889" s="25" t="s">
        <v>185</v>
      </c>
      <c r="AU1889" s="25" t="s">
        <v>85</v>
      </c>
      <c r="AY1889" s="25" t="s">
        <v>183</v>
      </c>
      <c r="BE1889" s="215">
        <f>IF(N1889="základní",J1889,0)</f>
        <v>0</v>
      </c>
      <c r="BF1889" s="215">
        <f>IF(N1889="snížená",J1889,0)</f>
        <v>0</v>
      </c>
      <c r="BG1889" s="215">
        <f>IF(N1889="zákl. přenesená",J1889,0)</f>
        <v>0</v>
      </c>
      <c r="BH1889" s="215">
        <f>IF(N1889="sníž. přenesená",J1889,0)</f>
        <v>0</v>
      </c>
      <c r="BI1889" s="215">
        <f>IF(N1889="nulová",J1889,0)</f>
        <v>0</v>
      </c>
      <c r="BJ1889" s="25" t="s">
        <v>85</v>
      </c>
      <c r="BK1889" s="215">
        <f>ROUND(I1889*H1889,2)</f>
        <v>0</v>
      </c>
      <c r="BL1889" s="25" t="s">
        <v>1802</v>
      </c>
      <c r="BM1889" s="25" t="s">
        <v>2694</v>
      </c>
    </row>
    <row r="1890" spans="2:51" s="13" customFormat="1" ht="13.5">
      <c r="B1890" s="228"/>
      <c r="C1890" s="229"/>
      <c r="D1890" s="218" t="s">
        <v>192</v>
      </c>
      <c r="E1890" s="230" t="s">
        <v>34</v>
      </c>
      <c r="F1890" s="231" t="s">
        <v>2695</v>
      </c>
      <c r="G1890" s="229"/>
      <c r="H1890" s="232">
        <v>36</v>
      </c>
      <c r="I1890" s="233"/>
      <c r="J1890" s="229"/>
      <c r="K1890" s="229"/>
      <c r="L1890" s="234"/>
      <c r="M1890" s="235"/>
      <c r="N1890" s="236"/>
      <c r="O1890" s="236"/>
      <c r="P1890" s="236"/>
      <c r="Q1890" s="236"/>
      <c r="R1890" s="236"/>
      <c r="S1890" s="236"/>
      <c r="T1890" s="237"/>
      <c r="AT1890" s="238" t="s">
        <v>192</v>
      </c>
      <c r="AU1890" s="238" t="s">
        <v>85</v>
      </c>
      <c r="AV1890" s="13" t="s">
        <v>89</v>
      </c>
      <c r="AW1890" s="13" t="s">
        <v>41</v>
      </c>
      <c r="AX1890" s="13" t="s">
        <v>78</v>
      </c>
      <c r="AY1890" s="238" t="s">
        <v>183</v>
      </c>
    </row>
    <row r="1891" spans="2:51" s="14" customFormat="1" ht="13.5">
      <c r="B1891" s="239"/>
      <c r="C1891" s="240"/>
      <c r="D1891" s="252" t="s">
        <v>192</v>
      </c>
      <c r="E1891" s="262" t="s">
        <v>34</v>
      </c>
      <c r="F1891" s="263" t="s">
        <v>195</v>
      </c>
      <c r="G1891" s="240"/>
      <c r="H1891" s="264">
        <v>36</v>
      </c>
      <c r="I1891" s="244"/>
      <c r="J1891" s="240"/>
      <c r="K1891" s="240"/>
      <c r="L1891" s="245"/>
      <c r="M1891" s="246"/>
      <c r="N1891" s="247"/>
      <c r="O1891" s="247"/>
      <c r="P1891" s="247"/>
      <c r="Q1891" s="247"/>
      <c r="R1891" s="247"/>
      <c r="S1891" s="247"/>
      <c r="T1891" s="248"/>
      <c r="AT1891" s="249" t="s">
        <v>192</v>
      </c>
      <c r="AU1891" s="249" t="s">
        <v>85</v>
      </c>
      <c r="AV1891" s="14" t="s">
        <v>196</v>
      </c>
      <c r="AW1891" s="14" t="s">
        <v>41</v>
      </c>
      <c r="AX1891" s="14" t="s">
        <v>85</v>
      </c>
      <c r="AY1891" s="249" t="s">
        <v>183</v>
      </c>
    </row>
    <row r="1892" spans="2:65" s="1" customFormat="1" ht="25.5" customHeight="1">
      <c r="B1892" s="43"/>
      <c r="C1892" s="204" t="s">
        <v>2696</v>
      </c>
      <c r="D1892" s="204" t="s">
        <v>185</v>
      </c>
      <c r="E1892" s="205" t="s">
        <v>2697</v>
      </c>
      <c r="F1892" s="206" t="s">
        <v>2698</v>
      </c>
      <c r="G1892" s="207" t="s">
        <v>465</v>
      </c>
      <c r="H1892" s="208">
        <v>207</v>
      </c>
      <c r="I1892" s="209"/>
      <c r="J1892" s="210">
        <f>ROUND(I1892*H1892,2)</f>
        <v>0</v>
      </c>
      <c r="K1892" s="206" t="s">
        <v>34</v>
      </c>
      <c r="L1892" s="63"/>
      <c r="M1892" s="211" t="s">
        <v>34</v>
      </c>
      <c r="N1892" s="212" t="s">
        <v>49</v>
      </c>
      <c r="O1892" s="44"/>
      <c r="P1892" s="213">
        <f>O1892*H1892</f>
        <v>0</v>
      </c>
      <c r="Q1892" s="213">
        <v>0</v>
      </c>
      <c r="R1892" s="213">
        <f>Q1892*H1892</f>
        <v>0</v>
      </c>
      <c r="S1892" s="213">
        <v>0</v>
      </c>
      <c r="T1892" s="214">
        <f>S1892*H1892</f>
        <v>0</v>
      </c>
      <c r="AR1892" s="25" t="s">
        <v>1802</v>
      </c>
      <c r="AT1892" s="25" t="s">
        <v>185</v>
      </c>
      <c r="AU1892" s="25" t="s">
        <v>85</v>
      </c>
      <c r="AY1892" s="25" t="s">
        <v>183</v>
      </c>
      <c r="BE1892" s="215">
        <f>IF(N1892="základní",J1892,0)</f>
        <v>0</v>
      </c>
      <c r="BF1892" s="215">
        <f>IF(N1892="snížená",J1892,0)</f>
        <v>0</v>
      </c>
      <c r="BG1892" s="215">
        <f>IF(N1892="zákl. přenesená",J1892,0)</f>
        <v>0</v>
      </c>
      <c r="BH1892" s="215">
        <f>IF(N1892="sníž. přenesená",J1892,0)</f>
        <v>0</v>
      </c>
      <c r="BI1892" s="215">
        <f>IF(N1892="nulová",J1892,0)</f>
        <v>0</v>
      </c>
      <c r="BJ1892" s="25" t="s">
        <v>85</v>
      </c>
      <c r="BK1892" s="215">
        <f>ROUND(I1892*H1892,2)</f>
        <v>0</v>
      </c>
      <c r="BL1892" s="25" t="s">
        <v>1802</v>
      </c>
      <c r="BM1892" s="25" t="s">
        <v>2699</v>
      </c>
    </row>
    <row r="1893" spans="2:51" s="13" customFormat="1" ht="13.5">
      <c r="B1893" s="228"/>
      <c r="C1893" s="229"/>
      <c r="D1893" s="218" t="s">
        <v>192</v>
      </c>
      <c r="E1893" s="230" t="s">
        <v>34</v>
      </c>
      <c r="F1893" s="231" t="s">
        <v>2700</v>
      </c>
      <c r="G1893" s="229"/>
      <c r="H1893" s="232">
        <v>207</v>
      </c>
      <c r="I1893" s="233"/>
      <c r="J1893" s="229"/>
      <c r="K1893" s="229"/>
      <c r="L1893" s="234"/>
      <c r="M1893" s="235"/>
      <c r="N1893" s="236"/>
      <c r="O1893" s="236"/>
      <c r="P1893" s="236"/>
      <c r="Q1893" s="236"/>
      <c r="R1893" s="236"/>
      <c r="S1893" s="236"/>
      <c r="T1893" s="237"/>
      <c r="AT1893" s="238" t="s">
        <v>192</v>
      </c>
      <c r="AU1893" s="238" t="s">
        <v>85</v>
      </c>
      <c r="AV1893" s="13" t="s">
        <v>89</v>
      </c>
      <c r="AW1893" s="13" t="s">
        <v>41</v>
      </c>
      <c r="AX1893" s="13" t="s">
        <v>78</v>
      </c>
      <c r="AY1893" s="238" t="s">
        <v>183</v>
      </c>
    </row>
    <row r="1894" spans="2:51" s="14" customFormat="1" ht="13.5">
      <c r="B1894" s="239"/>
      <c r="C1894" s="240"/>
      <c r="D1894" s="252" t="s">
        <v>192</v>
      </c>
      <c r="E1894" s="262" t="s">
        <v>34</v>
      </c>
      <c r="F1894" s="263" t="s">
        <v>195</v>
      </c>
      <c r="G1894" s="240"/>
      <c r="H1894" s="264">
        <v>207</v>
      </c>
      <c r="I1894" s="244"/>
      <c r="J1894" s="240"/>
      <c r="K1894" s="240"/>
      <c r="L1894" s="245"/>
      <c r="M1894" s="246"/>
      <c r="N1894" s="247"/>
      <c r="O1894" s="247"/>
      <c r="P1894" s="247"/>
      <c r="Q1894" s="247"/>
      <c r="R1894" s="247"/>
      <c r="S1894" s="247"/>
      <c r="T1894" s="248"/>
      <c r="AT1894" s="249" t="s">
        <v>192</v>
      </c>
      <c r="AU1894" s="249" t="s">
        <v>85</v>
      </c>
      <c r="AV1894" s="14" t="s">
        <v>196</v>
      </c>
      <c r="AW1894" s="14" t="s">
        <v>41</v>
      </c>
      <c r="AX1894" s="14" t="s">
        <v>85</v>
      </c>
      <c r="AY1894" s="249" t="s">
        <v>183</v>
      </c>
    </row>
    <row r="1895" spans="2:65" s="1" customFormat="1" ht="25.5" customHeight="1">
      <c r="B1895" s="43"/>
      <c r="C1895" s="204" t="s">
        <v>2701</v>
      </c>
      <c r="D1895" s="204" t="s">
        <v>185</v>
      </c>
      <c r="E1895" s="205" t="s">
        <v>2702</v>
      </c>
      <c r="F1895" s="206" t="s">
        <v>2703</v>
      </c>
      <c r="G1895" s="207" t="s">
        <v>465</v>
      </c>
      <c r="H1895" s="208">
        <v>29</v>
      </c>
      <c r="I1895" s="209"/>
      <c r="J1895" s="210">
        <f>ROUND(I1895*H1895,2)</f>
        <v>0</v>
      </c>
      <c r="K1895" s="206" t="s">
        <v>34</v>
      </c>
      <c r="L1895" s="63"/>
      <c r="M1895" s="211" t="s">
        <v>34</v>
      </c>
      <c r="N1895" s="212" t="s">
        <v>49</v>
      </c>
      <c r="O1895" s="44"/>
      <c r="P1895" s="213">
        <f>O1895*H1895</f>
        <v>0</v>
      </c>
      <c r="Q1895" s="213">
        <v>0</v>
      </c>
      <c r="R1895" s="213">
        <f>Q1895*H1895</f>
        <v>0</v>
      </c>
      <c r="S1895" s="213">
        <v>0</v>
      </c>
      <c r="T1895" s="214">
        <f>S1895*H1895</f>
        <v>0</v>
      </c>
      <c r="AR1895" s="25" t="s">
        <v>1802</v>
      </c>
      <c r="AT1895" s="25" t="s">
        <v>185</v>
      </c>
      <c r="AU1895" s="25" t="s">
        <v>85</v>
      </c>
      <c r="AY1895" s="25" t="s">
        <v>183</v>
      </c>
      <c r="BE1895" s="215">
        <f>IF(N1895="základní",J1895,0)</f>
        <v>0</v>
      </c>
      <c r="BF1895" s="215">
        <f>IF(N1895="snížená",J1895,0)</f>
        <v>0</v>
      </c>
      <c r="BG1895" s="215">
        <f>IF(N1895="zákl. přenesená",J1895,0)</f>
        <v>0</v>
      </c>
      <c r="BH1895" s="215">
        <f>IF(N1895="sníž. přenesená",J1895,0)</f>
        <v>0</v>
      </c>
      <c r="BI1895" s="215">
        <f>IF(N1895="nulová",J1895,0)</f>
        <v>0</v>
      </c>
      <c r="BJ1895" s="25" t="s">
        <v>85</v>
      </c>
      <c r="BK1895" s="215">
        <f>ROUND(I1895*H1895,2)</f>
        <v>0</v>
      </c>
      <c r="BL1895" s="25" t="s">
        <v>1802</v>
      </c>
      <c r="BM1895" s="25" t="s">
        <v>2704</v>
      </c>
    </row>
    <row r="1896" spans="2:51" s="13" customFormat="1" ht="13.5">
      <c r="B1896" s="228"/>
      <c r="C1896" s="229"/>
      <c r="D1896" s="218" t="s">
        <v>192</v>
      </c>
      <c r="E1896" s="230" t="s">
        <v>34</v>
      </c>
      <c r="F1896" s="231" t="s">
        <v>2705</v>
      </c>
      <c r="G1896" s="229"/>
      <c r="H1896" s="232">
        <v>29</v>
      </c>
      <c r="I1896" s="233"/>
      <c r="J1896" s="229"/>
      <c r="K1896" s="229"/>
      <c r="L1896" s="234"/>
      <c r="M1896" s="235"/>
      <c r="N1896" s="236"/>
      <c r="O1896" s="236"/>
      <c r="P1896" s="236"/>
      <c r="Q1896" s="236"/>
      <c r="R1896" s="236"/>
      <c r="S1896" s="236"/>
      <c r="T1896" s="237"/>
      <c r="AT1896" s="238" t="s">
        <v>192</v>
      </c>
      <c r="AU1896" s="238" t="s">
        <v>85</v>
      </c>
      <c r="AV1896" s="13" t="s">
        <v>89</v>
      </c>
      <c r="AW1896" s="13" t="s">
        <v>41</v>
      </c>
      <c r="AX1896" s="13" t="s">
        <v>78</v>
      </c>
      <c r="AY1896" s="238" t="s">
        <v>183</v>
      </c>
    </row>
    <row r="1897" spans="2:51" s="14" customFormat="1" ht="13.5">
      <c r="B1897" s="239"/>
      <c r="C1897" s="240"/>
      <c r="D1897" s="252" t="s">
        <v>192</v>
      </c>
      <c r="E1897" s="262" t="s">
        <v>34</v>
      </c>
      <c r="F1897" s="263" t="s">
        <v>195</v>
      </c>
      <c r="G1897" s="240"/>
      <c r="H1897" s="264">
        <v>29</v>
      </c>
      <c r="I1897" s="244"/>
      <c r="J1897" s="240"/>
      <c r="K1897" s="240"/>
      <c r="L1897" s="245"/>
      <c r="M1897" s="246"/>
      <c r="N1897" s="247"/>
      <c r="O1897" s="247"/>
      <c r="P1897" s="247"/>
      <c r="Q1897" s="247"/>
      <c r="R1897" s="247"/>
      <c r="S1897" s="247"/>
      <c r="T1897" s="248"/>
      <c r="AT1897" s="249" t="s">
        <v>192</v>
      </c>
      <c r="AU1897" s="249" t="s">
        <v>85</v>
      </c>
      <c r="AV1897" s="14" t="s">
        <v>196</v>
      </c>
      <c r="AW1897" s="14" t="s">
        <v>41</v>
      </c>
      <c r="AX1897" s="14" t="s">
        <v>85</v>
      </c>
      <c r="AY1897" s="249" t="s">
        <v>183</v>
      </c>
    </row>
    <row r="1898" spans="2:65" s="1" customFormat="1" ht="16.5" customHeight="1">
      <c r="B1898" s="43"/>
      <c r="C1898" s="204" t="s">
        <v>2706</v>
      </c>
      <c r="D1898" s="204" t="s">
        <v>185</v>
      </c>
      <c r="E1898" s="205" t="s">
        <v>2707</v>
      </c>
      <c r="F1898" s="206" t="s">
        <v>2708</v>
      </c>
      <c r="G1898" s="207" t="s">
        <v>465</v>
      </c>
      <c r="H1898" s="208">
        <v>17</v>
      </c>
      <c r="I1898" s="209"/>
      <c r="J1898" s="210">
        <f>ROUND(I1898*H1898,2)</f>
        <v>0</v>
      </c>
      <c r="K1898" s="206" t="s">
        <v>34</v>
      </c>
      <c r="L1898" s="63"/>
      <c r="M1898" s="211" t="s">
        <v>34</v>
      </c>
      <c r="N1898" s="212" t="s">
        <v>49</v>
      </c>
      <c r="O1898" s="44"/>
      <c r="P1898" s="213">
        <f>O1898*H1898</f>
        <v>0</v>
      </c>
      <c r="Q1898" s="213">
        <v>0</v>
      </c>
      <c r="R1898" s="213">
        <f>Q1898*H1898</f>
        <v>0</v>
      </c>
      <c r="S1898" s="213">
        <v>0</v>
      </c>
      <c r="T1898" s="214">
        <f>S1898*H1898</f>
        <v>0</v>
      </c>
      <c r="AR1898" s="25" t="s">
        <v>1802</v>
      </c>
      <c r="AT1898" s="25" t="s">
        <v>185</v>
      </c>
      <c r="AU1898" s="25" t="s">
        <v>85</v>
      </c>
      <c r="AY1898" s="25" t="s">
        <v>183</v>
      </c>
      <c r="BE1898" s="215">
        <f>IF(N1898="základní",J1898,0)</f>
        <v>0</v>
      </c>
      <c r="BF1898" s="215">
        <f>IF(N1898="snížená",J1898,0)</f>
        <v>0</v>
      </c>
      <c r="BG1898" s="215">
        <f>IF(N1898="zákl. přenesená",J1898,0)</f>
        <v>0</v>
      </c>
      <c r="BH1898" s="215">
        <f>IF(N1898="sníž. přenesená",J1898,0)</f>
        <v>0</v>
      </c>
      <c r="BI1898" s="215">
        <f>IF(N1898="nulová",J1898,0)</f>
        <v>0</v>
      </c>
      <c r="BJ1898" s="25" t="s">
        <v>85</v>
      </c>
      <c r="BK1898" s="215">
        <f>ROUND(I1898*H1898,2)</f>
        <v>0</v>
      </c>
      <c r="BL1898" s="25" t="s">
        <v>1802</v>
      </c>
      <c r="BM1898" s="25" t="s">
        <v>2709</v>
      </c>
    </row>
    <row r="1899" spans="2:51" s="13" customFormat="1" ht="13.5">
      <c r="B1899" s="228"/>
      <c r="C1899" s="229"/>
      <c r="D1899" s="218" t="s">
        <v>192</v>
      </c>
      <c r="E1899" s="230" t="s">
        <v>34</v>
      </c>
      <c r="F1899" s="231" t="s">
        <v>2710</v>
      </c>
      <c r="G1899" s="229"/>
      <c r="H1899" s="232">
        <v>17</v>
      </c>
      <c r="I1899" s="233"/>
      <c r="J1899" s="229"/>
      <c r="K1899" s="229"/>
      <c r="L1899" s="234"/>
      <c r="M1899" s="235"/>
      <c r="N1899" s="236"/>
      <c r="O1899" s="236"/>
      <c r="P1899" s="236"/>
      <c r="Q1899" s="236"/>
      <c r="R1899" s="236"/>
      <c r="S1899" s="236"/>
      <c r="T1899" s="237"/>
      <c r="AT1899" s="238" t="s">
        <v>192</v>
      </c>
      <c r="AU1899" s="238" t="s">
        <v>85</v>
      </c>
      <c r="AV1899" s="13" t="s">
        <v>89</v>
      </c>
      <c r="AW1899" s="13" t="s">
        <v>41</v>
      </c>
      <c r="AX1899" s="13" t="s">
        <v>78</v>
      </c>
      <c r="AY1899" s="238" t="s">
        <v>183</v>
      </c>
    </row>
    <row r="1900" spans="2:51" s="14" customFormat="1" ht="13.5">
      <c r="B1900" s="239"/>
      <c r="C1900" s="240"/>
      <c r="D1900" s="252" t="s">
        <v>192</v>
      </c>
      <c r="E1900" s="262" t="s">
        <v>34</v>
      </c>
      <c r="F1900" s="263" t="s">
        <v>195</v>
      </c>
      <c r="G1900" s="240"/>
      <c r="H1900" s="264">
        <v>17</v>
      </c>
      <c r="I1900" s="244"/>
      <c r="J1900" s="240"/>
      <c r="K1900" s="240"/>
      <c r="L1900" s="245"/>
      <c r="M1900" s="246"/>
      <c r="N1900" s="247"/>
      <c r="O1900" s="247"/>
      <c r="P1900" s="247"/>
      <c r="Q1900" s="247"/>
      <c r="R1900" s="247"/>
      <c r="S1900" s="247"/>
      <c r="T1900" s="248"/>
      <c r="AT1900" s="249" t="s">
        <v>192</v>
      </c>
      <c r="AU1900" s="249" t="s">
        <v>85</v>
      </c>
      <c r="AV1900" s="14" t="s">
        <v>196</v>
      </c>
      <c r="AW1900" s="14" t="s">
        <v>41</v>
      </c>
      <c r="AX1900" s="14" t="s">
        <v>85</v>
      </c>
      <c r="AY1900" s="249" t="s">
        <v>183</v>
      </c>
    </row>
    <row r="1901" spans="2:65" s="1" customFormat="1" ht="16.5" customHeight="1">
      <c r="B1901" s="43"/>
      <c r="C1901" s="204" t="s">
        <v>2711</v>
      </c>
      <c r="D1901" s="204" t="s">
        <v>185</v>
      </c>
      <c r="E1901" s="205" t="s">
        <v>2712</v>
      </c>
      <c r="F1901" s="206" t="s">
        <v>2713</v>
      </c>
      <c r="G1901" s="207" t="s">
        <v>1792</v>
      </c>
      <c r="H1901" s="208">
        <v>2</v>
      </c>
      <c r="I1901" s="209"/>
      <c r="J1901" s="210">
        <f>ROUND(I1901*H1901,2)</f>
        <v>0</v>
      </c>
      <c r="K1901" s="206" t="s">
        <v>34</v>
      </c>
      <c r="L1901" s="63"/>
      <c r="M1901" s="211" t="s">
        <v>34</v>
      </c>
      <c r="N1901" s="212" t="s">
        <v>49</v>
      </c>
      <c r="O1901" s="44"/>
      <c r="P1901" s="213">
        <f>O1901*H1901</f>
        <v>0</v>
      </c>
      <c r="Q1901" s="213">
        <v>0</v>
      </c>
      <c r="R1901" s="213">
        <f>Q1901*H1901</f>
        <v>0</v>
      </c>
      <c r="S1901" s="213">
        <v>0</v>
      </c>
      <c r="T1901" s="214">
        <f>S1901*H1901</f>
        <v>0</v>
      </c>
      <c r="AR1901" s="25" t="s">
        <v>1802</v>
      </c>
      <c r="AT1901" s="25" t="s">
        <v>185</v>
      </c>
      <c r="AU1901" s="25" t="s">
        <v>85</v>
      </c>
      <c r="AY1901" s="25" t="s">
        <v>183</v>
      </c>
      <c r="BE1901" s="215">
        <f>IF(N1901="základní",J1901,0)</f>
        <v>0</v>
      </c>
      <c r="BF1901" s="215">
        <f>IF(N1901="snížená",J1901,0)</f>
        <v>0</v>
      </c>
      <c r="BG1901" s="215">
        <f>IF(N1901="zákl. přenesená",J1901,0)</f>
        <v>0</v>
      </c>
      <c r="BH1901" s="215">
        <f>IF(N1901="sníž. přenesená",J1901,0)</f>
        <v>0</v>
      </c>
      <c r="BI1901" s="215">
        <f>IF(N1901="nulová",J1901,0)</f>
        <v>0</v>
      </c>
      <c r="BJ1901" s="25" t="s">
        <v>85</v>
      </c>
      <c r="BK1901" s="215">
        <f>ROUND(I1901*H1901,2)</f>
        <v>0</v>
      </c>
      <c r="BL1901" s="25" t="s">
        <v>1802</v>
      </c>
      <c r="BM1901" s="25" t="s">
        <v>2714</v>
      </c>
    </row>
    <row r="1902" spans="2:51" s="13" customFormat="1" ht="13.5">
      <c r="B1902" s="228"/>
      <c r="C1902" s="229"/>
      <c r="D1902" s="218" t="s">
        <v>192</v>
      </c>
      <c r="E1902" s="230" t="s">
        <v>34</v>
      </c>
      <c r="F1902" s="231" t="s">
        <v>89</v>
      </c>
      <c r="G1902" s="229"/>
      <c r="H1902" s="232">
        <v>2</v>
      </c>
      <c r="I1902" s="233"/>
      <c r="J1902" s="229"/>
      <c r="K1902" s="229"/>
      <c r="L1902" s="234"/>
      <c r="M1902" s="235"/>
      <c r="N1902" s="236"/>
      <c r="O1902" s="236"/>
      <c r="P1902" s="236"/>
      <c r="Q1902" s="236"/>
      <c r="R1902" s="236"/>
      <c r="S1902" s="236"/>
      <c r="T1902" s="237"/>
      <c r="AT1902" s="238" t="s">
        <v>192</v>
      </c>
      <c r="AU1902" s="238" t="s">
        <v>85</v>
      </c>
      <c r="AV1902" s="13" t="s">
        <v>89</v>
      </c>
      <c r="AW1902" s="13" t="s">
        <v>41</v>
      </c>
      <c r="AX1902" s="13" t="s">
        <v>78</v>
      </c>
      <c r="AY1902" s="238" t="s">
        <v>183</v>
      </c>
    </row>
    <row r="1903" spans="2:51" s="14" customFormat="1" ht="13.5">
      <c r="B1903" s="239"/>
      <c r="C1903" s="240"/>
      <c r="D1903" s="252" t="s">
        <v>192</v>
      </c>
      <c r="E1903" s="262" t="s">
        <v>34</v>
      </c>
      <c r="F1903" s="263" t="s">
        <v>195</v>
      </c>
      <c r="G1903" s="240"/>
      <c r="H1903" s="264">
        <v>2</v>
      </c>
      <c r="I1903" s="244"/>
      <c r="J1903" s="240"/>
      <c r="K1903" s="240"/>
      <c r="L1903" s="245"/>
      <c r="M1903" s="246"/>
      <c r="N1903" s="247"/>
      <c r="O1903" s="247"/>
      <c r="P1903" s="247"/>
      <c r="Q1903" s="247"/>
      <c r="R1903" s="247"/>
      <c r="S1903" s="247"/>
      <c r="T1903" s="248"/>
      <c r="AT1903" s="249" t="s">
        <v>192</v>
      </c>
      <c r="AU1903" s="249" t="s">
        <v>85</v>
      </c>
      <c r="AV1903" s="14" t="s">
        <v>196</v>
      </c>
      <c r="AW1903" s="14" t="s">
        <v>41</v>
      </c>
      <c r="AX1903" s="14" t="s">
        <v>85</v>
      </c>
      <c r="AY1903" s="249" t="s">
        <v>183</v>
      </c>
    </row>
    <row r="1904" spans="2:65" s="1" customFormat="1" ht="16.5" customHeight="1">
      <c r="B1904" s="43"/>
      <c r="C1904" s="265" t="s">
        <v>2715</v>
      </c>
      <c r="D1904" s="265" t="s">
        <v>418</v>
      </c>
      <c r="E1904" s="266" t="s">
        <v>2716</v>
      </c>
      <c r="F1904" s="267" t="s">
        <v>2717</v>
      </c>
      <c r="G1904" s="268" t="s">
        <v>465</v>
      </c>
      <c r="H1904" s="269">
        <v>273.04</v>
      </c>
      <c r="I1904" s="270"/>
      <c r="J1904" s="271">
        <f>ROUND(I1904*H1904,2)</f>
        <v>0</v>
      </c>
      <c r="K1904" s="267" t="s">
        <v>34</v>
      </c>
      <c r="L1904" s="272"/>
      <c r="M1904" s="273" t="s">
        <v>34</v>
      </c>
      <c r="N1904" s="274" t="s">
        <v>49</v>
      </c>
      <c r="O1904" s="44"/>
      <c r="P1904" s="213">
        <f>O1904*H1904</f>
        <v>0</v>
      </c>
      <c r="Q1904" s="213">
        <v>0</v>
      </c>
      <c r="R1904" s="213">
        <f>Q1904*H1904</f>
        <v>0</v>
      </c>
      <c r="S1904" s="213">
        <v>0</v>
      </c>
      <c r="T1904" s="214">
        <f>S1904*H1904</f>
        <v>0</v>
      </c>
      <c r="AR1904" s="25" t="s">
        <v>1802</v>
      </c>
      <c r="AT1904" s="25" t="s">
        <v>418</v>
      </c>
      <c r="AU1904" s="25" t="s">
        <v>85</v>
      </c>
      <c r="AY1904" s="25" t="s">
        <v>183</v>
      </c>
      <c r="BE1904" s="215">
        <f>IF(N1904="základní",J1904,0)</f>
        <v>0</v>
      </c>
      <c r="BF1904" s="215">
        <f>IF(N1904="snížená",J1904,0)</f>
        <v>0</v>
      </c>
      <c r="BG1904" s="215">
        <f>IF(N1904="zákl. přenesená",J1904,0)</f>
        <v>0</v>
      </c>
      <c r="BH1904" s="215">
        <f>IF(N1904="sníž. přenesená",J1904,0)</f>
        <v>0</v>
      </c>
      <c r="BI1904" s="215">
        <f>IF(N1904="nulová",J1904,0)</f>
        <v>0</v>
      </c>
      <c r="BJ1904" s="25" t="s">
        <v>85</v>
      </c>
      <c r="BK1904" s="215">
        <f>ROUND(I1904*H1904,2)</f>
        <v>0</v>
      </c>
      <c r="BL1904" s="25" t="s">
        <v>1802</v>
      </c>
      <c r="BM1904" s="25" t="s">
        <v>2718</v>
      </c>
    </row>
    <row r="1905" spans="2:51" s="12" customFormat="1" ht="13.5">
      <c r="B1905" s="216"/>
      <c r="C1905" s="217"/>
      <c r="D1905" s="218" t="s">
        <v>192</v>
      </c>
      <c r="E1905" s="219" t="s">
        <v>34</v>
      </c>
      <c r="F1905" s="220" t="s">
        <v>2719</v>
      </c>
      <c r="G1905" s="217"/>
      <c r="H1905" s="221" t="s">
        <v>34</v>
      </c>
      <c r="I1905" s="222"/>
      <c r="J1905" s="217"/>
      <c r="K1905" s="217"/>
      <c r="L1905" s="223"/>
      <c r="M1905" s="224"/>
      <c r="N1905" s="225"/>
      <c r="O1905" s="225"/>
      <c r="P1905" s="225"/>
      <c r="Q1905" s="225"/>
      <c r="R1905" s="225"/>
      <c r="S1905" s="225"/>
      <c r="T1905" s="226"/>
      <c r="AT1905" s="227" t="s">
        <v>192</v>
      </c>
      <c r="AU1905" s="227" t="s">
        <v>85</v>
      </c>
      <c r="AV1905" s="12" t="s">
        <v>85</v>
      </c>
      <c r="AW1905" s="12" t="s">
        <v>41</v>
      </c>
      <c r="AX1905" s="12" t="s">
        <v>78</v>
      </c>
      <c r="AY1905" s="227" t="s">
        <v>183</v>
      </c>
    </row>
    <row r="1906" spans="2:51" s="13" customFormat="1" ht="13.5">
      <c r="B1906" s="228"/>
      <c r="C1906" s="229"/>
      <c r="D1906" s="218" t="s">
        <v>192</v>
      </c>
      <c r="E1906" s="230" t="s">
        <v>34</v>
      </c>
      <c r="F1906" s="231" t="s">
        <v>2720</v>
      </c>
      <c r="G1906" s="229"/>
      <c r="H1906" s="232">
        <v>80</v>
      </c>
      <c r="I1906" s="233"/>
      <c r="J1906" s="229"/>
      <c r="K1906" s="229"/>
      <c r="L1906" s="234"/>
      <c r="M1906" s="235"/>
      <c r="N1906" s="236"/>
      <c r="O1906" s="236"/>
      <c r="P1906" s="236"/>
      <c r="Q1906" s="236"/>
      <c r="R1906" s="236"/>
      <c r="S1906" s="236"/>
      <c r="T1906" s="237"/>
      <c r="AT1906" s="238" t="s">
        <v>192</v>
      </c>
      <c r="AU1906" s="238" t="s">
        <v>85</v>
      </c>
      <c r="AV1906" s="13" t="s">
        <v>89</v>
      </c>
      <c r="AW1906" s="13" t="s">
        <v>41</v>
      </c>
      <c r="AX1906" s="13" t="s">
        <v>78</v>
      </c>
      <c r="AY1906" s="238" t="s">
        <v>183</v>
      </c>
    </row>
    <row r="1907" spans="2:51" s="13" customFormat="1" ht="13.5">
      <c r="B1907" s="228"/>
      <c r="C1907" s="229"/>
      <c r="D1907" s="218" t="s">
        <v>192</v>
      </c>
      <c r="E1907" s="230" t="s">
        <v>34</v>
      </c>
      <c r="F1907" s="231" t="s">
        <v>2721</v>
      </c>
      <c r="G1907" s="229"/>
      <c r="H1907" s="232">
        <v>134.6</v>
      </c>
      <c r="I1907" s="233"/>
      <c r="J1907" s="229"/>
      <c r="K1907" s="229"/>
      <c r="L1907" s="234"/>
      <c r="M1907" s="235"/>
      <c r="N1907" s="236"/>
      <c r="O1907" s="236"/>
      <c r="P1907" s="236"/>
      <c r="Q1907" s="236"/>
      <c r="R1907" s="236"/>
      <c r="S1907" s="236"/>
      <c r="T1907" s="237"/>
      <c r="AT1907" s="238" t="s">
        <v>192</v>
      </c>
      <c r="AU1907" s="238" t="s">
        <v>85</v>
      </c>
      <c r="AV1907" s="13" t="s">
        <v>89</v>
      </c>
      <c r="AW1907" s="13" t="s">
        <v>41</v>
      </c>
      <c r="AX1907" s="13" t="s">
        <v>78</v>
      </c>
      <c r="AY1907" s="238" t="s">
        <v>183</v>
      </c>
    </row>
    <row r="1908" spans="2:51" s="13" customFormat="1" ht="13.5">
      <c r="B1908" s="228"/>
      <c r="C1908" s="229"/>
      <c r="D1908" s="218" t="s">
        <v>192</v>
      </c>
      <c r="E1908" s="230" t="s">
        <v>34</v>
      </c>
      <c r="F1908" s="231" t="s">
        <v>2722</v>
      </c>
      <c r="G1908" s="229"/>
      <c r="H1908" s="232">
        <v>38.9</v>
      </c>
      <c r="I1908" s="233"/>
      <c r="J1908" s="229"/>
      <c r="K1908" s="229"/>
      <c r="L1908" s="234"/>
      <c r="M1908" s="235"/>
      <c r="N1908" s="236"/>
      <c r="O1908" s="236"/>
      <c r="P1908" s="236"/>
      <c r="Q1908" s="236"/>
      <c r="R1908" s="236"/>
      <c r="S1908" s="236"/>
      <c r="T1908" s="237"/>
      <c r="AT1908" s="238" t="s">
        <v>192</v>
      </c>
      <c r="AU1908" s="238" t="s">
        <v>85</v>
      </c>
      <c r="AV1908" s="13" t="s">
        <v>89</v>
      </c>
      <c r="AW1908" s="13" t="s">
        <v>41</v>
      </c>
      <c r="AX1908" s="13" t="s">
        <v>78</v>
      </c>
      <c r="AY1908" s="238" t="s">
        <v>183</v>
      </c>
    </row>
    <row r="1909" spans="2:51" s="13" customFormat="1" ht="13.5">
      <c r="B1909" s="228"/>
      <c r="C1909" s="229"/>
      <c r="D1909" s="218" t="s">
        <v>192</v>
      </c>
      <c r="E1909" s="230" t="s">
        <v>34</v>
      </c>
      <c r="F1909" s="231" t="s">
        <v>2723</v>
      </c>
      <c r="G1909" s="229"/>
      <c r="H1909" s="232">
        <v>19.54</v>
      </c>
      <c r="I1909" s="233"/>
      <c r="J1909" s="229"/>
      <c r="K1909" s="229"/>
      <c r="L1909" s="234"/>
      <c r="M1909" s="235"/>
      <c r="N1909" s="236"/>
      <c r="O1909" s="236"/>
      <c r="P1909" s="236"/>
      <c r="Q1909" s="236"/>
      <c r="R1909" s="236"/>
      <c r="S1909" s="236"/>
      <c r="T1909" s="237"/>
      <c r="AT1909" s="238" t="s">
        <v>192</v>
      </c>
      <c r="AU1909" s="238" t="s">
        <v>85</v>
      </c>
      <c r="AV1909" s="13" t="s">
        <v>89</v>
      </c>
      <c r="AW1909" s="13" t="s">
        <v>41</v>
      </c>
      <c r="AX1909" s="13" t="s">
        <v>78</v>
      </c>
      <c r="AY1909" s="238" t="s">
        <v>183</v>
      </c>
    </row>
    <row r="1910" spans="2:51" s="14" customFormat="1" ht="13.5">
      <c r="B1910" s="239"/>
      <c r="C1910" s="240"/>
      <c r="D1910" s="252" t="s">
        <v>192</v>
      </c>
      <c r="E1910" s="262" t="s">
        <v>34</v>
      </c>
      <c r="F1910" s="263" t="s">
        <v>195</v>
      </c>
      <c r="G1910" s="240"/>
      <c r="H1910" s="264">
        <v>273.04</v>
      </c>
      <c r="I1910" s="244"/>
      <c r="J1910" s="240"/>
      <c r="K1910" s="240"/>
      <c r="L1910" s="245"/>
      <c r="M1910" s="246"/>
      <c r="N1910" s="247"/>
      <c r="O1910" s="247"/>
      <c r="P1910" s="247"/>
      <c r="Q1910" s="247"/>
      <c r="R1910" s="247"/>
      <c r="S1910" s="247"/>
      <c r="T1910" s="248"/>
      <c r="AT1910" s="249" t="s">
        <v>192</v>
      </c>
      <c r="AU1910" s="249" t="s">
        <v>85</v>
      </c>
      <c r="AV1910" s="14" t="s">
        <v>196</v>
      </c>
      <c r="AW1910" s="14" t="s">
        <v>41</v>
      </c>
      <c r="AX1910" s="14" t="s">
        <v>85</v>
      </c>
      <c r="AY1910" s="249" t="s">
        <v>183</v>
      </c>
    </row>
    <row r="1911" spans="2:65" s="1" customFormat="1" ht="51" customHeight="1">
      <c r="B1911" s="43"/>
      <c r="C1911" s="265" t="s">
        <v>2724</v>
      </c>
      <c r="D1911" s="265" t="s">
        <v>418</v>
      </c>
      <c r="E1911" s="266" t="s">
        <v>2725</v>
      </c>
      <c r="F1911" s="267" t="s">
        <v>2726</v>
      </c>
      <c r="G1911" s="268" t="s">
        <v>344</v>
      </c>
      <c r="H1911" s="269">
        <v>4</v>
      </c>
      <c r="I1911" s="270"/>
      <c r="J1911" s="271">
        <f aca="true" t="shared" si="0" ref="J1911:J1927">ROUND(I1911*H1911,2)</f>
        <v>0</v>
      </c>
      <c r="K1911" s="267" t="s">
        <v>34</v>
      </c>
      <c r="L1911" s="272"/>
      <c r="M1911" s="273" t="s">
        <v>34</v>
      </c>
      <c r="N1911" s="274" t="s">
        <v>49</v>
      </c>
      <c r="O1911" s="44"/>
      <c r="P1911" s="213">
        <f aca="true" t="shared" si="1" ref="P1911:P1927">O1911*H1911</f>
        <v>0</v>
      </c>
      <c r="Q1911" s="213">
        <v>0</v>
      </c>
      <c r="R1911" s="213">
        <f aca="true" t="shared" si="2" ref="R1911:R1927">Q1911*H1911</f>
        <v>0</v>
      </c>
      <c r="S1911" s="213">
        <v>0</v>
      </c>
      <c r="T1911" s="214">
        <f aca="true" t="shared" si="3" ref="T1911:T1927">S1911*H1911</f>
        <v>0</v>
      </c>
      <c r="AR1911" s="25" t="s">
        <v>1802</v>
      </c>
      <c r="AT1911" s="25" t="s">
        <v>418</v>
      </c>
      <c r="AU1911" s="25" t="s">
        <v>85</v>
      </c>
      <c r="AY1911" s="25" t="s">
        <v>183</v>
      </c>
      <c r="BE1911" s="215">
        <f aca="true" t="shared" si="4" ref="BE1911:BE1927">IF(N1911="základní",J1911,0)</f>
        <v>0</v>
      </c>
      <c r="BF1911" s="215">
        <f aca="true" t="shared" si="5" ref="BF1911:BF1927">IF(N1911="snížená",J1911,0)</f>
        <v>0</v>
      </c>
      <c r="BG1911" s="215">
        <f aca="true" t="shared" si="6" ref="BG1911:BG1927">IF(N1911="zákl. přenesená",J1911,0)</f>
        <v>0</v>
      </c>
      <c r="BH1911" s="215">
        <f aca="true" t="shared" si="7" ref="BH1911:BH1927">IF(N1911="sníž. přenesená",J1911,0)</f>
        <v>0</v>
      </c>
      <c r="BI1911" s="215">
        <f aca="true" t="shared" si="8" ref="BI1911:BI1927">IF(N1911="nulová",J1911,0)</f>
        <v>0</v>
      </c>
      <c r="BJ1911" s="25" t="s">
        <v>85</v>
      </c>
      <c r="BK1911" s="215">
        <f aca="true" t="shared" si="9" ref="BK1911:BK1927">ROUND(I1911*H1911,2)</f>
        <v>0</v>
      </c>
      <c r="BL1911" s="25" t="s">
        <v>1802</v>
      </c>
      <c r="BM1911" s="25" t="s">
        <v>2727</v>
      </c>
    </row>
    <row r="1912" spans="2:65" s="1" customFormat="1" ht="51" customHeight="1">
      <c r="B1912" s="43"/>
      <c r="C1912" s="265" t="s">
        <v>2728</v>
      </c>
      <c r="D1912" s="265" t="s">
        <v>418</v>
      </c>
      <c r="E1912" s="266" t="s">
        <v>2729</v>
      </c>
      <c r="F1912" s="267" t="s">
        <v>2730</v>
      </c>
      <c r="G1912" s="268" t="s">
        <v>344</v>
      </c>
      <c r="H1912" s="269">
        <v>2</v>
      </c>
      <c r="I1912" s="270"/>
      <c r="J1912" s="271">
        <f t="shared" si="0"/>
        <v>0</v>
      </c>
      <c r="K1912" s="267" t="s">
        <v>34</v>
      </c>
      <c r="L1912" s="272"/>
      <c r="M1912" s="273" t="s">
        <v>34</v>
      </c>
      <c r="N1912" s="274" t="s">
        <v>49</v>
      </c>
      <c r="O1912" s="44"/>
      <c r="P1912" s="213">
        <f t="shared" si="1"/>
        <v>0</v>
      </c>
      <c r="Q1912" s="213">
        <v>0</v>
      </c>
      <c r="R1912" s="213">
        <f t="shared" si="2"/>
        <v>0</v>
      </c>
      <c r="S1912" s="213">
        <v>0</v>
      </c>
      <c r="T1912" s="214">
        <f t="shared" si="3"/>
        <v>0</v>
      </c>
      <c r="AR1912" s="25" t="s">
        <v>1802</v>
      </c>
      <c r="AT1912" s="25" t="s">
        <v>418</v>
      </c>
      <c r="AU1912" s="25" t="s">
        <v>85</v>
      </c>
      <c r="AY1912" s="25" t="s">
        <v>183</v>
      </c>
      <c r="BE1912" s="215">
        <f t="shared" si="4"/>
        <v>0</v>
      </c>
      <c r="BF1912" s="215">
        <f t="shared" si="5"/>
        <v>0</v>
      </c>
      <c r="BG1912" s="215">
        <f t="shared" si="6"/>
        <v>0</v>
      </c>
      <c r="BH1912" s="215">
        <f t="shared" si="7"/>
        <v>0</v>
      </c>
      <c r="BI1912" s="215">
        <f t="shared" si="8"/>
        <v>0</v>
      </c>
      <c r="BJ1912" s="25" t="s">
        <v>85</v>
      </c>
      <c r="BK1912" s="215">
        <f t="shared" si="9"/>
        <v>0</v>
      </c>
      <c r="BL1912" s="25" t="s">
        <v>1802</v>
      </c>
      <c r="BM1912" s="25" t="s">
        <v>2731</v>
      </c>
    </row>
    <row r="1913" spans="2:65" s="1" customFormat="1" ht="51" customHeight="1">
      <c r="B1913" s="43"/>
      <c r="C1913" s="265" t="s">
        <v>2732</v>
      </c>
      <c r="D1913" s="265" t="s">
        <v>418</v>
      </c>
      <c r="E1913" s="266" t="s">
        <v>2733</v>
      </c>
      <c r="F1913" s="267" t="s">
        <v>2734</v>
      </c>
      <c r="G1913" s="268" t="s">
        <v>344</v>
      </c>
      <c r="H1913" s="269">
        <v>4</v>
      </c>
      <c r="I1913" s="270"/>
      <c r="J1913" s="271">
        <f t="shared" si="0"/>
        <v>0</v>
      </c>
      <c r="K1913" s="267" t="s">
        <v>34</v>
      </c>
      <c r="L1913" s="272"/>
      <c r="M1913" s="273" t="s">
        <v>34</v>
      </c>
      <c r="N1913" s="274" t="s">
        <v>49</v>
      </c>
      <c r="O1913" s="44"/>
      <c r="P1913" s="213">
        <f t="shared" si="1"/>
        <v>0</v>
      </c>
      <c r="Q1913" s="213">
        <v>0</v>
      </c>
      <c r="R1913" s="213">
        <f t="shared" si="2"/>
        <v>0</v>
      </c>
      <c r="S1913" s="213">
        <v>0</v>
      </c>
      <c r="T1913" s="214">
        <f t="shared" si="3"/>
        <v>0</v>
      </c>
      <c r="AR1913" s="25" t="s">
        <v>1802</v>
      </c>
      <c r="AT1913" s="25" t="s">
        <v>418</v>
      </c>
      <c r="AU1913" s="25" t="s">
        <v>85</v>
      </c>
      <c r="AY1913" s="25" t="s">
        <v>183</v>
      </c>
      <c r="BE1913" s="215">
        <f t="shared" si="4"/>
        <v>0</v>
      </c>
      <c r="BF1913" s="215">
        <f t="shared" si="5"/>
        <v>0</v>
      </c>
      <c r="BG1913" s="215">
        <f t="shared" si="6"/>
        <v>0</v>
      </c>
      <c r="BH1913" s="215">
        <f t="shared" si="7"/>
        <v>0</v>
      </c>
      <c r="BI1913" s="215">
        <f t="shared" si="8"/>
        <v>0</v>
      </c>
      <c r="BJ1913" s="25" t="s">
        <v>85</v>
      </c>
      <c r="BK1913" s="215">
        <f t="shared" si="9"/>
        <v>0</v>
      </c>
      <c r="BL1913" s="25" t="s">
        <v>1802</v>
      </c>
      <c r="BM1913" s="25" t="s">
        <v>2735</v>
      </c>
    </row>
    <row r="1914" spans="2:65" s="1" customFormat="1" ht="51" customHeight="1">
      <c r="B1914" s="43"/>
      <c r="C1914" s="265" t="s">
        <v>2736</v>
      </c>
      <c r="D1914" s="265" t="s">
        <v>418</v>
      </c>
      <c r="E1914" s="266" t="s">
        <v>2737</v>
      </c>
      <c r="F1914" s="267" t="s">
        <v>2738</v>
      </c>
      <c r="G1914" s="268" t="s">
        <v>344</v>
      </c>
      <c r="H1914" s="269">
        <v>2</v>
      </c>
      <c r="I1914" s="270"/>
      <c r="J1914" s="271">
        <f t="shared" si="0"/>
        <v>0</v>
      </c>
      <c r="K1914" s="267" t="s">
        <v>34</v>
      </c>
      <c r="L1914" s="272"/>
      <c r="M1914" s="273" t="s">
        <v>34</v>
      </c>
      <c r="N1914" s="274" t="s">
        <v>49</v>
      </c>
      <c r="O1914" s="44"/>
      <c r="P1914" s="213">
        <f t="shared" si="1"/>
        <v>0</v>
      </c>
      <c r="Q1914" s="213">
        <v>0</v>
      </c>
      <c r="R1914" s="213">
        <f t="shared" si="2"/>
        <v>0</v>
      </c>
      <c r="S1914" s="213">
        <v>0</v>
      </c>
      <c r="T1914" s="214">
        <f t="shared" si="3"/>
        <v>0</v>
      </c>
      <c r="AR1914" s="25" t="s">
        <v>1802</v>
      </c>
      <c r="AT1914" s="25" t="s">
        <v>418</v>
      </c>
      <c r="AU1914" s="25" t="s">
        <v>85</v>
      </c>
      <c r="AY1914" s="25" t="s">
        <v>183</v>
      </c>
      <c r="BE1914" s="215">
        <f t="shared" si="4"/>
        <v>0</v>
      </c>
      <c r="BF1914" s="215">
        <f t="shared" si="5"/>
        <v>0</v>
      </c>
      <c r="BG1914" s="215">
        <f t="shared" si="6"/>
        <v>0</v>
      </c>
      <c r="BH1914" s="215">
        <f t="shared" si="7"/>
        <v>0</v>
      </c>
      <c r="BI1914" s="215">
        <f t="shared" si="8"/>
        <v>0</v>
      </c>
      <c r="BJ1914" s="25" t="s">
        <v>85</v>
      </c>
      <c r="BK1914" s="215">
        <f t="shared" si="9"/>
        <v>0</v>
      </c>
      <c r="BL1914" s="25" t="s">
        <v>1802</v>
      </c>
      <c r="BM1914" s="25" t="s">
        <v>2739</v>
      </c>
    </row>
    <row r="1915" spans="2:65" s="1" customFormat="1" ht="51" customHeight="1">
      <c r="B1915" s="43"/>
      <c r="C1915" s="265" t="s">
        <v>2740</v>
      </c>
      <c r="D1915" s="265" t="s">
        <v>418</v>
      </c>
      <c r="E1915" s="266" t="s">
        <v>2741</v>
      </c>
      <c r="F1915" s="267" t="s">
        <v>2742</v>
      </c>
      <c r="G1915" s="268" t="s">
        <v>344</v>
      </c>
      <c r="H1915" s="269">
        <v>2</v>
      </c>
      <c r="I1915" s="270"/>
      <c r="J1915" s="271">
        <f t="shared" si="0"/>
        <v>0</v>
      </c>
      <c r="K1915" s="267" t="s">
        <v>34</v>
      </c>
      <c r="L1915" s="272"/>
      <c r="M1915" s="273" t="s">
        <v>34</v>
      </c>
      <c r="N1915" s="274" t="s">
        <v>49</v>
      </c>
      <c r="O1915" s="44"/>
      <c r="P1915" s="213">
        <f t="shared" si="1"/>
        <v>0</v>
      </c>
      <c r="Q1915" s="213">
        <v>0</v>
      </c>
      <c r="R1915" s="213">
        <f t="shared" si="2"/>
        <v>0</v>
      </c>
      <c r="S1915" s="213">
        <v>0</v>
      </c>
      <c r="T1915" s="214">
        <f t="shared" si="3"/>
        <v>0</v>
      </c>
      <c r="AR1915" s="25" t="s">
        <v>1802</v>
      </c>
      <c r="AT1915" s="25" t="s">
        <v>418</v>
      </c>
      <c r="AU1915" s="25" t="s">
        <v>85</v>
      </c>
      <c r="AY1915" s="25" t="s">
        <v>183</v>
      </c>
      <c r="BE1915" s="215">
        <f t="shared" si="4"/>
        <v>0</v>
      </c>
      <c r="BF1915" s="215">
        <f t="shared" si="5"/>
        <v>0</v>
      </c>
      <c r="BG1915" s="215">
        <f t="shared" si="6"/>
        <v>0</v>
      </c>
      <c r="BH1915" s="215">
        <f t="shared" si="7"/>
        <v>0</v>
      </c>
      <c r="BI1915" s="215">
        <f t="shared" si="8"/>
        <v>0</v>
      </c>
      <c r="BJ1915" s="25" t="s">
        <v>85</v>
      </c>
      <c r="BK1915" s="215">
        <f t="shared" si="9"/>
        <v>0</v>
      </c>
      <c r="BL1915" s="25" t="s">
        <v>1802</v>
      </c>
      <c r="BM1915" s="25" t="s">
        <v>2743</v>
      </c>
    </row>
    <row r="1916" spans="2:65" s="1" customFormat="1" ht="51" customHeight="1">
      <c r="B1916" s="43"/>
      <c r="C1916" s="265" t="s">
        <v>2744</v>
      </c>
      <c r="D1916" s="265" t="s">
        <v>418</v>
      </c>
      <c r="E1916" s="266" t="s">
        <v>2745</v>
      </c>
      <c r="F1916" s="267" t="s">
        <v>2746</v>
      </c>
      <c r="G1916" s="268" t="s">
        <v>344</v>
      </c>
      <c r="H1916" s="269">
        <v>1</v>
      </c>
      <c r="I1916" s="270"/>
      <c r="J1916" s="271">
        <f t="shared" si="0"/>
        <v>0</v>
      </c>
      <c r="K1916" s="267" t="s">
        <v>34</v>
      </c>
      <c r="L1916" s="272"/>
      <c r="M1916" s="273" t="s">
        <v>34</v>
      </c>
      <c r="N1916" s="274" t="s">
        <v>49</v>
      </c>
      <c r="O1916" s="44"/>
      <c r="P1916" s="213">
        <f t="shared" si="1"/>
        <v>0</v>
      </c>
      <c r="Q1916" s="213">
        <v>0</v>
      </c>
      <c r="R1916" s="213">
        <f t="shared" si="2"/>
        <v>0</v>
      </c>
      <c r="S1916" s="213">
        <v>0</v>
      </c>
      <c r="T1916" s="214">
        <f t="shared" si="3"/>
        <v>0</v>
      </c>
      <c r="AR1916" s="25" t="s">
        <v>1802</v>
      </c>
      <c r="AT1916" s="25" t="s">
        <v>418</v>
      </c>
      <c r="AU1916" s="25" t="s">
        <v>85</v>
      </c>
      <c r="AY1916" s="25" t="s">
        <v>183</v>
      </c>
      <c r="BE1916" s="215">
        <f t="shared" si="4"/>
        <v>0</v>
      </c>
      <c r="BF1916" s="215">
        <f t="shared" si="5"/>
        <v>0</v>
      </c>
      <c r="BG1916" s="215">
        <f t="shared" si="6"/>
        <v>0</v>
      </c>
      <c r="BH1916" s="215">
        <f t="shared" si="7"/>
        <v>0</v>
      </c>
      <c r="BI1916" s="215">
        <f t="shared" si="8"/>
        <v>0</v>
      </c>
      <c r="BJ1916" s="25" t="s">
        <v>85</v>
      </c>
      <c r="BK1916" s="215">
        <f t="shared" si="9"/>
        <v>0</v>
      </c>
      <c r="BL1916" s="25" t="s">
        <v>1802</v>
      </c>
      <c r="BM1916" s="25" t="s">
        <v>2747</v>
      </c>
    </row>
    <row r="1917" spans="2:65" s="1" customFormat="1" ht="51" customHeight="1">
      <c r="B1917" s="43"/>
      <c r="C1917" s="265" t="s">
        <v>2748</v>
      </c>
      <c r="D1917" s="265" t="s">
        <v>418</v>
      </c>
      <c r="E1917" s="266" t="s">
        <v>2749</v>
      </c>
      <c r="F1917" s="267" t="s">
        <v>2750</v>
      </c>
      <c r="G1917" s="268" t="s">
        <v>344</v>
      </c>
      <c r="H1917" s="269">
        <v>12</v>
      </c>
      <c r="I1917" s="270"/>
      <c r="J1917" s="271">
        <f t="shared" si="0"/>
        <v>0</v>
      </c>
      <c r="K1917" s="267" t="s">
        <v>34</v>
      </c>
      <c r="L1917" s="272"/>
      <c r="M1917" s="273" t="s">
        <v>34</v>
      </c>
      <c r="N1917" s="274" t="s">
        <v>49</v>
      </c>
      <c r="O1917" s="44"/>
      <c r="P1917" s="213">
        <f t="shared" si="1"/>
        <v>0</v>
      </c>
      <c r="Q1917" s="213">
        <v>0</v>
      </c>
      <c r="R1917" s="213">
        <f t="shared" si="2"/>
        <v>0</v>
      </c>
      <c r="S1917" s="213">
        <v>0</v>
      </c>
      <c r="T1917" s="214">
        <f t="shared" si="3"/>
        <v>0</v>
      </c>
      <c r="AR1917" s="25" t="s">
        <v>1802</v>
      </c>
      <c r="AT1917" s="25" t="s">
        <v>418</v>
      </c>
      <c r="AU1917" s="25" t="s">
        <v>85</v>
      </c>
      <c r="AY1917" s="25" t="s">
        <v>183</v>
      </c>
      <c r="BE1917" s="215">
        <f t="shared" si="4"/>
        <v>0</v>
      </c>
      <c r="BF1917" s="215">
        <f t="shared" si="5"/>
        <v>0</v>
      </c>
      <c r="BG1917" s="215">
        <f t="shared" si="6"/>
        <v>0</v>
      </c>
      <c r="BH1917" s="215">
        <f t="shared" si="7"/>
        <v>0</v>
      </c>
      <c r="BI1917" s="215">
        <f t="shared" si="8"/>
        <v>0</v>
      </c>
      <c r="BJ1917" s="25" t="s">
        <v>85</v>
      </c>
      <c r="BK1917" s="215">
        <f t="shared" si="9"/>
        <v>0</v>
      </c>
      <c r="BL1917" s="25" t="s">
        <v>1802</v>
      </c>
      <c r="BM1917" s="25" t="s">
        <v>2751</v>
      </c>
    </row>
    <row r="1918" spans="2:65" s="1" customFormat="1" ht="51" customHeight="1">
      <c r="B1918" s="43"/>
      <c r="C1918" s="265" t="s">
        <v>2752</v>
      </c>
      <c r="D1918" s="265" t="s">
        <v>418</v>
      </c>
      <c r="E1918" s="266" t="s">
        <v>2753</v>
      </c>
      <c r="F1918" s="267" t="s">
        <v>2754</v>
      </c>
      <c r="G1918" s="268" t="s">
        <v>344</v>
      </c>
      <c r="H1918" s="269">
        <v>3</v>
      </c>
      <c r="I1918" s="270"/>
      <c r="J1918" s="271">
        <f t="shared" si="0"/>
        <v>0</v>
      </c>
      <c r="K1918" s="267" t="s">
        <v>34</v>
      </c>
      <c r="L1918" s="272"/>
      <c r="M1918" s="273" t="s">
        <v>34</v>
      </c>
      <c r="N1918" s="274" t="s">
        <v>49</v>
      </c>
      <c r="O1918" s="44"/>
      <c r="P1918" s="213">
        <f t="shared" si="1"/>
        <v>0</v>
      </c>
      <c r="Q1918" s="213">
        <v>0</v>
      </c>
      <c r="R1918" s="213">
        <f t="shared" si="2"/>
        <v>0</v>
      </c>
      <c r="S1918" s="213">
        <v>0</v>
      </c>
      <c r="T1918" s="214">
        <f t="shared" si="3"/>
        <v>0</v>
      </c>
      <c r="AR1918" s="25" t="s">
        <v>1802</v>
      </c>
      <c r="AT1918" s="25" t="s">
        <v>418</v>
      </c>
      <c r="AU1918" s="25" t="s">
        <v>85</v>
      </c>
      <c r="AY1918" s="25" t="s">
        <v>183</v>
      </c>
      <c r="BE1918" s="215">
        <f t="shared" si="4"/>
        <v>0</v>
      </c>
      <c r="BF1918" s="215">
        <f t="shared" si="5"/>
        <v>0</v>
      </c>
      <c r="BG1918" s="215">
        <f t="shared" si="6"/>
        <v>0</v>
      </c>
      <c r="BH1918" s="215">
        <f t="shared" si="7"/>
        <v>0</v>
      </c>
      <c r="BI1918" s="215">
        <f t="shared" si="8"/>
        <v>0</v>
      </c>
      <c r="BJ1918" s="25" t="s">
        <v>85</v>
      </c>
      <c r="BK1918" s="215">
        <f t="shared" si="9"/>
        <v>0</v>
      </c>
      <c r="BL1918" s="25" t="s">
        <v>1802</v>
      </c>
      <c r="BM1918" s="25" t="s">
        <v>2755</v>
      </c>
    </row>
    <row r="1919" spans="2:65" s="1" customFormat="1" ht="51" customHeight="1">
      <c r="B1919" s="43"/>
      <c r="C1919" s="265" t="s">
        <v>2756</v>
      </c>
      <c r="D1919" s="265" t="s">
        <v>418</v>
      </c>
      <c r="E1919" s="266" t="s">
        <v>2757</v>
      </c>
      <c r="F1919" s="267" t="s">
        <v>2758</v>
      </c>
      <c r="G1919" s="268" t="s">
        <v>344</v>
      </c>
      <c r="H1919" s="269">
        <v>1</v>
      </c>
      <c r="I1919" s="270"/>
      <c r="J1919" s="271">
        <f t="shared" si="0"/>
        <v>0</v>
      </c>
      <c r="K1919" s="267" t="s">
        <v>34</v>
      </c>
      <c r="L1919" s="272"/>
      <c r="M1919" s="273" t="s">
        <v>34</v>
      </c>
      <c r="N1919" s="274" t="s">
        <v>49</v>
      </c>
      <c r="O1919" s="44"/>
      <c r="P1919" s="213">
        <f t="shared" si="1"/>
        <v>0</v>
      </c>
      <c r="Q1919" s="213">
        <v>0</v>
      </c>
      <c r="R1919" s="213">
        <f t="shared" si="2"/>
        <v>0</v>
      </c>
      <c r="S1919" s="213">
        <v>0</v>
      </c>
      <c r="T1919" s="214">
        <f t="shared" si="3"/>
        <v>0</v>
      </c>
      <c r="AR1919" s="25" t="s">
        <v>1802</v>
      </c>
      <c r="AT1919" s="25" t="s">
        <v>418</v>
      </c>
      <c r="AU1919" s="25" t="s">
        <v>85</v>
      </c>
      <c r="AY1919" s="25" t="s">
        <v>183</v>
      </c>
      <c r="BE1919" s="215">
        <f t="shared" si="4"/>
        <v>0</v>
      </c>
      <c r="BF1919" s="215">
        <f t="shared" si="5"/>
        <v>0</v>
      </c>
      <c r="BG1919" s="215">
        <f t="shared" si="6"/>
        <v>0</v>
      </c>
      <c r="BH1919" s="215">
        <f t="shared" si="7"/>
        <v>0</v>
      </c>
      <c r="BI1919" s="215">
        <f t="shared" si="8"/>
        <v>0</v>
      </c>
      <c r="BJ1919" s="25" t="s">
        <v>85</v>
      </c>
      <c r="BK1919" s="215">
        <f t="shared" si="9"/>
        <v>0</v>
      </c>
      <c r="BL1919" s="25" t="s">
        <v>1802</v>
      </c>
      <c r="BM1919" s="25" t="s">
        <v>2759</v>
      </c>
    </row>
    <row r="1920" spans="2:65" s="1" customFormat="1" ht="51" customHeight="1">
      <c r="B1920" s="43"/>
      <c r="C1920" s="265" t="s">
        <v>2760</v>
      </c>
      <c r="D1920" s="265" t="s">
        <v>418</v>
      </c>
      <c r="E1920" s="266" t="s">
        <v>2761</v>
      </c>
      <c r="F1920" s="267" t="s">
        <v>2762</v>
      </c>
      <c r="G1920" s="268" t="s">
        <v>344</v>
      </c>
      <c r="H1920" s="269">
        <v>1</v>
      </c>
      <c r="I1920" s="270"/>
      <c r="J1920" s="271">
        <f t="shared" si="0"/>
        <v>0</v>
      </c>
      <c r="K1920" s="267" t="s">
        <v>34</v>
      </c>
      <c r="L1920" s="272"/>
      <c r="M1920" s="273" t="s">
        <v>34</v>
      </c>
      <c r="N1920" s="274" t="s">
        <v>49</v>
      </c>
      <c r="O1920" s="44"/>
      <c r="P1920" s="213">
        <f t="shared" si="1"/>
        <v>0</v>
      </c>
      <c r="Q1920" s="213">
        <v>0</v>
      </c>
      <c r="R1920" s="213">
        <f t="shared" si="2"/>
        <v>0</v>
      </c>
      <c r="S1920" s="213">
        <v>0</v>
      </c>
      <c r="T1920" s="214">
        <f t="shared" si="3"/>
        <v>0</v>
      </c>
      <c r="AR1920" s="25" t="s">
        <v>1802</v>
      </c>
      <c r="AT1920" s="25" t="s">
        <v>418</v>
      </c>
      <c r="AU1920" s="25" t="s">
        <v>85</v>
      </c>
      <c r="AY1920" s="25" t="s">
        <v>183</v>
      </c>
      <c r="BE1920" s="215">
        <f t="shared" si="4"/>
        <v>0</v>
      </c>
      <c r="BF1920" s="215">
        <f t="shared" si="5"/>
        <v>0</v>
      </c>
      <c r="BG1920" s="215">
        <f t="shared" si="6"/>
        <v>0</v>
      </c>
      <c r="BH1920" s="215">
        <f t="shared" si="7"/>
        <v>0</v>
      </c>
      <c r="BI1920" s="215">
        <f t="shared" si="8"/>
        <v>0</v>
      </c>
      <c r="BJ1920" s="25" t="s">
        <v>85</v>
      </c>
      <c r="BK1920" s="215">
        <f t="shared" si="9"/>
        <v>0</v>
      </c>
      <c r="BL1920" s="25" t="s">
        <v>1802</v>
      </c>
      <c r="BM1920" s="25" t="s">
        <v>2763</v>
      </c>
    </row>
    <row r="1921" spans="2:65" s="1" customFormat="1" ht="51" customHeight="1">
      <c r="B1921" s="43"/>
      <c r="C1921" s="265" t="s">
        <v>2764</v>
      </c>
      <c r="D1921" s="265" t="s">
        <v>418</v>
      </c>
      <c r="E1921" s="266" t="s">
        <v>2765</v>
      </c>
      <c r="F1921" s="267" t="s">
        <v>2766</v>
      </c>
      <c r="G1921" s="268" t="s">
        <v>344</v>
      </c>
      <c r="H1921" s="269">
        <v>1</v>
      </c>
      <c r="I1921" s="270"/>
      <c r="J1921" s="271">
        <f t="shared" si="0"/>
        <v>0</v>
      </c>
      <c r="K1921" s="267" t="s">
        <v>34</v>
      </c>
      <c r="L1921" s="272"/>
      <c r="M1921" s="273" t="s">
        <v>34</v>
      </c>
      <c r="N1921" s="274" t="s">
        <v>49</v>
      </c>
      <c r="O1921" s="44"/>
      <c r="P1921" s="213">
        <f t="shared" si="1"/>
        <v>0</v>
      </c>
      <c r="Q1921" s="213">
        <v>0</v>
      </c>
      <c r="R1921" s="213">
        <f t="shared" si="2"/>
        <v>0</v>
      </c>
      <c r="S1921" s="213">
        <v>0</v>
      </c>
      <c r="T1921" s="214">
        <f t="shared" si="3"/>
        <v>0</v>
      </c>
      <c r="AR1921" s="25" t="s">
        <v>1802</v>
      </c>
      <c r="AT1921" s="25" t="s">
        <v>418</v>
      </c>
      <c r="AU1921" s="25" t="s">
        <v>85</v>
      </c>
      <c r="AY1921" s="25" t="s">
        <v>183</v>
      </c>
      <c r="BE1921" s="215">
        <f t="shared" si="4"/>
        <v>0</v>
      </c>
      <c r="BF1921" s="215">
        <f t="shared" si="5"/>
        <v>0</v>
      </c>
      <c r="BG1921" s="215">
        <f t="shared" si="6"/>
        <v>0</v>
      </c>
      <c r="BH1921" s="215">
        <f t="shared" si="7"/>
        <v>0</v>
      </c>
      <c r="BI1921" s="215">
        <f t="shared" si="8"/>
        <v>0</v>
      </c>
      <c r="BJ1921" s="25" t="s">
        <v>85</v>
      </c>
      <c r="BK1921" s="215">
        <f t="shared" si="9"/>
        <v>0</v>
      </c>
      <c r="BL1921" s="25" t="s">
        <v>1802</v>
      </c>
      <c r="BM1921" s="25" t="s">
        <v>2767</v>
      </c>
    </row>
    <row r="1922" spans="2:65" s="1" customFormat="1" ht="51" customHeight="1">
      <c r="B1922" s="43"/>
      <c r="C1922" s="265" t="s">
        <v>2768</v>
      </c>
      <c r="D1922" s="265" t="s">
        <v>418</v>
      </c>
      <c r="E1922" s="266" t="s">
        <v>2769</v>
      </c>
      <c r="F1922" s="267" t="s">
        <v>2770</v>
      </c>
      <c r="G1922" s="268" t="s">
        <v>344</v>
      </c>
      <c r="H1922" s="269">
        <v>1</v>
      </c>
      <c r="I1922" s="270"/>
      <c r="J1922" s="271">
        <f t="shared" si="0"/>
        <v>0</v>
      </c>
      <c r="K1922" s="267" t="s">
        <v>34</v>
      </c>
      <c r="L1922" s="272"/>
      <c r="M1922" s="273" t="s">
        <v>34</v>
      </c>
      <c r="N1922" s="274" t="s">
        <v>49</v>
      </c>
      <c r="O1922" s="44"/>
      <c r="P1922" s="213">
        <f t="shared" si="1"/>
        <v>0</v>
      </c>
      <c r="Q1922" s="213">
        <v>0</v>
      </c>
      <c r="R1922" s="213">
        <f t="shared" si="2"/>
        <v>0</v>
      </c>
      <c r="S1922" s="213">
        <v>0</v>
      </c>
      <c r="T1922" s="214">
        <f t="shared" si="3"/>
        <v>0</v>
      </c>
      <c r="AR1922" s="25" t="s">
        <v>1802</v>
      </c>
      <c r="AT1922" s="25" t="s">
        <v>418</v>
      </c>
      <c r="AU1922" s="25" t="s">
        <v>85</v>
      </c>
      <c r="AY1922" s="25" t="s">
        <v>183</v>
      </c>
      <c r="BE1922" s="215">
        <f t="shared" si="4"/>
        <v>0</v>
      </c>
      <c r="BF1922" s="215">
        <f t="shared" si="5"/>
        <v>0</v>
      </c>
      <c r="BG1922" s="215">
        <f t="shared" si="6"/>
        <v>0</v>
      </c>
      <c r="BH1922" s="215">
        <f t="shared" si="7"/>
        <v>0</v>
      </c>
      <c r="BI1922" s="215">
        <f t="shared" si="8"/>
        <v>0</v>
      </c>
      <c r="BJ1922" s="25" t="s">
        <v>85</v>
      </c>
      <c r="BK1922" s="215">
        <f t="shared" si="9"/>
        <v>0</v>
      </c>
      <c r="BL1922" s="25" t="s">
        <v>1802</v>
      </c>
      <c r="BM1922" s="25" t="s">
        <v>2771</v>
      </c>
    </row>
    <row r="1923" spans="2:65" s="1" customFormat="1" ht="51" customHeight="1">
      <c r="B1923" s="43"/>
      <c r="C1923" s="265" t="s">
        <v>2772</v>
      </c>
      <c r="D1923" s="265" t="s">
        <v>418</v>
      </c>
      <c r="E1923" s="266" t="s">
        <v>2773</v>
      </c>
      <c r="F1923" s="267" t="s">
        <v>2774</v>
      </c>
      <c r="G1923" s="268" t="s">
        <v>344</v>
      </c>
      <c r="H1923" s="269">
        <v>1</v>
      </c>
      <c r="I1923" s="270"/>
      <c r="J1923" s="271">
        <f t="shared" si="0"/>
        <v>0</v>
      </c>
      <c r="K1923" s="267" t="s">
        <v>34</v>
      </c>
      <c r="L1923" s="272"/>
      <c r="M1923" s="273" t="s">
        <v>34</v>
      </c>
      <c r="N1923" s="274" t="s">
        <v>49</v>
      </c>
      <c r="O1923" s="44"/>
      <c r="P1923" s="213">
        <f t="shared" si="1"/>
        <v>0</v>
      </c>
      <c r="Q1923" s="213">
        <v>0</v>
      </c>
      <c r="R1923" s="213">
        <f t="shared" si="2"/>
        <v>0</v>
      </c>
      <c r="S1923" s="213">
        <v>0</v>
      </c>
      <c r="T1923" s="214">
        <f t="shared" si="3"/>
        <v>0</v>
      </c>
      <c r="AR1923" s="25" t="s">
        <v>1802</v>
      </c>
      <c r="AT1923" s="25" t="s">
        <v>418</v>
      </c>
      <c r="AU1923" s="25" t="s">
        <v>85</v>
      </c>
      <c r="AY1923" s="25" t="s">
        <v>183</v>
      </c>
      <c r="BE1923" s="215">
        <f t="shared" si="4"/>
        <v>0</v>
      </c>
      <c r="BF1923" s="215">
        <f t="shared" si="5"/>
        <v>0</v>
      </c>
      <c r="BG1923" s="215">
        <f t="shared" si="6"/>
        <v>0</v>
      </c>
      <c r="BH1923" s="215">
        <f t="shared" si="7"/>
        <v>0</v>
      </c>
      <c r="BI1923" s="215">
        <f t="shared" si="8"/>
        <v>0</v>
      </c>
      <c r="BJ1923" s="25" t="s">
        <v>85</v>
      </c>
      <c r="BK1923" s="215">
        <f t="shared" si="9"/>
        <v>0</v>
      </c>
      <c r="BL1923" s="25" t="s">
        <v>1802</v>
      </c>
      <c r="BM1923" s="25" t="s">
        <v>2775</v>
      </c>
    </row>
    <row r="1924" spans="2:65" s="1" customFormat="1" ht="51" customHeight="1">
      <c r="B1924" s="43"/>
      <c r="C1924" s="265" t="s">
        <v>2776</v>
      </c>
      <c r="D1924" s="265" t="s">
        <v>418</v>
      </c>
      <c r="E1924" s="266" t="s">
        <v>2777</v>
      </c>
      <c r="F1924" s="267" t="s">
        <v>2778</v>
      </c>
      <c r="G1924" s="268" t="s">
        <v>344</v>
      </c>
      <c r="H1924" s="269">
        <v>1</v>
      </c>
      <c r="I1924" s="270"/>
      <c r="J1924" s="271">
        <f t="shared" si="0"/>
        <v>0</v>
      </c>
      <c r="K1924" s="267" t="s">
        <v>34</v>
      </c>
      <c r="L1924" s="272"/>
      <c r="M1924" s="273" t="s">
        <v>34</v>
      </c>
      <c r="N1924" s="274" t="s">
        <v>49</v>
      </c>
      <c r="O1924" s="44"/>
      <c r="P1924" s="213">
        <f t="shared" si="1"/>
        <v>0</v>
      </c>
      <c r="Q1924" s="213">
        <v>0</v>
      </c>
      <c r="R1924" s="213">
        <f t="shared" si="2"/>
        <v>0</v>
      </c>
      <c r="S1924" s="213">
        <v>0</v>
      </c>
      <c r="T1924" s="214">
        <f t="shared" si="3"/>
        <v>0</v>
      </c>
      <c r="AR1924" s="25" t="s">
        <v>1802</v>
      </c>
      <c r="AT1924" s="25" t="s">
        <v>418</v>
      </c>
      <c r="AU1924" s="25" t="s">
        <v>85</v>
      </c>
      <c r="AY1924" s="25" t="s">
        <v>183</v>
      </c>
      <c r="BE1924" s="215">
        <f t="shared" si="4"/>
        <v>0</v>
      </c>
      <c r="BF1924" s="215">
        <f t="shared" si="5"/>
        <v>0</v>
      </c>
      <c r="BG1924" s="215">
        <f t="shared" si="6"/>
        <v>0</v>
      </c>
      <c r="BH1924" s="215">
        <f t="shared" si="7"/>
        <v>0</v>
      </c>
      <c r="BI1924" s="215">
        <f t="shared" si="8"/>
        <v>0</v>
      </c>
      <c r="BJ1924" s="25" t="s">
        <v>85</v>
      </c>
      <c r="BK1924" s="215">
        <f t="shared" si="9"/>
        <v>0</v>
      </c>
      <c r="BL1924" s="25" t="s">
        <v>1802</v>
      </c>
      <c r="BM1924" s="25" t="s">
        <v>2779</v>
      </c>
    </row>
    <row r="1925" spans="2:65" s="1" customFormat="1" ht="51" customHeight="1">
      <c r="B1925" s="43"/>
      <c r="C1925" s="265" t="s">
        <v>2780</v>
      </c>
      <c r="D1925" s="265" t="s">
        <v>418</v>
      </c>
      <c r="E1925" s="266" t="s">
        <v>2781</v>
      </c>
      <c r="F1925" s="267" t="s">
        <v>2782</v>
      </c>
      <c r="G1925" s="268" t="s">
        <v>344</v>
      </c>
      <c r="H1925" s="269">
        <v>1</v>
      </c>
      <c r="I1925" s="270"/>
      <c r="J1925" s="271">
        <f t="shared" si="0"/>
        <v>0</v>
      </c>
      <c r="K1925" s="267" t="s">
        <v>34</v>
      </c>
      <c r="L1925" s="272"/>
      <c r="M1925" s="273" t="s">
        <v>34</v>
      </c>
      <c r="N1925" s="274" t="s">
        <v>49</v>
      </c>
      <c r="O1925" s="44"/>
      <c r="P1925" s="213">
        <f t="shared" si="1"/>
        <v>0</v>
      </c>
      <c r="Q1925" s="213">
        <v>0</v>
      </c>
      <c r="R1925" s="213">
        <f t="shared" si="2"/>
        <v>0</v>
      </c>
      <c r="S1925" s="213">
        <v>0</v>
      </c>
      <c r="T1925" s="214">
        <f t="shared" si="3"/>
        <v>0</v>
      </c>
      <c r="AR1925" s="25" t="s">
        <v>1802</v>
      </c>
      <c r="AT1925" s="25" t="s">
        <v>418</v>
      </c>
      <c r="AU1925" s="25" t="s">
        <v>85</v>
      </c>
      <c r="AY1925" s="25" t="s">
        <v>183</v>
      </c>
      <c r="BE1925" s="215">
        <f t="shared" si="4"/>
        <v>0</v>
      </c>
      <c r="BF1925" s="215">
        <f t="shared" si="5"/>
        <v>0</v>
      </c>
      <c r="BG1925" s="215">
        <f t="shared" si="6"/>
        <v>0</v>
      </c>
      <c r="BH1925" s="215">
        <f t="shared" si="7"/>
        <v>0</v>
      </c>
      <c r="BI1925" s="215">
        <f t="shared" si="8"/>
        <v>0</v>
      </c>
      <c r="BJ1925" s="25" t="s">
        <v>85</v>
      </c>
      <c r="BK1925" s="215">
        <f t="shared" si="9"/>
        <v>0</v>
      </c>
      <c r="BL1925" s="25" t="s">
        <v>1802</v>
      </c>
      <c r="BM1925" s="25" t="s">
        <v>2783</v>
      </c>
    </row>
    <row r="1926" spans="2:65" s="1" customFormat="1" ht="51" customHeight="1">
      <c r="B1926" s="43"/>
      <c r="C1926" s="265" t="s">
        <v>2784</v>
      </c>
      <c r="D1926" s="265" t="s">
        <v>418</v>
      </c>
      <c r="E1926" s="266" t="s">
        <v>2785</v>
      </c>
      <c r="F1926" s="267" t="s">
        <v>2786</v>
      </c>
      <c r="G1926" s="268" t="s">
        <v>344</v>
      </c>
      <c r="H1926" s="269">
        <v>1</v>
      </c>
      <c r="I1926" s="270"/>
      <c r="J1926" s="271">
        <f t="shared" si="0"/>
        <v>0</v>
      </c>
      <c r="K1926" s="267" t="s">
        <v>34</v>
      </c>
      <c r="L1926" s="272"/>
      <c r="M1926" s="273" t="s">
        <v>34</v>
      </c>
      <c r="N1926" s="274" t="s">
        <v>49</v>
      </c>
      <c r="O1926" s="44"/>
      <c r="P1926" s="213">
        <f t="shared" si="1"/>
        <v>0</v>
      </c>
      <c r="Q1926" s="213">
        <v>0</v>
      </c>
      <c r="R1926" s="213">
        <f t="shared" si="2"/>
        <v>0</v>
      </c>
      <c r="S1926" s="213">
        <v>0</v>
      </c>
      <c r="T1926" s="214">
        <f t="shared" si="3"/>
        <v>0</v>
      </c>
      <c r="AR1926" s="25" t="s">
        <v>1802</v>
      </c>
      <c r="AT1926" s="25" t="s">
        <v>418</v>
      </c>
      <c r="AU1926" s="25" t="s">
        <v>85</v>
      </c>
      <c r="AY1926" s="25" t="s">
        <v>183</v>
      </c>
      <c r="BE1926" s="215">
        <f t="shared" si="4"/>
        <v>0</v>
      </c>
      <c r="BF1926" s="215">
        <f t="shared" si="5"/>
        <v>0</v>
      </c>
      <c r="BG1926" s="215">
        <f t="shared" si="6"/>
        <v>0</v>
      </c>
      <c r="BH1926" s="215">
        <f t="shared" si="7"/>
        <v>0</v>
      </c>
      <c r="BI1926" s="215">
        <f t="shared" si="8"/>
        <v>0</v>
      </c>
      <c r="BJ1926" s="25" t="s">
        <v>85</v>
      </c>
      <c r="BK1926" s="215">
        <f t="shared" si="9"/>
        <v>0</v>
      </c>
      <c r="BL1926" s="25" t="s">
        <v>1802</v>
      </c>
      <c r="BM1926" s="25" t="s">
        <v>2787</v>
      </c>
    </row>
    <row r="1927" spans="2:65" s="1" customFormat="1" ht="38.25" customHeight="1">
      <c r="B1927" s="43"/>
      <c r="C1927" s="204" t="s">
        <v>2788</v>
      </c>
      <c r="D1927" s="204" t="s">
        <v>185</v>
      </c>
      <c r="E1927" s="205" t="s">
        <v>2315</v>
      </c>
      <c r="F1927" s="206" t="s">
        <v>2316</v>
      </c>
      <c r="G1927" s="207" t="s">
        <v>1510</v>
      </c>
      <c r="H1927" s="279"/>
      <c r="I1927" s="381">
        <f>SUM(J1889:J1926)/100</f>
        <v>0</v>
      </c>
      <c r="J1927" s="210">
        <f t="shared" si="0"/>
        <v>0</v>
      </c>
      <c r="K1927" s="206" t="s">
        <v>189</v>
      </c>
      <c r="L1927" s="63"/>
      <c r="M1927" s="211" t="s">
        <v>34</v>
      </c>
      <c r="N1927" s="288" t="s">
        <v>49</v>
      </c>
      <c r="O1927" s="289"/>
      <c r="P1927" s="290">
        <f t="shared" si="1"/>
        <v>0</v>
      </c>
      <c r="Q1927" s="290">
        <v>0</v>
      </c>
      <c r="R1927" s="290">
        <f t="shared" si="2"/>
        <v>0</v>
      </c>
      <c r="S1927" s="290">
        <v>0</v>
      </c>
      <c r="T1927" s="291">
        <f t="shared" si="3"/>
        <v>0</v>
      </c>
      <c r="AR1927" s="25" t="s">
        <v>282</v>
      </c>
      <c r="AT1927" s="25" t="s">
        <v>185</v>
      </c>
      <c r="AU1927" s="25" t="s">
        <v>85</v>
      </c>
      <c r="AY1927" s="25" t="s">
        <v>183</v>
      </c>
      <c r="BE1927" s="215">
        <f t="shared" si="4"/>
        <v>0</v>
      </c>
      <c r="BF1927" s="215">
        <f t="shared" si="5"/>
        <v>0</v>
      </c>
      <c r="BG1927" s="215">
        <f t="shared" si="6"/>
        <v>0</v>
      </c>
      <c r="BH1927" s="215">
        <f t="shared" si="7"/>
        <v>0</v>
      </c>
      <c r="BI1927" s="215">
        <f t="shared" si="8"/>
        <v>0</v>
      </c>
      <c r="BJ1927" s="25" t="s">
        <v>85</v>
      </c>
      <c r="BK1927" s="215">
        <f t="shared" si="9"/>
        <v>0</v>
      </c>
      <c r="BL1927" s="25" t="s">
        <v>282</v>
      </c>
      <c r="BM1927" s="25" t="s">
        <v>2789</v>
      </c>
    </row>
    <row r="1928" spans="2:12" s="1" customFormat="1" ht="6.95" customHeight="1">
      <c r="B1928" s="58"/>
      <c r="C1928" s="59"/>
      <c r="D1928" s="59"/>
      <c r="E1928" s="59"/>
      <c r="F1928" s="59"/>
      <c r="G1928" s="59"/>
      <c r="H1928" s="59"/>
      <c r="I1928" s="150"/>
      <c r="J1928" s="59"/>
      <c r="K1928" s="59"/>
      <c r="L1928" s="63"/>
    </row>
  </sheetData>
  <sheetProtection password="CC35" sheet="1" objects="1" scenarios="1" formatCells="0" formatColumns="0" formatRows="0" sort="0" autoFilter="0"/>
  <autoFilter ref="C114:K1927"/>
  <mergeCells count="10">
    <mergeCell ref="J51:J52"/>
    <mergeCell ref="E105:H105"/>
    <mergeCell ref="E107:H10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1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93</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2791</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ROUND(J85,2)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ROUND(SUM(BE85:BE97),2)</f>
        <v>0</v>
      </c>
      <c r="G32" s="44"/>
      <c r="H32" s="44"/>
      <c r="I32" s="142">
        <v>0.21</v>
      </c>
      <c r="J32" s="141">
        <f>ROUND(ROUND((SUM(BE85:BE97)),2)*I32,2)</f>
        <v>0</v>
      </c>
      <c r="K32" s="47"/>
    </row>
    <row r="33" spans="2:11" s="1" customFormat="1" ht="14.45" customHeight="1">
      <c r="B33" s="43"/>
      <c r="C33" s="44"/>
      <c r="D33" s="44"/>
      <c r="E33" s="51" t="s">
        <v>50</v>
      </c>
      <c r="F33" s="141">
        <f>ROUND(SUM(BF85:BF97),2)</f>
        <v>0</v>
      </c>
      <c r="G33" s="44"/>
      <c r="H33" s="44"/>
      <c r="I33" s="142">
        <v>0.15</v>
      </c>
      <c r="J33" s="141">
        <f>ROUND(ROUND((SUM(BF85:BF97)),2)*I33,2)</f>
        <v>0</v>
      </c>
      <c r="K33" s="47"/>
    </row>
    <row r="34" spans="2:11" s="1" customFormat="1" ht="14.45" customHeight="1" hidden="1">
      <c r="B34" s="43"/>
      <c r="C34" s="44"/>
      <c r="D34" s="44"/>
      <c r="E34" s="51" t="s">
        <v>51</v>
      </c>
      <c r="F34" s="141">
        <f>ROUND(SUM(BG85:BG97),2)</f>
        <v>0</v>
      </c>
      <c r="G34" s="44"/>
      <c r="H34" s="44"/>
      <c r="I34" s="142">
        <v>0.21</v>
      </c>
      <c r="J34" s="141">
        <v>0</v>
      </c>
      <c r="K34" s="47"/>
    </row>
    <row r="35" spans="2:11" s="1" customFormat="1" ht="14.45" customHeight="1" hidden="1">
      <c r="B35" s="43"/>
      <c r="C35" s="44"/>
      <c r="D35" s="44"/>
      <c r="E35" s="51" t="s">
        <v>52</v>
      </c>
      <c r="F35" s="141">
        <f>ROUND(SUM(BH85:BH97),2)</f>
        <v>0</v>
      </c>
      <c r="G35" s="44"/>
      <c r="H35" s="44"/>
      <c r="I35" s="142">
        <v>0.15</v>
      </c>
      <c r="J35" s="141">
        <v>0</v>
      </c>
      <c r="K35" s="47"/>
    </row>
    <row r="36" spans="2:11" s="1" customFormat="1" ht="14.45" customHeight="1" hidden="1">
      <c r="B36" s="43"/>
      <c r="C36" s="44"/>
      <c r="D36" s="44"/>
      <c r="E36" s="51" t="s">
        <v>53</v>
      </c>
      <c r="F36" s="141">
        <f>ROUND(SUM(BI85:BI97),2)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SO_01_1 - Zastřešení příhradovými vazníky</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Obchodní projekt Jihlava, spol.s r.o.</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J85</f>
        <v>0</v>
      </c>
      <c r="K60" s="47"/>
      <c r="AU60" s="25" t="s">
        <v>127</v>
      </c>
    </row>
    <row r="61" spans="2:11" s="8" customFormat="1" ht="24.95" customHeight="1">
      <c r="B61" s="160"/>
      <c r="C61" s="161"/>
      <c r="D61" s="162" t="s">
        <v>146</v>
      </c>
      <c r="E61" s="163"/>
      <c r="F61" s="163"/>
      <c r="G61" s="163"/>
      <c r="H61" s="163"/>
      <c r="I61" s="164"/>
      <c r="J61" s="165">
        <f>J86</f>
        <v>0</v>
      </c>
      <c r="K61" s="166"/>
    </row>
    <row r="62" spans="2:11" s="9" customFormat="1" ht="19.9" customHeight="1">
      <c r="B62" s="167"/>
      <c r="C62" s="168"/>
      <c r="D62" s="169" t="s">
        <v>154</v>
      </c>
      <c r="E62" s="170"/>
      <c r="F62" s="170"/>
      <c r="G62" s="170"/>
      <c r="H62" s="170"/>
      <c r="I62" s="171"/>
      <c r="J62" s="172">
        <f>J87</f>
        <v>0</v>
      </c>
      <c r="K62" s="173"/>
    </row>
    <row r="63" spans="2:11" s="9" customFormat="1" ht="14.85" customHeight="1">
      <c r="B63" s="167"/>
      <c r="C63" s="168"/>
      <c r="D63" s="169" t="s">
        <v>2792</v>
      </c>
      <c r="E63" s="170"/>
      <c r="F63" s="170"/>
      <c r="G63" s="170"/>
      <c r="H63" s="170"/>
      <c r="I63" s="171"/>
      <c r="J63" s="172">
        <f>J94</f>
        <v>0</v>
      </c>
      <c r="K63" s="173"/>
    </row>
    <row r="64" spans="2:11" s="1" customFormat="1" ht="21.75" customHeight="1">
      <c r="B64" s="43"/>
      <c r="C64" s="44"/>
      <c r="D64" s="44"/>
      <c r="E64" s="44"/>
      <c r="F64" s="44"/>
      <c r="G64" s="44"/>
      <c r="H64" s="44"/>
      <c r="I64" s="129"/>
      <c r="J64" s="44"/>
      <c r="K64" s="47"/>
    </row>
    <row r="65" spans="2:11" s="1" customFormat="1" ht="6.95" customHeight="1">
      <c r="B65" s="58"/>
      <c r="C65" s="59"/>
      <c r="D65" s="59"/>
      <c r="E65" s="59"/>
      <c r="F65" s="59"/>
      <c r="G65" s="59"/>
      <c r="H65" s="59"/>
      <c r="I65" s="150"/>
      <c r="J65" s="59"/>
      <c r="K65" s="60"/>
    </row>
    <row r="69" spans="2:12" s="1" customFormat="1" ht="6.95" customHeight="1">
      <c r="B69" s="61"/>
      <c r="C69" s="62"/>
      <c r="D69" s="62"/>
      <c r="E69" s="62"/>
      <c r="F69" s="62"/>
      <c r="G69" s="62"/>
      <c r="H69" s="62"/>
      <c r="I69" s="153"/>
      <c r="J69" s="62"/>
      <c r="K69" s="62"/>
      <c r="L69" s="63"/>
    </row>
    <row r="70" spans="2:12" s="1" customFormat="1" ht="36.95" customHeight="1">
      <c r="B70" s="43"/>
      <c r="C70" s="64" t="s">
        <v>167</v>
      </c>
      <c r="D70" s="65"/>
      <c r="E70" s="65"/>
      <c r="F70" s="65"/>
      <c r="G70" s="65"/>
      <c r="H70" s="65"/>
      <c r="I70" s="174"/>
      <c r="J70" s="65"/>
      <c r="K70" s="65"/>
      <c r="L70" s="63"/>
    </row>
    <row r="71" spans="2:12" s="1" customFormat="1" ht="6.95" customHeight="1">
      <c r="B71" s="43"/>
      <c r="C71" s="65"/>
      <c r="D71" s="65"/>
      <c r="E71" s="65"/>
      <c r="F71" s="65"/>
      <c r="G71" s="65"/>
      <c r="H71" s="65"/>
      <c r="I71" s="174"/>
      <c r="J71" s="65"/>
      <c r="K71" s="65"/>
      <c r="L71" s="63"/>
    </row>
    <row r="72" spans="2:12" s="1" customFormat="1" ht="14.45" customHeight="1">
      <c r="B72" s="43"/>
      <c r="C72" s="67" t="s">
        <v>18</v>
      </c>
      <c r="D72" s="65"/>
      <c r="E72" s="65"/>
      <c r="F72" s="65"/>
      <c r="G72" s="65"/>
      <c r="H72" s="65"/>
      <c r="I72" s="174"/>
      <c r="J72" s="65"/>
      <c r="K72" s="65"/>
      <c r="L72" s="63"/>
    </row>
    <row r="73" spans="2:12" s="1" customFormat="1" ht="16.5" customHeight="1">
      <c r="B73" s="43"/>
      <c r="C73" s="65"/>
      <c r="D73" s="65"/>
      <c r="E73" s="425" t="str">
        <f>E7</f>
        <v>Stavební úpravy obj.stájové budovy Veterinární nemocnice v areálu SVÚ Jihlava</v>
      </c>
      <c r="F73" s="426"/>
      <c r="G73" s="426"/>
      <c r="H73" s="426"/>
      <c r="I73" s="174"/>
      <c r="J73" s="65"/>
      <c r="K73" s="65"/>
      <c r="L73" s="63"/>
    </row>
    <row r="74" spans="2:12" ht="15">
      <c r="B74" s="29"/>
      <c r="C74" s="67" t="s">
        <v>121</v>
      </c>
      <c r="D74" s="292"/>
      <c r="E74" s="292"/>
      <c r="F74" s="292"/>
      <c r="G74" s="292"/>
      <c r="H74" s="292"/>
      <c r="J74" s="292"/>
      <c r="K74" s="292"/>
      <c r="L74" s="293"/>
    </row>
    <row r="75" spans="2:12" s="1" customFormat="1" ht="16.5" customHeight="1">
      <c r="B75" s="43"/>
      <c r="C75" s="65"/>
      <c r="D75" s="65"/>
      <c r="E75" s="425" t="s">
        <v>122</v>
      </c>
      <c r="F75" s="427"/>
      <c r="G75" s="427"/>
      <c r="H75" s="427"/>
      <c r="I75" s="174"/>
      <c r="J75" s="65"/>
      <c r="K75" s="65"/>
      <c r="L75" s="63"/>
    </row>
    <row r="76" spans="2:12" s="1" customFormat="1" ht="14.45" customHeight="1">
      <c r="B76" s="43"/>
      <c r="C76" s="67" t="s">
        <v>2790</v>
      </c>
      <c r="D76" s="65"/>
      <c r="E76" s="65"/>
      <c r="F76" s="65"/>
      <c r="G76" s="65"/>
      <c r="H76" s="65"/>
      <c r="I76" s="174"/>
      <c r="J76" s="65"/>
      <c r="K76" s="65"/>
      <c r="L76" s="63"/>
    </row>
    <row r="77" spans="2:12" s="1" customFormat="1" ht="17.25" customHeight="1">
      <c r="B77" s="43"/>
      <c r="C77" s="65"/>
      <c r="D77" s="65"/>
      <c r="E77" s="420" t="str">
        <f>E11</f>
        <v>SO_01_1 - Zastřešení příhradovými vazníky</v>
      </c>
      <c r="F77" s="427"/>
      <c r="G77" s="427"/>
      <c r="H77" s="427"/>
      <c r="I77" s="174"/>
      <c r="J77" s="65"/>
      <c r="K77" s="65"/>
      <c r="L77" s="63"/>
    </row>
    <row r="78" spans="2:12" s="1" customFormat="1" ht="6.95" customHeight="1">
      <c r="B78" s="43"/>
      <c r="C78" s="65"/>
      <c r="D78" s="65"/>
      <c r="E78" s="65"/>
      <c r="F78" s="65"/>
      <c r="G78" s="65"/>
      <c r="H78" s="65"/>
      <c r="I78" s="174"/>
      <c r="J78" s="65"/>
      <c r="K78" s="65"/>
      <c r="L78" s="63"/>
    </row>
    <row r="79" spans="2:12" s="1" customFormat="1" ht="18" customHeight="1">
      <c r="B79" s="43"/>
      <c r="C79" s="67" t="s">
        <v>24</v>
      </c>
      <c r="D79" s="65"/>
      <c r="E79" s="65"/>
      <c r="F79" s="175" t="str">
        <f>F14</f>
        <v>Jihlava</v>
      </c>
      <c r="G79" s="65"/>
      <c r="H79" s="65"/>
      <c r="I79" s="176" t="s">
        <v>26</v>
      </c>
      <c r="J79" s="75" t="str">
        <f>IF(J14="","",J14)</f>
        <v>4. 4. 2017</v>
      </c>
      <c r="K79" s="65"/>
      <c r="L79" s="63"/>
    </row>
    <row r="80" spans="2:12" s="1" customFormat="1" ht="6.95" customHeight="1">
      <c r="B80" s="43"/>
      <c r="C80" s="65"/>
      <c r="D80" s="65"/>
      <c r="E80" s="65"/>
      <c r="F80" s="65"/>
      <c r="G80" s="65"/>
      <c r="H80" s="65"/>
      <c r="I80" s="174"/>
      <c r="J80" s="65"/>
      <c r="K80" s="65"/>
      <c r="L80" s="63"/>
    </row>
    <row r="81" spans="2:12" s="1" customFormat="1" ht="15">
      <c r="B81" s="43"/>
      <c r="C81" s="67" t="s">
        <v>32</v>
      </c>
      <c r="D81" s="65"/>
      <c r="E81" s="65"/>
      <c r="F81" s="175" t="str">
        <f>E17</f>
        <v>SVÚ Jihlava, Rantířovská 93, Jihlava</v>
      </c>
      <c r="G81" s="65"/>
      <c r="H81" s="65"/>
      <c r="I81" s="176" t="s">
        <v>39</v>
      </c>
      <c r="J81" s="175" t="str">
        <f>E23</f>
        <v>Obchodní projekt Jihlava, spol.s r.o.</v>
      </c>
      <c r="K81" s="65"/>
      <c r="L81" s="63"/>
    </row>
    <row r="82" spans="2:12" s="1" customFormat="1" ht="14.45" customHeight="1">
      <c r="B82" s="43"/>
      <c r="C82" s="67" t="s">
        <v>37</v>
      </c>
      <c r="D82" s="65"/>
      <c r="E82" s="65"/>
      <c r="F82" s="175" t="str">
        <f>IF(E20="","",E20)</f>
        <v/>
      </c>
      <c r="G82" s="65"/>
      <c r="H82" s="65"/>
      <c r="I82" s="174"/>
      <c r="J82" s="65"/>
      <c r="K82" s="65"/>
      <c r="L82" s="63"/>
    </row>
    <row r="83" spans="2:12" s="1" customFormat="1" ht="10.35" customHeight="1">
      <c r="B83" s="43"/>
      <c r="C83" s="65"/>
      <c r="D83" s="65"/>
      <c r="E83" s="65"/>
      <c r="F83" s="65"/>
      <c r="G83" s="65"/>
      <c r="H83" s="65"/>
      <c r="I83" s="174"/>
      <c r="J83" s="65"/>
      <c r="K83" s="65"/>
      <c r="L83" s="63"/>
    </row>
    <row r="84" spans="2:20" s="10" customFormat="1" ht="29.25" customHeight="1">
      <c r="B84" s="177"/>
      <c r="C84" s="178" t="s">
        <v>168</v>
      </c>
      <c r="D84" s="179" t="s">
        <v>63</v>
      </c>
      <c r="E84" s="179" t="s">
        <v>59</v>
      </c>
      <c r="F84" s="179" t="s">
        <v>169</v>
      </c>
      <c r="G84" s="179" t="s">
        <v>170</v>
      </c>
      <c r="H84" s="179" t="s">
        <v>171</v>
      </c>
      <c r="I84" s="180" t="s">
        <v>172</v>
      </c>
      <c r="J84" s="179" t="s">
        <v>125</v>
      </c>
      <c r="K84" s="181" t="s">
        <v>173</v>
      </c>
      <c r="L84" s="182"/>
      <c r="M84" s="83" t="s">
        <v>174</v>
      </c>
      <c r="N84" s="84" t="s">
        <v>48</v>
      </c>
      <c r="O84" s="84" t="s">
        <v>175</v>
      </c>
      <c r="P84" s="84" t="s">
        <v>176</v>
      </c>
      <c r="Q84" s="84" t="s">
        <v>177</v>
      </c>
      <c r="R84" s="84" t="s">
        <v>178</v>
      </c>
      <c r="S84" s="84" t="s">
        <v>179</v>
      </c>
      <c r="T84" s="85" t="s">
        <v>180</v>
      </c>
    </row>
    <row r="85" spans="2:63" s="1" customFormat="1" ht="29.25" customHeight="1">
      <c r="B85" s="43"/>
      <c r="C85" s="89" t="s">
        <v>126</v>
      </c>
      <c r="D85" s="65"/>
      <c r="E85" s="65"/>
      <c r="F85" s="65"/>
      <c r="G85" s="65"/>
      <c r="H85" s="65"/>
      <c r="I85" s="174"/>
      <c r="J85" s="183">
        <f>BK85</f>
        <v>0</v>
      </c>
      <c r="K85" s="65"/>
      <c r="L85" s="63"/>
      <c r="M85" s="86"/>
      <c r="N85" s="87"/>
      <c r="O85" s="87"/>
      <c r="P85" s="184">
        <f>P86</f>
        <v>0</v>
      </c>
      <c r="Q85" s="87"/>
      <c r="R85" s="184">
        <f>R86</f>
        <v>0</v>
      </c>
      <c r="S85" s="87"/>
      <c r="T85" s="185">
        <f>T86</f>
        <v>0</v>
      </c>
      <c r="AT85" s="25" t="s">
        <v>77</v>
      </c>
      <c r="AU85" s="25" t="s">
        <v>127</v>
      </c>
      <c r="BK85" s="186">
        <f>BK86</f>
        <v>0</v>
      </c>
    </row>
    <row r="86" spans="2:63" s="11" customFormat="1" ht="37.35" customHeight="1">
      <c r="B86" s="187"/>
      <c r="C86" s="188"/>
      <c r="D86" s="189" t="s">
        <v>77</v>
      </c>
      <c r="E86" s="190" t="s">
        <v>1389</v>
      </c>
      <c r="F86" s="190" t="s">
        <v>1390</v>
      </c>
      <c r="G86" s="188"/>
      <c r="H86" s="188"/>
      <c r="I86" s="191"/>
      <c r="J86" s="192">
        <f>BK86</f>
        <v>0</v>
      </c>
      <c r="K86" s="188"/>
      <c r="L86" s="193"/>
      <c r="M86" s="194"/>
      <c r="N86" s="195"/>
      <c r="O86" s="195"/>
      <c r="P86" s="196">
        <f>P87</f>
        <v>0</v>
      </c>
      <c r="Q86" s="195"/>
      <c r="R86" s="196">
        <f>R87</f>
        <v>0</v>
      </c>
      <c r="S86" s="195"/>
      <c r="T86" s="197">
        <f>T87</f>
        <v>0</v>
      </c>
      <c r="AR86" s="198" t="s">
        <v>89</v>
      </c>
      <c r="AT86" s="199" t="s">
        <v>77</v>
      </c>
      <c r="AU86" s="199" t="s">
        <v>78</v>
      </c>
      <c r="AY86" s="198" t="s">
        <v>183</v>
      </c>
      <c r="BK86" s="200">
        <f>BK87</f>
        <v>0</v>
      </c>
    </row>
    <row r="87" spans="2:63" s="11" customFormat="1" ht="19.9" customHeight="1">
      <c r="B87" s="187"/>
      <c r="C87" s="188"/>
      <c r="D87" s="201" t="s">
        <v>77</v>
      </c>
      <c r="E87" s="202" t="s">
        <v>1898</v>
      </c>
      <c r="F87" s="202" t="s">
        <v>1899</v>
      </c>
      <c r="G87" s="188"/>
      <c r="H87" s="188"/>
      <c r="I87" s="191"/>
      <c r="J87" s="203">
        <f>BK87</f>
        <v>0</v>
      </c>
      <c r="K87" s="188"/>
      <c r="L87" s="193"/>
      <c r="M87" s="194"/>
      <c r="N87" s="195"/>
      <c r="O87" s="195"/>
      <c r="P87" s="196">
        <f>P88+SUM(P89:P94)</f>
        <v>0</v>
      </c>
      <c r="Q87" s="195"/>
      <c r="R87" s="196">
        <f>R88+SUM(R89:R94)</f>
        <v>0</v>
      </c>
      <c r="S87" s="195"/>
      <c r="T87" s="197">
        <f>T88+SUM(T89:T94)</f>
        <v>0</v>
      </c>
      <c r="AR87" s="198" t="s">
        <v>89</v>
      </c>
      <c r="AT87" s="199" t="s">
        <v>77</v>
      </c>
      <c r="AU87" s="199" t="s">
        <v>85</v>
      </c>
      <c r="AY87" s="198" t="s">
        <v>183</v>
      </c>
      <c r="BK87" s="200">
        <f>BK88+SUM(BK89:BK94)</f>
        <v>0</v>
      </c>
    </row>
    <row r="88" spans="2:65" s="1" customFormat="1" ht="16.5" customHeight="1">
      <c r="B88" s="43"/>
      <c r="C88" s="204" t="s">
        <v>85</v>
      </c>
      <c r="D88" s="204" t="s">
        <v>185</v>
      </c>
      <c r="E88" s="205" t="s">
        <v>2793</v>
      </c>
      <c r="F88" s="206" t="s">
        <v>2794</v>
      </c>
      <c r="G88" s="207" t="s">
        <v>344</v>
      </c>
      <c r="H88" s="208">
        <v>112</v>
      </c>
      <c r="I88" s="209"/>
      <c r="J88" s="210">
        <f aca="true" t="shared" si="0" ref="J88:J93">ROUND(I88*H88,2)</f>
        <v>0</v>
      </c>
      <c r="K88" s="206" t="s">
        <v>34</v>
      </c>
      <c r="L88" s="63"/>
      <c r="M88" s="211" t="s">
        <v>34</v>
      </c>
      <c r="N88" s="212" t="s">
        <v>49</v>
      </c>
      <c r="O88" s="44"/>
      <c r="P88" s="213">
        <f aca="true" t="shared" si="1" ref="P88:P93">O88*H88</f>
        <v>0</v>
      </c>
      <c r="Q88" s="213">
        <v>0</v>
      </c>
      <c r="R88" s="213">
        <f aca="true" t="shared" si="2" ref="R88:R93">Q88*H88</f>
        <v>0</v>
      </c>
      <c r="S88" s="213">
        <v>0</v>
      </c>
      <c r="T88" s="214">
        <f aca="true" t="shared" si="3" ref="T88:T93">S88*H88</f>
        <v>0</v>
      </c>
      <c r="AR88" s="25" t="s">
        <v>282</v>
      </c>
      <c r="AT88" s="25" t="s">
        <v>185</v>
      </c>
      <c r="AU88" s="25" t="s">
        <v>89</v>
      </c>
      <c r="AY88" s="25" t="s">
        <v>183</v>
      </c>
      <c r="BE88" s="215">
        <f aca="true" t="shared" si="4" ref="BE88:BE93">IF(N88="základní",J88,0)</f>
        <v>0</v>
      </c>
      <c r="BF88" s="215">
        <f aca="true" t="shared" si="5" ref="BF88:BF93">IF(N88="snížená",J88,0)</f>
        <v>0</v>
      </c>
      <c r="BG88" s="215">
        <f aca="true" t="shared" si="6" ref="BG88:BG93">IF(N88="zákl. přenesená",J88,0)</f>
        <v>0</v>
      </c>
      <c r="BH88" s="215">
        <f aca="true" t="shared" si="7" ref="BH88:BH93">IF(N88="sníž. přenesená",J88,0)</f>
        <v>0</v>
      </c>
      <c r="BI88" s="215">
        <f aca="true" t="shared" si="8" ref="BI88:BI93">IF(N88="nulová",J88,0)</f>
        <v>0</v>
      </c>
      <c r="BJ88" s="25" t="s">
        <v>85</v>
      </c>
      <c r="BK88" s="215">
        <f aca="true" t="shared" si="9" ref="BK88:BK93">ROUND(I88*H88,2)</f>
        <v>0</v>
      </c>
      <c r="BL88" s="25" t="s">
        <v>282</v>
      </c>
      <c r="BM88" s="25" t="s">
        <v>2795</v>
      </c>
    </row>
    <row r="89" spans="2:65" s="1" customFormat="1" ht="16.5" customHeight="1">
      <c r="B89" s="43"/>
      <c r="C89" s="204" t="s">
        <v>89</v>
      </c>
      <c r="D89" s="204" t="s">
        <v>185</v>
      </c>
      <c r="E89" s="205" t="s">
        <v>1868</v>
      </c>
      <c r="F89" s="206" t="s">
        <v>2796</v>
      </c>
      <c r="G89" s="207" t="s">
        <v>188</v>
      </c>
      <c r="H89" s="208">
        <v>1.95</v>
      </c>
      <c r="I89" s="209"/>
      <c r="J89" s="210">
        <f t="shared" si="0"/>
        <v>0</v>
      </c>
      <c r="K89" s="206" t="s">
        <v>34</v>
      </c>
      <c r="L89" s="63"/>
      <c r="M89" s="211" t="s">
        <v>34</v>
      </c>
      <c r="N89" s="212" t="s">
        <v>49</v>
      </c>
      <c r="O89" s="44"/>
      <c r="P89" s="213">
        <f t="shared" si="1"/>
        <v>0</v>
      </c>
      <c r="Q89" s="213">
        <v>0</v>
      </c>
      <c r="R89" s="213">
        <f t="shared" si="2"/>
        <v>0</v>
      </c>
      <c r="S89" s="213">
        <v>0</v>
      </c>
      <c r="T89" s="214">
        <f t="shared" si="3"/>
        <v>0</v>
      </c>
      <c r="AR89" s="25" t="s">
        <v>282</v>
      </c>
      <c r="AT89" s="25" t="s">
        <v>185</v>
      </c>
      <c r="AU89" s="25" t="s">
        <v>89</v>
      </c>
      <c r="AY89" s="25" t="s">
        <v>183</v>
      </c>
      <c r="BE89" s="215">
        <f t="shared" si="4"/>
        <v>0</v>
      </c>
      <c r="BF89" s="215">
        <f t="shared" si="5"/>
        <v>0</v>
      </c>
      <c r="BG89" s="215">
        <f t="shared" si="6"/>
        <v>0</v>
      </c>
      <c r="BH89" s="215">
        <f t="shared" si="7"/>
        <v>0</v>
      </c>
      <c r="BI89" s="215">
        <f t="shared" si="8"/>
        <v>0</v>
      </c>
      <c r="BJ89" s="25" t="s">
        <v>85</v>
      </c>
      <c r="BK89" s="215">
        <f t="shared" si="9"/>
        <v>0</v>
      </c>
      <c r="BL89" s="25" t="s">
        <v>282</v>
      </c>
      <c r="BM89" s="25" t="s">
        <v>2797</v>
      </c>
    </row>
    <row r="90" spans="2:65" s="1" customFormat="1" ht="38.25" customHeight="1">
      <c r="B90" s="43"/>
      <c r="C90" s="204" t="s">
        <v>196</v>
      </c>
      <c r="D90" s="204" t="s">
        <v>185</v>
      </c>
      <c r="E90" s="205" t="s">
        <v>2798</v>
      </c>
      <c r="F90" s="206" t="s">
        <v>2799</v>
      </c>
      <c r="G90" s="207" t="s">
        <v>465</v>
      </c>
      <c r="H90" s="208">
        <v>322</v>
      </c>
      <c r="I90" s="209"/>
      <c r="J90" s="210">
        <f t="shared" si="0"/>
        <v>0</v>
      </c>
      <c r="K90" s="206" t="s">
        <v>189</v>
      </c>
      <c r="L90" s="63"/>
      <c r="M90" s="211" t="s">
        <v>34</v>
      </c>
      <c r="N90" s="212" t="s">
        <v>49</v>
      </c>
      <c r="O90" s="44"/>
      <c r="P90" s="213">
        <f t="shared" si="1"/>
        <v>0</v>
      </c>
      <c r="Q90" s="213">
        <v>0</v>
      </c>
      <c r="R90" s="213">
        <f t="shared" si="2"/>
        <v>0</v>
      </c>
      <c r="S90" s="213">
        <v>0</v>
      </c>
      <c r="T90" s="214">
        <f t="shared" si="3"/>
        <v>0</v>
      </c>
      <c r="AR90" s="25" t="s">
        <v>282</v>
      </c>
      <c r="AT90" s="25" t="s">
        <v>185</v>
      </c>
      <c r="AU90" s="25" t="s">
        <v>89</v>
      </c>
      <c r="AY90" s="25" t="s">
        <v>183</v>
      </c>
      <c r="BE90" s="215">
        <f t="shared" si="4"/>
        <v>0</v>
      </c>
      <c r="BF90" s="215">
        <f t="shared" si="5"/>
        <v>0</v>
      </c>
      <c r="BG90" s="215">
        <f t="shared" si="6"/>
        <v>0</v>
      </c>
      <c r="BH90" s="215">
        <f t="shared" si="7"/>
        <v>0</v>
      </c>
      <c r="BI90" s="215">
        <f t="shared" si="8"/>
        <v>0</v>
      </c>
      <c r="BJ90" s="25" t="s">
        <v>85</v>
      </c>
      <c r="BK90" s="215">
        <f t="shared" si="9"/>
        <v>0</v>
      </c>
      <c r="BL90" s="25" t="s">
        <v>282</v>
      </c>
      <c r="BM90" s="25" t="s">
        <v>2800</v>
      </c>
    </row>
    <row r="91" spans="2:65" s="1" customFormat="1" ht="16.5" customHeight="1">
      <c r="B91" s="43"/>
      <c r="C91" s="265" t="s">
        <v>190</v>
      </c>
      <c r="D91" s="265" t="s">
        <v>418</v>
      </c>
      <c r="E91" s="266" t="s">
        <v>2801</v>
      </c>
      <c r="F91" s="267" t="s">
        <v>2802</v>
      </c>
      <c r="G91" s="268" t="s">
        <v>1792</v>
      </c>
      <c r="H91" s="269">
        <v>28</v>
      </c>
      <c r="I91" s="270"/>
      <c r="J91" s="271">
        <f t="shared" si="0"/>
        <v>0</v>
      </c>
      <c r="K91" s="267" t="s">
        <v>34</v>
      </c>
      <c r="L91" s="272"/>
      <c r="M91" s="273" t="s">
        <v>34</v>
      </c>
      <c r="N91" s="274" t="s">
        <v>49</v>
      </c>
      <c r="O91" s="44"/>
      <c r="P91" s="213">
        <f t="shared" si="1"/>
        <v>0</v>
      </c>
      <c r="Q91" s="213">
        <v>0</v>
      </c>
      <c r="R91" s="213">
        <f t="shared" si="2"/>
        <v>0</v>
      </c>
      <c r="S91" s="213">
        <v>0</v>
      </c>
      <c r="T91" s="214">
        <f t="shared" si="3"/>
        <v>0</v>
      </c>
      <c r="AR91" s="25" t="s">
        <v>388</v>
      </c>
      <c r="AT91" s="25" t="s">
        <v>418</v>
      </c>
      <c r="AU91" s="25" t="s">
        <v>89</v>
      </c>
      <c r="AY91" s="25" t="s">
        <v>183</v>
      </c>
      <c r="BE91" s="215">
        <f t="shared" si="4"/>
        <v>0</v>
      </c>
      <c r="BF91" s="215">
        <f t="shared" si="5"/>
        <v>0</v>
      </c>
      <c r="BG91" s="215">
        <f t="shared" si="6"/>
        <v>0</v>
      </c>
      <c r="BH91" s="215">
        <f t="shared" si="7"/>
        <v>0</v>
      </c>
      <c r="BI91" s="215">
        <f t="shared" si="8"/>
        <v>0</v>
      </c>
      <c r="BJ91" s="25" t="s">
        <v>85</v>
      </c>
      <c r="BK91" s="215">
        <f t="shared" si="9"/>
        <v>0</v>
      </c>
      <c r="BL91" s="25" t="s">
        <v>282</v>
      </c>
      <c r="BM91" s="25" t="s">
        <v>2803</v>
      </c>
    </row>
    <row r="92" spans="2:65" s="1" customFormat="1" ht="16.5" customHeight="1">
      <c r="B92" s="43"/>
      <c r="C92" s="265" t="s">
        <v>213</v>
      </c>
      <c r="D92" s="265" t="s">
        <v>418</v>
      </c>
      <c r="E92" s="266" t="s">
        <v>2804</v>
      </c>
      <c r="F92" s="267" t="s">
        <v>2805</v>
      </c>
      <c r="G92" s="268" t="s">
        <v>188</v>
      </c>
      <c r="H92" s="269">
        <v>1.95</v>
      </c>
      <c r="I92" s="270"/>
      <c r="J92" s="271">
        <f t="shared" si="0"/>
        <v>0</v>
      </c>
      <c r="K92" s="267" t="s">
        <v>34</v>
      </c>
      <c r="L92" s="272"/>
      <c r="M92" s="273" t="s">
        <v>34</v>
      </c>
      <c r="N92" s="274" t="s">
        <v>49</v>
      </c>
      <c r="O92" s="44"/>
      <c r="P92" s="213">
        <f t="shared" si="1"/>
        <v>0</v>
      </c>
      <c r="Q92" s="213">
        <v>0</v>
      </c>
      <c r="R92" s="213">
        <f t="shared" si="2"/>
        <v>0</v>
      </c>
      <c r="S92" s="213">
        <v>0</v>
      </c>
      <c r="T92" s="214">
        <f t="shared" si="3"/>
        <v>0</v>
      </c>
      <c r="AR92" s="25" t="s">
        <v>388</v>
      </c>
      <c r="AT92" s="25" t="s">
        <v>418</v>
      </c>
      <c r="AU92" s="25" t="s">
        <v>89</v>
      </c>
      <c r="AY92" s="25" t="s">
        <v>183</v>
      </c>
      <c r="BE92" s="215">
        <f t="shared" si="4"/>
        <v>0</v>
      </c>
      <c r="BF92" s="215">
        <f t="shared" si="5"/>
        <v>0</v>
      </c>
      <c r="BG92" s="215">
        <f t="shared" si="6"/>
        <v>0</v>
      </c>
      <c r="BH92" s="215">
        <f t="shared" si="7"/>
        <v>0</v>
      </c>
      <c r="BI92" s="215">
        <f t="shared" si="8"/>
        <v>0</v>
      </c>
      <c r="BJ92" s="25" t="s">
        <v>85</v>
      </c>
      <c r="BK92" s="215">
        <f t="shared" si="9"/>
        <v>0</v>
      </c>
      <c r="BL92" s="25" t="s">
        <v>282</v>
      </c>
      <c r="BM92" s="25" t="s">
        <v>2806</v>
      </c>
    </row>
    <row r="93" spans="2:65" s="1" customFormat="1" ht="38.25" customHeight="1">
      <c r="B93" s="43"/>
      <c r="C93" s="204" t="s">
        <v>222</v>
      </c>
      <c r="D93" s="204" t="s">
        <v>185</v>
      </c>
      <c r="E93" s="205" t="s">
        <v>1951</v>
      </c>
      <c r="F93" s="206" t="s">
        <v>1952</v>
      </c>
      <c r="G93" s="207" t="s">
        <v>1510</v>
      </c>
      <c r="H93" s="279"/>
      <c r="I93" s="381">
        <f>SUM(J88:J92)/100</f>
        <v>0</v>
      </c>
      <c r="J93" s="210">
        <f t="shared" si="0"/>
        <v>0</v>
      </c>
      <c r="K93" s="206" t="s">
        <v>189</v>
      </c>
      <c r="L93" s="63"/>
      <c r="M93" s="211" t="s">
        <v>34</v>
      </c>
      <c r="N93" s="212" t="s">
        <v>49</v>
      </c>
      <c r="O93" s="44"/>
      <c r="P93" s="213">
        <f t="shared" si="1"/>
        <v>0</v>
      </c>
      <c r="Q93" s="213">
        <v>0</v>
      </c>
      <c r="R93" s="213">
        <f t="shared" si="2"/>
        <v>0</v>
      </c>
      <c r="S93" s="213">
        <v>0</v>
      </c>
      <c r="T93" s="214">
        <f t="shared" si="3"/>
        <v>0</v>
      </c>
      <c r="AR93" s="25" t="s">
        <v>282</v>
      </c>
      <c r="AT93" s="25" t="s">
        <v>185</v>
      </c>
      <c r="AU93" s="25" t="s">
        <v>89</v>
      </c>
      <c r="AY93" s="25" t="s">
        <v>183</v>
      </c>
      <c r="BE93" s="215">
        <f t="shared" si="4"/>
        <v>0</v>
      </c>
      <c r="BF93" s="215">
        <f t="shared" si="5"/>
        <v>0</v>
      </c>
      <c r="BG93" s="215">
        <f t="shared" si="6"/>
        <v>0</v>
      </c>
      <c r="BH93" s="215">
        <f t="shared" si="7"/>
        <v>0</v>
      </c>
      <c r="BI93" s="215">
        <f t="shared" si="8"/>
        <v>0</v>
      </c>
      <c r="BJ93" s="25" t="s">
        <v>85</v>
      </c>
      <c r="BK93" s="215">
        <f t="shared" si="9"/>
        <v>0</v>
      </c>
      <c r="BL93" s="25" t="s">
        <v>282</v>
      </c>
      <c r="BM93" s="25" t="s">
        <v>2807</v>
      </c>
    </row>
    <row r="94" spans="2:63" s="11" customFormat="1" ht="22.35" customHeight="1">
      <c r="B94" s="187"/>
      <c r="C94" s="188"/>
      <c r="D94" s="201" t="s">
        <v>77</v>
      </c>
      <c r="E94" s="202" t="s">
        <v>2558</v>
      </c>
      <c r="F94" s="202" t="s">
        <v>2559</v>
      </c>
      <c r="G94" s="188"/>
      <c r="H94" s="188"/>
      <c r="I94" s="191"/>
      <c r="J94" s="203">
        <f>BK94</f>
        <v>0</v>
      </c>
      <c r="K94" s="188"/>
      <c r="L94" s="193"/>
      <c r="M94" s="194"/>
      <c r="N94" s="195"/>
      <c r="O94" s="195"/>
      <c r="P94" s="196">
        <f>SUM(P95:P97)</f>
        <v>0</v>
      </c>
      <c r="Q94" s="195"/>
      <c r="R94" s="196">
        <f>SUM(R95:R97)</f>
        <v>0</v>
      </c>
      <c r="S94" s="195"/>
      <c r="T94" s="197">
        <f>SUM(T95:T97)</f>
        <v>0</v>
      </c>
      <c r="AR94" s="198" t="s">
        <v>89</v>
      </c>
      <c r="AT94" s="199" t="s">
        <v>77</v>
      </c>
      <c r="AU94" s="199" t="s">
        <v>89</v>
      </c>
      <c r="AY94" s="198" t="s">
        <v>183</v>
      </c>
      <c r="BK94" s="200">
        <f>SUM(BK95:BK97)</f>
        <v>0</v>
      </c>
    </row>
    <row r="95" spans="2:65" s="1" customFormat="1" ht="25.5" customHeight="1">
      <c r="B95" s="43"/>
      <c r="C95" s="204" t="s">
        <v>227</v>
      </c>
      <c r="D95" s="204" t="s">
        <v>185</v>
      </c>
      <c r="E95" s="205" t="s">
        <v>2808</v>
      </c>
      <c r="F95" s="206" t="s">
        <v>2809</v>
      </c>
      <c r="G95" s="207" t="s">
        <v>188</v>
      </c>
      <c r="H95" s="208">
        <v>21.6</v>
      </c>
      <c r="I95" s="209"/>
      <c r="J95" s="210">
        <f>ROUND(I95*H95,2)</f>
        <v>0</v>
      </c>
      <c r="K95" s="206" t="s">
        <v>34</v>
      </c>
      <c r="L95" s="63"/>
      <c r="M95" s="211" t="s">
        <v>34</v>
      </c>
      <c r="N95" s="212" t="s">
        <v>49</v>
      </c>
      <c r="O95" s="44"/>
      <c r="P95" s="213">
        <f>O95*H95</f>
        <v>0</v>
      </c>
      <c r="Q95" s="213">
        <v>0</v>
      </c>
      <c r="R95" s="213">
        <f>Q95*H95</f>
        <v>0</v>
      </c>
      <c r="S95" s="213">
        <v>0</v>
      </c>
      <c r="T95" s="214">
        <f>S95*H95</f>
        <v>0</v>
      </c>
      <c r="AR95" s="25" t="s">
        <v>282</v>
      </c>
      <c r="AT95" s="25" t="s">
        <v>185</v>
      </c>
      <c r="AU95" s="25" t="s">
        <v>196</v>
      </c>
      <c r="AY95" s="25" t="s">
        <v>183</v>
      </c>
      <c r="BE95" s="215">
        <f>IF(N95="základní",J95,0)</f>
        <v>0</v>
      </c>
      <c r="BF95" s="215">
        <f>IF(N95="snížená",J95,0)</f>
        <v>0</v>
      </c>
      <c r="BG95" s="215">
        <f>IF(N95="zákl. přenesená",J95,0)</f>
        <v>0</v>
      </c>
      <c r="BH95" s="215">
        <f>IF(N95="sníž. přenesená",J95,0)</f>
        <v>0</v>
      </c>
      <c r="BI95" s="215">
        <f>IF(N95="nulová",J95,0)</f>
        <v>0</v>
      </c>
      <c r="BJ95" s="25" t="s">
        <v>85</v>
      </c>
      <c r="BK95" s="215">
        <f>ROUND(I95*H95,2)</f>
        <v>0</v>
      </c>
      <c r="BL95" s="25" t="s">
        <v>282</v>
      </c>
      <c r="BM95" s="25" t="s">
        <v>2810</v>
      </c>
    </row>
    <row r="96" spans="2:51" s="13" customFormat="1" ht="13.5">
      <c r="B96" s="228"/>
      <c r="C96" s="229"/>
      <c r="D96" s="218" t="s">
        <v>192</v>
      </c>
      <c r="E96" s="230" t="s">
        <v>34</v>
      </c>
      <c r="F96" s="231" t="s">
        <v>2811</v>
      </c>
      <c r="G96" s="229"/>
      <c r="H96" s="232">
        <v>21.6</v>
      </c>
      <c r="I96" s="233"/>
      <c r="J96" s="229"/>
      <c r="K96" s="229"/>
      <c r="L96" s="234"/>
      <c r="M96" s="235"/>
      <c r="N96" s="236"/>
      <c r="O96" s="236"/>
      <c r="P96" s="236"/>
      <c r="Q96" s="236"/>
      <c r="R96" s="236"/>
      <c r="S96" s="236"/>
      <c r="T96" s="237"/>
      <c r="AT96" s="238" t="s">
        <v>192</v>
      </c>
      <c r="AU96" s="238" t="s">
        <v>196</v>
      </c>
      <c r="AV96" s="13" t="s">
        <v>89</v>
      </c>
      <c r="AW96" s="13" t="s">
        <v>41</v>
      </c>
      <c r="AX96" s="13" t="s">
        <v>78</v>
      </c>
      <c r="AY96" s="238" t="s">
        <v>183</v>
      </c>
    </row>
    <row r="97" spans="2:51" s="14" customFormat="1" ht="13.5">
      <c r="B97" s="239"/>
      <c r="C97" s="240"/>
      <c r="D97" s="218" t="s">
        <v>192</v>
      </c>
      <c r="E97" s="241" t="s">
        <v>34</v>
      </c>
      <c r="F97" s="242" t="s">
        <v>195</v>
      </c>
      <c r="G97" s="240"/>
      <c r="H97" s="243">
        <v>21.6</v>
      </c>
      <c r="I97" s="244"/>
      <c r="J97" s="240"/>
      <c r="K97" s="240"/>
      <c r="L97" s="245"/>
      <c r="M97" s="294"/>
      <c r="N97" s="295"/>
      <c r="O97" s="295"/>
      <c r="P97" s="295"/>
      <c r="Q97" s="295"/>
      <c r="R97" s="295"/>
      <c r="S97" s="295"/>
      <c r="T97" s="296"/>
      <c r="AT97" s="249" t="s">
        <v>192</v>
      </c>
      <c r="AU97" s="249" t="s">
        <v>196</v>
      </c>
      <c r="AV97" s="14" t="s">
        <v>196</v>
      </c>
      <c r="AW97" s="14" t="s">
        <v>41</v>
      </c>
      <c r="AX97" s="14" t="s">
        <v>85</v>
      </c>
      <c r="AY97" s="249" t="s">
        <v>183</v>
      </c>
    </row>
    <row r="98" spans="2:12" s="1" customFormat="1" ht="6.95" customHeight="1">
      <c r="B98" s="58"/>
      <c r="C98" s="59"/>
      <c r="D98" s="59"/>
      <c r="E98" s="59"/>
      <c r="F98" s="59"/>
      <c r="G98" s="59"/>
      <c r="H98" s="59"/>
      <c r="I98" s="150"/>
      <c r="J98" s="59"/>
      <c r="K98" s="59"/>
      <c r="L98" s="63"/>
    </row>
  </sheetData>
  <sheetProtection password="CC35" sheet="1" objects="1" scenarios="1" formatCells="0" formatColumns="0" formatRows="0" sort="0" autoFilter="0"/>
  <autoFilter ref="C84:K97"/>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96</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2812</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ROUND(J85,2)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ROUND(SUM(BE85:BE103),2)</f>
        <v>0</v>
      </c>
      <c r="G32" s="44"/>
      <c r="H32" s="44"/>
      <c r="I32" s="142">
        <v>0.21</v>
      </c>
      <c r="J32" s="141">
        <f>ROUND(ROUND((SUM(BE85:BE103)),2)*I32,2)</f>
        <v>0</v>
      </c>
      <c r="K32" s="47"/>
    </row>
    <row r="33" spans="2:11" s="1" customFormat="1" ht="14.45" customHeight="1">
      <c r="B33" s="43"/>
      <c r="C33" s="44"/>
      <c r="D33" s="44"/>
      <c r="E33" s="51" t="s">
        <v>50</v>
      </c>
      <c r="F33" s="141">
        <f>ROUND(SUM(BF85:BF103),2)</f>
        <v>0</v>
      </c>
      <c r="G33" s="44"/>
      <c r="H33" s="44"/>
      <c r="I33" s="142">
        <v>0.15</v>
      </c>
      <c r="J33" s="141">
        <f>ROUND(ROUND((SUM(BF85:BF103)),2)*I33,2)</f>
        <v>0</v>
      </c>
      <c r="K33" s="47"/>
    </row>
    <row r="34" spans="2:11" s="1" customFormat="1" ht="14.45" customHeight="1" hidden="1">
      <c r="B34" s="43"/>
      <c r="C34" s="44"/>
      <c r="D34" s="44"/>
      <c r="E34" s="51" t="s">
        <v>51</v>
      </c>
      <c r="F34" s="141">
        <f>ROUND(SUM(BG85:BG103),2)</f>
        <v>0</v>
      </c>
      <c r="G34" s="44"/>
      <c r="H34" s="44"/>
      <c r="I34" s="142">
        <v>0.21</v>
      </c>
      <c r="J34" s="141">
        <v>0</v>
      </c>
      <c r="K34" s="47"/>
    </row>
    <row r="35" spans="2:11" s="1" customFormat="1" ht="14.45" customHeight="1" hidden="1">
      <c r="B35" s="43"/>
      <c r="C35" s="44"/>
      <c r="D35" s="44"/>
      <c r="E35" s="51" t="s">
        <v>52</v>
      </c>
      <c r="F35" s="141">
        <f>ROUND(SUM(BH85:BH103),2)</f>
        <v>0</v>
      </c>
      <c r="G35" s="44"/>
      <c r="H35" s="44"/>
      <c r="I35" s="142">
        <v>0.15</v>
      </c>
      <c r="J35" s="141">
        <v>0</v>
      </c>
      <c r="K35" s="47"/>
    </row>
    <row r="36" spans="2:11" s="1" customFormat="1" ht="14.45" customHeight="1" hidden="1">
      <c r="B36" s="43"/>
      <c r="C36" s="44"/>
      <c r="D36" s="44"/>
      <c r="E36" s="51" t="s">
        <v>53</v>
      </c>
      <c r="F36" s="141">
        <f>ROUND(SUM(BI85:BI103),2)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SO_01_2 - Vnitřní vybavení</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Obchodní projekt Jihlava, spol.s r.o.</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J85</f>
        <v>0</v>
      </c>
      <c r="K60" s="47"/>
      <c r="AU60" s="25" t="s">
        <v>127</v>
      </c>
    </row>
    <row r="61" spans="2:11" s="8" customFormat="1" ht="24.95" customHeight="1">
      <c r="B61" s="160"/>
      <c r="C61" s="161"/>
      <c r="D61" s="162" t="s">
        <v>2813</v>
      </c>
      <c r="E61" s="163"/>
      <c r="F61" s="163"/>
      <c r="G61" s="163"/>
      <c r="H61" s="163"/>
      <c r="I61" s="164"/>
      <c r="J61" s="165">
        <f>J86</f>
        <v>0</v>
      </c>
      <c r="K61" s="166"/>
    </row>
    <row r="62" spans="2:11" s="9" customFormat="1" ht="19.9" customHeight="1">
      <c r="B62" s="167"/>
      <c r="C62" s="168"/>
      <c r="D62" s="169" t="s">
        <v>2814</v>
      </c>
      <c r="E62" s="170"/>
      <c r="F62" s="170"/>
      <c r="G62" s="170"/>
      <c r="H62" s="170"/>
      <c r="I62" s="171"/>
      <c r="J62" s="172">
        <f>J87</f>
        <v>0</v>
      </c>
      <c r="K62" s="173"/>
    </row>
    <row r="63" spans="2:11" s="9" customFormat="1" ht="19.9" customHeight="1">
      <c r="B63" s="167"/>
      <c r="C63" s="168"/>
      <c r="D63" s="169" t="s">
        <v>2815</v>
      </c>
      <c r="E63" s="170"/>
      <c r="F63" s="170"/>
      <c r="G63" s="170"/>
      <c r="H63" s="170"/>
      <c r="I63" s="171"/>
      <c r="J63" s="172">
        <f>J97</f>
        <v>0</v>
      </c>
      <c r="K63" s="173"/>
    </row>
    <row r="64" spans="2:11" s="1" customFormat="1" ht="21.75" customHeight="1">
      <c r="B64" s="43"/>
      <c r="C64" s="44"/>
      <c r="D64" s="44"/>
      <c r="E64" s="44"/>
      <c r="F64" s="44"/>
      <c r="G64" s="44"/>
      <c r="H64" s="44"/>
      <c r="I64" s="129"/>
      <c r="J64" s="44"/>
      <c r="K64" s="47"/>
    </row>
    <row r="65" spans="2:11" s="1" customFormat="1" ht="6.95" customHeight="1">
      <c r="B65" s="58"/>
      <c r="C65" s="59"/>
      <c r="D65" s="59"/>
      <c r="E65" s="59"/>
      <c r="F65" s="59"/>
      <c r="G65" s="59"/>
      <c r="H65" s="59"/>
      <c r="I65" s="150"/>
      <c r="J65" s="59"/>
      <c r="K65" s="60"/>
    </row>
    <row r="69" spans="2:12" s="1" customFormat="1" ht="6.95" customHeight="1">
      <c r="B69" s="61"/>
      <c r="C69" s="62"/>
      <c r="D69" s="62"/>
      <c r="E69" s="62"/>
      <c r="F69" s="62"/>
      <c r="G69" s="62"/>
      <c r="H69" s="62"/>
      <c r="I69" s="153"/>
      <c r="J69" s="62"/>
      <c r="K69" s="62"/>
      <c r="L69" s="63"/>
    </row>
    <row r="70" spans="2:12" s="1" customFormat="1" ht="36.95" customHeight="1">
      <c r="B70" s="43"/>
      <c r="C70" s="64" t="s">
        <v>167</v>
      </c>
      <c r="D70" s="65"/>
      <c r="E70" s="65"/>
      <c r="F70" s="65"/>
      <c r="G70" s="65"/>
      <c r="H70" s="65"/>
      <c r="I70" s="174"/>
      <c r="J70" s="65"/>
      <c r="K70" s="65"/>
      <c r="L70" s="63"/>
    </row>
    <row r="71" spans="2:12" s="1" customFormat="1" ht="6.95" customHeight="1">
      <c r="B71" s="43"/>
      <c r="C71" s="65"/>
      <c r="D71" s="65"/>
      <c r="E71" s="65"/>
      <c r="F71" s="65"/>
      <c r="G71" s="65"/>
      <c r="H71" s="65"/>
      <c r="I71" s="174"/>
      <c r="J71" s="65"/>
      <c r="K71" s="65"/>
      <c r="L71" s="63"/>
    </row>
    <row r="72" spans="2:12" s="1" customFormat="1" ht="14.45" customHeight="1">
      <c r="B72" s="43"/>
      <c r="C72" s="67" t="s">
        <v>18</v>
      </c>
      <c r="D72" s="65"/>
      <c r="E72" s="65"/>
      <c r="F72" s="65"/>
      <c r="G72" s="65"/>
      <c r="H72" s="65"/>
      <c r="I72" s="174"/>
      <c r="J72" s="65"/>
      <c r="K72" s="65"/>
      <c r="L72" s="63"/>
    </row>
    <row r="73" spans="2:12" s="1" customFormat="1" ht="16.5" customHeight="1">
      <c r="B73" s="43"/>
      <c r="C73" s="65"/>
      <c r="D73" s="65"/>
      <c r="E73" s="425" t="str">
        <f>E7</f>
        <v>Stavební úpravy obj.stájové budovy Veterinární nemocnice v areálu SVÚ Jihlava</v>
      </c>
      <c r="F73" s="426"/>
      <c r="G73" s="426"/>
      <c r="H73" s="426"/>
      <c r="I73" s="174"/>
      <c r="J73" s="65"/>
      <c r="K73" s="65"/>
      <c r="L73" s="63"/>
    </row>
    <row r="74" spans="2:12" ht="15">
      <c r="B74" s="29"/>
      <c r="C74" s="67" t="s">
        <v>121</v>
      </c>
      <c r="D74" s="292"/>
      <c r="E74" s="292"/>
      <c r="F74" s="292"/>
      <c r="G74" s="292"/>
      <c r="H74" s="292"/>
      <c r="J74" s="292"/>
      <c r="K74" s="292"/>
      <c r="L74" s="293"/>
    </row>
    <row r="75" spans="2:12" s="1" customFormat="1" ht="16.5" customHeight="1">
      <c r="B75" s="43"/>
      <c r="C75" s="65"/>
      <c r="D75" s="65"/>
      <c r="E75" s="425" t="s">
        <v>122</v>
      </c>
      <c r="F75" s="427"/>
      <c r="G75" s="427"/>
      <c r="H75" s="427"/>
      <c r="I75" s="174"/>
      <c r="J75" s="65"/>
      <c r="K75" s="65"/>
      <c r="L75" s="63"/>
    </row>
    <row r="76" spans="2:12" s="1" customFormat="1" ht="14.45" customHeight="1">
      <c r="B76" s="43"/>
      <c r="C76" s="67" t="s">
        <v>2790</v>
      </c>
      <c r="D76" s="65"/>
      <c r="E76" s="65"/>
      <c r="F76" s="65"/>
      <c r="G76" s="65"/>
      <c r="H76" s="65"/>
      <c r="I76" s="174"/>
      <c r="J76" s="65"/>
      <c r="K76" s="65"/>
      <c r="L76" s="63"/>
    </row>
    <row r="77" spans="2:12" s="1" customFormat="1" ht="17.25" customHeight="1">
      <c r="B77" s="43"/>
      <c r="C77" s="65"/>
      <c r="D77" s="65"/>
      <c r="E77" s="420" t="str">
        <f>E11</f>
        <v>SO_01_2 - Vnitřní vybavení</v>
      </c>
      <c r="F77" s="427"/>
      <c r="G77" s="427"/>
      <c r="H77" s="427"/>
      <c r="I77" s="174"/>
      <c r="J77" s="65"/>
      <c r="K77" s="65"/>
      <c r="L77" s="63"/>
    </row>
    <row r="78" spans="2:12" s="1" customFormat="1" ht="6.95" customHeight="1">
      <c r="B78" s="43"/>
      <c r="C78" s="65"/>
      <c r="D78" s="65"/>
      <c r="E78" s="65"/>
      <c r="F78" s="65"/>
      <c r="G78" s="65"/>
      <c r="H78" s="65"/>
      <c r="I78" s="174"/>
      <c r="J78" s="65"/>
      <c r="K78" s="65"/>
      <c r="L78" s="63"/>
    </row>
    <row r="79" spans="2:12" s="1" customFormat="1" ht="18" customHeight="1">
      <c r="B79" s="43"/>
      <c r="C79" s="67" t="s">
        <v>24</v>
      </c>
      <c r="D79" s="65"/>
      <c r="E79" s="65"/>
      <c r="F79" s="175" t="str">
        <f>F14</f>
        <v>Jihlava</v>
      </c>
      <c r="G79" s="65"/>
      <c r="H79" s="65"/>
      <c r="I79" s="176" t="s">
        <v>26</v>
      </c>
      <c r="J79" s="75" t="str">
        <f>IF(J14="","",J14)</f>
        <v>4. 4. 2017</v>
      </c>
      <c r="K79" s="65"/>
      <c r="L79" s="63"/>
    </row>
    <row r="80" spans="2:12" s="1" customFormat="1" ht="6.95" customHeight="1">
      <c r="B80" s="43"/>
      <c r="C80" s="65"/>
      <c r="D80" s="65"/>
      <c r="E80" s="65"/>
      <c r="F80" s="65"/>
      <c r="G80" s="65"/>
      <c r="H80" s="65"/>
      <c r="I80" s="174"/>
      <c r="J80" s="65"/>
      <c r="K80" s="65"/>
      <c r="L80" s="63"/>
    </row>
    <row r="81" spans="2:12" s="1" customFormat="1" ht="15">
      <c r="B81" s="43"/>
      <c r="C81" s="67" t="s">
        <v>32</v>
      </c>
      <c r="D81" s="65"/>
      <c r="E81" s="65"/>
      <c r="F81" s="175" t="str">
        <f>E17</f>
        <v>SVÚ Jihlava, Rantířovská 93, Jihlava</v>
      </c>
      <c r="G81" s="65"/>
      <c r="H81" s="65"/>
      <c r="I81" s="176" t="s">
        <v>39</v>
      </c>
      <c r="J81" s="175" t="str">
        <f>E23</f>
        <v>Obchodní projekt Jihlava, spol.s r.o.</v>
      </c>
      <c r="K81" s="65"/>
      <c r="L81" s="63"/>
    </row>
    <row r="82" spans="2:12" s="1" customFormat="1" ht="14.45" customHeight="1">
      <c r="B82" s="43"/>
      <c r="C82" s="67" t="s">
        <v>37</v>
      </c>
      <c r="D82" s="65"/>
      <c r="E82" s="65"/>
      <c r="F82" s="175" t="str">
        <f>IF(E20="","",E20)</f>
        <v/>
      </c>
      <c r="G82" s="65"/>
      <c r="H82" s="65"/>
      <c r="I82" s="174"/>
      <c r="J82" s="65"/>
      <c r="K82" s="65"/>
      <c r="L82" s="63"/>
    </row>
    <row r="83" spans="2:12" s="1" customFormat="1" ht="10.35" customHeight="1">
      <c r="B83" s="43"/>
      <c r="C83" s="65"/>
      <c r="D83" s="65"/>
      <c r="E83" s="65"/>
      <c r="F83" s="65"/>
      <c r="G83" s="65"/>
      <c r="H83" s="65"/>
      <c r="I83" s="174"/>
      <c r="J83" s="65"/>
      <c r="K83" s="65"/>
      <c r="L83" s="63"/>
    </row>
    <row r="84" spans="2:20" s="10" customFormat="1" ht="29.25" customHeight="1">
      <c r="B84" s="177"/>
      <c r="C84" s="178" t="s">
        <v>168</v>
      </c>
      <c r="D84" s="179" t="s">
        <v>63</v>
      </c>
      <c r="E84" s="179" t="s">
        <v>59</v>
      </c>
      <c r="F84" s="179" t="s">
        <v>169</v>
      </c>
      <c r="G84" s="179" t="s">
        <v>170</v>
      </c>
      <c r="H84" s="179" t="s">
        <v>171</v>
      </c>
      <c r="I84" s="180" t="s">
        <v>172</v>
      </c>
      <c r="J84" s="179" t="s">
        <v>125</v>
      </c>
      <c r="K84" s="181" t="s">
        <v>173</v>
      </c>
      <c r="L84" s="182"/>
      <c r="M84" s="83" t="s">
        <v>174</v>
      </c>
      <c r="N84" s="84" t="s">
        <v>48</v>
      </c>
      <c r="O84" s="84" t="s">
        <v>175</v>
      </c>
      <c r="P84" s="84" t="s">
        <v>176</v>
      </c>
      <c r="Q84" s="84" t="s">
        <v>177</v>
      </c>
      <c r="R84" s="84" t="s">
        <v>178</v>
      </c>
      <c r="S84" s="84" t="s">
        <v>179</v>
      </c>
      <c r="T84" s="85" t="s">
        <v>180</v>
      </c>
    </row>
    <row r="85" spans="2:63" s="1" customFormat="1" ht="29.25" customHeight="1">
      <c r="B85" s="43"/>
      <c r="C85" s="89" t="s">
        <v>126</v>
      </c>
      <c r="D85" s="65"/>
      <c r="E85" s="65"/>
      <c r="F85" s="65"/>
      <c r="G85" s="65"/>
      <c r="H85" s="65"/>
      <c r="I85" s="174"/>
      <c r="J85" s="183">
        <f>BK85</f>
        <v>0</v>
      </c>
      <c r="K85" s="65"/>
      <c r="L85" s="63"/>
      <c r="M85" s="86"/>
      <c r="N85" s="87"/>
      <c r="O85" s="87"/>
      <c r="P85" s="184">
        <f>P86</f>
        <v>0</v>
      </c>
      <c r="Q85" s="87"/>
      <c r="R85" s="184">
        <f>R86</f>
        <v>0</v>
      </c>
      <c r="S85" s="87"/>
      <c r="T85" s="185">
        <f>T86</f>
        <v>0</v>
      </c>
      <c r="AT85" s="25" t="s">
        <v>77</v>
      </c>
      <c r="AU85" s="25" t="s">
        <v>127</v>
      </c>
      <c r="BK85" s="186">
        <f>BK86</f>
        <v>0</v>
      </c>
    </row>
    <row r="86" spans="2:63" s="11" customFormat="1" ht="37.35" customHeight="1">
      <c r="B86" s="187"/>
      <c r="C86" s="188"/>
      <c r="D86" s="189" t="s">
        <v>77</v>
      </c>
      <c r="E86" s="190" t="s">
        <v>2689</v>
      </c>
      <c r="F86" s="190" t="s">
        <v>2816</v>
      </c>
      <c r="G86" s="188"/>
      <c r="H86" s="188"/>
      <c r="I86" s="191"/>
      <c r="J86" s="192">
        <f>BK86</f>
        <v>0</v>
      </c>
      <c r="K86" s="188"/>
      <c r="L86" s="193"/>
      <c r="M86" s="194"/>
      <c r="N86" s="195"/>
      <c r="O86" s="195"/>
      <c r="P86" s="196">
        <f>P87+P97</f>
        <v>0</v>
      </c>
      <c r="Q86" s="195"/>
      <c r="R86" s="196">
        <f>R87+R97</f>
        <v>0</v>
      </c>
      <c r="S86" s="195"/>
      <c r="T86" s="197">
        <f>T87+T97</f>
        <v>0</v>
      </c>
      <c r="AR86" s="198" t="s">
        <v>190</v>
      </c>
      <c r="AT86" s="199" t="s">
        <v>77</v>
      </c>
      <c r="AU86" s="199" t="s">
        <v>78</v>
      </c>
      <c r="AY86" s="198" t="s">
        <v>183</v>
      </c>
      <c r="BK86" s="200">
        <f>BK87+BK97</f>
        <v>0</v>
      </c>
    </row>
    <row r="87" spans="2:63" s="11" customFormat="1" ht="19.9" customHeight="1">
      <c r="B87" s="187"/>
      <c r="C87" s="188"/>
      <c r="D87" s="201" t="s">
        <v>77</v>
      </c>
      <c r="E87" s="202" t="s">
        <v>2817</v>
      </c>
      <c r="F87" s="202" t="s">
        <v>2818</v>
      </c>
      <c r="G87" s="188"/>
      <c r="H87" s="188"/>
      <c r="I87" s="191"/>
      <c r="J87" s="203">
        <f>BK87</f>
        <v>0</v>
      </c>
      <c r="K87" s="188"/>
      <c r="L87" s="193"/>
      <c r="M87" s="194"/>
      <c r="N87" s="195"/>
      <c r="O87" s="195"/>
      <c r="P87" s="196">
        <f>SUM(P88:P96)</f>
        <v>0</v>
      </c>
      <c r="Q87" s="195"/>
      <c r="R87" s="196">
        <f>SUM(R88:R96)</f>
        <v>0</v>
      </c>
      <c r="S87" s="195"/>
      <c r="T87" s="197">
        <f>SUM(T88:T96)</f>
        <v>0</v>
      </c>
      <c r="AR87" s="198" t="s">
        <v>190</v>
      </c>
      <c r="AT87" s="199" t="s">
        <v>77</v>
      </c>
      <c r="AU87" s="199" t="s">
        <v>85</v>
      </c>
      <c r="AY87" s="198" t="s">
        <v>183</v>
      </c>
      <c r="BK87" s="200">
        <f>SUM(BK88:BK96)</f>
        <v>0</v>
      </c>
    </row>
    <row r="88" spans="2:65" s="1" customFormat="1" ht="16.5" customHeight="1">
      <c r="B88" s="43"/>
      <c r="C88" s="204" t="s">
        <v>85</v>
      </c>
      <c r="D88" s="204" t="s">
        <v>185</v>
      </c>
      <c r="E88" s="205" t="s">
        <v>2185</v>
      </c>
      <c r="F88" s="206" t="s">
        <v>2819</v>
      </c>
      <c r="G88" s="207" t="s">
        <v>2306</v>
      </c>
      <c r="H88" s="208">
        <v>1</v>
      </c>
      <c r="I88" s="209"/>
      <c r="J88" s="210">
        <f>ROUND(I88*H88,2)</f>
        <v>0</v>
      </c>
      <c r="K88" s="206" t="s">
        <v>34</v>
      </c>
      <c r="L88" s="63"/>
      <c r="M88" s="211" t="s">
        <v>34</v>
      </c>
      <c r="N88" s="212" t="s">
        <v>49</v>
      </c>
      <c r="O88" s="44"/>
      <c r="P88" s="213">
        <f>O88*H88</f>
        <v>0</v>
      </c>
      <c r="Q88" s="213">
        <v>0</v>
      </c>
      <c r="R88" s="213">
        <f>Q88*H88</f>
        <v>0</v>
      </c>
      <c r="S88" s="213">
        <v>0</v>
      </c>
      <c r="T88" s="214">
        <f>S88*H88</f>
        <v>0</v>
      </c>
      <c r="AR88" s="25" t="s">
        <v>282</v>
      </c>
      <c r="AT88" s="25" t="s">
        <v>185</v>
      </c>
      <c r="AU88" s="25" t="s">
        <v>89</v>
      </c>
      <c r="AY88" s="25" t="s">
        <v>183</v>
      </c>
      <c r="BE88" s="215">
        <f>IF(N88="základní",J88,0)</f>
        <v>0</v>
      </c>
      <c r="BF88" s="215">
        <f>IF(N88="snížená",J88,0)</f>
        <v>0</v>
      </c>
      <c r="BG88" s="215">
        <f>IF(N88="zákl. přenesená",J88,0)</f>
        <v>0</v>
      </c>
      <c r="BH88" s="215">
        <f>IF(N88="sníž. přenesená",J88,0)</f>
        <v>0</v>
      </c>
      <c r="BI88" s="215">
        <f>IF(N88="nulová",J88,0)</f>
        <v>0</v>
      </c>
      <c r="BJ88" s="25" t="s">
        <v>85</v>
      </c>
      <c r="BK88" s="215">
        <f>ROUND(I88*H88,2)</f>
        <v>0</v>
      </c>
      <c r="BL88" s="25" t="s">
        <v>282</v>
      </c>
      <c r="BM88" s="25" t="s">
        <v>2820</v>
      </c>
    </row>
    <row r="89" spans="2:65" s="1" customFormat="1" ht="204" customHeight="1">
      <c r="B89" s="43"/>
      <c r="C89" s="204" t="s">
        <v>89</v>
      </c>
      <c r="D89" s="204" t="s">
        <v>185</v>
      </c>
      <c r="E89" s="205" t="s">
        <v>2048</v>
      </c>
      <c r="F89" s="206" t="s">
        <v>2821</v>
      </c>
      <c r="G89" s="207" t="s">
        <v>2306</v>
      </c>
      <c r="H89" s="208">
        <v>1</v>
      </c>
      <c r="I89" s="209"/>
      <c r="J89" s="210">
        <f>ROUND(I89*H89,2)</f>
        <v>0</v>
      </c>
      <c r="K89" s="206" t="s">
        <v>34</v>
      </c>
      <c r="L89" s="63"/>
      <c r="M89" s="211" t="s">
        <v>34</v>
      </c>
      <c r="N89" s="212" t="s">
        <v>49</v>
      </c>
      <c r="O89" s="44"/>
      <c r="P89" s="213">
        <f>O89*H89</f>
        <v>0</v>
      </c>
      <c r="Q89" s="213">
        <v>0</v>
      </c>
      <c r="R89" s="213">
        <f>Q89*H89</f>
        <v>0</v>
      </c>
      <c r="S89" s="213">
        <v>0</v>
      </c>
      <c r="T89" s="214">
        <f>S89*H89</f>
        <v>0</v>
      </c>
      <c r="AR89" s="25" t="s">
        <v>282</v>
      </c>
      <c r="AT89" s="25" t="s">
        <v>185</v>
      </c>
      <c r="AU89" s="25" t="s">
        <v>89</v>
      </c>
      <c r="AY89" s="25" t="s">
        <v>183</v>
      </c>
      <c r="BE89" s="215">
        <f>IF(N89="základní",J89,0)</f>
        <v>0</v>
      </c>
      <c r="BF89" s="215">
        <f>IF(N89="snížená",J89,0)</f>
        <v>0</v>
      </c>
      <c r="BG89" s="215">
        <f>IF(N89="zákl. přenesená",J89,0)</f>
        <v>0</v>
      </c>
      <c r="BH89" s="215">
        <f>IF(N89="sníž. přenesená",J89,0)</f>
        <v>0</v>
      </c>
      <c r="BI89" s="215">
        <f>IF(N89="nulová",J89,0)</f>
        <v>0</v>
      </c>
      <c r="BJ89" s="25" t="s">
        <v>85</v>
      </c>
      <c r="BK89" s="215">
        <f>ROUND(I89*H89,2)</f>
        <v>0</v>
      </c>
      <c r="BL89" s="25" t="s">
        <v>282</v>
      </c>
      <c r="BM89" s="25" t="s">
        <v>2822</v>
      </c>
    </row>
    <row r="90" spans="2:51" s="13" customFormat="1" ht="13.5">
      <c r="B90" s="228"/>
      <c r="C90" s="229"/>
      <c r="D90" s="218" t="s">
        <v>192</v>
      </c>
      <c r="E90" s="230" t="s">
        <v>34</v>
      </c>
      <c r="F90" s="231" t="s">
        <v>85</v>
      </c>
      <c r="G90" s="229"/>
      <c r="H90" s="232">
        <v>1</v>
      </c>
      <c r="I90" s="233"/>
      <c r="J90" s="229"/>
      <c r="K90" s="229"/>
      <c r="L90" s="234"/>
      <c r="M90" s="235"/>
      <c r="N90" s="236"/>
      <c r="O90" s="236"/>
      <c r="P90" s="236"/>
      <c r="Q90" s="236"/>
      <c r="R90" s="236"/>
      <c r="S90" s="236"/>
      <c r="T90" s="237"/>
      <c r="AT90" s="238" t="s">
        <v>192</v>
      </c>
      <c r="AU90" s="238" t="s">
        <v>89</v>
      </c>
      <c r="AV90" s="13" t="s">
        <v>89</v>
      </c>
      <c r="AW90" s="13" t="s">
        <v>41</v>
      </c>
      <c r="AX90" s="13" t="s">
        <v>78</v>
      </c>
      <c r="AY90" s="238" t="s">
        <v>183</v>
      </c>
    </row>
    <row r="91" spans="2:51" s="14" customFormat="1" ht="13.5">
      <c r="B91" s="239"/>
      <c r="C91" s="240"/>
      <c r="D91" s="252" t="s">
        <v>192</v>
      </c>
      <c r="E91" s="262" t="s">
        <v>34</v>
      </c>
      <c r="F91" s="263" t="s">
        <v>195</v>
      </c>
      <c r="G91" s="240"/>
      <c r="H91" s="264">
        <v>1</v>
      </c>
      <c r="I91" s="244"/>
      <c r="J91" s="240"/>
      <c r="K91" s="240"/>
      <c r="L91" s="245"/>
      <c r="M91" s="246"/>
      <c r="N91" s="247"/>
      <c r="O91" s="247"/>
      <c r="P91" s="247"/>
      <c r="Q91" s="247"/>
      <c r="R91" s="247"/>
      <c r="S91" s="247"/>
      <c r="T91" s="248"/>
      <c r="AT91" s="249" t="s">
        <v>192</v>
      </c>
      <c r="AU91" s="249" t="s">
        <v>89</v>
      </c>
      <c r="AV91" s="14" t="s">
        <v>196</v>
      </c>
      <c r="AW91" s="14" t="s">
        <v>41</v>
      </c>
      <c r="AX91" s="14" t="s">
        <v>85</v>
      </c>
      <c r="AY91" s="249" t="s">
        <v>183</v>
      </c>
    </row>
    <row r="92" spans="2:65" s="1" customFormat="1" ht="25.5" customHeight="1">
      <c r="B92" s="43"/>
      <c r="C92" s="204" t="s">
        <v>196</v>
      </c>
      <c r="D92" s="204" t="s">
        <v>185</v>
      </c>
      <c r="E92" s="205" t="s">
        <v>2823</v>
      </c>
      <c r="F92" s="206" t="s">
        <v>2824</v>
      </c>
      <c r="G92" s="207" t="s">
        <v>344</v>
      </c>
      <c r="H92" s="208">
        <v>1</v>
      </c>
      <c r="I92" s="209"/>
      <c r="J92" s="210">
        <f>ROUND(I92*H92,2)</f>
        <v>0</v>
      </c>
      <c r="K92" s="206" t="s">
        <v>34</v>
      </c>
      <c r="L92" s="63"/>
      <c r="M92" s="211" t="s">
        <v>34</v>
      </c>
      <c r="N92" s="212" t="s">
        <v>49</v>
      </c>
      <c r="O92" s="44"/>
      <c r="P92" s="213">
        <f>O92*H92</f>
        <v>0</v>
      </c>
      <c r="Q92" s="213">
        <v>0</v>
      </c>
      <c r="R92" s="213">
        <f>Q92*H92</f>
        <v>0</v>
      </c>
      <c r="S92" s="213">
        <v>0</v>
      </c>
      <c r="T92" s="214">
        <f>S92*H92</f>
        <v>0</v>
      </c>
      <c r="AR92" s="25" t="s">
        <v>282</v>
      </c>
      <c r="AT92" s="25" t="s">
        <v>185</v>
      </c>
      <c r="AU92" s="25" t="s">
        <v>89</v>
      </c>
      <c r="AY92" s="25" t="s">
        <v>183</v>
      </c>
      <c r="BE92" s="215">
        <f>IF(N92="základní",J92,0)</f>
        <v>0</v>
      </c>
      <c r="BF92" s="215">
        <f>IF(N92="snížená",J92,0)</f>
        <v>0</v>
      </c>
      <c r="BG92" s="215">
        <f>IF(N92="zákl. přenesená",J92,0)</f>
        <v>0</v>
      </c>
      <c r="BH92" s="215">
        <f>IF(N92="sníž. přenesená",J92,0)</f>
        <v>0</v>
      </c>
      <c r="BI92" s="215">
        <f>IF(N92="nulová",J92,0)</f>
        <v>0</v>
      </c>
      <c r="BJ92" s="25" t="s">
        <v>85</v>
      </c>
      <c r="BK92" s="215">
        <f>ROUND(I92*H92,2)</f>
        <v>0</v>
      </c>
      <c r="BL92" s="25" t="s">
        <v>282</v>
      </c>
      <c r="BM92" s="25" t="s">
        <v>2825</v>
      </c>
    </row>
    <row r="93" spans="2:65" s="1" customFormat="1" ht="16.5" customHeight="1">
      <c r="B93" s="43"/>
      <c r="C93" s="204" t="s">
        <v>190</v>
      </c>
      <c r="D93" s="204" t="s">
        <v>185</v>
      </c>
      <c r="E93" s="205" t="s">
        <v>2826</v>
      </c>
      <c r="F93" s="206" t="s">
        <v>2827</v>
      </c>
      <c r="G93" s="207" t="s">
        <v>344</v>
      </c>
      <c r="H93" s="208">
        <v>1</v>
      </c>
      <c r="I93" s="209"/>
      <c r="J93" s="210">
        <f>ROUND(I93*H93,2)</f>
        <v>0</v>
      </c>
      <c r="K93" s="206" t="s">
        <v>34</v>
      </c>
      <c r="L93" s="63"/>
      <c r="M93" s="211" t="s">
        <v>34</v>
      </c>
      <c r="N93" s="212" t="s">
        <v>49</v>
      </c>
      <c r="O93" s="44"/>
      <c r="P93" s="213">
        <f>O93*H93</f>
        <v>0</v>
      </c>
      <c r="Q93" s="213">
        <v>0</v>
      </c>
      <c r="R93" s="213">
        <f>Q93*H93</f>
        <v>0</v>
      </c>
      <c r="S93" s="213">
        <v>0</v>
      </c>
      <c r="T93" s="214">
        <f>S93*H93</f>
        <v>0</v>
      </c>
      <c r="AR93" s="25" t="s">
        <v>190</v>
      </c>
      <c r="AT93" s="25" t="s">
        <v>185</v>
      </c>
      <c r="AU93" s="25" t="s">
        <v>89</v>
      </c>
      <c r="AY93" s="25" t="s">
        <v>183</v>
      </c>
      <c r="BE93" s="215">
        <f>IF(N93="základní",J93,0)</f>
        <v>0</v>
      </c>
      <c r="BF93" s="215">
        <f>IF(N93="snížená",J93,0)</f>
        <v>0</v>
      </c>
      <c r="BG93" s="215">
        <f>IF(N93="zákl. přenesená",J93,0)</f>
        <v>0</v>
      </c>
      <c r="BH93" s="215">
        <f>IF(N93="sníž. přenesená",J93,0)</f>
        <v>0</v>
      </c>
      <c r="BI93" s="215">
        <f>IF(N93="nulová",J93,0)</f>
        <v>0</v>
      </c>
      <c r="BJ93" s="25" t="s">
        <v>85</v>
      </c>
      <c r="BK93" s="215">
        <f>ROUND(I93*H93,2)</f>
        <v>0</v>
      </c>
      <c r="BL93" s="25" t="s">
        <v>190</v>
      </c>
      <c r="BM93" s="25" t="s">
        <v>2828</v>
      </c>
    </row>
    <row r="94" spans="2:65" s="1" customFormat="1" ht="25.5" customHeight="1">
      <c r="B94" s="43"/>
      <c r="C94" s="204" t="s">
        <v>213</v>
      </c>
      <c r="D94" s="204" t="s">
        <v>185</v>
      </c>
      <c r="E94" s="205" t="s">
        <v>2829</v>
      </c>
      <c r="F94" s="206" t="s">
        <v>2830</v>
      </c>
      <c r="G94" s="207" t="s">
        <v>344</v>
      </c>
      <c r="H94" s="208">
        <v>1</v>
      </c>
      <c r="I94" s="209"/>
      <c r="J94" s="210">
        <f>ROUND(I94*H94,2)</f>
        <v>0</v>
      </c>
      <c r="K94" s="206" t="s">
        <v>34</v>
      </c>
      <c r="L94" s="63"/>
      <c r="M94" s="211" t="s">
        <v>34</v>
      </c>
      <c r="N94" s="212" t="s">
        <v>49</v>
      </c>
      <c r="O94" s="44"/>
      <c r="P94" s="213">
        <f>O94*H94</f>
        <v>0</v>
      </c>
      <c r="Q94" s="213">
        <v>0</v>
      </c>
      <c r="R94" s="213">
        <f>Q94*H94</f>
        <v>0</v>
      </c>
      <c r="S94" s="213">
        <v>0</v>
      </c>
      <c r="T94" s="214">
        <f>S94*H94</f>
        <v>0</v>
      </c>
      <c r="AR94" s="25" t="s">
        <v>282</v>
      </c>
      <c r="AT94" s="25" t="s">
        <v>185</v>
      </c>
      <c r="AU94" s="25" t="s">
        <v>89</v>
      </c>
      <c r="AY94" s="25" t="s">
        <v>183</v>
      </c>
      <c r="BE94" s="215">
        <f>IF(N94="základní",J94,0)</f>
        <v>0</v>
      </c>
      <c r="BF94" s="215">
        <f>IF(N94="snížená",J94,0)</f>
        <v>0</v>
      </c>
      <c r="BG94" s="215">
        <f>IF(N94="zákl. přenesená",J94,0)</f>
        <v>0</v>
      </c>
      <c r="BH94" s="215">
        <f>IF(N94="sníž. přenesená",J94,0)</f>
        <v>0</v>
      </c>
      <c r="BI94" s="215">
        <f>IF(N94="nulová",J94,0)</f>
        <v>0</v>
      </c>
      <c r="BJ94" s="25" t="s">
        <v>85</v>
      </c>
      <c r="BK94" s="215">
        <f>ROUND(I94*H94,2)</f>
        <v>0</v>
      </c>
      <c r="BL94" s="25" t="s">
        <v>282</v>
      </c>
      <c r="BM94" s="25" t="s">
        <v>2831</v>
      </c>
    </row>
    <row r="95" spans="2:65" s="1" customFormat="1" ht="16.5" customHeight="1">
      <c r="B95" s="43"/>
      <c r="C95" s="204" t="s">
        <v>222</v>
      </c>
      <c r="D95" s="204" t="s">
        <v>185</v>
      </c>
      <c r="E95" s="205" t="s">
        <v>2832</v>
      </c>
      <c r="F95" s="206" t="s">
        <v>2833</v>
      </c>
      <c r="G95" s="207" t="s">
        <v>344</v>
      </c>
      <c r="H95" s="208">
        <v>1</v>
      </c>
      <c r="I95" s="209"/>
      <c r="J95" s="210">
        <f>ROUND(I95*H95,2)</f>
        <v>0</v>
      </c>
      <c r="K95" s="206" t="s">
        <v>34</v>
      </c>
      <c r="L95" s="63"/>
      <c r="M95" s="211" t="s">
        <v>34</v>
      </c>
      <c r="N95" s="212" t="s">
        <v>49</v>
      </c>
      <c r="O95" s="44"/>
      <c r="P95" s="213">
        <f>O95*H95</f>
        <v>0</v>
      </c>
      <c r="Q95" s="213">
        <v>0</v>
      </c>
      <c r="R95" s="213">
        <f>Q95*H95</f>
        <v>0</v>
      </c>
      <c r="S95" s="213">
        <v>0</v>
      </c>
      <c r="T95" s="214">
        <f>S95*H95</f>
        <v>0</v>
      </c>
      <c r="AR95" s="25" t="s">
        <v>282</v>
      </c>
      <c r="AT95" s="25" t="s">
        <v>185</v>
      </c>
      <c r="AU95" s="25" t="s">
        <v>89</v>
      </c>
      <c r="AY95" s="25" t="s">
        <v>183</v>
      </c>
      <c r="BE95" s="215">
        <f>IF(N95="základní",J95,0)</f>
        <v>0</v>
      </c>
      <c r="BF95" s="215">
        <f>IF(N95="snížená",J95,0)</f>
        <v>0</v>
      </c>
      <c r="BG95" s="215">
        <f>IF(N95="zákl. přenesená",J95,0)</f>
        <v>0</v>
      </c>
      <c r="BH95" s="215">
        <f>IF(N95="sníž. přenesená",J95,0)</f>
        <v>0</v>
      </c>
      <c r="BI95" s="215">
        <f>IF(N95="nulová",J95,0)</f>
        <v>0</v>
      </c>
      <c r="BJ95" s="25" t="s">
        <v>85</v>
      </c>
      <c r="BK95" s="215">
        <f>ROUND(I95*H95,2)</f>
        <v>0</v>
      </c>
      <c r="BL95" s="25" t="s">
        <v>282</v>
      </c>
      <c r="BM95" s="25" t="s">
        <v>2834</v>
      </c>
    </row>
    <row r="96" spans="2:65" s="1" customFormat="1" ht="16.5" customHeight="1">
      <c r="B96" s="43"/>
      <c r="C96" s="204" t="s">
        <v>227</v>
      </c>
      <c r="D96" s="204" t="s">
        <v>185</v>
      </c>
      <c r="E96" s="205" t="s">
        <v>2835</v>
      </c>
      <c r="F96" s="206" t="s">
        <v>2836</v>
      </c>
      <c r="G96" s="207" t="s">
        <v>344</v>
      </c>
      <c r="H96" s="208">
        <v>1</v>
      </c>
      <c r="I96" s="209"/>
      <c r="J96" s="210">
        <f>ROUND(I96*H96,2)</f>
        <v>0</v>
      </c>
      <c r="K96" s="206" t="s">
        <v>34</v>
      </c>
      <c r="L96" s="63"/>
      <c r="M96" s="211" t="s">
        <v>34</v>
      </c>
      <c r="N96" s="212" t="s">
        <v>49</v>
      </c>
      <c r="O96" s="44"/>
      <c r="P96" s="213">
        <f>O96*H96</f>
        <v>0</v>
      </c>
      <c r="Q96" s="213">
        <v>0</v>
      </c>
      <c r="R96" s="213">
        <f>Q96*H96</f>
        <v>0</v>
      </c>
      <c r="S96" s="213">
        <v>0</v>
      </c>
      <c r="T96" s="214">
        <f>S96*H96</f>
        <v>0</v>
      </c>
      <c r="AR96" s="25" t="s">
        <v>282</v>
      </c>
      <c r="AT96" s="25" t="s">
        <v>185</v>
      </c>
      <c r="AU96" s="25" t="s">
        <v>89</v>
      </c>
      <c r="AY96" s="25" t="s">
        <v>183</v>
      </c>
      <c r="BE96" s="215">
        <f>IF(N96="základní",J96,0)</f>
        <v>0</v>
      </c>
      <c r="BF96" s="215">
        <f>IF(N96="snížená",J96,0)</f>
        <v>0</v>
      </c>
      <c r="BG96" s="215">
        <f>IF(N96="zákl. přenesená",J96,0)</f>
        <v>0</v>
      </c>
      <c r="BH96" s="215">
        <f>IF(N96="sníž. přenesená",J96,0)</f>
        <v>0</v>
      </c>
      <c r="BI96" s="215">
        <f>IF(N96="nulová",J96,0)</f>
        <v>0</v>
      </c>
      <c r="BJ96" s="25" t="s">
        <v>85</v>
      </c>
      <c r="BK96" s="215">
        <f>ROUND(I96*H96,2)</f>
        <v>0</v>
      </c>
      <c r="BL96" s="25" t="s">
        <v>282</v>
      </c>
      <c r="BM96" s="25" t="s">
        <v>2837</v>
      </c>
    </row>
    <row r="97" spans="2:63" s="11" customFormat="1" ht="29.85" customHeight="1">
      <c r="B97" s="187"/>
      <c r="C97" s="188"/>
      <c r="D97" s="201" t="s">
        <v>77</v>
      </c>
      <c r="E97" s="202" t="s">
        <v>2838</v>
      </c>
      <c r="F97" s="202" t="s">
        <v>2839</v>
      </c>
      <c r="G97" s="188"/>
      <c r="H97" s="188"/>
      <c r="I97" s="191"/>
      <c r="J97" s="203">
        <f>BK97</f>
        <v>0</v>
      </c>
      <c r="K97" s="188"/>
      <c r="L97" s="193"/>
      <c r="M97" s="194"/>
      <c r="N97" s="195"/>
      <c r="O97" s="195"/>
      <c r="P97" s="196">
        <f>SUM(P98:P103)</f>
        <v>0</v>
      </c>
      <c r="Q97" s="195"/>
      <c r="R97" s="196">
        <f>SUM(R98:R103)</f>
        <v>0</v>
      </c>
      <c r="S97" s="195"/>
      <c r="T97" s="197">
        <f>SUM(T98:T103)</f>
        <v>0</v>
      </c>
      <c r="AR97" s="198" t="s">
        <v>190</v>
      </c>
      <c r="AT97" s="199" t="s">
        <v>77</v>
      </c>
      <c r="AU97" s="199" t="s">
        <v>85</v>
      </c>
      <c r="AY97" s="198" t="s">
        <v>183</v>
      </c>
      <c r="BK97" s="200">
        <f>SUM(BK98:BK103)</f>
        <v>0</v>
      </c>
    </row>
    <row r="98" spans="2:65" s="1" customFormat="1" ht="16.5" customHeight="1">
      <c r="B98" s="43"/>
      <c r="C98" s="204" t="s">
        <v>234</v>
      </c>
      <c r="D98" s="204" t="s">
        <v>185</v>
      </c>
      <c r="E98" s="205" t="s">
        <v>2225</v>
      </c>
      <c r="F98" s="206" t="s">
        <v>2840</v>
      </c>
      <c r="G98" s="207" t="s">
        <v>2306</v>
      </c>
      <c r="H98" s="208">
        <v>1</v>
      </c>
      <c r="I98" s="209"/>
      <c r="J98" s="210">
        <f aca="true" t="shared" si="0" ref="J98:J103">ROUND(I98*H98,2)</f>
        <v>0</v>
      </c>
      <c r="K98" s="206" t="s">
        <v>34</v>
      </c>
      <c r="L98" s="63"/>
      <c r="M98" s="211" t="s">
        <v>34</v>
      </c>
      <c r="N98" s="212" t="s">
        <v>49</v>
      </c>
      <c r="O98" s="44"/>
      <c r="P98" s="213">
        <f aca="true" t="shared" si="1" ref="P98:P103">O98*H98</f>
        <v>0</v>
      </c>
      <c r="Q98" s="213">
        <v>0</v>
      </c>
      <c r="R98" s="213">
        <f aca="true" t="shared" si="2" ref="R98:R103">Q98*H98</f>
        <v>0</v>
      </c>
      <c r="S98" s="213">
        <v>0</v>
      </c>
      <c r="T98" s="214">
        <f aca="true" t="shared" si="3" ref="T98:T103">S98*H98</f>
        <v>0</v>
      </c>
      <c r="AR98" s="25" t="s">
        <v>282</v>
      </c>
      <c r="AT98" s="25" t="s">
        <v>185</v>
      </c>
      <c r="AU98" s="25" t="s">
        <v>89</v>
      </c>
      <c r="AY98" s="25" t="s">
        <v>183</v>
      </c>
      <c r="BE98" s="215">
        <f aca="true" t="shared" si="4" ref="BE98:BE103">IF(N98="základní",J98,0)</f>
        <v>0</v>
      </c>
      <c r="BF98" s="215">
        <f aca="true" t="shared" si="5" ref="BF98:BF103">IF(N98="snížená",J98,0)</f>
        <v>0</v>
      </c>
      <c r="BG98" s="215">
        <f aca="true" t="shared" si="6" ref="BG98:BG103">IF(N98="zákl. přenesená",J98,0)</f>
        <v>0</v>
      </c>
      <c r="BH98" s="215">
        <f aca="true" t="shared" si="7" ref="BH98:BH103">IF(N98="sníž. přenesená",J98,0)</f>
        <v>0</v>
      </c>
      <c r="BI98" s="215">
        <f aca="true" t="shared" si="8" ref="BI98:BI103">IF(N98="nulová",J98,0)</f>
        <v>0</v>
      </c>
      <c r="BJ98" s="25" t="s">
        <v>85</v>
      </c>
      <c r="BK98" s="215">
        <f aca="true" t="shared" si="9" ref="BK98:BK103">ROUND(I98*H98,2)</f>
        <v>0</v>
      </c>
      <c r="BL98" s="25" t="s">
        <v>282</v>
      </c>
      <c r="BM98" s="25" t="s">
        <v>2841</v>
      </c>
    </row>
    <row r="99" spans="2:65" s="1" customFormat="1" ht="216.75" customHeight="1">
      <c r="B99" s="43"/>
      <c r="C99" s="204" t="s">
        <v>239</v>
      </c>
      <c r="D99" s="204" t="s">
        <v>185</v>
      </c>
      <c r="E99" s="205" t="s">
        <v>2842</v>
      </c>
      <c r="F99" s="206" t="s">
        <v>2843</v>
      </c>
      <c r="G99" s="207" t="s">
        <v>2306</v>
      </c>
      <c r="H99" s="208">
        <v>1</v>
      </c>
      <c r="I99" s="209"/>
      <c r="J99" s="210">
        <f t="shared" si="0"/>
        <v>0</v>
      </c>
      <c r="K99" s="206" t="s">
        <v>34</v>
      </c>
      <c r="L99" s="63"/>
      <c r="M99" s="211" t="s">
        <v>34</v>
      </c>
      <c r="N99" s="212" t="s">
        <v>49</v>
      </c>
      <c r="O99" s="44"/>
      <c r="P99" s="213">
        <f t="shared" si="1"/>
        <v>0</v>
      </c>
      <c r="Q99" s="213">
        <v>0</v>
      </c>
      <c r="R99" s="213">
        <f t="shared" si="2"/>
        <v>0</v>
      </c>
      <c r="S99" s="213">
        <v>0</v>
      </c>
      <c r="T99" s="214">
        <f t="shared" si="3"/>
        <v>0</v>
      </c>
      <c r="AR99" s="25" t="s">
        <v>282</v>
      </c>
      <c r="AT99" s="25" t="s">
        <v>185</v>
      </c>
      <c r="AU99" s="25" t="s">
        <v>89</v>
      </c>
      <c r="AY99" s="25" t="s">
        <v>183</v>
      </c>
      <c r="BE99" s="215">
        <f t="shared" si="4"/>
        <v>0</v>
      </c>
      <c r="BF99" s="215">
        <f t="shared" si="5"/>
        <v>0</v>
      </c>
      <c r="BG99" s="215">
        <f t="shared" si="6"/>
        <v>0</v>
      </c>
      <c r="BH99" s="215">
        <f t="shared" si="7"/>
        <v>0</v>
      </c>
      <c r="BI99" s="215">
        <f t="shared" si="8"/>
        <v>0</v>
      </c>
      <c r="BJ99" s="25" t="s">
        <v>85</v>
      </c>
      <c r="BK99" s="215">
        <f t="shared" si="9"/>
        <v>0</v>
      </c>
      <c r="BL99" s="25" t="s">
        <v>282</v>
      </c>
      <c r="BM99" s="25" t="s">
        <v>2844</v>
      </c>
    </row>
    <row r="100" spans="2:65" s="1" customFormat="1" ht="16.5" customHeight="1">
      <c r="B100" s="43"/>
      <c r="C100" s="204" t="s">
        <v>246</v>
      </c>
      <c r="D100" s="204" t="s">
        <v>185</v>
      </c>
      <c r="E100" s="205" t="s">
        <v>2845</v>
      </c>
      <c r="F100" s="206" t="s">
        <v>2846</v>
      </c>
      <c r="G100" s="207" t="s">
        <v>344</v>
      </c>
      <c r="H100" s="208">
        <v>1</v>
      </c>
      <c r="I100" s="209"/>
      <c r="J100" s="210">
        <f t="shared" si="0"/>
        <v>0</v>
      </c>
      <c r="K100" s="206" t="s">
        <v>34</v>
      </c>
      <c r="L100" s="63"/>
      <c r="M100" s="211" t="s">
        <v>34</v>
      </c>
      <c r="N100" s="212" t="s">
        <v>49</v>
      </c>
      <c r="O100" s="44"/>
      <c r="P100" s="213">
        <f t="shared" si="1"/>
        <v>0</v>
      </c>
      <c r="Q100" s="213">
        <v>0</v>
      </c>
      <c r="R100" s="213">
        <f t="shared" si="2"/>
        <v>0</v>
      </c>
      <c r="S100" s="213">
        <v>0</v>
      </c>
      <c r="T100" s="214">
        <f t="shared" si="3"/>
        <v>0</v>
      </c>
      <c r="AR100" s="25" t="s">
        <v>282</v>
      </c>
      <c r="AT100" s="25" t="s">
        <v>185</v>
      </c>
      <c r="AU100" s="25" t="s">
        <v>89</v>
      </c>
      <c r="AY100" s="25" t="s">
        <v>183</v>
      </c>
      <c r="BE100" s="215">
        <f t="shared" si="4"/>
        <v>0</v>
      </c>
      <c r="BF100" s="215">
        <f t="shared" si="5"/>
        <v>0</v>
      </c>
      <c r="BG100" s="215">
        <f t="shared" si="6"/>
        <v>0</v>
      </c>
      <c r="BH100" s="215">
        <f t="shared" si="7"/>
        <v>0</v>
      </c>
      <c r="BI100" s="215">
        <f t="shared" si="8"/>
        <v>0</v>
      </c>
      <c r="BJ100" s="25" t="s">
        <v>85</v>
      </c>
      <c r="BK100" s="215">
        <f t="shared" si="9"/>
        <v>0</v>
      </c>
      <c r="BL100" s="25" t="s">
        <v>282</v>
      </c>
      <c r="BM100" s="25" t="s">
        <v>2847</v>
      </c>
    </row>
    <row r="101" spans="2:65" s="1" customFormat="1" ht="16.5" customHeight="1">
      <c r="B101" s="43"/>
      <c r="C101" s="204" t="s">
        <v>254</v>
      </c>
      <c r="D101" s="204" t="s">
        <v>185</v>
      </c>
      <c r="E101" s="205" t="s">
        <v>2848</v>
      </c>
      <c r="F101" s="206" t="s">
        <v>2849</v>
      </c>
      <c r="G101" s="207" t="s">
        <v>344</v>
      </c>
      <c r="H101" s="208">
        <v>1</v>
      </c>
      <c r="I101" s="209"/>
      <c r="J101" s="210">
        <f t="shared" si="0"/>
        <v>0</v>
      </c>
      <c r="K101" s="206" t="s">
        <v>34</v>
      </c>
      <c r="L101" s="63"/>
      <c r="M101" s="211" t="s">
        <v>34</v>
      </c>
      <c r="N101" s="212" t="s">
        <v>49</v>
      </c>
      <c r="O101" s="44"/>
      <c r="P101" s="213">
        <f t="shared" si="1"/>
        <v>0</v>
      </c>
      <c r="Q101" s="213">
        <v>0</v>
      </c>
      <c r="R101" s="213">
        <f t="shared" si="2"/>
        <v>0</v>
      </c>
      <c r="S101" s="213">
        <v>0</v>
      </c>
      <c r="T101" s="214">
        <f t="shared" si="3"/>
        <v>0</v>
      </c>
      <c r="AR101" s="25" t="s">
        <v>282</v>
      </c>
      <c r="AT101" s="25" t="s">
        <v>185</v>
      </c>
      <c r="AU101" s="25" t="s">
        <v>89</v>
      </c>
      <c r="AY101" s="25" t="s">
        <v>183</v>
      </c>
      <c r="BE101" s="215">
        <f t="shared" si="4"/>
        <v>0</v>
      </c>
      <c r="BF101" s="215">
        <f t="shared" si="5"/>
        <v>0</v>
      </c>
      <c r="BG101" s="215">
        <f t="shared" si="6"/>
        <v>0</v>
      </c>
      <c r="BH101" s="215">
        <f t="shared" si="7"/>
        <v>0</v>
      </c>
      <c r="BI101" s="215">
        <f t="shared" si="8"/>
        <v>0</v>
      </c>
      <c r="BJ101" s="25" t="s">
        <v>85</v>
      </c>
      <c r="BK101" s="215">
        <f t="shared" si="9"/>
        <v>0</v>
      </c>
      <c r="BL101" s="25" t="s">
        <v>282</v>
      </c>
      <c r="BM101" s="25" t="s">
        <v>2850</v>
      </c>
    </row>
    <row r="102" spans="2:65" s="1" customFormat="1" ht="16.5" customHeight="1">
      <c r="B102" s="43"/>
      <c r="C102" s="204" t="s">
        <v>262</v>
      </c>
      <c r="D102" s="204" t="s">
        <v>185</v>
      </c>
      <c r="E102" s="205" t="s">
        <v>2851</v>
      </c>
      <c r="F102" s="206" t="s">
        <v>2852</v>
      </c>
      <c r="G102" s="207" t="s">
        <v>344</v>
      </c>
      <c r="H102" s="208">
        <v>1</v>
      </c>
      <c r="I102" s="209"/>
      <c r="J102" s="210">
        <f t="shared" si="0"/>
        <v>0</v>
      </c>
      <c r="K102" s="206" t="s">
        <v>34</v>
      </c>
      <c r="L102" s="63"/>
      <c r="M102" s="211" t="s">
        <v>34</v>
      </c>
      <c r="N102" s="212" t="s">
        <v>49</v>
      </c>
      <c r="O102" s="44"/>
      <c r="P102" s="213">
        <f t="shared" si="1"/>
        <v>0</v>
      </c>
      <c r="Q102" s="213">
        <v>0</v>
      </c>
      <c r="R102" s="213">
        <f t="shared" si="2"/>
        <v>0</v>
      </c>
      <c r="S102" s="213">
        <v>0</v>
      </c>
      <c r="T102" s="214">
        <f t="shared" si="3"/>
        <v>0</v>
      </c>
      <c r="AR102" s="25" t="s">
        <v>282</v>
      </c>
      <c r="AT102" s="25" t="s">
        <v>185</v>
      </c>
      <c r="AU102" s="25" t="s">
        <v>89</v>
      </c>
      <c r="AY102" s="25" t="s">
        <v>183</v>
      </c>
      <c r="BE102" s="215">
        <f t="shared" si="4"/>
        <v>0</v>
      </c>
      <c r="BF102" s="215">
        <f t="shared" si="5"/>
        <v>0</v>
      </c>
      <c r="BG102" s="215">
        <f t="shared" si="6"/>
        <v>0</v>
      </c>
      <c r="BH102" s="215">
        <f t="shared" si="7"/>
        <v>0</v>
      </c>
      <c r="BI102" s="215">
        <f t="shared" si="8"/>
        <v>0</v>
      </c>
      <c r="BJ102" s="25" t="s">
        <v>85</v>
      </c>
      <c r="BK102" s="215">
        <f t="shared" si="9"/>
        <v>0</v>
      </c>
      <c r="BL102" s="25" t="s">
        <v>282</v>
      </c>
      <c r="BM102" s="25" t="s">
        <v>2853</v>
      </c>
    </row>
    <row r="103" spans="2:65" s="1" customFormat="1" ht="16.5" customHeight="1">
      <c r="B103" s="43"/>
      <c r="C103" s="204" t="s">
        <v>266</v>
      </c>
      <c r="D103" s="204" t="s">
        <v>185</v>
      </c>
      <c r="E103" s="205" t="s">
        <v>2854</v>
      </c>
      <c r="F103" s="206" t="s">
        <v>2855</v>
      </c>
      <c r="G103" s="207" t="s">
        <v>344</v>
      </c>
      <c r="H103" s="208">
        <v>1</v>
      </c>
      <c r="I103" s="209"/>
      <c r="J103" s="210">
        <f t="shared" si="0"/>
        <v>0</v>
      </c>
      <c r="K103" s="206" t="s">
        <v>34</v>
      </c>
      <c r="L103" s="63"/>
      <c r="M103" s="211" t="s">
        <v>34</v>
      </c>
      <c r="N103" s="288" t="s">
        <v>49</v>
      </c>
      <c r="O103" s="289"/>
      <c r="P103" s="290">
        <f t="shared" si="1"/>
        <v>0</v>
      </c>
      <c r="Q103" s="290">
        <v>0</v>
      </c>
      <c r="R103" s="290">
        <f t="shared" si="2"/>
        <v>0</v>
      </c>
      <c r="S103" s="290">
        <v>0</v>
      </c>
      <c r="T103" s="291">
        <f t="shared" si="3"/>
        <v>0</v>
      </c>
      <c r="AR103" s="25" t="s">
        <v>282</v>
      </c>
      <c r="AT103" s="25" t="s">
        <v>185</v>
      </c>
      <c r="AU103" s="25" t="s">
        <v>89</v>
      </c>
      <c r="AY103" s="25" t="s">
        <v>183</v>
      </c>
      <c r="BE103" s="215">
        <f t="shared" si="4"/>
        <v>0</v>
      </c>
      <c r="BF103" s="215">
        <f t="shared" si="5"/>
        <v>0</v>
      </c>
      <c r="BG103" s="215">
        <f t="shared" si="6"/>
        <v>0</v>
      </c>
      <c r="BH103" s="215">
        <f t="shared" si="7"/>
        <v>0</v>
      </c>
      <c r="BI103" s="215">
        <f t="shared" si="8"/>
        <v>0</v>
      </c>
      <c r="BJ103" s="25" t="s">
        <v>85</v>
      </c>
      <c r="BK103" s="215">
        <f t="shared" si="9"/>
        <v>0</v>
      </c>
      <c r="BL103" s="25" t="s">
        <v>282</v>
      </c>
      <c r="BM103" s="25" t="s">
        <v>2856</v>
      </c>
    </row>
    <row r="104" spans="2:12" s="1" customFormat="1" ht="6.95" customHeight="1">
      <c r="B104" s="58"/>
      <c r="C104" s="59"/>
      <c r="D104" s="59"/>
      <c r="E104" s="59"/>
      <c r="F104" s="59"/>
      <c r="G104" s="59"/>
      <c r="H104" s="59"/>
      <c r="I104" s="150"/>
      <c r="J104" s="59"/>
      <c r="K104" s="59"/>
      <c r="L104" s="63"/>
    </row>
  </sheetData>
  <sheetProtection password="CC35" sheet="1" objects="1" scenarios="1" formatCells="0" formatColumns="0" formatRows="0" sort="0" autoFilter="0"/>
  <autoFilter ref="C84:K103"/>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2"/>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99</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2857</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ROUND(J98,2)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ROUND(SUM(BE98:BE311),2)</f>
        <v>0</v>
      </c>
      <c r="G32" s="44"/>
      <c r="H32" s="44"/>
      <c r="I32" s="142">
        <v>0.21</v>
      </c>
      <c r="J32" s="141">
        <f>ROUND(ROUND((SUM(BE98:BE311)),2)*I32,2)</f>
        <v>0</v>
      </c>
      <c r="K32" s="47"/>
    </row>
    <row r="33" spans="2:11" s="1" customFormat="1" ht="14.45" customHeight="1">
      <c r="B33" s="43"/>
      <c r="C33" s="44"/>
      <c r="D33" s="44"/>
      <c r="E33" s="51" t="s">
        <v>50</v>
      </c>
      <c r="F33" s="141">
        <f>ROUND(SUM(BF98:BF311),2)</f>
        <v>0</v>
      </c>
      <c r="G33" s="44"/>
      <c r="H33" s="44"/>
      <c r="I33" s="142">
        <v>0.15</v>
      </c>
      <c r="J33" s="141">
        <f>ROUND(ROUND((SUM(BF98:BF311)),2)*I33,2)</f>
        <v>0</v>
      </c>
      <c r="K33" s="47"/>
    </row>
    <row r="34" spans="2:11" s="1" customFormat="1" ht="14.45" customHeight="1" hidden="1">
      <c r="B34" s="43"/>
      <c r="C34" s="44"/>
      <c r="D34" s="44"/>
      <c r="E34" s="51" t="s">
        <v>51</v>
      </c>
      <c r="F34" s="141">
        <f>ROUND(SUM(BG98:BG311),2)</f>
        <v>0</v>
      </c>
      <c r="G34" s="44"/>
      <c r="H34" s="44"/>
      <c r="I34" s="142">
        <v>0.21</v>
      </c>
      <c r="J34" s="141">
        <v>0</v>
      </c>
      <c r="K34" s="47"/>
    </row>
    <row r="35" spans="2:11" s="1" customFormat="1" ht="14.45" customHeight="1" hidden="1">
      <c r="B35" s="43"/>
      <c r="C35" s="44"/>
      <c r="D35" s="44"/>
      <c r="E35" s="51" t="s">
        <v>52</v>
      </c>
      <c r="F35" s="141">
        <f>ROUND(SUM(BH98:BH311),2)</f>
        <v>0</v>
      </c>
      <c r="G35" s="44"/>
      <c r="H35" s="44"/>
      <c r="I35" s="142">
        <v>0.15</v>
      </c>
      <c r="J35" s="141">
        <v>0</v>
      </c>
      <c r="K35" s="47"/>
    </row>
    <row r="36" spans="2:11" s="1" customFormat="1" ht="14.45" customHeight="1" hidden="1">
      <c r="B36" s="43"/>
      <c r="C36" s="44"/>
      <c r="D36" s="44"/>
      <c r="E36" s="51" t="s">
        <v>53</v>
      </c>
      <c r="F36" s="141">
        <f>ROUND(SUM(BI98:BI311),2)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SO_01_3 - Zdravotně technické instalace</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Obchodní projekt Jihlava, spol.s r.o.</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J98</f>
        <v>0</v>
      </c>
      <c r="K60" s="47"/>
      <c r="AU60" s="25" t="s">
        <v>127</v>
      </c>
    </row>
    <row r="61" spans="2:11" s="8" customFormat="1" ht="24.95" customHeight="1">
      <c r="B61" s="160"/>
      <c r="C61" s="161"/>
      <c r="D61" s="162" t="s">
        <v>128</v>
      </c>
      <c r="E61" s="163"/>
      <c r="F61" s="163"/>
      <c r="G61" s="163"/>
      <c r="H61" s="163"/>
      <c r="I61" s="164"/>
      <c r="J61" s="165">
        <f>J99</f>
        <v>0</v>
      </c>
      <c r="K61" s="166"/>
    </row>
    <row r="62" spans="2:11" s="9" customFormat="1" ht="19.9" customHeight="1">
      <c r="B62" s="167"/>
      <c r="C62" s="168"/>
      <c r="D62" s="169" t="s">
        <v>129</v>
      </c>
      <c r="E62" s="170"/>
      <c r="F62" s="170"/>
      <c r="G62" s="170"/>
      <c r="H62" s="170"/>
      <c r="I62" s="171"/>
      <c r="J62" s="172">
        <f>J100</f>
        <v>0</v>
      </c>
      <c r="K62" s="173"/>
    </row>
    <row r="63" spans="2:11" s="9" customFormat="1" ht="19.9" customHeight="1">
      <c r="B63" s="167"/>
      <c r="C63" s="168"/>
      <c r="D63" s="169" t="s">
        <v>131</v>
      </c>
      <c r="E63" s="170"/>
      <c r="F63" s="170"/>
      <c r="G63" s="170"/>
      <c r="H63" s="170"/>
      <c r="I63" s="171"/>
      <c r="J63" s="172">
        <f>J173</f>
        <v>0</v>
      </c>
      <c r="K63" s="173"/>
    </row>
    <row r="64" spans="2:11" s="9" customFormat="1" ht="19.9" customHeight="1">
      <c r="B64" s="167"/>
      <c r="C64" s="168"/>
      <c r="D64" s="169" t="s">
        <v>132</v>
      </c>
      <c r="E64" s="170"/>
      <c r="F64" s="170"/>
      <c r="G64" s="170"/>
      <c r="H64" s="170"/>
      <c r="I64" s="171"/>
      <c r="J64" s="172">
        <f>J179</f>
        <v>0</v>
      </c>
      <c r="K64" s="173"/>
    </row>
    <row r="65" spans="2:11" s="9" customFormat="1" ht="19.9" customHeight="1">
      <c r="B65" s="167"/>
      <c r="C65" s="168"/>
      <c r="D65" s="169" t="s">
        <v>135</v>
      </c>
      <c r="E65" s="170"/>
      <c r="F65" s="170"/>
      <c r="G65" s="170"/>
      <c r="H65" s="170"/>
      <c r="I65" s="171"/>
      <c r="J65" s="172">
        <f>J184</f>
        <v>0</v>
      </c>
      <c r="K65" s="173"/>
    </row>
    <row r="66" spans="2:11" s="9" customFormat="1" ht="19.9" customHeight="1">
      <c r="B66" s="167"/>
      <c r="C66" s="168"/>
      <c r="D66" s="169" t="s">
        <v>2858</v>
      </c>
      <c r="E66" s="170"/>
      <c r="F66" s="170"/>
      <c r="G66" s="170"/>
      <c r="H66" s="170"/>
      <c r="I66" s="171"/>
      <c r="J66" s="172">
        <f>J189</f>
        <v>0</v>
      </c>
      <c r="K66" s="173"/>
    </row>
    <row r="67" spans="2:11" s="9" customFormat="1" ht="19.9" customHeight="1">
      <c r="B67" s="167"/>
      <c r="C67" s="168"/>
      <c r="D67" s="169" t="s">
        <v>140</v>
      </c>
      <c r="E67" s="170"/>
      <c r="F67" s="170"/>
      <c r="G67" s="170"/>
      <c r="H67" s="170"/>
      <c r="I67" s="171"/>
      <c r="J67" s="172">
        <f>J224</f>
        <v>0</v>
      </c>
      <c r="K67" s="173"/>
    </row>
    <row r="68" spans="2:11" s="9" customFormat="1" ht="19.9" customHeight="1">
      <c r="B68" s="167"/>
      <c r="C68" s="168"/>
      <c r="D68" s="169" t="s">
        <v>144</v>
      </c>
      <c r="E68" s="170"/>
      <c r="F68" s="170"/>
      <c r="G68" s="170"/>
      <c r="H68" s="170"/>
      <c r="I68" s="171"/>
      <c r="J68" s="172">
        <f>J228</f>
        <v>0</v>
      </c>
      <c r="K68" s="173"/>
    </row>
    <row r="69" spans="2:11" s="9" customFormat="1" ht="19.9" customHeight="1">
      <c r="B69" s="167"/>
      <c r="C69" s="168"/>
      <c r="D69" s="169" t="s">
        <v>145</v>
      </c>
      <c r="E69" s="170"/>
      <c r="F69" s="170"/>
      <c r="G69" s="170"/>
      <c r="H69" s="170"/>
      <c r="I69" s="171"/>
      <c r="J69" s="172">
        <f>J233</f>
        <v>0</v>
      </c>
      <c r="K69" s="173"/>
    </row>
    <row r="70" spans="2:11" s="8" customFormat="1" ht="24.95" customHeight="1">
      <c r="B70" s="160"/>
      <c r="C70" s="161"/>
      <c r="D70" s="162" t="s">
        <v>146</v>
      </c>
      <c r="E70" s="163"/>
      <c r="F70" s="163"/>
      <c r="G70" s="163"/>
      <c r="H70" s="163"/>
      <c r="I70" s="164"/>
      <c r="J70" s="165">
        <f>J236</f>
        <v>0</v>
      </c>
      <c r="K70" s="166"/>
    </row>
    <row r="71" spans="2:11" s="9" customFormat="1" ht="19.9" customHeight="1">
      <c r="B71" s="167"/>
      <c r="C71" s="168"/>
      <c r="D71" s="169" t="s">
        <v>2859</v>
      </c>
      <c r="E71" s="170"/>
      <c r="F71" s="170"/>
      <c r="G71" s="170"/>
      <c r="H71" s="170"/>
      <c r="I71" s="171"/>
      <c r="J71" s="172">
        <f>J237</f>
        <v>0</v>
      </c>
      <c r="K71" s="173"/>
    </row>
    <row r="72" spans="2:11" s="9" customFormat="1" ht="19.9" customHeight="1">
      <c r="B72" s="167"/>
      <c r="C72" s="168"/>
      <c r="D72" s="169" t="s">
        <v>2860</v>
      </c>
      <c r="E72" s="170"/>
      <c r="F72" s="170"/>
      <c r="G72" s="170"/>
      <c r="H72" s="170"/>
      <c r="I72" s="171"/>
      <c r="J72" s="172">
        <f>J259</f>
        <v>0</v>
      </c>
      <c r="K72" s="173"/>
    </row>
    <row r="73" spans="2:11" s="9" customFormat="1" ht="19.9" customHeight="1">
      <c r="B73" s="167"/>
      <c r="C73" s="168"/>
      <c r="D73" s="169" t="s">
        <v>2861</v>
      </c>
      <c r="E73" s="170"/>
      <c r="F73" s="170"/>
      <c r="G73" s="170"/>
      <c r="H73" s="170"/>
      <c r="I73" s="171"/>
      <c r="J73" s="172">
        <f>J272</f>
        <v>0</v>
      </c>
      <c r="K73" s="173"/>
    </row>
    <row r="74" spans="2:11" s="9" customFormat="1" ht="19.9" customHeight="1">
      <c r="B74" s="167"/>
      <c r="C74" s="168"/>
      <c r="D74" s="169" t="s">
        <v>151</v>
      </c>
      <c r="E74" s="170"/>
      <c r="F74" s="170"/>
      <c r="G74" s="170"/>
      <c r="H74" s="170"/>
      <c r="I74" s="171"/>
      <c r="J74" s="172">
        <f>J282</f>
        <v>0</v>
      </c>
      <c r="K74" s="173"/>
    </row>
    <row r="75" spans="2:11" s="9" customFormat="1" ht="19.9" customHeight="1">
      <c r="B75" s="167"/>
      <c r="C75" s="168"/>
      <c r="D75" s="169" t="s">
        <v>2862</v>
      </c>
      <c r="E75" s="170"/>
      <c r="F75" s="170"/>
      <c r="G75" s="170"/>
      <c r="H75" s="170"/>
      <c r="I75" s="171"/>
      <c r="J75" s="172">
        <f>J303</f>
        <v>0</v>
      </c>
      <c r="K75" s="173"/>
    </row>
    <row r="76" spans="2:11" s="9" customFormat="1" ht="19.9" customHeight="1">
      <c r="B76" s="167"/>
      <c r="C76" s="168"/>
      <c r="D76" s="169" t="s">
        <v>2863</v>
      </c>
      <c r="E76" s="170"/>
      <c r="F76" s="170"/>
      <c r="G76" s="170"/>
      <c r="H76" s="170"/>
      <c r="I76" s="171"/>
      <c r="J76" s="172">
        <f>J308</f>
        <v>0</v>
      </c>
      <c r="K76" s="173"/>
    </row>
    <row r="77" spans="2:11" s="1" customFormat="1" ht="21.75" customHeight="1">
      <c r="B77" s="43"/>
      <c r="C77" s="44"/>
      <c r="D77" s="44"/>
      <c r="E77" s="44"/>
      <c r="F77" s="44"/>
      <c r="G77" s="44"/>
      <c r="H77" s="44"/>
      <c r="I77" s="129"/>
      <c r="J77" s="44"/>
      <c r="K77" s="47"/>
    </row>
    <row r="78" spans="2:11" s="1" customFormat="1" ht="6.95" customHeight="1">
      <c r="B78" s="58"/>
      <c r="C78" s="59"/>
      <c r="D78" s="59"/>
      <c r="E78" s="59"/>
      <c r="F78" s="59"/>
      <c r="G78" s="59"/>
      <c r="H78" s="59"/>
      <c r="I78" s="150"/>
      <c r="J78" s="59"/>
      <c r="K78" s="60"/>
    </row>
    <row r="82" spans="2:12" s="1" customFormat="1" ht="6.95" customHeight="1">
      <c r="B82" s="61"/>
      <c r="C82" s="62"/>
      <c r="D82" s="62"/>
      <c r="E82" s="62"/>
      <c r="F82" s="62"/>
      <c r="G82" s="62"/>
      <c r="H82" s="62"/>
      <c r="I82" s="153"/>
      <c r="J82" s="62"/>
      <c r="K82" s="62"/>
      <c r="L82" s="63"/>
    </row>
    <row r="83" spans="2:12" s="1" customFormat="1" ht="36.95" customHeight="1">
      <c r="B83" s="43"/>
      <c r="C83" s="64" t="s">
        <v>167</v>
      </c>
      <c r="D83" s="65"/>
      <c r="E83" s="65"/>
      <c r="F83" s="65"/>
      <c r="G83" s="65"/>
      <c r="H83" s="65"/>
      <c r="I83" s="174"/>
      <c r="J83" s="65"/>
      <c r="K83" s="65"/>
      <c r="L83" s="63"/>
    </row>
    <row r="84" spans="2:12" s="1" customFormat="1" ht="6.95" customHeight="1">
      <c r="B84" s="43"/>
      <c r="C84" s="65"/>
      <c r="D84" s="65"/>
      <c r="E84" s="65"/>
      <c r="F84" s="65"/>
      <c r="G84" s="65"/>
      <c r="H84" s="65"/>
      <c r="I84" s="174"/>
      <c r="J84" s="65"/>
      <c r="K84" s="65"/>
      <c r="L84" s="63"/>
    </row>
    <row r="85" spans="2:12" s="1" customFormat="1" ht="14.45" customHeight="1">
      <c r="B85" s="43"/>
      <c r="C85" s="67" t="s">
        <v>18</v>
      </c>
      <c r="D85" s="65"/>
      <c r="E85" s="65"/>
      <c r="F85" s="65"/>
      <c r="G85" s="65"/>
      <c r="H85" s="65"/>
      <c r="I85" s="174"/>
      <c r="J85" s="65"/>
      <c r="K85" s="65"/>
      <c r="L85" s="63"/>
    </row>
    <row r="86" spans="2:12" s="1" customFormat="1" ht="16.5" customHeight="1">
      <c r="B86" s="43"/>
      <c r="C86" s="65"/>
      <c r="D86" s="65"/>
      <c r="E86" s="425" t="str">
        <f>E7</f>
        <v>Stavební úpravy obj.stájové budovy Veterinární nemocnice v areálu SVÚ Jihlava</v>
      </c>
      <c r="F86" s="426"/>
      <c r="G86" s="426"/>
      <c r="H86" s="426"/>
      <c r="I86" s="174"/>
      <c r="J86" s="65"/>
      <c r="K86" s="65"/>
      <c r="L86" s="63"/>
    </row>
    <row r="87" spans="2:12" ht="15">
      <c r="B87" s="29"/>
      <c r="C87" s="67" t="s">
        <v>121</v>
      </c>
      <c r="D87" s="292"/>
      <c r="E87" s="292"/>
      <c r="F87" s="292"/>
      <c r="G87" s="292"/>
      <c r="H87" s="292"/>
      <c r="J87" s="292"/>
      <c r="K87" s="292"/>
      <c r="L87" s="293"/>
    </row>
    <row r="88" spans="2:12" s="1" customFormat="1" ht="16.5" customHeight="1">
      <c r="B88" s="43"/>
      <c r="C88" s="65"/>
      <c r="D88" s="65"/>
      <c r="E88" s="425" t="s">
        <v>122</v>
      </c>
      <c r="F88" s="427"/>
      <c r="G88" s="427"/>
      <c r="H88" s="427"/>
      <c r="I88" s="174"/>
      <c r="J88" s="65"/>
      <c r="K88" s="65"/>
      <c r="L88" s="63"/>
    </row>
    <row r="89" spans="2:12" s="1" customFormat="1" ht="14.45" customHeight="1">
      <c r="B89" s="43"/>
      <c r="C89" s="67" t="s">
        <v>2790</v>
      </c>
      <c r="D89" s="65"/>
      <c r="E89" s="65"/>
      <c r="F89" s="65"/>
      <c r="G89" s="65"/>
      <c r="H89" s="65"/>
      <c r="I89" s="174"/>
      <c r="J89" s="65"/>
      <c r="K89" s="65"/>
      <c r="L89" s="63"/>
    </row>
    <row r="90" spans="2:12" s="1" customFormat="1" ht="17.25" customHeight="1">
      <c r="B90" s="43"/>
      <c r="C90" s="65"/>
      <c r="D90" s="65"/>
      <c r="E90" s="420" t="str">
        <f>E11</f>
        <v>SO_01_3 - Zdravotně technické instalace</v>
      </c>
      <c r="F90" s="427"/>
      <c r="G90" s="427"/>
      <c r="H90" s="427"/>
      <c r="I90" s="174"/>
      <c r="J90" s="65"/>
      <c r="K90" s="65"/>
      <c r="L90" s="63"/>
    </row>
    <row r="91" spans="2:12" s="1" customFormat="1" ht="6.95" customHeight="1">
      <c r="B91" s="43"/>
      <c r="C91" s="65"/>
      <c r="D91" s="65"/>
      <c r="E91" s="65"/>
      <c r="F91" s="65"/>
      <c r="G91" s="65"/>
      <c r="H91" s="65"/>
      <c r="I91" s="174"/>
      <c r="J91" s="65"/>
      <c r="K91" s="65"/>
      <c r="L91" s="63"/>
    </row>
    <row r="92" spans="2:12" s="1" customFormat="1" ht="18" customHeight="1">
      <c r="B92" s="43"/>
      <c r="C92" s="67" t="s">
        <v>24</v>
      </c>
      <c r="D92" s="65"/>
      <c r="E92" s="65"/>
      <c r="F92" s="175" t="str">
        <f>F14</f>
        <v>Jihlava</v>
      </c>
      <c r="G92" s="65"/>
      <c r="H92" s="65"/>
      <c r="I92" s="176" t="s">
        <v>26</v>
      </c>
      <c r="J92" s="75" t="str">
        <f>IF(J14="","",J14)</f>
        <v>4. 4. 2017</v>
      </c>
      <c r="K92" s="65"/>
      <c r="L92" s="63"/>
    </row>
    <row r="93" spans="2:12" s="1" customFormat="1" ht="6.95" customHeight="1">
      <c r="B93" s="43"/>
      <c r="C93" s="65"/>
      <c r="D93" s="65"/>
      <c r="E93" s="65"/>
      <c r="F93" s="65"/>
      <c r="G93" s="65"/>
      <c r="H93" s="65"/>
      <c r="I93" s="174"/>
      <c r="J93" s="65"/>
      <c r="K93" s="65"/>
      <c r="L93" s="63"/>
    </row>
    <row r="94" spans="2:12" s="1" customFormat="1" ht="15">
      <c r="B94" s="43"/>
      <c r="C94" s="67" t="s">
        <v>32</v>
      </c>
      <c r="D94" s="65"/>
      <c r="E94" s="65"/>
      <c r="F94" s="175" t="str">
        <f>E17</f>
        <v>SVÚ Jihlava, Rantířovská 93, Jihlava</v>
      </c>
      <c r="G94" s="65"/>
      <c r="H94" s="65"/>
      <c r="I94" s="176" t="s">
        <v>39</v>
      </c>
      <c r="J94" s="175" t="str">
        <f>E23</f>
        <v>Obchodní projekt Jihlava, spol.s r.o.</v>
      </c>
      <c r="K94" s="65"/>
      <c r="L94" s="63"/>
    </row>
    <row r="95" spans="2:12" s="1" customFormat="1" ht="14.45" customHeight="1">
      <c r="B95" s="43"/>
      <c r="C95" s="67" t="s">
        <v>37</v>
      </c>
      <c r="D95" s="65"/>
      <c r="E95" s="65"/>
      <c r="F95" s="175" t="str">
        <f>IF(E20="","",E20)</f>
        <v/>
      </c>
      <c r="G95" s="65"/>
      <c r="H95" s="65"/>
      <c r="I95" s="174"/>
      <c r="J95" s="65"/>
      <c r="K95" s="65"/>
      <c r="L95" s="63"/>
    </row>
    <row r="96" spans="2:12" s="1" customFormat="1" ht="10.35" customHeight="1">
      <c r="B96" s="43"/>
      <c r="C96" s="65"/>
      <c r="D96" s="65"/>
      <c r="E96" s="65"/>
      <c r="F96" s="65"/>
      <c r="G96" s="65"/>
      <c r="H96" s="65"/>
      <c r="I96" s="174"/>
      <c r="J96" s="65"/>
      <c r="K96" s="65"/>
      <c r="L96" s="63"/>
    </row>
    <row r="97" spans="2:20" s="10" customFormat="1" ht="29.25" customHeight="1">
      <c r="B97" s="177"/>
      <c r="C97" s="178" t="s">
        <v>168</v>
      </c>
      <c r="D97" s="179" t="s">
        <v>63</v>
      </c>
      <c r="E97" s="179" t="s">
        <v>59</v>
      </c>
      <c r="F97" s="179" t="s">
        <v>169</v>
      </c>
      <c r="G97" s="179" t="s">
        <v>170</v>
      </c>
      <c r="H97" s="179" t="s">
        <v>171</v>
      </c>
      <c r="I97" s="180" t="s">
        <v>172</v>
      </c>
      <c r="J97" s="179" t="s">
        <v>125</v>
      </c>
      <c r="K97" s="181" t="s">
        <v>173</v>
      </c>
      <c r="L97" s="182"/>
      <c r="M97" s="83" t="s">
        <v>174</v>
      </c>
      <c r="N97" s="84" t="s">
        <v>48</v>
      </c>
      <c r="O97" s="84" t="s">
        <v>175</v>
      </c>
      <c r="P97" s="84" t="s">
        <v>176</v>
      </c>
      <c r="Q97" s="84" t="s">
        <v>177</v>
      </c>
      <c r="R97" s="84" t="s">
        <v>178</v>
      </c>
      <c r="S97" s="84" t="s">
        <v>179</v>
      </c>
      <c r="T97" s="85" t="s">
        <v>180</v>
      </c>
    </row>
    <row r="98" spans="2:63" s="1" customFormat="1" ht="29.25" customHeight="1">
      <c r="B98" s="43"/>
      <c r="C98" s="89" t="s">
        <v>126</v>
      </c>
      <c r="D98" s="65"/>
      <c r="E98" s="65"/>
      <c r="F98" s="65"/>
      <c r="G98" s="65"/>
      <c r="H98" s="65"/>
      <c r="I98" s="174"/>
      <c r="J98" s="183">
        <f>BK98</f>
        <v>0</v>
      </c>
      <c r="K98" s="65"/>
      <c r="L98" s="63"/>
      <c r="M98" s="86"/>
      <c r="N98" s="87"/>
      <c r="O98" s="87"/>
      <c r="P98" s="184">
        <f>P99+P236</f>
        <v>0</v>
      </c>
      <c r="Q98" s="87"/>
      <c r="R98" s="184">
        <f>R99+R236</f>
        <v>40.664550299999995</v>
      </c>
      <c r="S98" s="87"/>
      <c r="T98" s="185">
        <f>T99+T236</f>
        <v>7.108000000000001</v>
      </c>
      <c r="AT98" s="25" t="s">
        <v>77</v>
      </c>
      <c r="AU98" s="25" t="s">
        <v>127</v>
      </c>
      <c r="BK98" s="186">
        <f>BK99+BK236</f>
        <v>0</v>
      </c>
    </row>
    <row r="99" spans="2:63" s="11" customFormat="1" ht="37.35" customHeight="1">
      <c r="B99" s="187"/>
      <c r="C99" s="188"/>
      <c r="D99" s="189" t="s">
        <v>77</v>
      </c>
      <c r="E99" s="190" t="s">
        <v>181</v>
      </c>
      <c r="F99" s="190" t="s">
        <v>182</v>
      </c>
      <c r="G99" s="188"/>
      <c r="H99" s="188"/>
      <c r="I99" s="191"/>
      <c r="J99" s="192">
        <f>BK99</f>
        <v>0</v>
      </c>
      <c r="K99" s="188"/>
      <c r="L99" s="193"/>
      <c r="M99" s="194"/>
      <c r="N99" s="195"/>
      <c r="O99" s="195"/>
      <c r="P99" s="196">
        <f>P100+P173+P179+P184+P189+P224+P228+P233</f>
        <v>0</v>
      </c>
      <c r="Q99" s="195"/>
      <c r="R99" s="196">
        <f>R100+R173+R179+R184+R189+R224+R228+R233</f>
        <v>39.5291503</v>
      </c>
      <c r="S99" s="195"/>
      <c r="T99" s="197">
        <f>T100+T173+T179+T184+T189+T224+T228+T233</f>
        <v>7.108000000000001</v>
      </c>
      <c r="AR99" s="198" t="s">
        <v>85</v>
      </c>
      <c r="AT99" s="199" t="s">
        <v>77</v>
      </c>
      <c r="AU99" s="199" t="s">
        <v>78</v>
      </c>
      <c r="AY99" s="198" t="s">
        <v>183</v>
      </c>
      <c r="BK99" s="200">
        <f>BK100+BK173+BK179+BK184+BK189+BK224+BK228+BK233</f>
        <v>0</v>
      </c>
    </row>
    <row r="100" spans="2:63" s="11" customFormat="1" ht="19.9" customHeight="1">
      <c r="B100" s="187"/>
      <c r="C100" s="188"/>
      <c r="D100" s="201" t="s">
        <v>77</v>
      </c>
      <c r="E100" s="202" t="s">
        <v>85</v>
      </c>
      <c r="F100" s="202" t="s">
        <v>184</v>
      </c>
      <c r="G100" s="188"/>
      <c r="H100" s="188"/>
      <c r="I100" s="191"/>
      <c r="J100" s="203">
        <f>BK100</f>
        <v>0</v>
      </c>
      <c r="K100" s="188"/>
      <c r="L100" s="193"/>
      <c r="M100" s="194"/>
      <c r="N100" s="195"/>
      <c r="O100" s="195"/>
      <c r="P100" s="196">
        <f>SUM(P101:P172)</f>
        <v>0</v>
      </c>
      <c r="Q100" s="195"/>
      <c r="R100" s="196">
        <f>SUM(R101:R172)</f>
        <v>24.292042</v>
      </c>
      <c r="S100" s="195"/>
      <c r="T100" s="197">
        <f>SUM(T101:T172)</f>
        <v>0</v>
      </c>
      <c r="AR100" s="198" t="s">
        <v>85</v>
      </c>
      <c r="AT100" s="199" t="s">
        <v>77</v>
      </c>
      <c r="AU100" s="199" t="s">
        <v>85</v>
      </c>
      <c r="AY100" s="198" t="s">
        <v>183</v>
      </c>
      <c r="BK100" s="200">
        <f>SUM(BK101:BK172)</f>
        <v>0</v>
      </c>
    </row>
    <row r="101" spans="2:65" s="1" customFormat="1" ht="38.25" customHeight="1">
      <c r="B101" s="43"/>
      <c r="C101" s="204" t="s">
        <v>85</v>
      </c>
      <c r="D101" s="204" t="s">
        <v>185</v>
      </c>
      <c r="E101" s="205" t="s">
        <v>2864</v>
      </c>
      <c r="F101" s="206" t="s">
        <v>2865</v>
      </c>
      <c r="G101" s="207" t="s">
        <v>188</v>
      </c>
      <c r="H101" s="208">
        <v>1.965</v>
      </c>
      <c r="I101" s="209"/>
      <c r="J101" s="210">
        <f>ROUND(I101*H101,2)</f>
        <v>0</v>
      </c>
      <c r="K101" s="206" t="s">
        <v>189</v>
      </c>
      <c r="L101" s="63"/>
      <c r="M101" s="211" t="s">
        <v>34</v>
      </c>
      <c r="N101" s="212" t="s">
        <v>49</v>
      </c>
      <c r="O101" s="44"/>
      <c r="P101" s="213">
        <f>O101*H101</f>
        <v>0</v>
      </c>
      <c r="Q101" s="213">
        <v>0</v>
      </c>
      <c r="R101" s="213">
        <f>Q101*H101</f>
        <v>0</v>
      </c>
      <c r="S101" s="213">
        <v>0</v>
      </c>
      <c r="T101" s="214">
        <f>S101*H101</f>
        <v>0</v>
      </c>
      <c r="AR101" s="25" t="s">
        <v>190</v>
      </c>
      <c r="AT101" s="25" t="s">
        <v>185</v>
      </c>
      <c r="AU101" s="25" t="s">
        <v>89</v>
      </c>
      <c r="AY101" s="25" t="s">
        <v>183</v>
      </c>
      <c r="BE101" s="215">
        <f>IF(N101="základní",J101,0)</f>
        <v>0</v>
      </c>
      <c r="BF101" s="215">
        <f>IF(N101="snížená",J101,0)</f>
        <v>0</v>
      </c>
      <c r="BG101" s="215">
        <f>IF(N101="zákl. přenesená",J101,0)</f>
        <v>0</v>
      </c>
      <c r="BH101" s="215">
        <f>IF(N101="sníž. přenesená",J101,0)</f>
        <v>0</v>
      </c>
      <c r="BI101" s="215">
        <f>IF(N101="nulová",J101,0)</f>
        <v>0</v>
      </c>
      <c r="BJ101" s="25" t="s">
        <v>85</v>
      </c>
      <c r="BK101" s="215">
        <f>ROUND(I101*H101,2)</f>
        <v>0</v>
      </c>
      <c r="BL101" s="25" t="s">
        <v>190</v>
      </c>
      <c r="BM101" s="25" t="s">
        <v>2866</v>
      </c>
    </row>
    <row r="102" spans="2:51" s="13" customFormat="1" ht="13.5">
      <c r="B102" s="228"/>
      <c r="C102" s="229"/>
      <c r="D102" s="218" t="s">
        <v>192</v>
      </c>
      <c r="E102" s="230" t="s">
        <v>34</v>
      </c>
      <c r="F102" s="231" t="s">
        <v>2867</v>
      </c>
      <c r="G102" s="229"/>
      <c r="H102" s="232">
        <v>0.99</v>
      </c>
      <c r="I102" s="233"/>
      <c r="J102" s="229"/>
      <c r="K102" s="229"/>
      <c r="L102" s="234"/>
      <c r="M102" s="235"/>
      <c r="N102" s="236"/>
      <c r="O102" s="236"/>
      <c r="P102" s="236"/>
      <c r="Q102" s="236"/>
      <c r="R102" s="236"/>
      <c r="S102" s="236"/>
      <c r="T102" s="237"/>
      <c r="AT102" s="238" t="s">
        <v>192</v>
      </c>
      <c r="AU102" s="238" t="s">
        <v>89</v>
      </c>
      <c r="AV102" s="13" t="s">
        <v>89</v>
      </c>
      <c r="AW102" s="13" t="s">
        <v>41</v>
      </c>
      <c r="AX102" s="13" t="s">
        <v>78</v>
      </c>
      <c r="AY102" s="238" t="s">
        <v>183</v>
      </c>
    </row>
    <row r="103" spans="2:51" s="13" customFormat="1" ht="13.5">
      <c r="B103" s="228"/>
      <c r="C103" s="229"/>
      <c r="D103" s="218" t="s">
        <v>192</v>
      </c>
      <c r="E103" s="230" t="s">
        <v>34</v>
      </c>
      <c r="F103" s="231" t="s">
        <v>2868</v>
      </c>
      <c r="G103" s="229"/>
      <c r="H103" s="232">
        <v>0.825</v>
      </c>
      <c r="I103" s="233"/>
      <c r="J103" s="229"/>
      <c r="K103" s="229"/>
      <c r="L103" s="234"/>
      <c r="M103" s="235"/>
      <c r="N103" s="236"/>
      <c r="O103" s="236"/>
      <c r="P103" s="236"/>
      <c r="Q103" s="236"/>
      <c r="R103" s="236"/>
      <c r="S103" s="236"/>
      <c r="T103" s="237"/>
      <c r="AT103" s="238" t="s">
        <v>192</v>
      </c>
      <c r="AU103" s="238" t="s">
        <v>89</v>
      </c>
      <c r="AV103" s="13" t="s">
        <v>89</v>
      </c>
      <c r="AW103" s="13" t="s">
        <v>41</v>
      </c>
      <c r="AX103" s="13" t="s">
        <v>78</v>
      </c>
      <c r="AY103" s="238" t="s">
        <v>183</v>
      </c>
    </row>
    <row r="104" spans="2:51" s="13" customFormat="1" ht="13.5">
      <c r="B104" s="228"/>
      <c r="C104" s="229"/>
      <c r="D104" s="252" t="s">
        <v>192</v>
      </c>
      <c r="E104" s="297" t="s">
        <v>34</v>
      </c>
      <c r="F104" s="275" t="s">
        <v>2869</v>
      </c>
      <c r="G104" s="229"/>
      <c r="H104" s="276">
        <v>0.15</v>
      </c>
      <c r="I104" s="233"/>
      <c r="J104" s="229"/>
      <c r="K104" s="229"/>
      <c r="L104" s="234"/>
      <c r="M104" s="235"/>
      <c r="N104" s="236"/>
      <c r="O104" s="236"/>
      <c r="P104" s="236"/>
      <c r="Q104" s="236"/>
      <c r="R104" s="236"/>
      <c r="S104" s="236"/>
      <c r="T104" s="237"/>
      <c r="AT104" s="238" t="s">
        <v>192</v>
      </c>
      <c r="AU104" s="238" t="s">
        <v>89</v>
      </c>
      <c r="AV104" s="13" t="s">
        <v>89</v>
      </c>
      <c r="AW104" s="13" t="s">
        <v>41</v>
      </c>
      <c r="AX104" s="13" t="s">
        <v>78</v>
      </c>
      <c r="AY104" s="238" t="s">
        <v>183</v>
      </c>
    </row>
    <row r="105" spans="2:65" s="1" customFormat="1" ht="25.5" customHeight="1">
      <c r="B105" s="43"/>
      <c r="C105" s="204" t="s">
        <v>89</v>
      </c>
      <c r="D105" s="204" t="s">
        <v>185</v>
      </c>
      <c r="E105" s="205" t="s">
        <v>2870</v>
      </c>
      <c r="F105" s="206" t="s">
        <v>2871</v>
      </c>
      <c r="G105" s="207" t="s">
        <v>188</v>
      </c>
      <c r="H105" s="208">
        <v>18</v>
      </c>
      <c r="I105" s="209"/>
      <c r="J105" s="210">
        <f>ROUND(I105*H105,2)</f>
        <v>0</v>
      </c>
      <c r="K105" s="206" t="s">
        <v>189</v>
      </c>
      <c r="L105" s="63"/>
      <c r="M105" s="211" t="s">
        <v>34</v>
      </c>
      <c r="N105" s="212" t="s">
        <v>49</v>
      </c>
      <c r="O105" s="44"/>
      <c r="P105" s="213">
        <f>O105*H105</f>
        <v>0</v>
      </c>
      <c r="Q105" s="213">
        <v>0</v>
      </c>
      <c r="R105" s="213">
        <f>Q105*H105</f>
        <v>0</v>
      </c>
      <c r="S105" s="213">
        <v>0</v>
      </c>
      <c r="T105" s="214">
        <f>S105*H105</f>
        <v>0</v>
      </c>
      <c r="AR105" s="25" t="s">
        <v>190</v>
      </c>
      <c r="AT105" s="25" t="s">
        <v>185</v>
      </c>
      <c r="AU105" s="25" t="s">
        <v>89</v>
      </c>
      <c r="AY105" s="25" t="s">
        <v>183</v>
      </c>
      <c r="BE105" s="215">
        <f>IF(N105="základní",J105,0)</f>
        <v>0</v>
      </c>
      <c r="BF105" s="215">
        <f>IF(N105="snížená",J105,0)</f>
        <v>0</v>
      </c>
      <c r="BG105" s="215">
        <f>IF(N105="zákl. přenesená",J105,0)</f>
        <v>0</v>
      </c>
      <c r="BH105" s="215">
        <f>IF(N105="sníž. přenesená",J105,0)</f>
        <v>0</v>
      </c>
      <c r="BI105" s="215">
        <f>IF(N105="nulová",J105,0)</f>
        <v>0</v>
      </c>
      <c r="BJ105" s="25" t="s">
        <v>85</v>
      </c>
      <c r="BK105" s="215">
        <f>ROUND(I105*H105,2)</f>
        <v>0</v>
      </c>
      <c r="BL105" s="25" t="s">
        <v>190</v>
      </c>
      <c r="BM105" s="25" t="s">
        <v>2872</v>
      </c>
    </row>
    <row r="106" spans="2:51" s="13" customFormat="1" ht="13.5">
      <c r="B106" s="228"/>
      <c r="C106" s="229"/>
      <c r="D106" s="218" t="s">
        <v>192</v>
      </c>
      <c r="E106" s="230" t="s">
        <v>34</v>
      </c>
      <c r="F106" s="231" t="s">
        <v>2873</v>
      </c>
      <c r="G106" s="229"/>
      <c r="H106" s="232">
        <v>16</v>
      </c>
      <c r="I106" s="233"/>
      <c r="J106" s="229"/>
      <c r="K106" s="229"/>
      <c r="L106" s="234"/>
      <c r="M106" s="235"/>
      <c r="N106" s="236"/>
      <c r="O106" s="236"/>
      <c r="P106" s="236"/>
      <c r="Q106" s="236"/>
      <c r="R106" s="236"/>
      <c r="S106" s="236"/>
      <c r="T106" s="237"/>
      <c r="AT106" s="238" t="s">
        <v>192</v>
      </c>
      <c r="AU106" s="238" t="s">
        <v>89</v>
      </c>
      <c r="AV106" s="13" t="s">
        <v>89</v>
      </c>
      <c r="AW106" s="13" t="s">
        <v>41</v>
      </c>
      <c r="AX106" s="13" t="s">
        <v>78</v>
      </c>
      <c r="AY106" s="238" t="s">
        <v>183</v>
      </c>
    </row>
    <row r="107" spans="2:51" s="13" customFormat="1" ht="13.5">
      <c r="B107" s="228"/>
      <c r="C107" s="229"/>
      <c r="D107" s="252" t="s">
        <v>192</v>
      </c>
      <c r="E107" s="297" t="s">
        <v>34</v>
      </c>
      <c r="F107" s="275" t="s">
        <v>2874</v>
      </c>
      <c r="G107" s="229"/>
      <c r="H107" s="276">
        <v>2</v>
      </c>
      <c r="I107" s="233"/>
      <c r="J107" s="229"/>
      <c r="K107" s="229"/>
      <c r="L107" s="234"/>
      <c r="M107" s="235"/>
      <c r="N107" s="236"/>
      <c r="O107" s="236"/>
      <c r="P107" s="236"/>
      <c r="Q107" s="236"/>
      <c r="R107" s="236"/>
      <c r="S107" s="236"/>
      <c r="T107" s="237"/>
      <c r="AT107" s="238" t="s">
        <v>192</v>
      </c>
      <c r="AU107" s="238" t="s">
        <v>89</v>
      </c>
      <c r="AV107" s="13" t="s">
        <v>89</v>
      </c>
      <c r="AW107" s="13" t="s">
        <v>41</v>
      </c>
      <c r="AX107" s="13" t="s">
        <v>78</v>
      </c>
      <c r="AY107" s="238" t="s">
        <v>183</v>
      </c>
    </row>
    <row r="108" spans="2:65" s="1" customFormat="1" ht="25.5" customHeight="1">
      <c r="B108" s="43"/>
      <c r="C108" s="204" t="s">
        <v>196</v>
      </c>
      <c r="D108" s="204" t="s">
        <v>185</v>
      </c>
      <c r="E108" s="205" t="s">
        <v>2875</v>
      </c>
      <c r="F108" s="206" t="s">
        <v>2876</v>
      </c>
      <c r="G108" s="207" t="s">
        <v>188</v>
      </c>
      <c r="H108" s="208">
        <v>9</v>
      </c>
      <c r="I108" s="209"/>
      <c r="J108" s="210">
        <f>ROUND(I108*H108,2)</f>
        <v>0</v>
      </c>
      <c r="K108" s="206" t="s">
        <v>189</v>
      </c>
      <c r="L108" s="63"/>
      <c r="M108" s="211" t="s">
        <v>34</v>
      </c>
      <c r="N108" s="212" t="s">
        <v>49</v>
      </c>
      <c r="O108" s="44"/>
      <c r="P108" s="213">
        <f>O108*H108</f>
        <v>0</v>
      </c>
      <c r="Q108" s="213">
        <v>0</v>
      </c>
      <c r="R108" s="213">
        <f>Q108*H108</f>
        <v>0</v>
      </c>
      <c r="S108" s="213">
        <v>0</v>
      </c>
      <c r="T108" s="214">
        <f>S108*H108</f>
        <v>0</v>
      </c>
      <c r="AR108" s="25" t="s">
        <v>190</v>
      </c>
      <c r="AT108" s="25" t="s">
        <v>185</v>
      </c>
      <c r="AU108" s="25" t="s">
        <v>89</v>
      </c>
      <c r="AY108" s="25" t="s">
        <v>183</v>
      </c>
      <c r="BE108" s="215">
        <f>IF(N108="základní",J108,0)</f>
        <v>0</v>
      </c>
      <c r="BF108" s="215">
        <f>IF(N108="snížená",J108,0)</f>
        <v>0</v>
      </c>
      <c r="BG108" s="215">
        <f>IF(N108="zákl. přenesená",J108,0)</f>
        <v>0</v>
      </c>
      <c r="BH108" s="215">
        <f>IF(N108="sníž. přenesená",J108,0)</f>
        <v>0</v>
      </c>
      <c r="BI108" s="215">
        <f>IF(N108="nulová",J108,0)</f>
        <v>0</v>
      </c>
      <c r="BJ108" s="25" t="s">
        <v>85</v>
      </c>
      <c r="BK108" s="215">
        <f>ROUND(I108*H108,2)</f>
        <v>0</v>
      </c>
      <c r="BL108" s="25" t="s">
        <v>190</v>
      </c>
      <c r="BM108" s="25" t="s">
        <v>2877</v>
      </c>
    </row>
    <row r="109" spans="2:51" s="13" customFormat="1" ht="13.5">
      <c r="B109" s="228"/>
      <c r="C109" s="229"/>
      <c r="D109" s="218" t="s">
        <v>192</v>
      </c>
      <c r="E109" s="230" t="s">
        <v>34</v>
      </c>
      <c r="F109" s="231" t="s">
        <v>2878</v>
      </c>
      <c r="G109" s="229"/>
      <c r="H109" s="232">
        <v>8</v>
      </c>
      <c r="I109" s="233"/>
      <c r="J109" s="229"/>
      <c r="K109" s="229"/>
      <c r="L109" s="234"/>
      <c r="M109" s="235"/>
      <c r="N109" s="236"/>
      <c r="O109" s="236"/>
      <c r="P109" s="236"/>
      <c r="Q109" s="236"/>
      <c r="R109" s="236"/>
      <c r="S109" s="236"/>
      <c r="T109" s="237"/>
      <c r="AT109" s="238" t="s">
        <v>192</v>
      </c>
      <c r="AU109" s="238" t="s">
        <v>89</v>
      </c>
      <c r="AV109" s="13" t="s">
        <v>89</v>
      </c>
      <c r="AW109" s="13" t="s">
        <v>41</v>
      </c>
      <c r="AX109" s="13" t="s">
        <v>78</v>
      </c>
      <c r="AY109" s="238" t="s">
        <v>183</v>
      </c>
    </row>
    <row r="110" spans="2:51" s="13" customFormat="1" ht="13.5">
      <c r="B110" s="228"/>
      <c r="C110" s="229"/>
      <c r="D110" s="252" t="s">
        <v>192</v>
      </c>
      <c r="E110" s="297" t="s">
        <v>34</v>
      </c>
      <c r="F110" s="275" t="s">
        <v>2879</v>
      </c>
      <c r="G110" s="229"/>
      <c r="H110" s="276">
        <v>1</v>
      </c>
      <c r="I110" s="233"/>
      <c r="J110" s="229"/>
      <c r="K110" s="229"/>
      <c r="L110" s="234"/>
      <c r="M110" s="235"/>
      <c r="N110" s="236"/>
      <c r="O110" s="236"/>
      <c r="P110" s="236"/>
      <c r="Q110" s="236"/>
      <c r="R110" s="236"/>
      <c r="S110" s="236"/>
      <c r="T110" s="237"/>
      <c r="AT110" s="238" t="s">
        <v>192</v>
      </c>
      <c r="AU110" s="238" t="s">
        <v>89</v>
      </c>
      <c r="AV110" s="13" t="s">
        <v>89</v>
      </c>
      <c r="AW110" s="13" t="s">
        <v>41</v>
      </c>
      <c r="AX110" s="13" t="s">
        <v>78</v>
      </c>
      <c r="AY110" s="238" t="s">
        <v>183</v>
      </c>
    </row>
    <row r="111" spans="2:65" s="1" customFormat="1" ht="25.5" customHeight="1">
      <c r="B111" s="43"/>
      <c r="C111" s="204" t="s">
        <v>190</v>
      </c>
      <c r="D111" s="204" t="s">
        <v>185</v>
      </c>
      <c r="E111" s="205" t="s">
        <v>2880</v>
      </c>
      <c r="F111" s="206" t="s">
        <v>2881</v>
      </c>
      <c r="G111" s="207" t="s">
        <v>188</v>
      </c>
      <c r="H111" s="208">
        <v>53.928</v>
      </c>
      <c r="I111" s="209"/>
      <c r="J111" s="210">
        <f>ROUND(I111*H111,2)</f>
        <v>0</v>
      </c>
      <c r="K111" s="206" t="s">
        <v>189</v>
      </c>
      <c r="L111" s="63"/>
      <c r="M111" s="211" t="s">
        <v>34</v>
      </c>
      <c r="N111" s="212" t="s">
        <v>49</v>
      </c>
      <c r="O111" s="44"/>
      <c r="P111" s="213">
        <f>O111*H111</f>
        <v>0</v>
      </c>
      <c r="Q111" s="213">
        <v>0</v>
      </c>
      <c r="R111" s="213">
        <f>Q111*H111</f>
        <v>0</v>
      </c>
      <c r="S111" s="213">
        <v>0</v>
      </c>
      <c r="T111" s="214">
        <f>S111*H111</f>
        <v>0</v>
      </c>
      <c r="AR111" s="25" t="s">
        <v>190</v>
      </c>
      <c r="AT111" s="25" t="s">
        <v>185</v>
      </c>
      <c r="AU111" s="25" t="s">
        <v>89</v>
      </c>
      <c r="AY111" s="25" t="s">
        <v>183</v>
      </c>
      <c r="BE111" s="215">
        <f>IF(N111="základní",J111,0)</f>
        <v>0</v>
      </c>
      <c r="BF111" s="215">
        <f>IF(N111="snížená",J111,0)</f>
        <v>0</v>
      </c>
      <c r="BG111" s="215">
        <f>IF(N111="zákl. přenesená",J111,0)</f>
        <v>0</v>
      </c>
      <c r="BH111" s="215">
        <f>IF(N111="sníž. přenesená",J111,0)</f>
        <v>0</v>
      </c>
      <c r="BI111" s="215">
        <f>IF(N111="nulová",J111,0)</f>
        <v>0</v>
      </c>
      <c r="BJ111" s="25" t="s">
        <v>85</v>
      </c>
      <c r="BK111" s="215">
        <f>ROUND(I111*H111,2)</f>
        <v>0</v>
      </c>
      <c r="BL111" s="25" t="s">
        <v>190</v>
      </c>
      <c r="BM111" s="25" t="s">
        <v>2882</v>
      </c>
    </row>
    <row r="112" spans="2:51" s="13" customFormat="1" ht="13.5">
      <c r="B112" s="228"/>
      <c r="C112" s="229"/>
      <c r="D112" s="218" t="s">
        <v>192</v>
      </c>
      <c r="E112" s="230" t="s">
        <v>34</v>
      </c>
      <c r="F112" s="231" t="s">
        <v>2883</v>
      </c>
      <c r="G112" s="229"/>
      <c r="H112" s="232">
        <v>12.21</v>
      </c>
      <c r="I112" s="233"/>
      <c r="J112" s="229"/>
      <c r="K112" s="229"/>
      <c r="L112" s="234"/>
      <c r="M112" s="235"/>
      <c r="N112" s="236"/>
      <c r="O112" s="236"/>
      <c r="P112" s="236"/>
      <c r="Q112" s="236"/>
      <c r="R112" s="236"/>
      <c r="S112" s="236"/>
      <c r="T112" s="237"/>
      <c r="AT112" s="238" t="s">
        <v>192</v>
      </c>
      <c r="AU112" s="238" t="s">
        <v>89</v>
      </c>
      <c r="AV112" s="13" t="s">
        <v>89</v>
      </c>
      <c r="AW112" s="13" t="s">
        <v>41</v>
      </c>
      <c r="AX112" s="13" t="s">
        <v>78</v>
      </c>
      <c r="AY112" s="238" t="s">
        <v>183</v>
      </c>
    </row>
    <row r="113" spans="2:51" s="13" customFormat="1" ht="13.5">
      <c r="B113" s="228"/>
      <c r="C113" s="229"/>
      <c r="D113" s="218" t="s">
        <v>192</v>
      </c>
      <c r="E113" s="230" t="s">
        <v>34</v>
      </c>
      <c r="F113" s="231" t="s">
        <v>2884</v>
      </c>
      <c r="G113" s="229"/>
      <c r="H113" s="232">
        <v>10.175</v>
      </c>
      <c r="I113" s="233"/>
      <c r="J113" s="229"/>
      <c r="K113" s="229"/>
      <c r="L113" s="234"/>
      <c r="M113" s="235"/>
      <c r="N113" s="236"/>
      <c r="O113" s="236"/>
      <c r="P113" s="236"/>
      <c r="Q113" s="236"/>
      <c r="R113" s="236"/>
      <c r="S113" s="236"/>
      <c r="T113" s="237"/>
      <c r="AT113" s="238" t="s">
        <v>192</v>
      </c>
      <c r="AU113" s="238" t="s">
        <v>89</v>
      </c>
      <c r="AV113" s="13" t="s">
        <v>89</v>
      </c>
      <c r="AW113" s="13" t="s">
        <v>41</v>
      </c>
      <c r="AX113" s="13" t="s">
        <v>78</v>
      </c>
      <c r="AY113" s="238" t="s">
        <v>183</v>
      </c>
    </row>
    <row r="114" spans="2:51" s="13" customFormat="1" ht="13.5">
      <c r="B114" s="228"/>
      <c r="C114" s="229"/>
      <c r="D114" s="252" t="s">
        <v>192</v>
      </c>
      <c r="E114" s="297" t="s">
        <v>34</v>
      </c>
      <c r="F114" s="275" t="s">
        <v>2885</v>
      </c>
      <c r="G114" s="229"/>
      <c r="H114" s="276">
        <v>31.543</v>
      </c>
      <c r="I114" s="233"/>
      <c r="J114" s="229"/>
      <c r="K114" s="229"/>
      <c r="L114" s="234"/>
      <c r="M114" s="235"/>
      <c r="N114" s="236"/>
      <c r="O114" s="236"/>
      <c r="P114" s="236"/>
      <c r="Q114" s="236"/>
      <c r="R114" s="236"/>
      <c r="S114" s="236"/>
      <c r="T114" s="237"/>
      <c r="AT114" s="238" t="s">
        <v>192</v>
      </c>
      <c r="AU114" s="238" t="s">
        <v>89</v>
      </c>
      <c r="AV114" s="13" t="s">
        <v>89</v>
      </c>
      <c r="AW114" s="13" t="s">
        <v>41</v>
      </c>
      <c r="AX114" s="13" t="s">
        <v>78</v>
      </c>
      <c r="AY114" s="238" t="s">
        <v>183</v>
      </c>
    </row>
    <row r="115" spans="2:65" s="1" customFormat="1" ht="38.25" customHeight="1">
      <c r="B115" s="43"/>
      <c r="C115" s="204" t="s">
        <v>213</v>
      </c>
      <c r="D115" s="204" t="s">
        <v>185</v>
      </c>
      <c r="E115" s="205" t="s">
        <v>2886</v>
      </c>
      <c r="F115" s="206" t="s">
        <v>2887</v>
      </c>
      <c r="G115" s="207" t="s">
        <v>188</v>
      </c>
      <c r="H115" s="208">
        <v>26.964</v>
      </c>
      <c r="I115" s="209"/>
      <c r="J115" s="210">
        <f>ROUND(I115*H115,2)</f>
        <v>0</v>
      </c>
      <c r="K115" s="206" t="s">
        <v>189</v>
      </c>
      <c r="L115" s="63"/>
      <c r="M115" s="211" t="s">
        <v>34</v>
      </c>
      <c r="N115" s="212" t="s">
        <v>49</v>
      </c>
      <c r="O115" s="44"/>
      <c r="P115" s="213">
        <f>O115*H115</f>
        <v>0</v>
      </c>
      <c r="Q115" s="213">
        <v>0</v>
      </c>
      <c r="R115" s="213">
        <f>Q115*H115</f>
        <v>0</v>
      </c>
      <c r="S115" s="213">
        <v>0</v>
      </c>
      <c r="T115" s="214">
        <f>S115*H115</f>
        <v>0</v>
      </c>
      <c r="AR115" s="25" t="s">
        <v>190</v>
      </c>
      <c r="AT115" s="25" t="s">
        <v>185</v>
      </c>
      <c r="AU115" s="25" t="s">
        <v>89</v>
      </c>
      <c r="AY115" s="25" t="s">
        <v>183</v>
      </c>
      <c r="BE115" s="215">
        <f>IF(N115="základní",J115,0)</f>
        <v>0</v>
      </c>
      <c r="BF115" s="215">
        <f>IF(N115="snížená",J115,0)</f>
        <v>0</v>
      </c>
      <c r="BG115" s="215">
        <f>IF(N115="zákl. přenesená",J115,0)</f>
        <v>0</v>
      </c>
      <c r="BH115" s="215">
        <f>IF(N115="sníž. přenesená",J115,0)</f>
        <v>0</v>
      </c>
      <c r="BI115" s="215">
        <f>IF(N115="nulová",J115,0)</f>
        <v>0</v>
      </c>
      <c r="BJ115" s="25" t="s">
        <v>85</v>
      </c>
      <c r="BK115" s="215">
        <f>ROUND(I115*H115,2)</f>
        <v>0</v>
      </c>
      <c r="BL115" s="25" t="s">
        <v>190</v>
      </c>
      <c r="BM115" s="25" t="s">
        <v>2888</v>
      </c>
    </row>
    <row r="116" spans="2:51" s="13" customFormat="1" ht="13.5">
      <c r="B116" s="228"/>
      <c r="C116" s="229"/>
      <c r="D116" s="218" t="s">
        <v>192</v>
      </c>
      <c r="E116" s="230" t="s">
        <v>34</v>
      </c>
      <c r="F116" s="231" t="s">
        <v>2889</v>
      </c>
      <c r="G116" s="229"/>
      <c r="H116" s="232">
        <v>5.088</v>
      </c>
      <c r="I116" s="233"/>
      <c r="J116" s="229"/>
      <c r="K116" s="229"/>
      <c r="L116" s="234"/>
      <c r="M116" s="235"/>
      <c r="N116" s="236"/>
      <c r="O116" s="236"/>
      <c r="P116" s="236"/>
      <c r="Q116" s="236"/>
      <c r="R116" s="236"/>
      <c r="S116" s="236"/>
      <c r="T116" s="237"/>
      <c r="AT116" s="238" t="s">
        <v>192</v>
      </c>
      <c r="AU116" s="238" t="s">
        <v>89</v>
      </c>
      <c r="AV116" s="13" t="s">
        <v>89</v>
      </c>
      <c r="AW116" s="13" t="s">
        <v>41</v>
      </c>
      <c r="AX116" s="13" t="s">
        <v>78</v>
      </c>
      <c r="AY116" s="238" t="s">
        <v>183</v>
      </c>
    </row>
    <row r="117" spans="2:51" s="13" customFormat="1" ht="13.5">
      <c r="B117" s="228"/>
      <c r="C117" s="229"/>
      <c r="D117" s="218" t="s">
        <v>192</v>
      </c>
      <c r="E117" s="230" t="s">
        <v>34</v>
      </c>
      <c r="F117" s="231" t="s">
        <v>2890</v>
      </c>
      <c r="G117" s="229"/>
      <c r="H117" s="232">
        <v>6.105</v>
      </c>
      <c r="I117" s="233"/>
      <c r="J117" s="229"/>
      <c r="K117" s="229"/>
      <c r="L117" s="234"/>
      <c r="M117" s="235"/>
      <c r="N117" s="236"/>
      <c r="O117" s="236"/>
      <c r="P117" s="236"/>
      <c r="Q117" s="236"/>
      <c r="R117" s="236"/>
      <c r="S117" s="236"/>
      <c r="T117" s="237"/>
      <c r="AT117" s="238" t="s">
        <v>192</v>
      </c>
      <c r="AU117" s="238" t="s">
        <v>89</v>
      </c>
      <c r="AV117" s="13" t="s">
        <v>89</v>
      </c>
      <c r="AW117" s="13" t="s">
        <v>41</v>
      </c>
      <c r="AX117" s="13" t="s">
        <v>78</v>
      </c>
      <c r="AY117" s="238" t="s">
        <v>183</v>
      </c>
    </row>
    <row r="118" spans="2:51" s="13" customFormat="1" ht="13.5">
      <c r="B118" s="228"/>
      <c r="C118" s="229"/>
      <c r="D118" s="252" t="s">
        <v>192</v>
      </c>
      <c r="E118" s="297" t="s">
        <v>34</v>
      </c>
      <c r="F118" s="275" t="s">
        <v>2891</v>
      </c>
      <c r="G118" s="229"/>
      <c r="H118" s="276">
        <v>15.771</v>
      </c>
      <c r="I118" s="233"/>
      <c r="J118" s="229"/>
      <c r="K118" s="229"/>
      <c r="L118" s="234"/>
      <c r="M118" s="235"/>
      <c r="N118" s="236"/>
      <c r="O118" s="236"/>
      <c r="P118" s="236"/>
      <c r="Q118" s="236"/>
      <c r="R118" s="236"/>
      <c r="S118" s="236"/>
      <c r="T118" s="237"/>
      <c r="AT118" s="238" t="s">
        <v>192</v>
      </c>
      <c r="AU118" s="238" t="s">
        <v>89</v>
      </c>
      <c r="AV118" s="13" t="s">
        <v>89</v>
      </c>
      <c r="AW118" s="13" t="s">
        <v>41</v>
      </c>
      <c r="AX118" s="13" t="s">
        <v>78</v>
      </c>
      <c r="AY118" s="238" t="s">
        <v>183</v>
      </c>
    </row>
    <row r="119" spans="2:65" s="1" customFormat="1" ht="25.5" customHeight="1">
      <c r="B119" s="43"/>
      <c r="C119" s="204" t="s">
        <v>222</v>
      </c>
      <c r="D119" s="204" t="s">
        <v>185</v>
      </c>
      <c r="E119" s="205" t="s">
        <v>2892</v>
      </c>
      <c r="F119" s="206" t="s">
        <v>2893</v>
      </c>
      <c r="G119" s="207" t="s">
        <v>291</v>
      </c>
      <c r="H119" s="208">
        <v>122</v>
      </c>
      <c r="I119" s="209"/>
      <c r="J119" s="210">
        <f>ROUND(I119*H119,2)</f>
        <v>0</v>
      </c>
      <c r="K119" s="206" t="s">
        <v>189</v>
      </c>
      <c r="L119" s="63"/>
      <c r="M119" s="211" t="s">
        <v>34</v>
      </c>
      <c r="N119" s="212" t="s">
        <v>49</v>
      </c>
      <c r="O119" s="44"/>
      <c r="P119" s="213">
        <f>O119*H119</f>
        <v>0</v>
      </c>
      <c r="Q119" s="213">
        <v>0.00199</v>
      </c>
      <c r="R119" s="213">
        <f>Q119*H119</f>
        <v>0.24278</v>
      </c>
      <c r="S119" s="213">
        <v>0</v>
      </c>
      <c r="T119" s="214">
        <f>S119*H119</f>
        <v>0</v>
      </c>
      <c r="AR119" s="25" t="s">
        <v>190</v>
      </c>
      <c r="AT119" s="25" t="s">
        <v>185</v>
      </c>
      <c r="AU119" s="25" t="s">
        <v>89</v>
      </c>
      <c r="AY119" s="25" t="s">
        <v>183</v>
      </c>
      <c r="BE119" s="215">
        <f>IF(N119="základní",J119,0)</f>
        <v>0</v>
      </c>
      <c r="BF119" s="215">
        <f>IF(N119="snížená",J119,0)</f>
        <v>0</v>
      </c>
      <c r="BG119" s="215">
        <f>IF(N119="zákl. přenesená",J119,0)</f>
        <v>0</v>
      </c>
      <c r="BH119" s="215">
        <f>IF(N119="sníž. přenesená",J119,0)</f>
        <v>0</v>
      </c>
      <c r="BI119" s="215">
        <f>IF(N119="nulová",J119,0)</f>
        <v>0</v>
      </c>
      <c r="BJ119" s="25" t="s">
        <v>85</v>
      </c>
      <c r="BK119" s="215">
        <f>ROUND(I119*H119,2)</f>
        <v>0</v>
      </c>
      <c r="BL119" s="25" t="s">
        <v>190</v>
      </c>
      <c r="BM119" s="25" t="s">
        <v>2894</v>
      </c>
    </row>
    <row r="120" spans="2:51" s="13" customFormat="1" ht="13.5">
      <c r="B120" s="228"/>
      <c r="C120" s="229"/>
      <c r="D120" s="218" t="s">
        <v>192</v>
      </c>
      <c r="E120" s="230" t="s">
        <v>34</v>
      </c>
      <c r="F120" s="231" t="s">
        <v>2895</v>
      </c>
      <c r="G120" s="229"/>
      <c r="H120" s="232">
        <v>24</v>
      </c>
      <c r="I120" s="233"/>
      <c r="J120" s="229"/>
      <c r="K120" s="229"/>
      <c r="L120" s="234"/>
      <c r="M120" s="235"/>
      <c r="N120" s="236"/>
      <c r="O120" s="236"/>
      <c r="P120" s="236"/>
      <c r="Q120" s="236"/>
      <c r="R120" s="236"/>
      <c r="S120" s="236"/>
      <c r="T120" s="237"/>
      <c r="AT120" s="238" t="s">
        <v>192</v>
      </c>
      <c r="AU120" s="238" t="s">
        <v>89</v>
      </c>
      <c r="AV120" s="13" t="s">
        <v>89</v>
      </c>
      <c r="AW120" s="13" t="s">
        <v>41</v>
      </c>
      <c r="AX120" s="13" t="s">
        <v>78</v>
      </c>
      <c r="AY120" s="238" t="s">
        <v>183</v>
      </c>
    </row>
    <row r="121" spans="2:51" s="13" customFormat="1" ht="13.5">
      <c r="B121" s="228"/>
      <c r="C121" s="229"/>
      <c r="D121" s="218" t="s">
        <v>192</v>
      </c>
      <c r="E121" s="230" t="s">
        <v>34</v>
      </c>
      <c r="F121" s="231" t="s">
        <v>2896</v>
      </c>
      <c r="G121" s="229"/>
      <c r="H121" s="232">
        <v>20</v>
      </c>
      <c r="I121" s="233"/>
      <c r="J121" s="229"/>
      <c r="K121" s="229"/>
      <c r="L121" s="234"/>
      <c r="M121" s="235"/>
      <c r="N121" s="236"/>
      <c r="O121" s="236"/>
      <c r="P121" s="236"/>
      <c r="Q121" s="236"/>
      <c r="R121" s="236"/>
      <c r="S121" s="236"/>
      <c r="T121" s="237"/>
      <c r="AT121" s="238" t="s">
        <v>192</v>
      </c>
      <c r="AU121" s="238" t="s">
        <v>89</v>
      </c>
      <c r="AV121" s="13" t="s">
        <v>89</v>
      </c>
      <c r="AW121" s="13" t="s">
        <v>41</v>
      </c>
      <c r="AX121" s="13" t="s">
        <v>78</v>
      </c>
      <c r="AY121" s="238" t="s">
        <v>183</v>
      </c>
    </row>
    <row r="122" spans="2:51" s="13" customFormat="1" ht="13.5">
      <c r="B122" s="228"/>
      <c r="C122" s="229"/>
      <c r="D122" s="218" t="s">
        <v>192</v>
      </c>
      <c r="E122" s="230" t="s">
        <v>34</v>
      </c>
      <c r="F122" s="231" t="s">
        <v>2897</v>
      </c>
      <c r="G122" s="229"/>
      <c r="H122" s="232">
        <v>62</v>
      </c>
      <c r="I122" s="233"/>
      <c r="J122" s="229"/>
      <c r="K122" s="229"/>
      <c r="L122" s="234"/>
      <c r="M122" s="235"/>
      <c r="N122" s="236"/>
      <c r="O122" s="236"/>
      <c r="P122" s="236"/>
      <c r="Q122" s="236"/>
      <c r="R122" s="236"/>
      <c r="S122" s="236"/>
      <c r="T122" s="237"/>
      <c r="AT122" s="238" t="s">
        <v>192</v>
      </c>
      <c r="AU122" s="238" t="s">
        <v>89</v>
      </c>
      <c r="AV122" s="13" t="s">
        <v>89</v>
      </c>
      <c r="AW122" s="13" t="s">
        <v>41</v>
      </c>
      <c r="AX122" s="13" t="s">
        <v>78</v>
      </c>
      <c r="AY122" s="238" t="s">
        <v>183</v>
      </c>
    </row>
    <row r="123" spans="2:51" s="13" customFormat="1" ht="13.5">
      <c r="B123" s="228"/>
      <c r="C123" s="229"/>
      <c r="D123" s="252" t="s">
        <v>192</v>
      </c>
      <c r="E123" s="297" t="s">
        <v>34</v>
      </c>
      <c r="F123" s="275" t="s">
        <v>2898</v>
      </c>
      <c r="G123" s="229"/>
      <c r="H123" s="276">
        <v>16</v>
      </c>
      <c r="I123" s="233"/>
      <c r="J123" s="229"/>
      <c r="K123" s="229"/>
      <c r="L123" s="234"/>
      <c r="M123" s="235"/>
      <c r="N123" s="236"/>
      <c r="O123" s="236"/>
      <c r="P123" s="236"/>
      <c r="Q123" s="236"/>
      <c r="R123" s="236"/>
      <c r="S123" s="236"/>
      <c r="T123" s="237"/>
      <c r="AT123" s="238" t="s">
        <v>192</v>
      </c>
      <c r="AU123" s="238" t="s">
        <v>89</v>
      </c>
      <c r="AV123" s="13" t="s">
        <v>89</v>
      </c>
      <c r="AW123" s="13" t="s">
        <v>41</v>
      </c>
      <c r="AX123" s="13" t="s">
        <v>78</v>
      </c>
      <c r="AY123" s="238" t="s">
        <v>183</v>
      </c>
    </row>
    <row r="124" spans="2:65" s="1" customFormat="1" ht="25.5" customHeight="1">
      <c r="B124" s="43"/>
      <c r="C124" s="204" t="s">
        <v>227</v>
      </c>
      <c r="D124" s="204" t="s">
        <v>185</v>
      </c>
      <c r="E124" s="205" t="s">
        <v>2899</v>
      </c>
      <c r="F124" s="206" t="s">
        <v>2900</v>
      </c>
      <c r="G124" s="207" t="s">
        <v>291</v>
      </c>
      <c r="H124" s="208">
        <v>122</v>
      </c>
      <c r="I124" s="209"/>
      <c r="J124" s="210">
        <f>ROUND(I124*H124,2)</f>
        <v>0</v>
      </c>
      <c r="K124" s="206" t="s">
        <v>189</v>
      </c>
      <c r="L124" s="63"/>
      <c r="M124" s="211" t="s">
        <v>34</v>
      </c>
      <c r="N124" s="212" t="s">
        <v>49</v>
      </c>
      <c r="O124" s="44"/>
      <c r="P124" s="213">
        <f>O124*H124</f>
        <v>0</v>
      </c>
      <c r="Q124" s="213">
        <v>0</v>
      </c>
      <c r="R124" s="213">
        <f>Q124*H124</f>
        <v>0</v>
      </c>
      <c r="S124" s="213">
        <v>0</v>
      </c>
      <c r="T124" s="214">
        <f>S124*H124</f>
        <v>0</v>
      </c>
      <c r="AR124" s="25" t="s">
        <v>190</v>
      </c>
      <c r="AT124" s="25" t="s">
        <v>185</v>
      </c>
      <c r="AU124" s="25" t="s">
        <v>89</v>
      </c>
      <c r="AY124" s="25" t="s">
        <v>183</v>
      </c>
      <c r="BE124" s="215">
        <f>IF(N124="základní",J124,0)</f>
        <v>0</v>
      </c>
      <c r="BF124" s="215">
        <f>IF(N124="snížená",J124,0)</f>
        <v>0</v>
      </c>
      <c r="BG124" s="215">
        <f>IF(N124="zákl. přenesená",J124,0)</f>
        <v>0</v>
      </c>
      <c r="BH124" s="215">
        <f>IF(N124="sníž. přenesená",J124,0)</f>
        <v>0</v>
      </c>
      <c r="BI124" s="215">
        <f>IF(N124="nulová",J124,0)</f>
        <v>0</v>
      </c>
      <c r="BJ124" s="25" t="s">
        <v>85</v>
      </c>
      <c r="BK124" s="215">
        <f>ROUND(I124*H124,2)</f>
        <v>0</v>
      </c>
      <c r="BL124" s="25" t="s">
        <v>190</v>
      </c>
      <c r="BM124" s="25" t="s">
        <v>2901</v>
      </c>
    </row>
    <row r="125" spans="2:51" s="13" customFormat="1" ht="13.5">
      <c r="B125" s="228"/>
      <c r="C125" s="229"/>
      <c r="D125" s="218" t="s">
        <v>192</v>
      </c>
      <c r="E125" s="230" t="s">
        <v>34</v>
      </c>
      <c r="F125" s="231" t="s">
        <v>2895</v>
      </c>
      <c r="G125" s="229"/>
      <c r="H125" s="232">
        <v>24</v>
      </c>
      <c r="I125" s="233"/>
      <c r="J125" s="229"/>
      <c r="K125" s="229"/>
      <c r="L125" s="234"/>
      <c r="M125" s="235"/>
      <c r="N125" s="236"/>
      <c r="O125" s="236"/>
      <c r="P125" s="236"/>
      <c r="Q125" s="236"/>
      <c r="R125" s="236"/>
      <c r="S125" s="236"/>
      <c r="T125" s="237"/>
      <c r="AT125" s="238" t="s">
        <v>192</v>
      </c>
      <c r="AU125" s="238" t="s">
        <v>89</v>
      </c>
      <c r="AV125" s="13" t="s">
        <v>89</v>
      </c>
      <c r="AW125" s="13" t="s">
        <v>41</v>
      </c>
      <c r="AX125" s="13" t="s">
        <v>78</v>
      </c>
      <c r="AY125" s="238" t="s">
        <v>183</v>
      </c>
    </row>
    <row r="126" spans="2:51" s="13" customFormat="1" ht="13.5">
      <c r="B126" s="228"/>
      <c r="C126" s="229"/>
      <c r="D126" s="218" t="s">
        <v>192</v>
      </c>
      <c r="E126" s="230" t="s">
        <v>34</v>
      </c>
      <c r="F126" s="231" t="s">
        <v>2896</v>
      </c>
      <c r="G126" s="229"/>
      <c r="H126" s="232">
        <v>20</v>
      </c>
      <c r="I126" s="233"/>
      <c r="J126" s="229"/>
      <c r="K126" s="229"/>
      <c r="L126" s="234"/>
      <c r="M126" s="235"/>
      <c r="N126" s="236"/>
      <c r="O126" s="236"/>
      <c r="P126" s="236"/>
      <c r="Q126" s="236"/>
      <c r="R126" s="236"/>
      <c r="S126" s="236"/>
      <c r="T126" s="237"/>
      <c r="AT126" s="238" t="s">
        <v>192</v>
      </c>
      <c r="AU126" s="238" t="s">
        <v>89</v>
      </c>
      <c r="AV126" s="13" t="s">
        <v>89</v>
      </c>
      <c r="AW126" s="13" t="s">
        <v>41</v>
      </c>
      <c r="AX126" s="13" t="s">
        <v>78</v>
      </c>
      <c r="AY126" s="238" t="s">
        <v>183</v>
      </c>
    </row>
    <row r="127" spans="2:51" s="13" customFormat="1" ht="13.5">
      <c r="B127" s="228"/>
      <c r="C127" s="229"/>
      <c r="D127" s="218" t="s">
        <v>192</v>
      </c>
      <c r="E127" s="230" t="s">
        <v>34</v>
      </c>
      <c r="F127" s="231" t="s">
        <v>2897</v>
      </c>
      <c r="G127" s="229"/>
      <c r="H127" s="232">
        <v>62</v>
      </c>
      <c r="I127" s="233"/>
      <c r="J127" s="229"/>
      <c r="K127" s="229"/>
      <c r="L127" s="234"/>
      <c r="M127" s="235"/>
      <c r="N127" s="236"/>
      <c r="O127" s="236"/>
      <c r="P127" s="236"/>
      <c r="Q127" s="236"/>
      <c r="R127" s="236"/>
      <c r="S127" s="236"/>
      <c r="T127" s="237"/>
      <c r="AT127" s="238" t="s">
        <v>192</v>
      </c>
      <c r="AU127" s="238" t="s">
        <v>89</v>
      </c>
      <c r="AV127" s="13" t="s">
        <v>89</v>
      </c>
      <c r="AW127" s="13" t="s">
        <v>41</v>
      </c>
      <c r="AX127" s="13" t="s">
        <v>78</v>
      </c>
      <c r="AY127" s="238" t="s">
        <v>183</v>
      </c>
    </row>
    <row r="128" spans="2:51" s="13" customFormat="1" ht="13.5">
      <c r="B128" s="228"/>
      <c r="C128" s="229"/>
      <c r="D128" s="252" t="s">
        <v>192</v>
      </c>
      <c r="E128" s="297" t="s">
        <v>34</v>
      </c>
      <c r="F128" s="275" t="s">
        <v>2898</v>
      </c>
      <c r="G128" s="229"/>
      <c r="H128" s="276">
        <v>16</v>
      </c>
      <c r="I128" s="233"/>
      <c r="J128" s="229"/>
      <c r="K128" s="229"/>
      <c r="L128" s="234"/>
      <c r="M128" s="235"/>
      <c r="N128" s="236"/>
      <c r="O128" s="236"/>
      <c r="P128" s="236"/>
      <c r="Q128" s="236"/>
      <c r="R128" s="236"/>
      <c r="S128" s="236"/>
      <c r="T128" s="237"/>
      <c r="AT128" s="238" t="s">
        <v>192</v>
      </c>
      <c r="AU128" s="238" t="s">
        <v>89</v>
      </c>
      <c r="AV128" s="13" t="s">
        <v>89</v>
      </c>
      <c r="AW128" s="13" t="s">
        <v>41</v>
      </c>
      <c r="AX128" s="13" t="s">
        <v>78</v>
      </c>
      <c r="AY128" s="238" t="s">
        <v>183</v>
      </c>
    </row>
    <row r="129" spans="2:65" s="1" customFormat="1" ht="38.25" customHeight="1">
      <c r="B129" s="43"/>
      <c r="C129" s="204" t="s">
        <v>234</v>
      </c>
      <c r="D129" s="204" t="s">
        <v>185</v>
      </c>
      <c r="E129" s="205" t="s">
        <v>240</v>
      </c>
      <c r="F129" s="206" t="s">
        <v>241</v>
      </c>
      <c r="G129" s="207" t="s">
        <v>188</v>
      </c>
      <c r="H129" s="208">
        <v>71.928</v>
      </c>
      <c r="I129" s="209"/>
      <c r="J129" s="210">
        <f>ROUND(I129*H129,2)</f>
        <v>0</v>
      </c>
      <c r="K129" s="206" t="s">
        <v>189</v>
      </c>
      <c r="L129" s="63"/>
      <c r="M129" s="211" t="s">
        <v>34</v>
      </c>
      <c r="N129" s="212" t="s">
        <v>49</v>
      </c>
      <c r="O129" s="44"/>
      <c r="P129" s="213">
        <f>O129*H129</f>
        <v>0</v>
      </c>
      <c r="Q129" s="213">
        <v>0</v>
      </c>
      <c r="R129" s="213">
        <f>Q129*H129</f>
        <v>0</v>
      </c>
      <c r="S129" s="213">
        <v>0</v>
      </c>
      <c r="T129" s="214">
        <f>S129*H129</f>
        <v>0</v>
      </c>
      <c r="AR129" s="25" t="s">
        <v>190</v>
      </c>
      <c r="AT129" s="25" t="s">
        <v>185</v>
      </c>
      <c r="AU129" s="25" t="s">
        <v>89</v>
      </c>
      <c r="AY129" s="25" t="s">
        <v>183</v>
      </c>
      <c r="BE129" s="215">
        <f>IF(N129="základní",J129,0)</f>
        <v>0</v>
      </c>
      <c r="BF129" s="215">
        <f>IF(N129="snížená",J129,0)</f>
        <v>0</v>
      </c>
      <c r="BG129" s="215">
        <f>IF(N129="zákl. přenesená",J129,0)</f>
        <v>0</v>
      </c>
      <c r="BH129" s="215">
        <f>IF(N129="sníž. přenesená",J129,0)</f>
        <v>0</v>
      </c>
      <c r="BI129" s="215">
        <f>IF(N129="nulová",J129,0)</f>
        <v>0</v>
      </c>
      <c r="BJ129" s="25" t="s">
        <v>85</v>
      </c>
      <c r="BK129" s="215">
        <f>ROUND(I129*H129,2)</f>
        <v>0</v>
      </c>
      <c r="BL129" s="25" t="s">
        <v>190</v>
      </c>
      <c r="BM129" s="25" t="s">
        <v>2902</v>
      </c>
    </row>
    <row r="130" spans="2:51" s="13" customFormat="1" ht="13.5">
      <c r="B130" s="228"/>
      <c r="C130" s="229"/>
      <c r="D130" s="218" t="s">
        <v>192</v>
      </c>
      <c r="E130" s="230" t="s">
        <v>34</v>
      </c>
      <c r="F130" s="231" t="s">
        <v>2883</v>
      </c>
      <c r="G130" s="229"/>
      <c r="H130" s="232">
        <v>12.21</v>
      </c>
      <c r="I130" s="233"/>
      <c r="J130" s="229"/>
      <c r="K130" s="229"/>
      <c r="L130" s="234"/>
      <c r="M130" s="235"/>
      <c r="N130" s="236"/>
      <c r="O130" s="236"/>
      <c r="P130" s="236"/>
      <c r="Q130" s="236"/>
      <c r="R130" s="236"/>
      <c r="S130" s="236"/>
      <c r="T130" s="237"/>
      <c r="AT130" s="238" t="s">
        <v>192</v>
      </c>
      <c r="AU130" s="238" t="s">
        <v>89</v>
      </c>
      <c r="AV130" s="13" t="s">
        <v>89</v>
      </c>
      <c r="AW130" s="13" t="s">
        <v>41</v>
      </c>
      <c r="AX130" s="13" t="s">
        <v>78</v>
      </c>
      <c r="AY130" s="238" t="s">
        <v>183</v>
      </c>
    </row>
    <row r="131" spans="2:51" s="13" customFormat="1" ht="13.5">
      <c r="B131" s="228"/>
      <c r="C131" s="229"/>
      <c r="D131" s="218" t="s">
        <v>192</v>
      </c>
      <c r="E131" s="230" t="s">
        <v>34</v>
      </c>
      <c r="F131" s="231" t="s">
        <v>2884</v>
      </c>
      <c r="G131" s="229"/>
      <c r="H131" s="232">
        <v>10.175</v>
      </c>
      <c r="I131" s="233"/>
      <c r="J131" s="229"/>
      <c r="K131" s="229"/>
      <c r="L131" s="234"/>
      <c r="M131" s="235"/>
      <c r="N131" s="236"/>
      <c r="O131" s="236"/>
      <c r="P131" s="236"/>
      <c r="Q131" s="236"/>
      <c r="R131" s="236"/>
      <c r="S131" s="236"/>
      <c r="T131" s="237"/>
      <c r="AT131" s="238" t="s">
        <v>192</v>
      </c>
      <c r="AU131" s="238" t="s">
        <v>89</v>
      </c>
      <c r="AV131" s="13" t="s">
        <v>89</v>
      </c>
      <c r="AW131" s="13" t="s">
        <v>41</v>
      </c>
      <c r="AX131" s="13" t="s">
        <v>78</v>
      </c>
      <c r="AY131" s="238" t="s">
        <v>183</v>
      </c>
    </row>
    <row r="132" spans="2:51" s="13" customFormat="1" ht="13.5">
      <c r="B132" s="228"/>
      <c r="C132" s="229"/>
      <c r="D132" s="218" t="s">
        <v>192</v>
      </c>
      <c r="E132" s="230" t="s">
        <v>34</v>
      </c>
      <c r="F132" s="231" t="s">
        <v>2885</v>
      </c>
      <c r="G132" s="229"/>
      <c r="H132" s="232">
        <v>31.543</v>
      </c>
      <c r="I132" s="233"/>
      <c r="J132" s="229"/>
      <c r="K132" s="229"/>
      <c r="L132" s="234"/>
      <c r="M132" s="235"/>
      <c r="N132" s="236"/>
      <c r="O132" s="236"/>
      <c r="P132" s="236"/>
      <c r="Q132" s="236"/>
      <c r="R132" s="236"/>
      <c r="S132" s="236"/>
      <c r="T132" s="237"/>
      <c r="AT132" s="238" t="s">
        <v>192</v>
      </c>
      <c r="AU132" s="238" t="s">
        <v>89</v>
      </c>
      <c r="AV132" s="13" t="s">
        <v>89</v>
      </c>
      <c r="AW132" s="13" t="s">
        <v>41</v>
      </c>
      <c r="AX132" s="13" t="s">
        <v>78</v>
      </c>
      <c r="AY132" s="238" t="s">
        <v>183</v>
      </c>
    </row>
    <row r="133" spans="2:51" s="13" customFormat="1" ht="13.5">
      <c r="B133" s="228"/>
      <c r="C133" s="229"/>
      <c r="D133" s="252" t="s">
        <v>192</v>
      </c>
      <c r="E133" s="297" t="s">
        <v>34</v>
      </c>
      <c r="F133" s="275" t="s">
        <v>294</v>
      </c>
      <c r="G133" s="229"/>
      <c r="H133" s="276">
        <v>18</v>
      </c>
      <c r="I133" s="233"/>
      <c r="J133" s="229"/>
      <c r="K133" s="229"/>
      <c r="L133" s="234"/>
      <c r="M133" s="235"/>
      <c r="N133" s="236"/>
      <c r="O133" s="236"/>
      <c r="P133" s="236"/>
      <c r="Q133" s="236"/>
      <c r="R133" s="236"/>
      <c r="S133" s="236"/>
      <c r="T133" s="237"/>
      <c r="AT133" s="238" t="s">
        <v>192</v>
      </c>
      <c r="AU133" s="238" t="s">
        <v>89</v>
      </c>
      <c r="AV133" s="13" t="s">
        <v>89</v>
      </c>
      <c r="AW133" s="13" t="s">
        <v>41</v>
      </c>
      <c r="AX133" s="13" t="s">
        <v>78</v>
      </c>
      <c r="AY133" s="238" t="s">
        <v>183</v>
      </c>
    </row>
    <row r="134" spans="2:65" s="1" customFormat="1" ht="38.25" customHeight="1">
      <c r="B134" s="43"/>
      <c r="C134" s="204" t="s">
        <v>239</v>
      </c>
      <c r="D134" s="204" t="s">
        <v>185</v>
      </c>
      <c r="E134" s="205" t="s">
        <v>255</v>
      </c>
      <c r="F134" s="206" t="s">
        <v>256</v>
      </c>
      <c r="G134" s="207" t="s">
        <v>188</v>
      </c>
      <c r="H134" s="208">
        <v>28.948</v>
      </c>
      <c r="I134" s="209"/>
      <c r="J134" s="210">
        <f>ROUND(I134*H134,2)</f>
        <v>0</v>
      </c>
      <c r="K134" s="206" t="s">
        <v>189</v>
      </c>
      <c r="L134" s="63"/>
      <c r="M134" s="211" t="s">
        <v>34</v>
      </c>
      <c r="N134" s="212" t="s">
        <v>49</v>
      </c>
      <c r="O134" s="44"/>
      <c r="P134" s="213">
        <f>O134*H134</f>
        <v>0</v>
      </c>
      <c r="Q134" s="213">
        <v>0</v>
      </c>
      <c r="R134" s="213">
        <f>Q134*H134</f>
        <v>0</v>
      </c>
      <c r="S134" s="213">
        <v>0</v>
      </c>
      <c r="T134" s="214">
        <f>S134*H134</f>
        <v>0</v>
      </c>
      <c r="AR134" s="25" t="s">
        <v>190</v>
      </c>
      <c r="AT134" s="25" t="s">
        <v>185</v>
      </c>
      <c r="AU134" s="25" t="s">
        <v>89</v>
      </c>
      <c r="AY134" s="25" t="s">
        <v>183</v>
      </c>
      <c r="BE134" s="215">
        <f>IF(N134="základní",J134,0)</f>
        <v>0</v>
      </c>
      <c r="BF134" s="215">
        <f>IF(N134="snížená",J134,0)</f>
        <v>0</v>
      </c>
      <c r="BG134" s="215">
        <f>IF(N134="zákl. přenesená",J134,0)</f>
        <v>0</v>
      </c>
      <c r="BH134" s="215">
        <f>IF(N134="sníž. přenesená",J134,0)</f>
        <v>0</v>
      </c>
      <c r="BI134" s="215">
        <f>IF(N134="nulová",J134,0)</f>
        <v>0</v>
      </c>
      <c r="BJ134" s="25" t="s">
        <v>85</v>
      </c>
      <c r="BK134" s="215">
        <f>ROUND(I134*H134,2)</f>
        <v>0</v>
      </c>
      <c r="BL134" s="25" t="s">
        <v>190</v>
      </c>
      <c r="BM134" s="25" t="s">
        <v>2903</v>
      </c>
    </row>
    <row r="135" spans="2:51" s="13" customFormat="1" ht="13.5">
      <c r="B135" s="228"/>
      <c r="C135" s="229"/>
      <c r="D135" s="252" t="s">
        <v>192</v>
      </c>
      <c r="E135" s="297" t="s">
        <v>34</v>
      </c>
      <c r="F135" s="275" t="s">
        <v>2904</v>
      </c>
      <c r="G135" s="229"/>
      <c r="H135" s="276">
        <v>28.948</v>
      </c>
      <c r="I135" s="233"/>
      <c r="J135" s="229"/>
      <c r="K135" s="229"/>
      <c r="L135" s="234"/>
      <c r="M135" s="235"/>
      <c r="N135" s="236"/>
      <c r="O135" s="236"/>
      <c r="P135" s="236"/>
      <c r="Q135" s="236"/>
      <c r="R135" s="236"/>
      <c r="S135" s="236"/>
      <c r="T135" s="237"/>
      <c r="AT135" s="238" t="s">
        <v>192</v>
      </c>
      <c r="AU135" s="238" t="s">
        <v>89</v>
      </c>
      <c r="AV135" s="13" t="s">
        <v>89</v>
      </c>
      <c r="AW135" s="13" t="s">
        <v>41</v>
      </c>
      <c r="AX135" s="13" t="s">
        <v>78</v>
      </c>
      <c r="AY135" s="238" t="s">
        <v>183</v>
      </c>
    </row>
    <row r="136" spans="2:65" s="1" customFormat="1" ht="25.5" customHeight="1">
      <c r="B136" s="43"/>
      <c r="C136" s="204" t="s">
        <v>246</v>
      </c>
      <c r="D136" s="204" t="s">
        <v>185</v>
      </c>
      <c r="E136" s="205" t="s">
        <v>263</v>
      </c>
      <c r="F136" s="206" t="s">
        <v>264</v>
      </c>
      <c r="G136" s="207" t="s">
        <v>188</v>
      </c>
      <c r="H136" s="208">
        <v>28.948</v>
      </c>
      <c r="I136" s="209"/>
      <c r="J136" s="210">
        <f>ROUND(I136*H136,2)</f>
        <v>0</v>
      </c>
      <c r="K136" s="206" t="s">
        <v>189</v>
      </c>
      <c r="L136" s="63"/>
      <c r="M136" s="211" t="s">
        <v>34</v>
      </c>
      <c r="N136" s="212" t="s">
        <v>49</v>
      </c>
      <c r="O136" s="44"/>
      <c r="P136" s="213">
        <f>O136*H136</f>
        <v>0</v>
      </c>
      <c r="Q136" s="213">
        <v>0</v>
      </c>
      <c r="R136" s="213">
        <f>Q136*H136</f>
        <v>0</v>
      </c>
      <c r="S136" s="213">
        <v>0</v>
      </c>
      <c r="T136" s="214">
        <f>S136*H136</f>
        <v>0</v>
      </c>
      <c r="AR136" s="25" t="s">
        <v>190</v>
      </c>
      <c r="AT136" s="25" t="s">
        <v>185</v>
      </c>
      <c r="AU136" s="25" t="s">
        <v>89</v>
      </c>
      <c r="AY136" s="25" t="s">
        <v>183</v>
      </c>
      <c r="BE136" s="215">
        <f>IF(N136="základní",J136,0)</f>
        <v>0</v>
      </c>
      <c r="BF136" s="215">
        <f>IF(N136="snížená",J136,0)</f>
        <v>0</v>
      </c>
      <c r="BG136" s="215">
        <f>IF(N136="zákl. přenesená",J136,0)</f>
        <v>0</v>
      </c>
      <c r="BH136" s="215">
        <f>IF(N136="sníž. přenesená",J136,0)</f>
        <v>0</v>
      </c>
      <c r="BI136" s="215">
        <f>IF(N136="nulová",J136,0)</f>
        <v>0</v>
      </c>
      <c r="BJ136" s="25" t="s">
        <v>85</v>
      </c>
      <c r="BK136" s="215">
        <f>ROUND(I136*H136,2)</f>
        <v>0</v>
      </c>
      <c r="BL136" s="25" t="s">
        <v>190</v>
      </c>
      <c r="BM136" s="25" t="s">
        <v>2905</v>
      </c>
    </row>
    <row r="137" spans="2:51" s="13" customFormat="1" ht="13.5">
      <c r="B137" s="228"/>
      <c r="C137" s="229"/>
      <c r="D137" s="252" t="s">
        <v>192</v>
      </c>
      <c r="E137" s="297" t="s">
        <v>34</v>
      </c>
      <c r="F137" s="275" t="s">
        <v>2904</v>
      </c>
      <c r="G137" s="229"/>
      <c r="H137" s="276">
        <v>28.948</v>
      </c>
      <c r="I137" s="233"/>
      <c r="J137" s="229"/>
      <c r="K137" s="229"/>
      <c r="L137" s="234"/>
      <c r="M137" s="235"/>
      <c r="N137" s="236"/>
      <c r="O137" s="236"/>
      <c r="P137" s="236"/>
      <c r="Q137" s="236"/>
      <c r="R137" s="236"/>
      <c r="S137" s="236"/>
      <c r="T137" s="237"/>
      <c r="AT137" s="238" t="s">
        <v>192</v>
      </c>
      <c r="AU137" s="238" t="s">
        <v>89</v>
      </c>
      <c r="AV137" s="13" t="s">
        <v>89</v>
      </c>
      <c r="AW137" s="13" t="s">
        <v>41</v>
      </c>
      <c r="AX137" s="13" t="s">
        <v>78</v>
      </c>
      <c r="AY137" s="238" t="s">
        <v>183</v>
      </c>
    </row>
    <row r="138" spans="2:65" s="1" customFormat="1" ht="16.5" customHeight="1">
      <c r="B138" s="43"/>
      <c r="C138" s="204" t="s">
        <v>254</v>
      </c>
      <c r="D138" s="204" t="s">
        <v>185</v>
      </c>
      <c r="E138" s="205" t="s">
        <v>267</v>
      </c>
      <c r="F138" s="206" t="s">
        <v>268</v>
      </c>
      <c r="G138" s="207" t="s">
        <v>188</v>
      </c>
      <c r="H138" s="208">
        <v>28.948</v>
      </c>
      <c r="I138" s="209"/>
      <c r="J138" s="210">
        <f>ROUND(I138*H138,2)</f>
        <v>0</v>
      </c>
      <c r="K138" s="206" t="s">
        <v>189</v>
      </c>
      <c r="L138" s="63"/>
      <c r="M138" s="211" t="s">
        <v>34</v>
      </c>
      <c r="N138" s="212" t="s">
        <v>49</v>
      </c>
      <c r="O138" s="44"/>
      <c r="P138" s="213">
        <f>O138*H138</f>
        <v>0</v>
      </c>
      <c r="Q138" s="213">
        <v>0</v>
      </c>
      <c r="R138" s="213">
        <f>Q138*H138</f>
        <v>0</v>
      </c>
      <c r="S138" s="213">
        <v>0</v>
      </c>
      <c r="T138" s="214">
        <f>S138*H138</f>
        <v>0</v>
      </c>
      <c r="AR138" s="25" t="s">
        <v>190</v>
      </c>
      <c r="AT138" s="25" t="s">
        <v>185</v>
      </c>
      <c r="AU138" s="25" t="s">
        <v>89</v>
      </c>
      <c r="AY138" s="25" t="s">
        <v>183</v>
      </c>
      <c r="BE138" s="215">
        <f>IF(N138="základní",J138,0)</f>
        <v>0</v>
      </c>
      <c r="BF138" s="215">
        <f>IF(N138="snížená",J138,0)</f>
        <v>0</v>
      </c>
      <c r="BG138" s="215">
        <f>IF(N138="zákl. přenesená",J138,0)</f>
        <v>0</v>
      </c>
      <c r="BH138" s="215">
        <f>IF(N138="sníž. přenesená",J138,0)</f>
        <v>0</v>
      </c>
      <c r="BI138" s="215">
        <f>IF(N138="nulová",J138,0)</f>
        <v>0</v>
      </c>
      <c r="BJ138" s="25" t="s">
        <v>85</v>
      </c>
      <c r="BK138" s="215">
        <f>ROUND(I138*H138,2)</f>
        <v>0</v>
      </c>
      <c r="BL138" s="25" t="s">
        <v>190</v>
      </c>
      <c r="BM138" s="25" t="s">
        <v>2906</v>
      </c>
    </row>
    <row r="139" spans="2:51" s="13" customFormat="1" ht="13.5">
      <c r="B139" s="228"/>
      <c r="C139" s="229"/>
      <c r="D139" s="252" t="s">
        <v>192</v>
      </c>
      <c r="E139" s="297" t="s">
        <v>34</v>
      </c>
      <c r="F139" s="275" t="s">
        <v>2904</v>
      </c>
      <c r="G139" s="229"/>
      <c r="H139" s="276">
        <v>28.948</v>
      </c>
      <c r="I139" s="233"/>
      <c r="J139" s="229"/>
      <c r="K139" s="229"/>
      <c r="L139" s="234"/>
      <c r="M139" s="235"/>
      <c r="N139" s="236"/>
      <c r="O139" s="236"/>
      <c r="P139" s="236"/>
      <c r="Q139" s="236"/>
      <c r="R139" s="236"/>
      <c r="S139" s="236"/>
      <c r="T139" s="237"/>
      <c r="AT139" s="238" t="s">
        <v>192</v>
      </c>
      <c r="AU139" s="238" t="s">
        <v>89</v>
      </c>
      <c r="AV139" s="13" t="s">
        <v>89</v>
      </c>
      <c r="AW139" s="13" t="s">
        <v>41</v>
      </c>
      <c r="AX139" s="13" t="s">
        <v>78</v>
      </c>
      <c r="AY139" s="238" t="s">
        <v>183</v>
      </c>
    </row>
    <row r="140" spans="2:65" s="1" customFormat="1" ht="16.5" customHeight="1">
      <c r="B140" s="43"/>
      <c r="C140" s="204" t="s">
        <v>262</v>
      </c>
      <c r="D140" s="204" t="s">
        <v>185</v>
      </c>
      <c r="E140" s="205" t="s">
        <v>272</v>
      </c>
      <c r="F140" s="206" t="s">
        <v>273</v>
      </c>
      <c r="G140" s="207" t="s">
        <v>274</v>
      </c>
      <c r="H140" s="208">
        <v>43.422</v>
      </c>
      <c r="I140" s="209"/>
      <c r="J140" s="210">
        <f>ROUND(I140*H140,2)</f>
        <v>0</v>
      </c>
      <c r="K140" s="206" t="s">
        <v>189</v>
      </c>
      <c r="L140" s="63"/>
      <c r="M140" s="211" t="s">
        <v>34</v>
      </c>
      <c r="N140" s="212" t="s">
        <v>49</v>
      </c>
      <c r="O140" s="44"/>
      <c r="P140" s="213">
        <f>O140*H140</f>
        <v>0</v>
      </c>
      <c r="Q140" s="213">
        <v>0</v>
      </c>
      <c r="R140" s="213">
        <f>Q140*H140</f>
        <v>0</v>
      </c>
      <c r="S140" s="213">
        <v>0</v>
      </c>
      <c r="T140" s="214">
        <f>S140*H140</f>
        <v>0</v>
      </c>
      <c r="AR140" s="25" t="s">
        <v>190</v>
      </c>
      <c r="AT140" s="25" t="s">
        <v>185</v>
      </c>
      <c r="AU140" s="25" t="s">
        <v>89</v>
      </c>
      <c r="AY140" s="25" t="s">
        <v>183</v>
      </c>
      <c r="BE140" s="215">
        <f>IF(N140="základní",J140,0)</f>
        <v>0</v>
      </c>
      <c r="BF140" s="215">
        <f>IF(N140="snížená",J140,0)</f>
        <v>0</v>
      </c>
      <c r="BG140" s="215">
        <f>IF(N140="zákl. přenesená",J140,0)</f>
        <v>0</v>
      </c>
      <c r="BH140" s="215">
        <f>IF(N140="sníž. přenesená",J140,0)</f>
        <v>0</v>
      </c>
      <c r="BI140" s="215">
        <f>IF(N140="nulová",J140,0)</f>
        <v>0</v>
      </c>
      <c r="BJ140" s="25" t="s">
        <v>85</v>
      </c>
      <c r="BK140" s="215">
        <f>ROUND(I140*H140,2)</f>
        <v>0</v>
      </c>
      <c r="BL140" s="25" t="s">
        <v>190</v>
      </c>
      <c r="BM140" s="25" t="s">
        <v>2907</v>
      </c>
    </row>
    <row r="141" spans="2:51" s="13" customFormat="1" ht="13.5">
      <c r="B141" s="228"/>
      <c r="C141" s="229"/>
      <c r="D141" s="252" t="s">
        <v>192</v>
      </c>
      <c r="E141" s="297" t="s">
        <v>34</v>
      </c>
      <c r="F141" s="275" t="s">
        <v>2908</v>
      </c>
      <c r="G141" s="229"/>
      <c r="H141" s="276">
        <v>43.422</v>
      </c>
      <c r="I141" s="233"/>
      <c r="J141" s="229"/>
      <c r="K141" s="229"/>
      <c r="L141" s="234"/>
      <c r="M141" s="235"/>
      <c r="N141" s="236"/>
      <c r="O141" s="236"/>
      <c r="P141" s="236"/>
      <c r="Q141" s="236"/>
      <c r="R141" s="236"/>
      <c r="S141" s="236"/>
      <c r="T141" s="237"/>
      <c r="AT141" s="238" t="s">
        <v>192</v>
      </c>
      <c r="AU141" s="238" t="s">
        <v>89</v>
      </c>
      <c r="AV141" s="13" t="s">
        <v>89</v>
      </c>
      <c r="AW141" s="13" t="s">
        <v>41</v>
      </c>
      <c r="AX141" s="13" t="s">
        <v>78</v>
      </c>
      <c r="AY141" s="238" t="s">
        <v>183</v>
      </c>
    </row>
    <row r="142" spans="2:65" s="1" customFormat="1" ht="25.5" customHeight="1">
      <c r="B142" s="43"/>
      <c r="C142" s="204" t="s">
        <v>266</v>
      </c>
      <c r="D142" s="204" t="s">
        <v>185</v>
      </c>
      <c r="E142" s="205" t="s">
        <v>247</v>
      </c>
      <c r="F142" s="206" t="s">
        <v>248</v>
      </c>
      <c r="G142" s="207" t="s">
        <v>188</v>
      </c>
      <c r="H142" s="208">
        <v>42.98</v>
      </c>
      <c r="I142" s="209"/>
      <c r="J142" s="210">
        <f>ROUND(I142*H142,2)</f>
        <v>0</v>
      </c>
      <c r="K142" s="206" t="s">
        <v>2909</v>
      </c>
      <c r="L142" s="63"/>
      <c r="M142" s="211" t="s">
        <v>34</v>
      </c>
      <c r="N142" s="212" t="s">
        <v>49</v>
      </c>
      <c r="O142" s="44"/>
      <c r="P142" s="213">
        <f>O142*H142</f>
        <v>0</v>
      </c>
      <c r="Q142" s="213">
        <v>0</v>
      </c>
      <c r="R142" s="213">
        <f>Q142*H142</f>
        <v>0</v>
      </c>
      <c r="S142" s="213">
        <v>0</v>
      </c>
      <c r="T142" s="214">
        <f>S142*H142</f>
        <v>0</v>
      </c>
      <c r="AR142" s="25" t="s">
        <v>190</v>
      </c>
      <c r="AT142" s="25" t="s">
        <v>185</v>
      </c>
      <c r="AU142" s="25" t="s">
        <v>89</v>
      </c>
      <c r="AY142" s="25" t="s">
        <v>183</v>
      </c>
      <c r="BE142" s="215">
        <f>IF(N142="základní",J142,0)</f>
        <v>0</v>
      </c>
      <c r="BF142" s="215">
        <f>IF(N142="snížená",J142,0)</f>
        <v>0</v>
      </c>
      <c r="BG142" s="215">
        <f>IF(N142="zákl. přenesená",J142,0)</f>
        <v>0</v>
      </c>
      <c r="BH142" s="215">
        <f>IF(N142="sníž. přenesená",J142,0)</f>
        <v>0</v>
      </c>
      <c r="BI142" s="215">
        <f>IF(N142="nulová",J142,0)</f>
        <v>0</v>
      </c>
      <c r="BJ142" s="25" t="s">
        <v>85</v>
      </c>
      <c r="BK142" s="215">
        <f>ROUND(I142*H142,2)</f>
        <v>0</v>
      </c>
      <c r="BL142" s="25" t="s">
        <v>190</v>
      </c>
      <c r="BM142" s="25" t="s">
        <v>2910</v>
      </c>
    </row>
    <row r="143" spans="2:51" s="13" customFormat="1" ht="13.5">
      <c r="B143" s="228"/>
      <c r="C143" s="229"/>
      <c r="D143" s="218" t="s">
        <v>192</v>
      </c>
      <c r="E143" s="230" t="s">
        <v>34</v>
      </c>
      <c r="F143" s="231" t="s">
        <v>2911</v>
      </c>
      <c r="G143" s="229"/>
      <c r="H143" s="232">
        <v>6.6</v>
      </c>
      <c r="I143" s="233"/>
      <c r="J143" s="229"/>
      <c r="K143" s="229"/>
      <c r="L143" s="234"/>
      <c r="M143" s="235"/>
      <c r="N143" s="236"/>
      <c r="O143" s="236"/>
      <c r="P143" s="236"/>
      <c r="Q143" s="236"/>
      <c r="R143" s="236"/>
      <c r="S143" s="236"/>
      <c r="T143" s="237"/>
      <c r="AT143" s="238" t="s">
        <v>192</v>
      </c>
      <c r="AU143" s="238" t="s">
        <v>89</v>
      </c>
      <c r="AV143" s="13" t="s">
        <v>89</v>
      </c>
      <c r="AW143" s="13" t="s">
        <v>41</v>
      </c>
      <c r="AX143" s="13" t="s">
        <v>78</v>
      </c>
      <c r="AY143" s="238" t="s">
        <v>183</v>
      </c>
    </row>
    <row r="144" spans="2:51" s="13" customFormat="1" ht="13.5">
      <c r="B144" s="228"/>
      <c r="C144" s="229"/>
      <c r="D144" s="218" t="s">
        <v>192</v>
      </c>
      <c r="E144" s="230" t="s">
        <v>34</v>
      </c>
      <c r="F144" s="231" t="s">
        <v>2912</v>
      </c>
      <c r="G144" s="229"/>
      <c r="H144" s="232">
        <v>7.92</v>
      </c>
      <c r="I144" s="233"/>
      <c r="J144" s="229"/>
      <c r="K144" s="229"/>
      <c r="L144" s="234"/>
      <c r="M144" s="235"/>
      <c r="N144" s="236"/>
      <c r="O144" s="236"/>
      <c r="P144" s="236"/>
      <c r="Q144" s="236"/>
      <c r="R144" s="236"/>
      <c r="S144" s="236"/>
      <c r="T144" s="237"/>
      <c r="AT144" s="238" t="s">
        <v>192</v>
      </c>
      <c r="AU144" s="238" t="s">
        <v>89</v>
      </c>
      <c r="AV144" s="13" t="s">
        <v>89</v>
      </c>
      <c r="AW144" s="13" t="s">
        <v>41</v>
      </c>
      <c r="AX144" s="13" t="s">
        <v>78</v>
      </c>
      <c r="AY144" s="238" t="s">
        <v>183</v>
      </c>
    </row>
    <row r="145" spans="2:51" s="13" customFormat="1" ht="13.5">
      <c r="B145" s="228"/>
      <c r="C145" s="229"/>
      <c r="D145" s="218" t="s">
        <v>192</v>
      </c>
      <c r="E145" s="230" t="s">
        <v>34</v>
      </c>
      <c r="F145" s="231" t="s">
        <v>2913</v>
      </c>
      <c r="G145" s="229"/>
      <c r="H145" s="232">
        <v>20.46</v>
      </c>
      <c r="I145" s="233"/>
      <c r="J145" s="229"/>
      <c r="K145" s="229"/>
      <c r="L145" s="234"/>
      <c r="M145" s="235"/>
      <c r="N145" s="236"/>
      <c r="O145" s="236"/>
      <c r="P145" s="236"/>
      <c r="Q145" s="236"/>
      <c r="R145" s="236"/>
      <c r="S145" s="236"/>
      <c r="T145" s="237"/>
      <c r="AT145" s="238" t="s">
        <v>192</v>
      </c>
      <c r="AU145" s="238" t="s">
        <v>89</v>
      </c>
      <c r="AV145" s="13" t="s">
        <v>89</v>
      </c>
      <c r="AW145" s="13" t="s">
        <v>41</v>
      </c>
      <c r="AX145" s="13" t="s">
        <v>78</v>
      </c>
      <c r="AY145" s="238" t="s">
        <v>183</v>
      </c>
    </row>
    <row r="146" spans="2:51" s="13" customFormat="1" ht="13.5">
      <c r="B146" s="228"/>
      <c r="C146" s="229"/>
      <c r="D146" s="252" t="s">
        <v>192</v>
      </c>
      <c r="E146" s="297" t="s">
        <v>34</v>
      </c>
      <c r="F146" s="275" t="s">
        <v>2914</v>
      </c>
      <c r="G146" s="229"/>
      <c r="H146" s="276">
        <v>8</v>
      </c>
      <c r="I146" s="233"/>
      <c r="J146" s="229"/>
      <c r="K146" s="229"/>
      <c r="L146" s="234"/>
      <c r="M146" s="235"/>
      <c r="N146" s="236"/>
      <c r="O146" s="236"/>
      <c r="P146" s="236"/>
      <c r="Q146" s="236"/>
      <c r="R146" s="236"/>
      <c r="S146" s="236"/>
      <c r="T146" s="237"/>
      <c r="AT146" s="238" t="s">
        <v>192</v>
      </c>
      <c r="AU146" s="238" t="s">
        <v>89</v>
      </c>
      <c r="AV146" s="13" t="s">
        <v>89</v>
      </c>
      <c r="AW146" s="13" t="s">
        <v>41</v>
      </c>
      <c r="AX146" s="13" t="s">
        <v>78</v>
      </c>
      <c r="AY146" s="238" t="s">
        <v>183</v>
      </c>
    </row>
    <row r="147" spans="2:65" s="1" customFormat="1" ht="38.25" customHeight="1">
      <c r="B147" s="43"/>
      <c r="C147" s="204" t="s">
        <v>271</v>
      </c>
      <c r="D147" s="204" t="s">
        <v>185</v>
      </c>
      <c r="E147" s="205" t="s">
        <v>2915</v>
      </c>
      <c r="F147" s="206" t="s">
        <v>2916</v>
      </c>
      <c r="G147" s="207" t="s">
        <v>188</v>
      </c>
      <c r="H147" s="208">
        <v>14.575</v>
      </c>
      <c r="I147" s="209"/>
      <c r="J147" s="210">
        <f>ROUND(I147*H147,2)</f>
        <v>0</v>
      </c>
      <c r="K147" s="206" t="s">
        <v>2909</v>
      </c>
      <c r="L147" s="63"/>
      <c r="M147" s="211" t="s">
        <v>34</v>
      </c>
      <c r="N147" s="212" t="s">
        <v>49</v>
      </c>
      <c r="O147" s="44"/>
      <c r="P147" s="213">
        <f>O147*H147</f>
        <v>0</v>
      </c>
      <c r="Q147" s="213">
        <v>0</v>
      </c>
      <c r="R147" s="213">
        <f>Q147*H147</f>
        <v>0</v>
      </c>
      <c r="S147" s="213">
        <v>0</v>
      </c>
      <c r="T147" s="214">
        <f>S147*H147</f>
        <v>0</v>
      </c>
      <c r="AR147" s="25" t="s">
        <v>190</v>
      </c>
      <c r="AT147" s="25" t="s">
        <v>185</v>
      </c>
      <c r="AU147" s="25" t="s">
        <v>89</v>
      </c>
      <c r="AY147" s="25" t="s">
        <v>183</v>
      </c>
      <c r="BE147" s="215">
        <f>IF(N147="základní",J147,0)</f>
        <v>0</v>
      </c>
      <c r="BF147" s="215">
        <f>IF(N147="snížená",J147,0)</f>
        <v>0</v>
      </c>
      <c r="BG147" s="215">
        <f>IF(N147="zákl. přenesená",J147,0)</f>
        <v>0</v>
      </c>
      <c r="BH147" s="215">
        <f>IF(N147="sníž. přenesená",J147,0)</f>
        <v>0</v>
      </c>
      <c r="BI147" s="215">
        <f>IF(N147="nulová",J147,0)</f>
        <v>0</v>
      </c>
      <c r="BJ147" s="25" t="s">
        <v>85</v>
      </c>
      <c r="BK147" s="215">
        <f>ROUND(I147*H147,2)</f>
        <v>0</v>
      </c>
      <c r="BL147" s="25" t="s">
        <v>190</v>
      </c>
      <c r="BM147" s="25" t="s">
        <v>2917</v>
      </c>
    </row>
    <row r="148" spans="2:51" s="13" customFormat="1" ht="13.5">
      <c r="B148" s="228"/>
      <c r="C148" s="229"/>
      <c r="D148" s="218" t="s">
        <v>192</v>
      </c>
      <c r="E148" s="230" t="s">
        <v>34</v>
      </c>
      <c r="F148" s="231" t="s">
        <v>2918</v>
      </c>
      <c r="G148" s="229"/>
      <c r="H148" s="232">
        <v>3.3</v>
      </c>
      <c r="I148" s="233"/>
      <c r="J148" s="229"/>
      <c r="K148" s="229"/>
      <c r="L148" s="234"/>
      <c r="M148" s="235"/>
      <c r="N148" s="236"/>
      <c r="O148" s="236"/>
      <c r="P148" s="236"/>
      <c r="Q148" s="236"/>
      <c r="R148" s="236"/>
      <c r="S148" s="236"/>
      <c r="T148" s="237"/>
      <c r="AT148" s="238" t="s">
        <v>192</v>
      </c>
      <c r="AU148" s="238" t="s">
        <v>89</v>
      </c>
      <c r="AV148" s="13" t="s">
        <v>89</v>
      </c>
      <c r="AW148" s="13" t="s">
        <v>41</v>
      </c>
      <c r="AX148" s="13" t="s">
        <v>78</v>
      </c>
      <c r="AY148" s="238" t="s">
        <v>183</v>
      </c>
    </row>
    <row r="149" spans="2:51" s="13" customFormat="1" ht="13.5">
      <c r="B149" s="228"/>
      <c r="C149" s="229"/>
      <c r="D149" s="218" t="s">
        <v>192</v>
      </c>
      <c r="E149" s="230" t="s">
        <v>34</v>
      </c>
      <c r="F149" s="231" t="s">
        <v>2919</v>
      </c>
      <c r="G149" s="229"/>
      <c r="H149" s="232">
        <v>2.75</v>
      </c>
      <c r="I149" s="233"/>
      <c r="J149" s="229"/>
      <c r="K149" s="229"/>
      <c r="L149" s="234"/>
      <c r="M149" s="235"/>
      <c r="N149" s="236"/>
      <c r="O149" s="236"/>
      <c r="P149" s="236"/>
      <c r="Q149" s="236"/>
      <c r="R149" s="236"/>
      <c r="S149" s="236"/>
      <c r="T149" s="237"/>
      <c r="AT149" s="238" t="s">
        <v>192</v>
      </c>
      <c r="AU149" s="238" t="s">
        <v>89</v>
      </c>
      <c r="AV149" s="13" t="s">
        <v>89</v>
      </c>
      <c r="AW149" s="13" t="s">
        <v>41</v>
      </c>
      <c r="AX149" s="13" t="s">
        <v>78</v>
      </c>
      <c r="AY149" s="238" t="s">
        <v>183</v>
      </c>
    </row>
    <row r="150" spans="2:51" s="13" customFormat="1" ht="13.5">
      <c r="B150" s="228"/>
      <c r="C150" s="229"/>
      <c r="D150" s="252" t="s">
        <v>192</v>
      </c>
      <c r="E150" s="297" t="s">
        <v>34</v>
      </c>
      <c r="F150" s="275" t="s">
        <v>2920</v>
      </c>
      <c r="G150" s="229"/>
      <c r="H150" s="276">
        <v>8.525</v>
      </c>
      <c r="I150" s="233"/>
      <c r="J150" s="229"/>
      <c r="K150" s="229"/>
      <c r="L150" s="234"/>
      <c r="M150" s="235"/>
      <c r="N150" s="236"/>
      <c r="O150" s="236"/>
      <c r="P150" s="236"/>
      <c r="Q150" s="236"/>
      <c r="R150" s="236"/>
      <c r="S150" s="236"/>
      <c r="T150" s="237"/>
      <c r="AT150" s="238" t="s">
        <v>192</v>
      </c>
      <c r="AU150" s="238" t="s">
        <v>89</v>
      </c>
      <c r="AV150" s="13" t="s">
        <v>89</v>
      </c>
      <c r="AW150" s="13" t="s">
        <v>41</v>
      </c>
      <c r="AX150" s="13" t="s">
        <v>78</v>
      </c>
      <c r="AY150" s="238" t="s">
        <v>183</v>
      </c>
    </row>
    <row r="151" spans="2:65" s="1" customFormat="1" ht="25.5" customHeight="1">
      <c r="B151" s="43"/>
      <c r="C151" s="265" t="s">
        <v>10</v>
      </c>
      <c r="D151" s="265" t="s">
        <v>418</v>
      </c>
      <c r="E151" s="266" t="s">
        <v>2921</v>
      </c>
      <c r="F151" s="267" t="s">
        <v>2922</v>
      </c>
      <c r="G151" s="268" t="s">
        <v>274</v>
      </c>
      <c r="H151" s="269">
        <v>24.049</v>
      </c>
      <c r="I151" s="270"/>
      <c r="J151" s="271">
        <f>ROUND(I151*H151,2)</f>
        <v>0</v>
      </c>
      <c r="K151" s="267" t="s">
        <v>2909</v>
      </c>
      <c r="L151" s="272"/>
      <c r="M151" s="273" t="s">
        <v>34</v>
      </c>
      <c r="N151" s="274" t="s">
        <v>49</v>
      </c>
      <c r="O151" s="44"/>
      <c r="P151" s="213">
        <f>O151*H151</f>
        <v>0</v>
      </c>
      <c r="Q151" s="213">
        <v>1</v>
      </c>
      <c r="R151" s="213">
        <f>Q151*H151</f>
        <v>24.049</v>
      </c>
      <c r="S151" s="213">
        <v>0</v>
      </c>
      <c r="T151" s="214">
        <f>S151*H151</f>
        <v>0</v>
      </c>
      <c r="AR151" s="25" t="s">
        <v>234</v>
      </c>
      <c r="AT151" s="25" t="s">
        <v>418</v>
      </c>
      <c r="AU151" s="25" t="s">
        <v>89</v>
      </c>
      <c r="AY151" s="25" t="s">
        <v>183</v>
      </c>
      <c r="BE151" s="215">
        <f>IF(N151="základní",J151,0)</f>
        <v>0</v>
      </c>
      <c r="BF151" s="215">
        <f>IF(N151="snížená",J151,0)</f>
        <v>0</v>
      </c>
      <c r="BG151" s="215">
        <f>IF(N151="zákl. přenesená",J151,0)</f>
        <v>0</v>
      </c>
      <c r="BH151" s="215">
        <f>IF(N151="sníž. přenesená",J151,0)</f>
        <v>0</v>
      </c>
      <c r="BI151" s="215">
        <f>IF(N151="nulová",J151,0)</f>
        <v>0</v>
      </c>
      <c r="BJ151" s="25" t="s">
        <v>85</v>
      </c>
      <c r="BK151" s="215">
        <f>ROUND(I151*H151,2)</f>
        <v>0</v>
      </c>
      <c r="BL151" s="25" t="s">
        <v>190</v>
      </c>
      <c r="BM151" s="25" t="s">
        <v>2923</v>
      </c>
    </row>
    <row r="152" spans="2:51" s="13" customFormat="1" ht="13.5">
      <c r="B152" s="228"/>
      <c r="C152" s="229"/>
      <c r="D152" s="218" t="s">
        <v>192</v>
      </c>
      <c r="E152" s="230" t="s">
        <v>34</v>
      </c>
      <c r="F152" s="231" t="s">
        <v>2924</v>
      </c>
      <c r="G152" s="229"/>
      <c r="H152" s="232">
        <v>5.445</v>
      </c>
      <c r="I152" s="233"/>
      <c r="J152" s="229"/>
      <c r="K152" s="229"/>
      <c r="L152" s="234"/>
      <c r="M152" s="235"/>
      <c r="N152" s="236"/>
      <c r="O152" s="236"/>
      <c r="P152" s="236"/>
      <c r="Q152" s="236"/>
      <c r="R152" s="236"/>
      <c r="S152" s="236"/>
      <c r="T152" s="237"/>
      <c r="AT152" s="238" t="s">
        <v>192</v>
      </c>
      <c r="AU152" s="238" t="s">
        <v>89</v>
      </c>
      <c r="AV152" s="13" t="s">
        <v>89</v>
      </c>
      <c r="AW152" s="13" t="s">
        <v>41</v>
      </c>
      <c r="AX152" s="13" t="s">
        <v>78</v>
      </c>
      <c r="AY152" s="238" t="s">
        <v>183</v>
      </c>
    </row>
    <row r="153" spans="2:51" s="13" customFormat="1" ht="13.5">
      <c r="B153" s="228"/>
      <c r="C153" s="229"/>
      <c r="D153" s="218" t="s">
        <v>192</v>
      </c>
      <c r="E153" s="230" t="s">
        <v>34</v>
      </c>
      <c r="F153" s="231" t="s">
        <v>2925</v>
      </c>
      <c r="G153" s="229"/>
      <c r="H153" s="232">
        <v>4.538</v>
      </c>
      <c r="I153" s="233"/>
      <c r="J153" s="229"/>
      <c r="K153" s="229"/>
      <c r="L153" s="234"/>
      <c r="M153" s="235"/>
      <c r="N153" s="236"/>
      <c r="O153" s="236"/>
      <c r="P153" s="236"/>
      <c r="Q153" s="236"/>
      <c r="R153" s="236"/>
      <c r="S153" s="236"/>
      <c r="T153" s="237"/>
      <c r="AT153" s="238" t="s">
        <v>192</v>
      </c>
      <c r="AU153" s="238" t="s">
        <v>89</v>
      </c>
      <c r="AV153" s="13" t="s">
        <v>89</v>
      </c>
      <c r="AW153" s="13" t="s">
        <v>41</v>
      </c>
      <c r="AX153" s="13" t="s">
        <v>78</v>
      </c>
      <c r="AY153" s="238" t="s">
        <v>183</v>
      </c>
    </row>
    <row r="154" spans="2:51" s="13" customFormat="1" ht="13.5">
      <c r="B154" s="228"/>
      <c r="C154" s="229"/>
      <c r="D154" s="252" t="s">
        <v>192</v>
      </c>
      <c r="E154" s="297" t="s">
        <v>34</v>
      </c>
      <c r="F154" s="275" t="s">
        <v>2926</v>
      </c>
      <c r="G154" s="229"/>
      <c r="H154" s="276">
        <v>14.066</v>
      </c>
      <c r="I154" s="233"/>
      <c r="J154" s="229"/>
      <c r="K154" s="229"/>
      <c r="L154" s="234"/>
      <c r="M154" s="235"/>
      <c r="N154" s="236"/>
      <c r="O154" s="236"/>
      <c r="P154" s="236"/>
      <c r="Q154" s="236"/>
      <c r="R154" s="236"/>
      <c r="S154" s="236"/>
      <c r="T154" s="237"/>
      <c r="AT154" s="238" t="s">
        <v>192</v>
      </c>
      <c r="AU154" s="238" t="s">
        <v>89</v>
      </c>
      <c r="AV154" s="13" t="s">
        <v>89</v>
      </c>
      <c r="AW154" s="13" t="s">
        <v>41</v>
      </c>
      <c r="AX154" s="13" t="s">
        <v>78</v>
      </c>
      <c r="AY154" s="238" t="s">
        <v>183</v>
      </c>
    </row>
    <row r="155" spans="2:65" s="1" customFormat="1" ht="16.5" customHeight="1">
      <c r="B155" s="43"/>
      <c r="C155" s="204" t="s">
        <v>282</v>
      </c>
      <c r="D155" s="204" t="s">
        <v>185</v>
      </c>
      <c r="E155" s="205" t="s">
        <v>2927</v>
      </c>
      <c r="F155" s="206" t="s">
        <v>2928</v>
      </c>
      <c r="G155" s="207" t="s">
        <v>291</v>
      </c>
      <c r="H155" s="208">
        <v>33.15</v>
      </c>
      <c r="I155" s="209"/>
      <c r="J155" s="210">
        <f>ROUND(I155*H155,2)</f>
        <v>0</v>
      </c>
      <c r="K155" s="206" t="s">
        <v>189</v>
      </c>
      <c r="L155" s="63"/>
      <c r="M155" s="211" t="s">
        <v>34</v>
      </c>
      <c r="N155" s="212" t="s">
        <v>49</v>
      </c>
      <c r="O155" s="44"/>
      <c r="P155" s="213">
        <f>O155*H155</f>
        <v>0</v>
      </c>
      <c r="Q155" s="213">
        <v>0</v>
      </c>
      <c r="R155" s="213">
        <f>Q155*H155</f>
        <v>0</v>
      </c>
      <c r="S155" s="213">
        <v>0</v>
      </c>
      <c r="T155" s="214">
        <f>S155*H155</f>
        <v>0</v>
      </c>
      <c r="AR155" s="25" t="s">
        <v>190</v>
      </c>
      <c r="AT155" s="25" t="s">
        <v>185</v>
      </c>
      <c r="AU155" s="25" t="s">
        <v>89</v>
      </c>
      <c r="AY155" s="25" t="s">
        <v>183</v>
      </c>
      <c r="BE155" s="215">
        <f>IF(N155="základní",J155,0)</f>
        <v>0</v>
      </c>
      <c r="BF155" s="215">
        <f>IF(N155="snížená",J155,0)</f>
        <v>0</v>
      </c>
      <c r="BG155" s="215">
        <f>IF(N155="zákl. přenesená",J155,0)</f>
        <v>0</v>
      </c>
      <c r="BH155" s="215">
        <f>IF(N155="sníž. přenesená",J155,0)</f>
        <v>0</v>
      </c>
      <c r="BI155" s="215">
        <f>IF(N155="nulová",J155,0)</f>
        <v>0</v>
      </c>
      <c r="BJ155" s="25" t="s">
        <v>85</v>
      </c>
      <c r="BK155" s="215">
        <f>ROUND(I155*H155,2)</f>
        <v>0</v>
      </c>
      <c r="BL155" s="25" t="s">
        <v>190</v>
      </c>
      <c r="BM155" s="25" t="s">
        <v>2929</v>
      </c>
    </row>
    <row r="156" spans="2:51" s="13" customFormat="1" ht="13.5">
      <c r="B156" s="228"/>
      <c r="C156" s="229"/>
      <c r="D156" s="218" t="s">
        <v>192</v>
      </c>
      <c r="E156" s="230" t="s">
        <v>34</v>
      </c>
      <c r="F156" s="231" t="s">
        <v>2930</v>
      </c>
      <c r="G156" s="229"/>
      <c r="H156" s="232">
        <v>6.6</v>
      </c>
      <c r="I156" s="233"/>
      <c r="J156" s="229"/>
      <c r="K156" s="229"/>
      <c r="L156" s="234"/>
      <c r="M156" s="235"/>
      <c r="N156" s="236"/>
      <c r="O156" s="236"/>
      <c r="P156" s="236"/>
      <c r="Q156" s="236"/>
      <c r="R156" s="236"/>
      <c r="S156" s="236"/>
      <c r="T156" s="237"/>
      <c r="AT156" s="238" t="s">
        <v>192</v>
      </c>
      <c r="AU156" s="238" t="s">
        <v>89</v>
      </c>
      <c r="AV156" s="13" t="s">
        <v>89</v>
      </c>
      <c r="AW156" s="13" t="s">
        <v>41</v>
      </c>
      <c r="AX156" s="13" t="s">
        <v>78</v>
      </c>
      <c r="AY156" s="238" t="s">
        <v>183</v>
      </c>
    </row>
    <row r="157" spans="2:51" s="13" customFormat="1" ht="13.5">
      <c r="B157" s="228"/>
      <c r="C157" s="229"/>
      <c r="D157" s="218" t="s">
        <v>192</v>
      </c>
      <c r="E157" s="230" t="s">
        <v>34</v>
      </c>
      <c r="F157" s="231" t="s">
        <v>2931</v>
      </c>
      <c r="G157" s="229"/>
      <c r="H157" s="232">
        <v>5.5</v>
      </c>
      <c r="I157" s="233"/>
      <c r="J157" s="229"/>
      <c r="K157" s="229"/>
      <c r="L157" s="234"/>
      <c r="M157" s="235"/>
      <c r="N157" s="236"/>
      <c r="O157" s="236"/>
      <c r="P157" s="236"/>
      <c r="Q157" s="236"/>
      <c r="R157" s="236"/>
      <c r="S157" s="236"/>
      <c r="T157" s="237"/>
      <c r="AT157" s="238" t="s">
        <v>192</v>
      </c>
      <c r="AU157" s="238" t="s">
        <v>89</v>
      </c>
      <c r="AV157" s="13" t="s">
        <v>89</v>
      </c>
      <c r="AW157" s="13" t="s">
        <v>41</v>
      </c>
      <c r="AX157" s="13" t="s">
        <v>78</v>
      </c>
      <c r="AY157" s="238" t="s">
        <v>183</v>
      </c>
    </row>
    <row r="158" spans="2:51" s="13" customFormat="1" ht="13.5">
      <c r="B158" s="228"/>
      <c r="C158" s="229"/>
      <c r="D158" s="218" t="s">
        <v>192</v>
      </c>
      <c r="E158" s="230" t="s">
        <v>34</v>
      </c>
      <c r="F158" s="231" t="s">
        <v>2932</v>
      </c>
      <c r="G158" s="229"/>
      <c r="H158" s="232">
        <v>17.05</v>
      </c>
      <c r="I158" s="233"/>
      <c r="J158" s="229"/>
      <c r="K158" s="229"/>
      <c r="L158" s="234"/>
      <c r="M158" s="235"/>
      <c r="N158" s="236"/>
      <c r="O158" s="236"/>
      <c r="P158" s="236"/>
      <c r="Q158" s="236"/>
      <c r="R158" s="236"/>
      <c r="S158" s="236"/>
      <c r="T158" s="237"/>
      <c r="AT158" s="238" t="s">
        <v>192</v>
      </c>
      <c r="AU158" s="238" t="s">
        <v>89</v>
      </c>
      <c r="AV158" s="13" t="s">
        <v>89</v>
      </c>
      <c r="AW158" s="13" t="s">
        <v>41</v>
      </c>
      <c r="AX158" s="13" t="s">
        <v>78</v>
      </c>
      <c r="AY158" s="238" t="s">
        <v>183</v>
      </c>
    </row>
    <row r="159" spans="2:51" s="13" customFormat="1" ht="13.5">
      <c r="B159" s="228"/>
      <c r="C159" s="229"/>
      <c r="D159" s="252" t="s">
        <v>192</v>
      </c>
      <c r="E159" s="297" t="s">
        <v>34</v>
      </c>
      <c r="F159" s="275" t="s">
        <v>2933</v>
      </c>
      <c r="G159" s="229"/>
      <c r="H159" s="276">
        <v>4</v>
      </c>
      <c r="I159" s="233"/>
      <c r="J159" s="229"/>
      <c r="K159" s="229"/>
      <c r="L159" s="234"/>
      <c r="M159" s="235"/>
      <c r="N159" s="236"/>
      <c r="O159" s="236"/>
      <c r="P159" s="236"/>
      <c r="Q159" s="236"/>
      <c r="R159" s="236"/>
      <c r="S159" s="236"/>
      <c r="T159" s="237"/>
      <c r="AT159" s="238" t="s">
        <v>192</v>
      </c>
      <c r="AU159" s="238" t="s">
        <v>89</v>
      </c>
      <c r="AV159" s="13" t="s">
        <v>89</v>
      </c>
      <c r="AW159" s="13" t="s">
        <v>41</v>
      </c>
      <c r="AX159" s="13" t="s">
        <v>78</v>
      </c>
      <c r="AY159" s="238" t="s">
        <v>183</v>
      </c>
    </row>
    <row r="160" spans="2:65" s="1" customFormat="1" ht="25.5" customHeight="1">
      <c r="B160" s="43"/>
      <c r="C160" s="204" t="s">
        <v>288</v>
      </c>
      <c r="D160" s="204" t="s">
        <v>185</v>
      </c>
      <c r="E160" s="205" t="s">
        <v>2934</v>
      </c>
      <c r="F160" s="206" t="s">
        <v>2935</v>
      </c>
      <c r="G160" s="207" t="s">
        <v>291</v>
      </c>
      <c r="H160" s="208">
        <v>13.1</v>
      </c>
      <c r="I160" s="209"/>
      <c r="J160" s="210">
        <f>ROUND(I160*H160,2)</f>
        <v>0</v>
      </c>
      <c r="K160" s="206" t="s">
        <v>2909</v>
      </c>
      <c r="L160" s="63"/>
      <c r="M160" s="211" t="s">
        <v>34</v>
      </c>
      <c r="N160" s="212" t="s">
        <v>49</v>
      </c>
      <c r="O160" s="44"/>
      <c r="P160" s="213">
        <f>O160*H160</f>
        <v>0</v>
      </c>
      <c r="Q160" s="213">
        <v>0</v>
      </c>
      <c r="R160" s="213">
        <f>Q160*H160</f>
        <v>0</v>
      </c>
      <c r="S160" s="213">
        <v>0</v>
      </c>
      <c r="T160" s="214">
        <f>S160*H160</f>
        <v>0</v>
      </c>
      <c r="AR160" s="25" t="s">
        <v>190</v>
      </c>
      <c r="AT160" s="25" t="s">
        <v>185</v>
      </c>
      <c r="AU160" s="25" t="s">
        <v>89</v>
      </c>
      <c r="AY160" s="25" t="s">
        <v>183</v>
      </c>
      <c r="BE160" s="215">
        <f>IF(N160="základní",J160,0)</f>
        <v>0</v>
      </c>
      <c r="BF160" s="215">
        <f>IF(N160="snížená",J160,0)</f>
        <v>0</v>
      </c>
      <c r="BG160" s="215">
        <f>IF(N160="zákl. přenesená",J160,0)</f>
        <v>0</v>
      </c>
      <c r="BH160" s="215">
        <f>IF(N160="sníž. přenesená",J160,0)</f>
        <v>0</v>
      </c>
      <c r="BI160" s="215">
        <f>IF(N160="nulová",J160,0)</f>
        <v>0</v>
      </c>
      <c r="BJ160" s="25" t="s">
        <v>85</v>
      </c>
      <c r="BK160" s="215">
        <f>ROUND(I160*H160,2)</f>
        <v>0</v>
      </c>
      <c r="BL160" s="25" t="s">
        <v>190</v>
      </c>
      <c r="BM160" s="25" t="s">
        <v>2936</v>
      </c>
    </row>
    <row r="161" spans="2:51" s="13" customFormat="1" ht="13.5">
      <c r="B161" s="228"/>
      <c r="C161" s="229"/>
      <c r="D161" s="218" t="s">
        <v>192</v>
      </c>
      <c r="E161" s="230" t="s">
        <v>34</v>
      </c>
      <c r="F161" s="231" t="s">
        <v>2930</v>
      </c>
      <c r="G161" s="229"/>
      <c r="H161" s="232">
        <v>6.6</v>
      </c>
      <c r="I161" s="233"/>
      <c r="J161" s="229"/>
      <c r="K161" s="229"/>
      <c r="L161" s="234"/>
      <c r="M161" s="235"/>
      <c r="N161" s="236"/>
      <c r="O161" s="236"/>
      <c r="P161" s="236"/>
      <c r="Q161" s="236"/>
      <c r="R161" s="236"/>
      <c r="S161" s="236"/>
      <c r="T161" s="237"/>
      <c r="AT161" s="238" t="s">
        <v>192</v>
      </c>
      <c r="AU161" s="238" t="s">
        <v>89</v>
      </c>
      <c r="AV161" s="13" t="s">
        <v>89</v>
      </c>
      <c r="AW161" s="13" t="s">
        <v>41</v>
      </c>
      <c r="AX161" s="13" t="s">
        <v>78</v>
      </c>
      <c r="AY161" s="238" t="s">
        <v>183</v>
      </c>
    </row>
    <row r="162" spans="2:51" s="13" customFormat="1" ht="13.5">
      <c r="B162" s="228"/>
      <c r="C162" s="229"/>
      <c r="D162" s="218" t="s">
        <v>192</v>
      </c>
      <c r="E162" s="230" t="s">
        <v>34</v>
      </c>
      <c r="F162" s="231" t="s">
        <v>2931</v>
      </c>
      <c r="G162" s="229"/>
      <c r="H162" s="232">
        <v>5.5</v>
      </c>
      <c r="I162" s="233"/>
      <c r="J162" s="229"/>
      <c r="K162" s="229"/>
      <c r="L162" s="234"/>
      <c r="M162" s="235"/>
      <c r="N162" s="236"/>
      <c r="O162" s="236"/>
      <c r="P162" s="236"/>
      <c r="Q162" s="236"/>
      <c r="R162" s="236"/>
      <c r="S162" s="236"/>
      <c r="T162" s="237"/>
      <c r="AT162" s="238" t="s">
        <v>192</v>
      </c>
      <c r="AU162" s="238" t="s">
        <v>89</v>
      </c>
      <c r="AV162" s="13" t="s">
        <v>89</v>
      </c>
      <c r="AW162" s="13" t="s">
        <v>41</v>
      </c>
      <c r="AX162" s="13" t="s">
        <v>78</v>
      </c>
      <c r="AY162" s="238" t="s">
        <v>183</v>
      </c>
    </row>
    <row r="163" spans="2:51" s="13" customFormat="1" ht="13.5">
      <c r="B163" s="228"/>
      <c r="C163" s="229"/>
      <c r="D163" s="252" t="s">
        <v>192</v>
      </c>
      <c r="E163" s="297" t="s">
        <v>34</v>
      </c>
      <c r="F163" s="275" t="s">
        <v>2937</v>
      </c>
      <c r="G163" s="229"/>
      <c r="H163" s="276">
        <v>1</v>
      </c>
      <c r="I163" s="233"/>
      <c r="J163" s="229"/>
      <c r="K163" s="229"/>
      <c r="L163" s="234"/>
      <c r="M163" s="235"/>
      <c r="N163" s="236"/>
      <c r="O163" s="236"/>
      <c r="P163" s="236"/>
      <c r="Q163" s="236"/>
      <c r="R163" s="236"/>
      <c r="S163" s="236"/>
      <c r="T163" s="237"/>
      <c r="AT163" s="238" t="s">
        <v>192</v>
      </c>
      <c r="AU163" s="238" t="s">
        <v>89</v>
      </c>
      <c r="AV163" s="13" t="s">
        <v>89</v>
      </c>
      <c r="AW163" s="13" t="s">
        <v>41</v>
      </c>
      <c r="AX163" s="13" t="s">
        <v>78</v>
      </c>
      <c r="AY163" s="238" t="s">
        <v>183</v>
      </c>
    </row>
    <row r="164" spans="2:65" s="1" customFormat="1" ht="25.5" customHeight="1">
      <c r="B164" s="43"/>
      <c r="C164" s="204" t="s">
        <v>294</v>
      </c>
      <c r="D164" s="204" t="s">
        <v>185</v>
      </c>
      <c r="E164" s="205" t="s">
        <v>2938</v>
      </c>
      <c r="F164" s="206" t="s">
        <v>2939</v>
      </c>
      <c r="G164" s="207" t="s">
        <v>291</v>
      </c>
      <c r="H164" s="208">
        <v>13.1</v>
      </c>
      <c r="I164" s="209"/>
      <c r="J164" s="210">
        <f>ROUND(I164*H164,2)</f>
        <v>0</v>
      </c>
      <c r="K164" s="206" t="s">
        <v>2909</v>
      </c>
      <c r="L164" s="63"/>
      <c r="M164" s="211" t="s">
        <v>34</v>
      </c>
      <c r="N164" s="212" t="s">
        <v>49</v>
      </c>
      <c r="O164" s="44"/>
      <c r="P164" s="213">
        <f>O164*H164</f>
        <v>0</v>
      </c>
      <c r="Q164" s="213">
        <v>0</v>
      </c>
      <c r="R164" s="213">
        <f>Q164*H164</f>
        <v>0</v>
      </c>
      <c r="S164" s="213">
        <v>0</v>
      </c>
      <c r="T164" s="214">
        <f>S164*H164</f>
        <v>0</v>
      </c>
      <c r="AR164" s="25" t="s">
        <v>190</v>
      </c>
      <c r="AT164" s="25" t="s">
        <v>185</v>
      </c>
      <c r="AU164" s="25" t="s">
        <v>89</v>
      </c>
      <c r="AY164" s="25" t="s">
        <v>183</v>
      </c>
      <c r="BE164" s="215">
        <f>IF(N164="základní",J164,0)</f>
        <v>0</v>
      </c>
      <c r="BF164" s="215">
        <f>IF(N164="snížená",J164,0)</f>
        <v>0</v>
      </c>
      <c r="BG164" s="215">
        <f>IF(N164="zákl. přenesená",J164,0)</f>
        <v>0</v>
      </c>
      <c r="BH164" s="215">
        <f>IF(N164="sníž. přenesená",J164,0)</f>
        <v>0</v>
      </c>
      <c r="BI164" s="215">
        <f>IF(N164="nulová",J164,0)</f>
        <v>0</v>
      </c>
      <c r="BJ164" s="25" t="s">
        <v>85</v>
      </c>
      <c r="BK164" s="215">
        <f>ROUND(I164*H164,2)</f>
        <v>0</v>
      </c>
      <c r="BL164" s="25" t="s">
        <v>190</v>
      </c>
      <c r="BM164" s="25" t="s">
        <v>2940</v>
      </c>
    </row>
    <row r="165" spans="2:51" s="13" customFormat="1" ht="13.5">
      <c r="B165" s="228"/>
      <c r="C165" s="229"/>
      <c r="D165" s="218" t="s">
        <v>192</v>
      </c>
      <c r="E165" s="230" t="s">
        <v>34</v>
      </c>
      <c r="F165" s="231" t="s">
        <v>2930</v>
      </c>
      <c r="G165" s="229"/>
      <c r="H165" s="232">
        <v>6.6</v>
      </c>
      <c r="I165" s="233"/>
      <c r="J165" s="229"/>
      <c r="K165" s="229"/>
      <c r="L165" s="234"/>
      <c r="M165" s="235"/>
      <c r="N165" s="236"/>
      <c r="O165" s="236"/>
      <c r="P165" s="236"/>
      <c r="Q165" s="236"/>
      <c r="R165" s="236"/>
      <c r="S165" s="236"/>
      <c r="T165" s="237"/>
      <c r="AT165" s="238" t="s">
        <v>192</v>
      </c>
      <c r="AU165" s="238" t="s">
        <v>89</v>
      </c>
      <c r="AV165" s="13" t="s">
        <v>89</v>
      </c>
      <c r="AW165" s="13" t="s">
        <v>41</v>
      </c>
      <c r="AX165" s="13" t="s">
        <v>78</v>
      </c>
      <c r="AY165" s="238" t="s">
        <v>183</v>
      </c>
    </row>
    <row r="166" spans="2:51" s="13" customFormat="1" ht="13.5">
      <c r="B166" s="228"/>
      <c r="C166" s="229"/>
      <c r="D166" s="218" t="s">
        <v>192</v>
      </c>
      <c r="E166" s="230" t="s">
        <v>34</v>
      </c>
      <c r="F166" s="231" t="s">
        <v>2931</v>
      </c>
      <c r="G166" s="229"/>
      <c r="H166" s="232">
        <v>5.5</v>
      </c>
      <c r="I166" s="233"/>
      <c r="J166" s="229"/>
      <c r="K166" s="229"/>
      <c r="L166" s="234"/>
      <c r="M166" s="235"/>
      <c r="N166" s="236"/>
      <c r="O166" s="236"/>
      <c r="P166" s="236"/>
      <c r="Q166" s="236"/>
      <c r="R166" s="236"/>
      <c r="S166" s="236"/>
      <c r="T166" s="237"/>
      <c r="AT166" s="238" t="s">
        <v>192</v>
      </c>
      <c r="AU166" s="238" t="s">
        <v>89</v>
      </c>
      <c r="AV166" s="13" t="s">
        <v>89</v>
      </c>
      <c r="AW166" s="13" t="s">
        <v>41</v>
      </c>
      <c r="AX166" s="13" t="s">
        <v>78</v>
      </c>
      <c r="AY166" s="238" t="s">
        <v>183</v>
      </c>
    </row>
    <row r="167" spans="2:51" s="13" customFormat="1" ht="13.5">
      <c r="B167" s="228"/>
      <c r="C167" s="229"/>
      <c r="D167" s="252" t="s">
        <v>192</v>
      </c>
      <c r="E167" s="297" t="s">
        <v>34</v>
      </c>
      <c r="F167" s="275" t="s">
        <v>2937</v>
      </c>
      <c r="G167" s="229"/>
      <c r="H167" s="276">
        <v>1</v>
      </c>
      <c r="I167" s="233"/>
      <c r="J167" s="229"/>
      <c r="K167" s="229"/>
      <c r="L167" s="234"/>
      <c r="M167" s="235"/>
      <c r="N167" s="236"/>
      <c r="O167" s="236"/>
      <c r="P167" s="236"/>
      <c r="Q167" s="236"/>
      <c r="R167" s="236"/>
      <c r="S167" s="236"/>
      <c r="T167" s="237"/>
      <c r="AT167" s="238" t="s">
        <v>192</v>
      </c>
      <c r="AU167" s="238" t="s">
        <v>89</v>
      </c>
      <c r="AV167" s="13" t="s">
        <v>89</v>
      </c>
      <c r="AW167" s="13" t="s">
        <v>41</v>
      </c>
      <c r="AX167" s="13" t="s">
        <v>78</v>
      </c>
      <c r="AY167" s="238" t="s">
        <v>183</v>
      </c>
    </row>
    <row r="168" spans="2:65" s="1" customFormat="1" ht="25.5" customHeight="1">
      <c r="B168" s="43"/>
      <c r="C168" s="265" t="s">
        <v>299</v>
      </c>
      <c r="D168" s="265" t="s">
        <v>418</v>
      </c>
      <c r="E168" s="266" t="s">
        <v>2941</v>
      </c>
      <c r="F168" s="267" t="s">
        <v>2942</v>
      </c>
      <c r="G168" s="268" t="s">
        <v>665</v>
      </c>
      <c r="H168" s="269">
        <v>0.262</v>
      </c>
      <c r="I168" s="270"/>
      <c r="J168" s="271">
        <f>ROUND(I168*H168,2)</f>
        <v>0</v>
      </c>
      <c r="K168" s="267" t="s">
        <v>2909</v>
      </c>
      <c r="L168" s="272"/>
      <c r="M168" s="273" t="s">
        <v>34</v>
      </c>
      <c r="N168" s="274" t="s">
        <v>49</v>
      </c>
      <c r="O168" s="44"/>
      <c r="P168" s="213">
        <f>O168*H168</f>
        <v>0</v>
      </c>
      <c r="Q168" s="213">
        <v>0.001</v>
      </c>
      <c r="R168" s="213">
        <f>Q168*H168</f>
        <v>0.000262</v>
      </c>
      <c r="S168" s="213">
        <v>0</v>
      </c>
      <c r="T168" s="214">
        <f>S168*H168</f>
        <v>0</v>
      </c>
      <c r="AR168" s="25" t="s">
        <v>234</v>
      </c>
      <c r="AT168" s="25" t="s">
        <v>418</v>
      </c>
      <c r="AU168" s="25" t="s">
        <v>89</v>
      </c>
      <c r="AY168" s="25" t="s">
        <v>183</v>
      </c>
      <c r="BE168" s="215">
        <f>IF(N168="základní",J168,0)</f>
        <v>0</v>
      </c>
      <c r="BF168" s="215">
        <f>IF(N168="snížená",J168,0)</f>
        <v>0</v>
      </c>
      <c r="BG168" s="215">
        <f>IF(N168="zákl. přenesená",J168,0)</f>
        <v>0</v>
      </c>
      <c r="BH168" s="215">
        <f>IF(N168="sníž. přenesená",J168,0)</f>
        <v>0</v>
      </c>
      <c r="BI168" s="215">
        <f>IF(N168="nulová",J168,0)</f>
        <v>0</v>
      </c>
      <c r="BJ168" s="25" t="s">
        <v>85</v>
      </c>
      <c r="BK168" s="215">
        <f>ROUND(I168*H168,2)</f>
        <v>0</v>
      </c>
      <c r="BL168" s="25" t="s">
        <v>190</v>
      </c>
      <c r="BM168" s="25" t="s">
        <v>2943</v>
      </c>
    </row>
    <row r="169" spans="2:65" s="1" customFormat="1" ht="16.5" customHeight="1">
      <c r="B169" s="43"/>
      <c r="C169" s="204" t="s">
        <v>304</v>
      </c>
      <c r="D169" s="204" t="s">
        <v>185</v>
      </c>
      <c r="E169" s="205" t="s">
        <v>2944</v>
      </c>
      <c r="F169" s="206" t="s">
        <v>2945</v>
      </c>
      <c r="G169" s="207" t="s">
        <v>291</v>
      </c>
      <c r="H169" s="208">
        <v>13.1</v>
      </c>
      <c r="I169" s="209"/>
      <c r="J169" s="210">
        <f>ROUND(I169*H169,2)</f>
        <v>0</v>
      </c>
      <c r="K169" s="206" t="s">
        <v>2909</v>
      </c>
      <c r="L169" s="63"/>
      <c r="M169" s="211" t="s">
        <v>34</v>
      </c>
      <c r="N169" s="212" t="s">
        <v>49</v>
      </c>
      <c r="O169" s="44"/>
      <c r="P169" s="213">
        <f>O169*H169</f>
        <v>0</v>
      </c>
      <c r="Q169" s="213">
        <v>0</v>
      </c>
      <c r="R169" s="213">
        <f>Q169*H169</f>
        <v>0</v>
      </c>
      <c r="S169" s="213">
        <v>0</v>
      </c>
      <c r="T169" s="214">
        <f>S169*H169</f>
        <v>0</v>
      </c>
      <c r="AR169" s="25" t="s">
        <v>190</v>
      </c>
      <c r="AT169" s="25" t="s">
        <v>185</v>
      </c>
      <c r="AU169" s="25" t="s">
        <v>89</v>
      </c>
      <c r="AY169" s="25" t="s">
        <v>183</v>
      </c>
      <c r="BE169" s="215">
        <f>IF(N169="základní",J169,0)</f>
        <v>0</v>
      </c>
      <c r="BF169" s="215">
        <f>IF(N169="snížená",J169,0)</f>
        <v>0</v>
      </c>
      <c r="BG169" s="215">
        <f>IF(N169="zákl. přenesená",J169,0)</f>
        <v>0</v>
      </c>
      <c r="BH169" s="215">
        <f>IF(N169="sníž. přenesená",J169,0)</f>
        <v>0</v>
      </c>
      <c r="BI169" s="215">
        <f>IF(N169="nulová",J169,0)</f>
        <v>0</v>
      </c>
      <c r="BJ169" s="25" t="s">
        <v>85</v>
      </c>
      <c r="BK169" s="215">
        <f>ROUND(I169*H169,2)</f>
        <v>0</v>
      </c>
      <c r="BL169" s="25" t="s">
        <v>190</v>
      </c>
      <c r="BM169" s="25" t="s">
        <v>2946</v>
      </c>
    </row>
    <row r="170" spans="2:51" s="13" customFormat="1" ht="13.5">
      <c r="B170" s="228"/>
      <c r="C170" s="229"/>
      <c r="D170" s="218" t="s">
        <v>192</v>
      </c>
      <c r="E170" s="230" t="s">
        <v>34</v>
      </c>
      <c r="F170" s="231" t="s">
        <v>2930</v>
      </c>
      <c r="G170" s="229"/>
      <c r="H170" s="232">
        <v>6.6</v>
      </c>
      <c r="I170" s="233"/>
      <c r="J170" s="229"/>
      <c r="K170" s="229"/>
      <c r="L170" s="234"/>
      <c r="M170" s="235"/>
      <c r="N170" s="236"/>
      <c r="O170" s="236"/>
      <c r="P170" s="236"/>
      <c r="Q170" s="236"/>
      <c r="R170" s="236"/>
      <c r="S170" s="236"/>
      <c r="T170" s="237"/>
      <c r="AT170" s="238" t="s">
        <v>192</v>
      </c>
      <c r="AU170" s="238" t="s">
        <v>89</v>
      </c>
      <c r="AV170" s="13" t="s">
        <v>89</v>
      </c>
      <c r="AW170" s="13" t="s">
        <v>41</v>
      </c>
      <c r="AX170" s="13" t="s">
        <v>78</v>
      </c>
      <c r="AY170" s="238" t="s">
        <v>183</v>
      </c>
    </row>
    <row r="171" spans="2:51" s="13" customFormat="1" ht="13.5">
      <c r="B171" s="228"/>
      <c r="C171" s="229"/>
      <c r="D171" s="218" t="s">
        <v>192</v>
      </c>
      <c r="E171" s="230" t="s">
        <v>34</v>
      </c>
      <c r="F171" s="231" t="s">
        <v>2931</v>
      </c>
      <c r="G171" s="229"/>
      <c r="H171" s="232">
        <v>5.5</v>
      </c>
      <c r="I171" s="233"/>
      <c r="J171" s="229"/>
      <c r="K171" s="229"/>
      <c r="L171" s="234"/>
      <c r="M171" s="235"/>
      <c r="N171" s="236"/>
      <c r="O171" s="236"/>
      <c r="P171" s="236"/>
      <c r="Q171" s="236"/>
      <c r="R171" s="236"/>
      <c r="S171" s="236"/>
      <c r="T171" s="237"/>
      <c r="AT171" s="238" t="s">
        <v>192</v>
      </c>
      <c r="AU171" s="238" t="s">
        <v>89</v>
      </c>
      <c r="AV171" s="13" t="s">
        <v>89</v>
      </c>
      <c r="AW171" s="13" t="s">
        <v>41</v>
      </c>
      <c r="AX171" s="13" t="s">
        <v>78</v>
      </c>
      <c r="AY171" s="238" t="s">
        <v>183</v>
      </c>
    </row>
    <row r="172" spans="2:51" s="13" customFormat="1" ht="13.5">
      <c r="B172" s="228"/>
      <c r="C172" s="229"/>
      <c r="D172" s="218" t="s">
        <v>192</v>
      </c>
      <c r="E172" s="230" t="s">
        <v>34</v>
      </c>
      <c r="F172" s="231" t="s">
        <v>2937</v>
      </c>
      <c r="G172" s="229"/>
      <c r="H172" s="232">
        <v>1</v>
      </c>
      <c r="I172" s="233"/>
      <c r="J172" s="229"/>
      <c r="K172" s="229"/>
      <c r="L172" s="234"/>
      <c r="M172" s="235"/>
      <c r="N172" s="236"/>
      <c r="O172" s="236"/>
      <c r="P172" s="236"/>
      <c r="Q172" s="236"/>
      <c r="R172" s="236"/>
      <c r="S172" s="236"/>
      <c r="T172" s="237"/>
      <c r="AT172" s="238" t="s">
        <v>192</v>
      </c>
      <c r="AU172" s="238" t="s">
        <v>89</v>
      </c>
      <c r="AV172" s="13" t="s">
        <v>89</v>
      </c>
      <c r="AW172" s="13" t="s">
        <v>41</v>
      </c>
      <c r="AX172" s="13" t="s">
        <v>78</v>
      </c>
      <c r="AY172" s="238" t="s">
        <v>183</v>
      </c>
    </row>
    <row r="173" spans="2:63" s="11" customFormat="1" ht="29.85" customHeight="1">
      <c r="B173" s="187"/>
      <c r="C173" s="188"/>
      <c r="D173" s="201" t="s">
        <v>77</v>
      </c>
      <c r="E173" s="202" t="s">
        <v>196</v>
      </c>
      <c r="F173" s="202" t="s">
        <v>348</v>
      </c>
      <c r="G173" s="188"/>
      <c r="H173" s="188"/>
      <c r="I173" s="191"/>
      <c r="J173" s="203">
        <f>BK173</f>
        <v>0</v>
      </c>
      <c r="K173" s="188"/>
      <c r="L173" s="193"/>
      <c r="M173" s="194"/>
      <c r="N173" s="195"/>
      <c r="O173" s="195"/>
      <c r="P173" s="196">
        <f>SUM(P174:P178)</f>
        <v>0</v>
      </c>
      <c r="Q173" s="195"/>
      <c r="R173" s="196">
        <f>SUM(R174:R178)</f>
        <v>0</v>
      </c>
      <c r="S173" s="195"/>
      <c r="T173" s="197">
        <f>SUM(T174:T178)</f>
        <v>6.908000000000001</v>
      </c>
      <c r="AR173" s="198" t="s">
        <v>85</v>
      </c>
      <c r="AT173" s="199" t="s">
        <v>77</v>
      </c>
      <c r="AU173" s="199" t="s">
        <v>85</v>
      </c>
      <c r="AY173" s="198" t="s">
        <v>183</v>
      </c>
      <c r="BK173" s="200">
        <f>SUM(BK174:BK178)</f>
        <v>0</v>
      </c>
    </row>
    <row r="174" spans="2:65" s="1" customFormat="1" ht="25.5" customHeight="1">
      <c r="B174" s="43"/>
      <c r="C174" s="204" t="s">
        <v>9</v>
      </c>
      <c r="D174" s="204" t="s">
        <v>185</v>
      </c>
      <c r="E174" s="205" t="s">
        <v>2947</v>
      </c>
      <c r="F174" s="206" t="s">
        <v>2948</v>
      </c>
      <c r="G174" s="207" t="s">
        <v>188</v>
      </c>
      <c r="H174" s="208">
        <v>3.14</v>
      </c>
      <c r="I174" s="209"/>
      <c r="J174" s="210">
        <f>ROUND(I174*H174,2)</f>
        <v>0</v>
      </c>
      <c r="K174" s="206" t="s">
        <v>189</v>
      </c>
      <c r="L174" s="63"/>
      <c r="M174" s="211" t="s">
        <v>34</v>
      </c>
      <c r="N174" s="212" t="s">
        <v>49</v>
      </c>
      <c r="O174" s="44"/>
      <c r="P174" s="213">
        <f>O174*H174</f>
        <v>0</v>
      </c>
      <c r="Q174" s="213">
        <v>0</v>
      </c>
      <c r="R174" s="213">
        <f>Q174*H174</f>
        <v>0</v>
      </c>
      <c r="S174" s="213">
        <v>2.2</v>
      </c>
      <c r="T174" s="214">
        <f>S174*H174</f>
        <v>6.908000000000001</v>
      </c>
      <c r="AR174" s="25" t="s">
        <v>190</v>
      </c>
      <c r="AT174" s="25" t="s">
        <v>185</v>
      </c>
      <c r="AU174" s="25" t="s">
        <v>89</v>
      </c>
      <c r="AY174" s="25" t="s">
        <v>183</v>
      </c>
      <c r="BE174" s="215">
        <f>IF(N174="základní",J174,0)</f>
        <v>0</v>
      </c>
      <c r="BF174" s="215">
        <f>IF(N174="snížená",J174,0)</f>
        <v>0</v>
      </c>
      <c r="BG174" s="215">
        <f>IF(N174="zákl. přenesená",J174,0)</f>
        <v>0</v>
      </c>
      <c r="BH174" s="215">
        <f>IF(N174="sníž. přenesená",J174,0)</f>
        <v>0</v>
      </c>
      <c r="BI174" s="215">
        <f>IF(N174="nulová",J174,0)</f>
        <v>0</v>
      </c>
      <c r="BJ174" s="25" t="s">
        <v>85</v>
      </c>
      <c r="BK174" s="215">
        <f>ROUND(I174*H174,2)</f>
        <v>0</v>
      </c>
      <c r="BL174" s="25" t="s">
        <v>190</v>
      </c>
      <c r="BM174" s="25" t="s">
        <v>2949</v>
      </c>
    </row>
    <row r="175" spans="2:51" s="13" customFormat="1" ht="13.5">
      <c r="B175" s="228"/>
      <c r="C175" s="229"/>
      <c r="D175" s="218" t="s">
        <v>192</v>
      </c>
      <c r="E175" s="230" t="s">
        <v>34</v>
      </c>
      <c r="F175" s="231" t="s">
        <v>2950</v>
      </c>
      <c r="G175" s="229"/>
      <c r="H175" s="232">
        <v>1.57</v>
      </c>
      <c r="I175" s="233"/>
      <c r="J175" s="229"/>
      <c r="K175" s="229"/>
      <c r="L175" s="234"/>
      <c r="M175" s="235"/>
      <c r="N175" s="236"/>
      <c r="O175" s="236"/>
      <c r="P175" s="236"/>
      <c r="Q175" s="236"/>
      <c r="R175" s="236"/>
      <c r="S175" s="236"/>
      <c r="T175" s="237"/>
      <c r="AT175" s="238" t="s">
        <v>192</v>
      </c>
      <c r="AU175" s="238" t="s">
        <v>89</v>
      </c>
      <c r="AV175" s="13" t="s">
        <v>89</v>
      </c>
      <c r="AW175" s="13" t="s">
        <v>41</v>
      </c>
      <c r="AX175" s="13" t="s">
        <v>78</v>
      </c>
      <c r="AY175" s="238" t="s">
        <v>183</v>
      </c>
    </row>
    <row r="176" spans="2:51" s="13" customFormat="1" ht="13.5">
      <c r="B176" s="228"/>
      <c r="C176" s="229"/>
      <c r="D176" s="252" t="s">
        <v>192</v>
      </c>
      <c r="E176" s="297" t="s">
        <v>34</v>
      </c>
      <c r="F176" s="275" t="s">
        <v>2951</v>
      </c>
      <c r="G176" s="229"/>
      <c r="H176" s="276">
        <v>1.57</v>
      </c>
      <c r="I176" s="233"/>
      <c r="J176" s="229"/>
      <c r="K176" s="229"/>
      <c r="L176" s="234"/>
      <c r="M176" s="235"/>
      <c r="N176" s="236"/>
      <c r="O176" s="236"/>
      <c r="P176" s="236"/>
      <c r="Q176" s="236"/>
      <c r="R176" s="236"/>
      <c r="S176" s="236"/>
      <c r="T176" s="237"/>
      <c r="AT176" s="238" t="s">
        <v>192</v>
      </c>
      <c r="AU176" s="238" t="s">
        <v>89</v>
      </c>
      <c r="AV176" s="13" t="s">
        <v>89</v>
      </c>
      <c r="AW176" s="13" t="s">
        <v>41</v>
      </c>
      <c r="AX176" s="13" t="s">
        <v>78</v>
      </c>
      <c r="AY176" s="238" t="s">
        <v>183</v>
      </c>
    </row>
    <row r="177" spans="2:65" s="1" customFormat="1" ht="16.5" customHeight="1">
      <c r="B177" s="43"/>
      <c r="C177" s="204" t="s">
        <v>325</v>
      </c>
      <c r="D177" s="204" t="s">
        <v>185</v>
      </c>
      <c r="E177" s="205" t="s">
        <v>2952</v>
      </c>
      <c r="F177" s="206" t="s">
        <v>2953</v>
      </c>
      <c r="G177" s="207" t="s">
        <v>465</v>
      </c>
      <c r="H177" s="208">
        <v>25</v>
      </c>
      <c r="I177" s="209"/>
      <c r="J177" s="210">
        <f>ROUND(I177*H177,2)</f>
        <v>0</v>
      </c>
      <c r="K177" s="206" t="s">
        <v>189</v>
      </c>
      <c r="L177" s="63"/>
      <c r="M177" s="211" t="s">
        <v>34</v>
      </c>
      <c r="N177" s="212" t="s">
        <v>49</v>
      </c>
      <c r="O177" s="44"/>
      <c r="P177" s="213">
        <f>O177*H177</f>
        <v>0</v>
      </c>
      <c r="Q177" s="213">
        <v>0</v>
      </c>
      <c r="R177" s="213">
        <f>Q177*H177</f>
        <v>0</v>
      </c>
      <c r="S177" s="213">
        <v>0</v>
      </c>
      <c r="T177" s="214">
        <f>S177*H177</f>
        <v>0</v>
      </c>
      <c r="AR177" s="25" t="s">
        <v>190</v>
      </c>
      <c r="AT177" s="25" t="s">
        <v>185</v>
      </c>
      <c r="AU177" s="25" t="s">
        <v>89</v>
      </c>
      <c r="AY177" s="25" t="s">
        <v>183</v>
      </c>
      <c r="BE177" s="215">
        <f>IF(N177="základní",J177,0)</f>
        <v>0</v>
      </c>
      <c r="BF177" s="215">
        <f>IF(N177="snížená",J177,0)</f>
        <v>0</v>
      </c>
      <c r="BG177" s="215">
        <f>IF(N177="zákl. přenesená",J177,0)</f>
        <v>0</v>
      </c>
      <c r="BH177" s="215">
        <f>IF(N177="sníž. přenesená",J177,0)</f>
        <v>0</v>
      </c>
      <c r="BI177" s="215">
        <f>IF(N177="nulová",J177,0)</f>
        <v>0</v>
      </c>
      <c r="BJ177" s="25" t="s">
        <v>85</v>
      </c>
      <c r="BK177" s="215">
        <f>ROUND(I177*H177,2)</f>
        <v>0</v>
      </c>
      <c r="BL177" s="25" t="s">
        <v>190</v>
      </c>
      <c r="BM177" s="25" t="s">
        <v>2954</v>
      </c>
    </row>
    <row r="178" spans="2:65" s="1" customFormat="1" ht="16.5" customHeight="1">
      <c r="B178" s="43"/>
      <c r="C178" s="204" t="s">
        <v>330</v>
      </c>
      <c r="D178" s="204" t="s">
        <v>185</v>
      </c>
      <c r="E178" s="205" t="s">
        <v>2955</v>
      </c>
      <c r="F178" s="206" t="s">
        <v>2956</v>
      </c>
      <c r="G178" s="207" t="s">
        <v>465</v>
      </c>
      <c r="H178" s="208">
        <v>20</v>
      </c>
      <c r="I178" s="209"/>
      <c r="J178" s="210">
        <f>ROUND(I178*H178,2)</f>
        <v>0</v>
      </c>
      <c r="K178" s="206" t="s">
        <v>189</v>
      </c>
      <c r="L178" s="63"/>
      <c r="M178" s="211" t="s">
        <v>34</v>
      </c>
      <c r="N178" s="212" t="s">
        <v>49</v>
      </c>
      <c r="O178" s="44"/>
      <c r="P178" s="213">
        <f>O178*H178</f>
        <v>0</v>
      </c>
      <c r="Q178" s="213">
        <v>0</v>
      </c>
      <c r="R178" s="213">
        <f>Q178*H178</f>
        <v>0</v>
      </c>
      <c r="S178" s="213">
        <v>0</v>
      </c>
      <c r="T178" s="214">
        <f>S178*H178</f>
        <v>0</v>
      </c>
      <c r="AR178" s="25" t="s">
        <v>190</v>
      </c>
      <c r="AT178" s="25" t="s">
        <v>185</v>
      </c>
      <c r="AU178" s="25" t="s">
        <v>89</v>
      </c>
      <c r="AY178" s="25" t="s">
        <v>183</v>
      </c>
      <c r="BE178" s="215">
        <f>IF(N178="základní",J178,0)</f>
        <v>0</v>
      </c>
      <c r="BF178" s="215">
        <f>IF(N178="snížená",J178,0)</f>
        <v>0</v>
      </c>
      <c r="BG178" s="215">
        <f>IF(N178="zákl. přenesená",J178,0)</f>
        <v>0</v>
      </c>
      <c r="BH178" s="215">
        <f>IF(N178="sníž. přenesená",J178,0)</f>
        <v>0</v>
      </c>
      <c r="BI178" s="215">
        <f>IF(N178="nulová",J178,0)</f>
        <v>0</v>
      </c>
      <c r="BJ178" s="25" t="s">
        <v>85</v>
      </c>
      <c r="BK178" s="215">
        <f>ROUND(I178*H178,2)</f>
        <v>0</v>
      </c>
      <c r="BL178" s="25" t="s">
        <v>190</v>
      </c>
      <c r="BM178" s="25" t="s">
        <v>2957</v>
      </c>
    </row>
    <row r="179" spans="2:63" s="11" customFormat="1" ht="29.85" customHeight="1">
      <c r="B179" s="187"/>
      <c r="C179" s="188"/>
      <c r="D179" s="201" t="s">
        <v>77</v>
      </c>
      <c r="E179" s="202" t="s">
        <v>190</v>
      </c>
      <c r="F179" s="202" t="s">
        <v>515</v>
      </c>
      <c r="G179" s="188"/>
      <c r="H179" s="188"/>
      <c r="I179" s="191"/>
      <c r="J179" s="203">
        <f>BK179</f>
        <v>0</v>
      </c>
      <c r="K179" s="188"/>
      <c r="L179" s="193"/>
      <c r="M179" s="194"/>
      <c r="N179" s="195"/>
      <c r="O179" s="195"/>
      <c r="P179" s="196">
        <f>SUM(P180:P183)</f>
        <v>0</v>
      </c>
      <c r="Q179" s="195"/>
      <c r="R179" s="196">
        <f>SUM(R180:R183)</f>
        <v>0</v>
      </c>
      <c r="S179" s="195"/>
      <c r="T179" s="197">
        <f>SUM(T180:T183)</f>
        <v>0</v>
      </c>
      <c r="AR179" s="198" t="s">
        <v>85</v>
      </c>
      <c r="AT179" s="199" t="s">
        <v>77</v>
      </c>
      <c r="AU179" s="199" t="s">
        <v>85</v>
      </c>
      <c r="AY179" s="198" t="s">
        <v>183</v>
      </c>
      <c r="BK179" s="200">
        <f>SUM(BK180:BK183)</f>
        <v>0</v>
      </c>
    </row>
    <row r="180" spans="2:65" s="1" customFormat="1" ht="25.5" customHeight="1">
      <c r="B180" s="43"/>
      <c r="C180" s="204" t="s">
        <v>336</v>
      </c>
      <c r="D180" s="204" t="s">
        <v>185</v>
      </c>
      <c r="E180" s="205" t="s">
        <v>2958</v>
      </c>
      <c r="F180" s="206" t="s">
        <v>2959</v>
      </c>
      <c r="G180" s="207" t="s">
        <v>188</v>
      </c>
      <c r="H180" s="208">
        <v>4.373</v>
      </c>
      <c r="I180" s="209"/>
      <c r="J180" s="210">
        <f>ROUND(I180*H180,2)</f>
        <v>0</v>
      </c>
      <c r="K180" s="206" t="s">
        <v>189</v>
      </c>
      <c r="L180" s="63"/>
      <c r="M180" s="211" t="s">
        <v>34</v>
      </c>
      <c r="N180" s="212" t="s">
        <v>49</v>
      </c>
      <c r="O180" s="44"/>
      <c r="P180" s="213">
        <f>O180*H180</f>
        <v>0</v>
      </c>
      <c r="Q180" s="213">
        <v>0</v>
      </c>
      <c r="R180" s="213">
        <f>Q180*H180</f>
        <v>0</v>
      </c>
      <c r="S180" s="213">
        <v>0</v>
      </c>
      <c r="T180" s="214">
        <f>S180*H180</f>
        <v>0</v>
      </c>
      <c r="AR180" s="25" t="s">
        <v>190</v>
      </c>
      <c r="AT180" s="25" t="s">
        <v>185</v>
      </c>
      <c r="AU180" s="25" t="s">
        <v>89</v>
      </c>
      <c r="AY180" s="25" t="s">
        <v>183</v>
      </c>
      <c r="BE180" s="215">
        <f>IF(N180="základní",J180,0)</f>
        <v>0</v>
      </c>
      <c r="BF180" s="215">
        <f>IF(N180="snížená",J180,0)</f>
        <v>0</v>
      </c>
      <c r="BG180" s="215">
        <f>IF(N180="zákl. přenesená",J180,0)</f>
        <v>0</v>
      </c>
      <c r="BH180" s="215">
        <f>IF(N180="sníž. přenesená",J180,0)</f>
        <v>0</v>
      </c>
      <c r="BI180" s="215">
        <f>IF(N180="nulová",J180,0)</f>
        <v>0</v>
      </c>
      <c r="BJ180" s="25" t="s">
        <v>85</v>
      </c>
      <c r="BK180" s="215">
        <f>ROUND(I180*H180,2)</f>
        <v>0</v>
      </c>
      <c r="BL180" s="25" t="s">
        <v>190</v>
      </c>
      <c r="BM180" s="25" t="s">
        <v>2960</v>
      </c>
    </row>
    <row r="181" spans="2:51" s="13" customFormat="1" ht="13.5">
      <c r="B181" s="228"/>
      <c r="C181" s="229"/>
      <c r="D181" s="218" t="s">
        <v>192</v>
      </c>
      <c r="E181" s="230" t="s">
        <v>34</v>
      </c>
      <c r="F181" s="231" t="s">
        <v>2867</v>
      </c>
      <c r="G181" s="229"/>
      <c r="H181" s="232">
        <v>0.99</v>
      </c>
      <c r="I181" s="233"/>
      <c r="J181" s="229"/>
      <c r="K181" s="229"/>
      <c r="L181" s="234"/>
      <c r="M181" s="235"/>
      <c r="N181" s="236"/>
      <c r="O181" s="236"/>
      <c r="P181" s="236"/>
      <c r="Q181" s="236"/>
      <c r="R181" s="236"/>
      <c r="S181" s="236"/>
      <c r="T181" s="237"/>
      <c r="AT181" s="238" t="s">
        <v>192</v>
      </c>
      <c r="AU181" s="238" t="s">
        <v>89</v>
      </c>
      <c r="AV181" s="13" t="s">
        <v>89</v>
      </c>
      <c r="AW181" s="13" t="s">
        <v>41</v>
      </c>
      <c r="AX181" s="13" t="s">
        <v>78</v>
      </c>
      <c r="AY181" s="238" t="s">
        <v>183</v>
      </c>
    </row>
    <row r="182" spans="2:51" s="13" customFormat="1" ht="13.5">
      <c r="B182" s="228"/>
      <c r="C182" s="229"/>
      <c r="D182" s="218" t="s">
        <v>192</v>
      </c>
      <c r="E182" s="230" t="s">
        <v>34</v>
      </c>
      <c r="F182" s="231" t="s">
        <v>2868</v>
      </c>
      <c r="G182" s="229"/>
      <c r="H182" s="232">
        <v>0.825</v>
      </c>
      <c r="I182" s="233"/>
      <c r="J182" s="229"/>
      <c r="K182" s="229"/>
      <c r="L182" s="234"/>
      <c r="M182" s="235"/>
      <c r="N182" s="236"/>
      <c r="O182" s="236"/>
      <c r="P182" s="236"/>
      <c r="Q182" s="236"/>
      <c r="R182" s="236"/>
      <c r="S182" s="236"/>
      <c r="T182" s="237"/>
      <c r="AT182" s="238" t="s">
        <v>192</v>
      </c>
      <c r="AU182" s="238" t="s">
        <v>89</v>
      </c>
      <c r="AV182" s="13" t="s">
        <v>89</v>
      </c>
      <c r="AW182" s="13" t="s">
        <v>41</v>
      </c>
      <c r="AX182" s="13" t="s">
        <v>78</v>
      </c>
      <c r="AY182" s="238" t="s">
        <v>183</v>
      </c>
    </row>
    <row r="183" spans="2:51" s="13" customFormat="1" ht="13.5">
      <c r="B183" s="228"/>
      <c r="C183" s="229"/>
      <c r="D183" s="218" t="s">
        <v>192</v>
      </c>
      <c r="E183" s="230" t="s">
        <v>34</v>
      </c>
      <c r="F183" s="231" t="s">
        <v>2961</v>
      </c>
      <c r="G183" s="229"/>
      <c r="H183" s="232">
        <v>2.558</v>
      </c>
      <c r="I183" s="233"/>
      <c r="J183" s="229"/>
      <c r="K183" s="229"/>
      <c r="L183" s="234"/>
      <c r="M183" s="235"/>
      <c r="N183" s="236"/>
      <c r="O183" s="236"/>
      <c r="P183" s="236"/>
      <c r="Q183" s="236"/>
      <c r="R183" s="236"/>
      <c r="S183" s="236"/>
      <c r="T183" s="237"/>
      <c r="AT183" s="238" t="s">
        <v>192</v>
      </c>
      <c r="AU183" s="238" t="s">
        <v>89</v>
      </c>
      <c r="AV183" s="13" t="s">
        <v>89</v>
      </c>
      <c r="AW183" s="13" t="s">
        <v>41</v>
      </c>
      <c r="AX183" s="13" t="s">
        <v>78</v>
      </c>
      <c r="AY183" s="238" t="s">
        <v>183</v>
      </c>
    </row>
    <row r="184" spans="2:63" s="11" customFormat="1" ht="29.85" customHeight="1">
      <c r="B184" s="187"/>
      <c r="C184" s="188"/>
      <c r="D184" s="201" t="s">
        <v>77</v>
      </c>
      <c r="E184" s="202" t="s">
        <v>222</v>
      </c>
      <c r="F184" s="202" t="s">
        <v>701</v>
      </c>
      <c r="G184" s="188"/>
      <c r="H184" s="188"/>
      <c r="I184" s="191"/>
      <c r="J184" s="203">
        <f>BK184</f>
        <v>0</v>
      </c>
      <c r="K184" s="188"/>
      <c r="L184" s="193"/>
      <c r="M184" s="194"/>
      <c r="N184" s="195"/>
      <c r="O184" s="195"/>
      <c r="P184" s="196">
        <f>SUM(P185:P188)</f>
        <v>0</v>
      </c>
      <c r="Q184" s="195"/>
      <c r="R184" s="196">
        <f>SUM(R185:R188)</f>
        <v>0.02925348</v>
      </c>
      <c r="S184" s="195"/>
      <c r="T184" s="197">
        <f>SUM(T185:T188)</f>
        <v>0</v>
      </c>
      <c r="AR184" s="198" t="s">
        <v>85</v>
      </c>
      <c r="AT184" s="199" t="s">
        <v>77</v>
      </c>
      <c r="AU184" s="199" t="s">
        <v>85</v>
      </c>
      <c r="AY184" s="198" t="s">
        <v>183</v>
      </c>
      <c r="BK184" s="200">
        <f>SUM(BK185:BK188)</f>
        <v>0</v>
      </c>
    </row>
    <row r="185" spans="2:65" s="1" customFormat="1" ht="25.5" customHeight="1">
      <c r="B185" s="43"/>
      <c r="C185" s="204" t="s">
        <v>341</v>
      </c>
      <c r="D185" s="204" t="s">
        <v>185</v>
      </c>
      <c r="E185" s="205" t="s">
        <v>2962</v>
      </c>
      <c r="F185" s="206" t="s">
        <v>2963</v>
      </c>
      <c r="G185" s="207" t="s">
        <v>291</v>
      </c>
      <c r="H185" s="208">
        <v>2.355</v>
      </c>
      <c r="I185" s="209"/>
      <c r="J185" s="210">
        <f>ROUND(I185*H185,2)</f>
        <v>0</v>
      </c>
      <c r="K185" s="206" t="s">
        <v>189</v>
      </c>
      <c r="L185" s="63"/>
      <c r="M185" s="211" t="s">
        <v>34</v>
      </c>
      <c r="N185" s="212" t="s">
        <v>49</v>
      </c>
      <c r="O185" s="44"/>
      <c r="P185" s="213">
        <f>O185*H185</f>
        <v>0</v>
      </c>
      <c r="Q185" s="213">
        <v>0.008</v>
      </c>
      <c r="R185" s="213">
        <f>Q185*H185</f>
        <v>0.01884</v>
      </c>
      <c r="S185" s="213">
        <v>0</v>
      </c>
      <c r="T185" s="214">
        <f>S185*H185</f>
        <v>0</v>
      </c>
      <c r="AR185" s="25" t="s">
        <v>190</v>
      </c>
      <c r="AT185" s="25" t="s">
        <v>185</v>
      </c>
      <c r="AU185" s="25" t="s">
        <v>89</v>
      </c>
      <c r="AY185" s="25" t="s">
        <v>183</v>
      </c>
      <c r="BE185" s="215">
        <f>IF(N185="základní",J185,0)</f>
        <v>0</v>
      </c>
      <c r="BF185" s="215">
        <f>IF(N185="snížená",J185,0)</f>
        <v>0</v>
      </c>
      <c r="BG185" s="215">
        <f>IF(N185="zákl. přenesená",J185,0)</f>
        <v>0</v>
      </c>
      <c r="BH185" s="215">
        <f>IF(N185="sníž. přenesená",J185,0)</f>
        <v>0</v>
      </c>
      <c r="BI185" s="215">
        <f>IF(N185="nulová",J185,0)</f>
        <v>0</v>
      </c>
      <c r="BJ185" s="25" t="s">
        <v>85</v>
      </c>
      <c r="BK185" s="215">
        <f>ROUND(I185*H185,2)</f>
        <v>0</v>
      </c>
      <c r="BL185" s="25" t="s">
        <v>190</v>
      </c>
      <c r="BM185" s="25" t="s">
        <v>2964</v>
      </c>
    </row>
    <row r="186" spans="2:51" s="13" customFormat="1" ht="13.5">
      <c r="B186" s="228"/>
      <c r="C186" s="229"/>
      <c r="D186" s="252" t="s">
        <v>192</v>
      </c>
      <c r="E186" s="297" t="s">
        <v>34</v>
      </c>
      <c r="F186" s="275" t="s">
        <v>2965</v>
      </c>
      <c r="G186" s="229"/>
      <c r="H186" s="276">
        <v>2.355</v>
      </c>
      <c r="I186" s="233"/>
      <c r="J186" s="229"/>
      <c r="K186" s="229"/>
      <c r="L186" s="234"/>
      <c r="M186" s="235"/>
      <c r="N186" s="236"/>
      <c r="O186" s="236"/>
      <c r="P186" s="236"/>
      <c r="Q186" s="236"/>
      <c r="R186" s="236"/>
      <c r="S186" s="236"/>
      <c r="T186" s="237"/>
      <c r="AT186" s="238" t="s">
        <v>192</v>
      </c>
      <c r="AU186" s="238" t="s">
        <v>89</v>
      </c>
      <c r="AV186" s="13" t="s">
        <v>89</v>
      </c>
      <c r="AW186" s="13" t="s">
        <v>41</v>
      </c>
      <c r="AX186" s="13" t="s">
        <v>78</v>
      </c>
      <c r="AY186" s="238" t="s">
        <v>183</v>
      </c>
    </row>
    <row r="187" spans="2:65" s="1" customFormat="1" ht="25.5" customHeight="1">
      <c r="B187" s="43"/>
      <c r="C187" s="204" t="s">
        <v>349</v>
      </c>
      <c r="D187" s="204" t="s">
        <v>185</v>
      </c>
      <c r="E187" s="205" t="s">
        <v>2966</v>
      </c>
      <c r="F187" s="206" t="s">
        <v>2967</v>
      </c>
      <c r="G187" s="207" t="s">
        <v>291</v>
      </c>
      <c r="H187" s="208">
        <v>0.196</v>
      </c>
      <c r="I187" s="209"/>
      <c r="J187" s="210">
        <f>ROUND(I187*H187,2)</f>
        <v>0</v>
      </c>
      <c r="K187" s="206" t="s">
        <v>189</v>
      </c>
      <c r="L187" s="63"/>
      <c r="M187" s="211" t="s">
        <v>34</v>
      </c>
      <c r="N187" s="212" t="s">
        <v>49</v>
      </c>
      <c r="O187" s="44"/>
      <c r="P187" s="213">
        <f>O187*H187</f>
        <v>0</v>
      </c>
      <c r="Q187" s="213">
        <v>0.05313</v>
      </c>
      <c r="R187" s="213">
        <f>Q187*H187</f>
        <v>0.01041348</v>
      </c>
      <c r="S187" s="213">
        <v>0</v>
      </c>
      <c r="T187" s="214">
        <f>S187*H187</f>
        <v>0</v>
      </c>
      <c r="AR187" s="25" t="s">
        <v>190</v>
      </c>
      <c r="AT187" s="25" t="s">
        <v>185</v>
      </c>
      <c r="AU187" s="25" t="s">
        <v>89</v>
      </c>
      <c r="AY187" s="25" t="s">
        <v>183</v>
      </c>
      <c r="BE187" s="215">
        <f>IF(N187="základní",J187,0)</f>
        <v>0</v>
      </c>
      <c r="BF187" s="215">
        <f>IF(N187="snížená",J187,0)</f>
        <v>0</v>
      </c>
      <c r="BG187" s="215">
        <f>IF(N187="zákl. přenesená",J187,0)</f>
        <v>0</v>
      </c>
      <c r="BH187" s="215">
        <f>IF(N187="sníž. přenesená",J187,0)</f>
        <v>0</v>
      </c>
      <c r="BI187" s="215">
        <f>IF(N187="nulová",J187,0)</f>
        <v>0</v>
      </c>
      <c r="BJ187" s="25" t="s">
        <v>85</v>
      </c>
      <c r="BK187" s="215">
        <f>ROUND(I187*H187,2)</f>
        <v>0</v>
      </c>
      <c r="BL187" s="25" t="s">
        <v>190</v>
      </c>
      <c r="BM187" s="25" t="s">
        <v>2968</v>
      </c>
    </row>
    <row r="188" spans="2:51" s="13" customFormat="1" ht="13.5">
      <c r="B188" s="228"/>
      <c r="C188" s="229"/>
      <c r="D188" s="218" t="s">
        <v>192</v>
      </c>
      <c r="E188" s="230" t="s">
        <v>34</v>
      </c>
      <c r="F188" s="231" t="s">
        <v>2969</v>
      </c>
      <c r="G188" s="229"/>
      <c r="H188" s="232">
        <v>0.196</v>
      </c>
      <c r="I188" s="233"/>
      <c r="J188" s="229"/>
      <c r="K188" s="229"/>
      <c r="L188" s="234"/>
      <c r="M188" s="235"/>
      <c r="N188" s="236"/>
      <c r="O188" s="236"/>
      <c r="P188" s="236"/>
      <c r="Q188" s="236"/>
      <c r="R188" s="236"/>
      <c r="S188" s="236"/>
      <c r="T188" s="237"/>
      <c r="AT188" s="238" t="s">
        <v>192</v>
      </c>
      <c r="AU188" s="238" t="s">
        <v>89</v>
      </c>
      <c r="AV188" s="13" t="s">
        <v>89</v>
      </c>
      <c r="AW188" s="13" t="s">
        <v>41</v>
      </c>
      <c r="AX188" s="13" t="s">
        <v>78</v>
      </c>
      <c r="AY188" s="238" t="s">
        <v>183</v>
      </c>
    </row>
    <row r="189" spans="2:63" s="11" customFormat="1" ht="29.85" customHeight="1">
      <c r="B189" s="187"/>
      <c r="C189" s="188"/>
      <c r="D189" s="201" t="s">
        <v>77</v>
      </c>
      <c r="E189" s="202" t="s">
        <v>234</v>
      </c>
      <c r="F189" s="202" t="s">
        <v>2970</v>
      </c>
      <c r="G189" s="188"/>
      <c r="H189" s="188"/>
      <c r="I189" s="191"/>
      <c r="J189" s="203">
        <f>BK189</f>
        <v>0</v>
      </c>
      <c r="K189" s="188"/>
      <c r="L189" s="193"/>
      <c r="M189" s="194"/>
      <c r="N189" s="195"/>
      <c r="O189" s="195"/>
      <c r="P189" s="196">
        <f>SUM(P190:P223)</f>
        <v>0</v>
      </c>
      <c r="Q189" s="195"/>
      <c r="R189" s="196">
        <f>SUM(R190:R223)</f>
        <v>13.407649999999999</v>
      </c>
      <c r="S189" s="195"/>
      <c r="T189" s="197">
        <f>SUM(T190:T223)</f>
        <v>0.2</v>
      </c>
      <c r="AR189" s="198" t="s">
        <v>85</v>
      </c>
      <c r="AT189" s="199" t="s">
        <v>77</v>
      </c>
      <c r="AU189" s="199" t="s">
        <v>85</v>
      </c>
      <c r="AY189" s="198" t="s">
        <v>183</v>
      </c>
      <c r="BK189" s="200">
        <f>SUM(BK190:BK223)</f>
        <v>0</v>
      </c>
    </row>
    <row r="190" spans="2:65" s="1" customFormat="1" ht="25.5" customHeight="1">
      <c r="B190" s="43"/>
      <c r="C190" s="204" t="s">
        <v>359</v>
      </c>
      <c r="D190" s="204" t="s">
        <v>185</v>
      </c>
      <c r="E190" s="205" t="s">
        <v>2971</v>
      </c>
      <c r="F190" s="206" t="s">
        <v>2972</v>
      </c>
      <c r="G190" s="207" t="s">
        <v>344</v>
      </c>
      <c r="H190" s="208">
        <v>6</v>
      </c>
      <c r="I190" s="209"/>
      <c r="J190" s="210">
        <f>ROUND(I190*H190,2)</f>
        <v>0</v>
      </c>
      <c r="K190" s="206" t="s">
        <v>34</v>
      </c>
      <c r="L190" s="63"/>
      <c r="M190" s="211" t="s">
        <v>34</v>
      </c>
      <c r="N190" s="212" t="s">
        <v>49</v>
      </c>
      <c r="O190" s="44"/>
      <c r="P190" s="213">
        <f>O190*H190</f>
        <v>0</v>
      </c>
      <c r="Q190" s="213">
        <v>0.00012</v>
      </c>
      <c r="R190" s="213">
        <f>Q190*H190</f>
        <v>0.00072</v>
      </c>
      <c r="S190" s="213">
        <v>0</v>
      </c>
      <c r="T190" s="214">
        <f>S190*H190</f>
        <v>0</v>
      </c>
      <c r="AR190" s="25" t="s">
        <v>190</v>
      </c>
      <c r="AT190" s="25" t="s">
        <v>185</v>
      </c>
      <c r="AU190" s="25" t="s">
        <v>89</v>
      </c>
      <c r="AY190" s="25" t="s">
        <v>183</v>
      </c>
      <c r="BE190" s="215">
        <f>IF(N190="základní",J190,0)</f>
        <v>0</v>
      </c>
      <c r="BF190" s="215">
        <f>IF(N190="snížená",J190,0)</f>
        <v>0</v>
      </c>
      <c r="BG190" s="215">
        <f>IF(N190="zákl. přenesená",J190,0)</f>
        <v>0</v>
      </c>
      <c r="BH190" s="215">
        <f>IF(N190="sníž. přenesená",J190,0)</f>
        <v>0</v>
      </c>
      <c r="BI190" s="215">
        <f>IF(N190="nulová",J190,0)</f>
        <v>0</v>
      </c>
      <c r="BJ190" s="25" t="s">
        <v>85</v>
      </c>
      <c r="BK190" s="215">
        <f>ROUND(I190*H190,2)</f>
        <v>0</v>
      </c>
      <c r="BL190" s="25" t="s">
        <v>190</v>
      </c>
      <c r="BM190" s="25" t="s">
        <v>2973</v>
      </c>
    </row>
    <row r="191" spans="2:65" s="1" customFormat="1" ht="25.5" customHeight="1">
      <c r="B191" s="43"/>
      <c r="C191" s="204" t="s">
        <v>372</v>
      </c>
      <c r="D191" s="204" t="s">
        <v>185</v>
      </c>
      <c r="E191" s="205" t="s">
        <v>2974</v>
      </c>
      <c r="F191" s="206" t="s">
        <v>2975</v>
      </c>
      <c r="G191" s="207" t="s">
        <v>465</v>
      </c>
      <c r="H191" s="208">
        <v>6</v>
      </c>
      <c r="I191" s="209"/>
      <c r="J191" s="210">
        <f>ROUND(I191*H191,2)</f>
        <v>0</v>
      </c>
      <c r="K191" s="206" t="s">
        <v>189</v>
      </c>
      <c r="L191" s="63"/>
      <c r="M191" s="211" t="s">
        <v>34</v>
      </c>
      <c r="N191" s="212" t="s">
        <v>49</v>
      </c>
      <c r="O191" s="44"/>
      <c r="P191" s="213">
        <f>O191*H191</f>
        <v>0</v>
      </c>
      <c r="Q191" s="213">
        <v>0.00178</v>
      </c>
      <c r="R191" s="213">
        <f>Q191*H191</f>
        <v>0.010679999999999999</v>
      </c>
      <c r="S191" s="213">
        <v>0</v>
      </c>
      <c r="T191" s="214">
        <f>S191*H191</f>
        <v>0</v>
      </c>
      <c r="AR191" s="25" t="s">
        <v>190</v>
      </c>
      <c r="AT191" s="25" t="s">
        <v>185</v>
      </c>
      <c r="AU191" s="25" t="s">
        <v>89</v>
      </c>
      <c r="AY191" s="25" t="s">
        <v>183</v>
      </c>
      <c r="BE191" s="215">
        <f>IF(N191="základní",J191,0)</f>
        <v>0</v>
      </c>
      <c r="BF191" s="215">
        <f>IF(N191="snížená",J191,0)</f>
        <v>0</v>
      </c>
      <c r="BG191" s="215">
        <f>IF(N191="zákl. přenesená",J191,0)</f>
        <v>0</v>
      </c>
      <c r="BH191" s="215">
        <f>IF(N191="sníž. přenesená",J191,0)</f>
        <v>0</v>
      </c>
      <c r="BI191" s="215">
        <f>IF(N191="nulová",J191,0)</f>
        <v>0</v>
      </c>
      <c r="BJ191" s="25" t="s">
        <v>85</v>
      </c>
      <c r="BK191" s="215">
        <f>ROUND(I191*H191,2)</f>
        <v>0</v>
      </c>
      <c r="BL191" s="25" t="s">
        <v>190</v>
      </c>
      <c r="BM191" s="25" t="s">
        <v>2976</v>
      </c>
    </row>
    <row r="192" spans="2:51" s="13" customFormat="1" ht="13.5">
      <c r="B192" s="228"/>
      <c r="C192" s="229"/>
      <c r="D192" s="252" t="s">
        <v>192</v>
      </c>
      <c r="E192" s="297" t="s">
        <v>34</v>
      </c>
      <c r="F192" s="275" t="s">
        <v>2977</v>
      </c>
      <c r="G192" s="229"/>
      <c r="H192" s="276">
        <v>6</v>
      </c>
      <c r="I192" s="233"/>
      <c r="J192" s="229"/>
      <c r="K192" s="229"/>
      <c r="L192" s="234"/>
      <c r="M192" s="235"/>
      <c r="N192" s="236"/>
      <c r="O192" s="236"/>
      <c r="P192" s="236"/>
      <c r="Q192" s="236"/>
      <c r="R192" s="236"/>
      <c r="S192" s="236"/>
      <c r="T192" s="237"/>
      <c r="AT192" s="238" t="s">
        <v>192</v>
      </c>
      <c r="AU192" s="238" t="s">
        <v>89</v>
      </c>
      <c r="AV192" s="13" t="s">
        <v>89</v>
      </c>
      <c r="AW192" s="13" t="s">
        <v>41</v>
      </c>
      <c r="AX192" s="13" t="s">
        <v>78</v>
      </c>
      <c r="AY192" s="238" t="s">
        <v>183</v>
      </c>
    </row>
    <row r="193" spans="2:65" s="1" customFormat="1" ht="25.5" customHeight="1">
      <c r="B193" s="43"/>
      <c r="C193" s="204" t="s">
        <v>376</v>
      </c>
      <c r="D193" s="204" t="s">
        <v>185</v>
      </c>
      <c r="E193" s="205" t="s">
        <v>2978</v>
      </c>
      <c r="F193" s="206" t="s">
        <v>2979</v>
      </c>
      <c r="G193" s="207" t="s">
        <v>465</v>
      </c>
      <c r="H193" s="208">
        <v>6</v>
      </c>
      <c r="I193" s="209"/>
      <c r="J193" s="210">
        <f>ROUND(I193*H193,2)</f>
        <v>0</v>
      </c>
      <c r="K193" s="206" t="s">
        <v>189</v>
      </c>
      <c r="L193" s="63"/>
      <c r="M193" s="211" t="s">
        <v>34</v>
      </c>
      <c r="N193" s="212" t="s">
        <v>49</v>
      </c>
      <c r="O193" s="44"/>
      <c r="P193" s="213">
        <f>O193*H193</f>
        <v>0</v>
      </c>
      <c r="Q193" s="213">
        <v>0.00274</v>
      </c>
      <c r="R193" s="213">
        <f>Q193*H193</f>
        <v>0.01644</v>
      </c>
      <c r="S193" s="213">
        <v>0</v>
      </c>
      <c r="T193" s="214">
        <f>S193*H193</f>
        <v>0</v>
      </c>
      <c r="AR193" s="25" t="s">
        <v>190</v>
      </c>
      <c r="AT193" s="25" t="s">
        <v>185</v>
      </c>
      <c r="AU193" s="25" t="s">
        <v>89</v>
      </c>
      <c r="AY193" s="25" t="s">
        <v>183</v>
      </c>
      <c r="BE193" s="215">
        <f>IF(N193="základní",J193,0)</f>
        <v>0</v>
      </c>
      <c r="BF193" s="215">
        <f>IF(N193="snížená",J193,0)</f>
        <v>0</v>
      </c>
      <c r="BG193" s="215">
        <f>IF(N193="zákl. přenesená",J193,0)</f>
        <v>0</v>
      </c>
      <c r="BH193" s="215">
        <f>IF(N193="sníž. přenesená",J193,0)</f>
        <v>0</v>
      </c>
      <c r="BI193" s="215">
        <f>IF(N193="nulová",J193,0)</f>
        <v>0</v>
      </c>
      <c r="BJ193" s="25" t="s">
        <v>85</v>
      </c>
      <c r="BK193" s="215">
        <f>ROUND(I193*H193,2)</f>
        <v>0</v>
      </c>
      <c r="BL193" s="25" t="s">
        <v>190</v>
      </c>
      <c r="BM193" s="25" t="s">
        <v>2980</v>
      </c>
    </row>
    <row r="194" spans="2:51" s="13" customFormat="1" ht="13.5">
      <c r="B194" s="228"/>
      <c r="C194" s="229"/>
      <c r="D194" s="218" t="s">
        <v>192</v>
      </c>
      <c r="E194" s="230" t="s">
        <v>34</v>
      </c>
      <c r="F194" s="231" t="s">
        <v>2981</v>
      </c>
      <c r="G194" s="229"/>
      <c r="H194" s="232">
        <v>5</v>
      </c>
      <c r="I194" s="233"/>
      <c r="J194" s="229"/>
      <c r="K194" s="229"/>
      <c r="L194" s="234"/>
      <c r="M194" s="235"/>
      <c r="N194" s="236"/>
      <c r="O194" s="236"/>
      <c r="P194" s="236"/>
      <c r="Q194" s="236"/>
      <c r="R194" s="236"/>
      <c r="S194" s="236"/>
      <c r="T194" s="237"/>
      <c r="AT194" s="238" t="s">
        <v>192</v>
      </c>
      <c r="AU194" s="238" t="s">
        <v>89</v>
      </c>
      <c r="AV194" s="13" t="s">
        <v>89</v>
      </c>
      <c r="AW194" s="13" t="s">
        <v>41</v>
      </c>
      <c r="AX194" s="13" t="s">
        <v>78</v>
      </c>
      <c r="AY194" s="238" t="s">
        <v>183</v>
      </c>
    </row>
    <row r="195" spans="2:51" s="13" customFormat="1" ht="13.5">
      <c r="B195" s="228"/>
      <c r="C195" s="229"/>
      <c r="D195" s="252" t="s">
        <v>192</v>
      </c>
      <c r="E195" s="297" t="s">
        <v>34</v>
      </c>
      <c r="F195" s="275" t="s">
        <v>2982</v>
      </c>
      <c r="G195" s="229"/>
      <c r="H195" s="276">
        <v>1</v>
      </c>
      <c r="I195" s="233"/>
      <c r="J195" s="229"/>
      <c r="K195" s="229"/>
      <c r="L195" s="234"/>
      <c r="M195" s="235"/>
      <c r="N195" s="236"/>
      <c r="O195" s="236"/>
      <c r="P195" s="236"/>
      <c r="Q195" s="236"/>
      <c r="R195" s="236"/>
      <c r="S195" s="236"/>
      <c r="T195" s="237"/>
      <c r="AT195" s="238" t="s">
        <v>192</v>
      </c>
      <c r="AU195" s="238" t="s">
        <v>89</v>
      </c>
      <c r="AV195" s="13" t="s">
        <v>89</v>
      </c>
      <c r="AW195" s="13" t="s">
        <v>41</v>
      </c>
      <c r="AX195" s="13" t="s">
        <v>78</v>
      </c>
      <c r="AY195" s="238" t="s">
        <v>183</v>
      </c>
    </row>
    <row r="196" spans="2:65" s="1" customFormat="1" ht="25.5" customHeight="1">
      <c r="B196" s="43"/>
      <c r="C196" s="204" t="s">
        <v>380</v>
      </c>
      <c r="D196" s="204" t="s">
        <v>185</v>
      </c>
      <c r="E196" s="205" t="s">
        <v>2983</v>
      </c>
      <c r="F196" s="206" t="s">
        <v>2984</v>
      </c>
      <c r="G196" s="207" t="s">
        <v>465</v>
      </c>
      <c r="H196" s="208">
        <v>14.5</v>
      </c>
      <c r="I196" s="209"/>
      <c r="J196" s="210">
        <f>ROUND(I196*H196,2)</f>
        <v>0</v>
      </c>
      <c r="K196" s="206" t="s">
        <v>189</v>
      </c>
      <c r="L196" s="63"/>
      <c r="M196" s="211" t="s">
        <v>34</v>
      </c>
      <c r="N196" s="212" t="s">
        <v>49</v>
      </c>
      <c r="O196" s="44"/>
      <c r="P196" s="213">
        <f>O196*H196</f>
        <v>0</v>
      </c>
      <c r="Q196" s="213">
        <v>0.00428</v>
      </c>
      <c r="R196" s="213">
        <f>Q196*H196</f>
        <v>0.06206</v>
      </c>
      <c r="S196" s="213">
        <v>0</v>
      </c>
      <c r="T196" s="214">
        <f>S196*H196</f>
        <v>0</v>
      </c>
      <c r="AR196" s="25" t="s">
        <v>190</v>
      </c>
      <c r="AT196" s="25" t="s">
        <v>185</v>
      </c>
      <c r="AU196" s="25" t="s">
        <v>89</v>
      </c>
      <c r="AY196" s="25" t="s">
        <v>183</v>
      </c>
      <c r="BE196" s="215">
        <f>IF(N196="základní",J196,0)</f>
        <v>0</v>
      </c>
      <c r="BF196" s="215">
        <f>IF(N196="snížená",J196,0)</f>
        <v>0</v>
      </c>
      <c r="BG196" s="215">
        <f>IF(N196="zákl. přenesená",J196,0)</f>
        <v>0</v>
      </c>
      <c r="BH196" s="215">
        <f>IF(N196="sníž. přenesená",J196,0)</f>
        <v>0</v>
      </c>
      <c r="BI196" s="215">
        <f>IF(N196="nulová",J196,0)</f>
        <v>0</v>
      </c>
      <c r="BJ196" s="25" t="s">
        <v>85</v>
      </c>
      <c r="BK196" s="215">
        <f>ROUND(I196*H196,2)</f>
        <v>0</v>
      </c>
      <c r="BL196" s="25" t="s">
        <v>190</v>
      </c>
      <c r="BM196" s="25" t="s">
        <v>2985</v>
      </c>
    </row>
    <row r="197" spans="2:51" s="13" customFormat="1" ht="13.5">
      <c r="B197" s="228"/>
      <c r="C197" s="229"/>
      <c r="D197" s="252" t="s">
        <v>192</v>
      </c>
      <c r="E197" s="297" t="s">
        <v>34</v>
      </c>
      <c r="F197" s="275" t="s">
        <v>2986</v>
      </c>
      <c r="G197" s="229"/>
      <c r="H197" s="276">
        <v>14.5</v>
      </c>
      <c r="I197" s="233"/>
      <c r="J197" s="229"/>
      <c r="K197" s="229"/>
      <c r="L197" s="234"/>
      <c r="M197" s="235"/>
      <c r="N197" s="236"/>
      <c r="O197" s="236"/>
      <c r="P197" s="236"/>
      <c r="Q197" s="236"/>
      <c r="R197" s="236"/>
      <c r="S197" s="236"/>
      <c r="T197" s="237"/>
      <c r="AT197" s="238" t="s">
        <v>192</v>
      </c>
      <c r="AU197" s="238" t="s">
        <v>89</v>
      </c>
      <c r="AV197" s="13" t="s">
        <v>89</v>
      </c>
      <c r="AW197" s="13" t="s">
        <v>41</v>
      </c>
      <c r="AX197" s="13" t="s">
        <v>78</v>
      </c>
      <c r="AY197" s="238" t="s">
        <v>183</v>
      </c>
    </row>
    <row r="198" spans="2:65" s="1" customFormat="1" ht="25.5" customHeight="1">
      <c r="B198" s="43"/>
      <c r="C198" s="204" t="s">
        <v>384</v>
      </c>
      <c r="D198" s="204" t="s">
        <v>185</v>
      </c>
      <c r="E198" s="205" t="s">
        <v>2987</v>
      </c>
      <c r="F198" s="206" t="s">
        <v>2988</v>
      </c>
      <c r="G198" s="207" t="s">
        <v>344</v>
      </c>
      <c r="H198" s="208">
        <v>4</v>
      </c>
      <c r="I198" s="209"/>
      <c r="J198" s="210">
        <f aca="true" t="shared" si="0" ref="J198:J216">ROUND(I198*H198,2)</f>
        <v>0</v>
      </c>
      <c r="K198" s="206" t="s">
        <v>189</v>
      </c>
      <c r="L198" s="63"/>
      <c r="M198" s="211" t="s">
        <v>34</v>
      </c>
      <c r="N198" s="212" t="s">
        <v>49</v>
      </c>
      <c r="O198" s="44"/>
      <c r="P198" s="213">
        <f aca="true" t="shared" si="1" ref="P198:P216">O198*H198</f>
        <v>0</v>
      </c>
      <c r="Q198" s="213">
        <v>0</v>
      </c>
      <c r="R198" s="213">
        <f aca="true" t="shared" si="2" ref="R198:R216">Q198*H198</f>
        <v>0</v>
      </c>
      <c r="S198" s="213">
        <v>0</v>
      </c>
      <c r="T198" s="214">
        <f aca="true" t="shared" si="3" ref="T198:T216">S198*H198</f>
        <v>0</v>
      </c>
      <c r="AR198" s="25" t="s">
        <v>190</v>
      </c>
      <c r="AT198" s="25" t="s">
        <v>185</v>
      </c>
      <c r="AU198" s="25" t="s">
        <v>89</v>
      </c>
      <c r="AY198" s="25" t="s">
        <v>183</v>
      </c>
      <c r="BE198" s="215">
        <f aca="true" t="shared" si="4" ref="BE198:BE216">IF(N198="základní",J198,0)</f>
        <v>0</v>
      </c>
      <c r="BF198" s="215">
        <f aca="true" t="shared" si="5" ref="BF198:BF216">IF(N198="snížená",J198,0)</f>
        <v>0</v>
      </c>
      <c r="BG198" s="215">
        <f aca="true" t="shared" si="6" ref="BG198:BG216">IF(N198="zákl. přenesená",J198,0)</f>
        <v>0</v>
      </c>
      <c r="BH198" s="215">
        <f aca="true" t="shared" si="7" ref="BH198:BH216">IF(N198="sníž. přenesená",J198,0)</f>
        <v>0</v>
      </c>
      <c r="BI198" s="215">
        <f aca="true" t="shared" si="8" ref="BI198:BI216">IF(N198="nulová",J198,0)</f>
        <v>0</v>
      </c>
      <c r="BJ198" s="25" t="s">
        <v>85</v>
      </c>
      <c r="BK198" s="215">
        <f aca="true" t="shared" si="9" ref="BK198:BK216">ROUND(I198*H198,2)</f>
        <v>0</v>
      </c>
      <c r="BL198" s="25" t="s">
        <v>190</v>
      </c>
      <c r="BM198" s="25" t="s">
        <v>2989</v>
      </c>
    </row>
    <row r="199" spans="2:65" s="1" customFormat="1" ht="16.5" customHeight="1">
      <c r="B199" s="43"/>
      <c r="C199" s="265" t="s">
        <v>388</v>
      </c>
      <c r="D199" s="265" t="s">
        <v>418</v>
      </c>
      <c r="E199" s="266" t="s">
        <v>2990</v>
      </c>
      <c r="F199" s="267" t="s">
        <v>2991</v>
      </c>
      <c r="G199" s="268" t="s">
        <v>344</v>
      </c>
      <c r="H199" s="269">
        <v>4</v>
      </c>
      <c r="I199" s="270"/>
      <c r="J199" s="271">
        <f t="shared" si="0"/>
        <v>0</v>
      </c>
      <c r="K199" s="267" t="s">
        <v>189</v>
      </c>
      <c r="L199" s="272"/>
      <c r="M199" s="273" t="s">
        <v>34</v>
      </c>
      <c r="N199" s="274" t="s">
        <v>49</v>
      </c>
      <c r="O199" s="44"/>
      <c r="P199" s="213">
        <f t="shared" si="1"/>
        <v>0</v>
      </c>
      <c r="Q199" s="213">
        <v>0.00035</v>
      </c>
      <c r="R199" s="213">
        <f t="shared" si="2"/>
        <v>0.0014</v>
      </c>
      <c r="S199" s="213">
        <v>0</v>
      </c>
      <c r="T199" s="214">
        <f t="shared" si="3"/>
        <v>0</v>
      </c>
      <c r="AR199" s="25" t="s">
        <v>234</v>
      </c>
      <c r="AT199" s="25" t="s">
        <v>418</v>
      </c>
      <c r="AU199" s="25" t="s">
        <v>89</v>
      </c>
      <c r="AY199" s="25" t="s">
        <v>183</v>
      </c>
      <c r="BE199" s="215">
        <f t="shared" si="4"/>
        <v>0</v>
      </c>
      <c r="BF199" s="215">
        <f t="shared" si="5"/>
        <v>0</v>
      </c>
      <c r="BG199" s="215">
        <f t="shared" si="6"/>
        <v>0</v>
      </c>
      <c r="BH199" s="215">
        <f t="shared" si="7"/>
        <v>0</v>
      </c>
      <c r="BI199" s="215">
        <f t="shared" si="8"/>
        <v>0</v>
      </c>
      <c r="BJ199" s="25" t="s">
        <v>85</v>
      </c>
      <c r="BK199" s="215">
        <f t="shared" si="9"/>
        <v>0</v>
      </c>
      <c r="BL199" s="25" t="s">
        <v>190</v>
      </c>
      <c r="BM199" s="25" t="s">
        <v>2992</v>
      </c>
    </row>
    <row r="200" spans="2:65" s="1" customFormat="1" ht="38.25" customHeight="1">
      <c r="B200" s="43"/>
      <c r="C200" s="204" t="s">
        <v>393</v>
      </c>
      <c r="D200" s="204" t="s">
        <v>185</v>
      </c>
      <c r="E200" s="205" t="s">
        <v>2993</v>
      </c>
      <c r="F200" s="206" t="s">
        <v>2994</v>
      </c>
      <c r="G200" s="207" t="s">
        <v>344</v>
      </c>
      <c r="H200" s="208">
        <v>1</v>
      </c>
      <c r="I200" s="209"/>
      <c r="J200" s="210">
        <f t="shared" si="0"/>
        <v>0</v>
      </c>
      <c r="K200" s="206" t="s">
        <v>2909</v>
      </c>
      <c r="L200" s="63"/>
      <c r="M200" s="211" t="s">
        <v>34</v>
      </c>
      <c r="N200" s="212" t="s">
        <v>49</v>
      </c>
      <c r="O200" s="44"/>
      <c r="P200" s="213">
        <f t="shared" si="1"/>
        <v>0</v>
      </c>
      <c r="Q200" s="213">
        <v>0</v>
      </c>
      <c r="R200" s="213">
        <f t="shared" si="2"/>
        <v>0</v>
      </c>
      <c r="S200" s="213">
        <v>0</v>
      </c>
      <c r="T200" s="214">
        <f t="shared" si="3"/>
        <v>0</v>
      </c>
      <c r="AR200" s="25" t="s">
        <v>190</v>
      </c>
      <c r="AT200" s="25" t="s">
        <v>185</v>
      </c>
      <c r="AU200" s="25" t="s">
        <v>89</v>
      </c>
      <c r="AY200" s="25" t="s">
        <v>183</v>
      </c>
      <c r="BE200" s="215">
        <f t="shared" si="4"/>
        <v>0</v>
      </c>
      <c r="BF200" s="215">
        <f t="shared" si="5"/>
        <v>0</v>
      </c>
      <c r="BG200" s="215">
        <f t="shared" si="6"/>
        <v>0</v>
      </c>
      <c r="BH200" s="215">
        <f t="shared" si="7"/>
        <v>0</v>
      </c>
      <c r="BI200" s="215">
        <f t="shared" si="8"/>
        <v>0</v>
      </c>
      <c r="BJ200" s="25" t="s">
        <v>85</v>
      </c>
      <c r="BK200" s="215">
        <f t="shared" si="9"/>
        <v>0</v>
      </c>
      <c r="BL200" s="25" t="s">
        <v>190</v>
      </c>
      <c r="BM200" s="25" t="s">
        <v>2995</v>
      </c>
    </row>
    <row r="201" spans="2:65" s="1" customFormat="1" ht="25.5" customHeight="1">
      <c r="B201" s="43"/>
      <c r="C201" s="265" t="s">
        <v>398</v>
      </c>
      <c r="D201" s="265" t="s">
        <v>418</v>
      </c>
      <c r="E201" s="266" t="s">
        <v>2996</v>
      </c>
      <c r="F201" s="267" t="s">
        <v>2997</v>
      </c>
      <c r="G201" s="268" t="s">
        <v>344</v>
      </c>
      <c r="H201" s="269">
        <v>1</v>
      </c>
      <c r="I201" s="270"/>
      <c r="J201" s="271">
        <f t="shared" si="0"/>
        <v>0</v>
      </c>
      <c r="K201" s="267" t="s">
        <v>2909</v>
      </c>
      <c r="L201" s="272"/>
      <c r="M201" s="273" t="s">
        <v>34</v>
      </c>
      <c r="N201" s="274" t="s">
        <v>49</v>
      </c>
      <c r="O201" s="44"/>
      <c r="P201" s="213">
        <f t="shared" si="1"/>
        <v>0</v>
      </c>
      <c r="Q201" s="213">
        <v>0.00064</v>
      </c>
      <c r="R201" s="213">
        <f t="shared" si="2"/>
        <v>0.00064</v>
      </c>
      <c r="S201" s="213">
        <v>0</v>
      </c>
      <c r="T201" s="214">
        <f t="shared" si="3"/>
        <v>0</v>
      </c>
      <c r="AR201" s="25" t="s">
        <v>234</v>
      </c>
      <c r="AT201" s="25" t="s">
        <v>418</v>
      </c>
      <c r="AU201" s="25" t="s">
        <v>89</v>
      </c>
      <c r="AY201" s="25" t="s">
        <v>183</v>
      </c>
      <c r="BE201" s="215">
        <f t="shared" si="4"/>
        <v>0</v>
      </c>
      <c r="BF201" s="215">
        <f t="shared" si="5"/>
        <v>0</v>
      </c>
      <c r="BG201" s="215">
        <f t="shared" si="6"/>
        <v>0</v>
      </c>
      <c r="BH201" s="215">
        <f t="shared" si="7"/>
        <v>0</v>
      </c>
      <c r="BI201" s="215">
        <f t="shared" si="8"/>
        <v>0</v>
      </c>
      <c r="BJ201" s="25" t="s">
        <v>85</v>
      </c>
      <c r="BK201" s="215">
        <f t="shared" si="9"/>
        <v>0</v>
      </c>
      <c r="BL201" s="25" t="s">
        <v>190</v>
      </c>
      <c r="BM201" s="25" t="s">
        <v>2998</v>
      </c>
    </row>
    <row r="202" spans="2:65" s="1" customFormat="1" ht="25.5" customHeight="1">
      <c r="B202" s="43"/>
      <c r="C202" s="204" t="s">
        <v>403</v>
      </c>
      <c r="D202" s="204" t="s">
        <v>185</v>
      </c>
      <c r="E202" s="205" t="s">
        <v>2999</v>
      </c>
      <c r="F202" s="206" t="s">
        <v>3000</v>
      </c>
      <c r="G202" s="207" t="s">
        <v>344</v>
      </c>
      <c r="H202" s="208">
        <v>1</v>
      </c>
      <c r="I202" s="209"/>
      <c r="J202" s="210">
        <f t="shared" si="0"/>
        <v>0</v>
      </c>
      <c r="K202" s="206" t="s">
        <v>189</v>
      </c>
      <c r="L202" s="63"/>
      <c r="M202" s="211" t="s">
        <v>34</v>
      </c>
      <c r="N202" s="212" t="s">
        <v>49</v>
      </c>
      <c r="O202" s="44"/>
      <c r="P202" s="213">
        <f t="shared" si="1"/>
        <v>0</v>
      </c>
      <c r="Q202" s="213">
        <v>1E-05</v>
      </c>
      <c r="R202" s="213">
        <f t="shared" si="2"/>
        <v>1E-05</v>
      </c>
      <c r="S202" s="213">
        <v>0</v>
      </c>
      <c r="T202" s="214">
        <f t="shared" si="3"/>
        <v>0</v>
      </c>
      <c r="AR202" s="25" t="s">
        <v>190</v>
      </c>
      <c r="AT202" s="25" t="s">
        <v>185</v>
      </c>
      <c r="AU202" s="25" t="s">
        <v>89</v>
      </c>
      <c r="AY202" s="25" t="s">
        <v>183</v>
      </c>
      <c r="BE202" s="215">
        <f t="shared" si="4"/>
        <v>0</v>
      </c>
      <c r="BF202" s="215">
        <f t="shared" si="5"/>
        <v>0</v>
      </c>
      <c r="BG202" s="215">
        <f t="shared" si="6"/>
        <v>0</v>
      </c>
      <c r="BH202" s="215">
        <f t="shared" si="7"/>
        <v>0</v>
      </c>
      <c r="BI202" s="215">
        <f t="shared" si="8"/>
        <v>0</v>
      </c>
      <c r="BJ202" s="25" t="s">
        <v>85</v>
      </c>
      <c r="BK202" s="215">
        <f t="shared" si="9"/>
        <v>0</v>
      </c>
      <c r="BL202" s="25" t="s">
        <v>190</v>
      </c>
      <c r="BM202" s="25" t="s">
        <v>3001</v>
      </c>
    </row>
    <row r="203" spans="2:65" s="1" customFormat="1" ht="16.5" customHeight="1">
      <c r="B203" s="43"/>
      <c r="C203" s="265" t="s">
        <v>407</v>
      </c>
      <c r="D203" s="265" t="s">
        <v>418</v>
      </c>
      <c r="E203" s="266" t="s">
        <v>3002</v>
      </c>
      <c r="F203" s="267" t="s">
        <v>3003</v>
      </c>
      <c r="G203" s="268" t="s">
        <v>344</v>
      </c>
      <c r="H203" s="269">
        <v>1</v>
      </c>
      <c r="I203" s="270"/>
      <c r="J203" s="271">
        <f t="shared" si="0"/>
        <v>0</v>
      </c>
      <c r="K203" s="267" t="s">
        <v>189</v>
      </c>
      <c r="L203" s="272"/>
      <c r="M203" s="273" t="s">
        <v>34</v>
      </c>
      <c r="N203" s="274" t="s">
        <v>49</v>
      </c>
      <c r="O203" s="44"/>
      <c r="P203" s="213">
        <f t="shared" si="1"/>
        <v>0</v>
      </c>
      <c r="Q203" s="213">
        <v>0.00121</v>
      </c>
      <c r="R203" s="213">
        <f t="shared" si="2"/>
        <v>0.00121</v>
      </c>
      <c r="S203" s="213">
        <v>0</v>
      </c>
      <c r="T203" s="214">
        <f t="shared" si="3"/>
        <v>0</v>
      </c>
      <c r="AR203" s="25" t="s">
        <v>234</v>
      </c>
      <c r="AT203" s="25" t="s">
        <v>418</v>
      </c>
      <c r="AU203" s="25" t="s">
        <v>89</v>
      </c>
      <c r="AY203" s="25" t="s">
        <v>183</v>
      </c>
      <c r="BE203" s="215">
        <f t="shared" si="4"/>
        <v>0</v>
      </c>
      <c r="BF203" s="215">
        <f t="shared" si="5"/>
        <v>0</v>
      </c>
      <c r="BG203" s="215">
        <f t="shared" si="6"/>
        <v>0</v>
      </c>
      <c r="BH203" s="215">
        <f t="shared" si="7"/>
        <v>0</v>
      </c>
      <c r="BI203" s="215">
        <f t="shared" si="8"/>
        <v>0</v>
      </c>
      <c r="BJ203" s="25" t="s">
        <v>85</v>
      </c>
      <c r="BK203" s="215">
        <f t="shared" si="9"/>
        <v>0</v>
      </c>
      <c r="BL203" s="25" t="s">
        <v>190</v>
      </c>
      <c r="BM203" s="25" t="s">
        <v>3004</v>
      </c>
    </row>
    <row r="204" spans="2:65" s="1" customFormat="1" ht="25.5" customHeight="1">
      <c r="B204" s="43"/>
      <c r="C204" s="204" t="s">
        <v>411</v>
      </c>
      <c r="D204" s="204" t="s">
        <v>185</v>
      </c>
      <c r="E204" s="205" t="s">
        <v>3005</v>
      </c>
      <c r="F204" s="206" t="s">
        <v>3006</v>
      </c>
      <c r="G204" s="207" t="s">
        <v>344</v>
      </c>
      <c r="H204" s="208">
        <v>1</v>
      </c>
      <c r="I204" s="209"/>
      <c r="J204" s="210">
        <f t="shared" si="0"/>
        <v>0</v>
      </c>
      <c r="K204" s="206" t="s">
        <v>34</v>
      </c>
      <c r="L204" s="63"/>
      <c r="M204" s="211" t="s">
        <v>34</v>
      </c>
      <c r="N204" s="212" t="s">
        <v>49</v>
      </c>
      <c r="O204" s="44"/>
      <c r="P204" s="213">
        <f t="shared" si="1"/>
        <v>0</v>
      </c>
      <c r="Q204" s="213">
        <v>0.00072</v>
      </c>
      <c r="R204" s="213">
        <f t="shared" si="2"/>
        <v>0.00072</v>
      </c>
      <c r="S204" s="213">
        <v>0</v>
      </c>
      <c r="T204" s="214">
        <f t="shared" si="3"/>
        <v>0</v>
      </c>
      <c r="AR204" s="25" t="s">
        <v>190</v>
      </c>
      <c r="AT204" s="25" t="s">
        <v>185</v>
      </c>
      <c r="AU204" s="25" t="s">
        <v>89</v>
      </c>
      <c r="AY204" s="25" t="s">
        <v>183</v>
      </c>
      <c r="BE204" s="215">
        <f t="shared" si="4"/>
        <v>0</v>
      </c>
      <c r="BF204" s="215">
        <f t="shared" si="5"/>
        <v>0</v>
      </c>
      <c r="BG204" s="215">
        <f t="shared" si="6"/>
        <v>0</v>
      </c>
      <c r="BH204" s="215">
        <f t="shared" si="7"/>
        <v>0</v>
      </c>
      <c r="BI204" s="215">
        <f t="shared" si="8"/>
        <v>0</v>
      </c>
      <c r="BJ204" s="25" t="s">
        <v>85</v>
      </c>
      <c r="BK204" s="215">
        <f t="shared" si="9"/>
        <v>0</v>
      </c>
      <c r="BL204" s="25" t="s">
        <v>190</v>
      </c>
      <c r="BM204" s="25" t="s">
        <v>3007</v>
      </c>
    </row>
    <row r="205" spans="2:65" s="1" customFormat="1" ht="16.5" customHeight="1">
      <c r="B205" s="43"/>
      <c r="C205" s="204" t="s">
        <v>417</v>
      </c>
      <c r="D205" s="204" t="s">
        <v>185</v>
      </c>
      <c r="E205" s="205" t="s">
        <v>3008</v>
      </c>
      <c r="F205" s="206" t="s">
        <v>3009</v>
      </c>
      <c r="G205" s="207" t="s">
        <v>465</v>
      </c>
      <c r="H205" s="208">
        <v>10</v>
      </c>
      <c r="I205" s="209"/>
      <c r="J205" s="210">
        <f t="shared" si="0"/>
        <v>0</v>
      </c>
      <c r="K205" s="206" t="s">
        <v>189</v>
      </c>
      <c r="L205" s="63"/>
      <c r="M205" s="211" t="s">
        <v>34</v>
      </c>
      <c r="N205" s="212" t="s">
        <v>49</v>
      </c>
      <c r="O205" s="44"/>
      <c r="P205" s="213">
        <f t="shared" si="1"/>
        <v>0</v>
      </c>
      <c r="Q205" s="213">
        <v>0</v>
      </c>
      <c r="R205" s="213">
        <f t="shared" si="2"/>
        <v>0</v>
      </c>
      <c r="S205" s="213">
        <v>0</v>
      </c>
      <c r="T205" s="214">
        <f t="shared" si="3"/>
        <v>0</v>
      </c>
      <c r="AR205" s="25" t="s">
        <v>190</v>
      </c>
      <c r="AT205" s="25" t="s">
        <v>185</v>
      </c>
      <c r="AU205" s="25" t="s">
        <v>89</v>
      </c>
      <c r="AY205" s="25" t="s">
        <v>183</v>
      </c>
      <c r="BE205" s="215">
        <f t="shared" si="4"/>
        <v>0</v>
      </c>
      <c r="BF205" s="215">
        <f t="shared" si="5"/>
        <v>0</v>
      </c>
      <c r="BG205" s="215">
        <f t="shared" si="6"/>
        <v>0</v>
      </c>
      <c r="BH205" s="215">
        <f t="shared" si="7"/>
        <v>0</v>
      </c>
      <c r="BI205" s="215">
        <f t="shared" si="8"/>
        <v>0</v>
      </c>
      <c r="BJ205" s="25" t="s">
        <v>85</v>
      </c>
      <c r="BK205" s="215">
        <f t="shared" si="9"/>
        <v>0</v>
      </c>
      <c r="BL205" s="25" t="s">
        <v>190</v>
      </c>
      <c r="BM205" s="25" t="s">
        <v>3010</v>
      </c>
    </row>
    <row r="206" spans="2:65" s="1" customFormat="1" ht="16.5" customHeight="1">
      <c r="B206" s="43"/>
      <c r="C206" s="204" t="s">
        <v>423</v>
      </c>
      <c r="D206" s="204" t="s">
        <v>185</v>
      </c>
      <c r="E206" s="205" t="s">
        <v>3011</v>
      </c>
      <c r="F206" s="206" t="s">
        <v>3012</v>
      </c>
      <c r="G206" s="207" t="s">
        <v>465</v>
      </c>
      <c r="H206" s="208">
        <v>6</v>
      </c>
      <c r="I206" s="209"/>
      <c r="J206" s="210">
        <f t="shared" si="0"/>
        <v>0</v>
      </c>
      <c r="K206" s="206" t="s">
        <v>3013</v>
      </c>
      <c r="L206" s="63"/>
      <c r="M206" s="211" t="s">
        <v>34</v>
      </c>
      <c r="N206" s="212" t="s">
        <v>49</v>
      </c>
      <c r="O206" s="44"/>
      <c r="P206" s="213">
        <f t="shared" si="1"/>
        <v>0</v>
      </c>
      <c r="Q206" s="213">
        <v>0</v>
      </c>
      <c r="R206" s="213">
        <f t="shared" si="2"/>
        <v>0</v>
      </c>
      <c r="S206" s="213">
        <v>0</v>
      </c>
      <c r="T206" s="214">
        <f t="shared" si="3"/>
        <v>0</v>
      </c>
      <c r="AR206" s="25" t="s">
        <v>190</v>
      </c>
      <c r="AT206" s="25" t="s">
        <v>185</v>
      </c>
      <c r="AU206" s="25" t="s">
        <v>89</v>
      </c>
      <c r="AY206" s="25" t="s">
        <v>183</v>
      </c>
      <c r="BE206" s="215">
        <f t="shared" si="4"/>
        <v>0</v>
      </c>
      <c r="BF206" s="215">
        <f t="shared" si="5"/>
        <v>0</v>
      </c>
      <c r="BG206" s="215">
        <f t="shared" si="6"/>
        <v>0</v>
      </c>
      <c r="BH206" s="215">
        <f t="shared" si="7"/>
        <v>0</v>
      </c>
      <c r="BI206" s="215">
        <f t="shared" si="8"/>
        <v>0</v>
      </c>
      <c r="BJ206" s="25" t="s">
        <v>85</v>
      </c>
      <c r="BK206" s="215">
        <f t="shared" si="9"/>
        <v>0</v>
      </c>
      <c r="BL206" s="25" t="s">
        <v>190</v>
      </c>
      <c r="BM206" s="25" t="s">
        <v>3014</v>
      </c>
    </row>
    <row r="207" spans="2:65" s="1" customFormat="1" ht="16.5" customHeight="1">
      <c r="B207" s="43"/>
      <c r="C207" s="204" t="s">
        <v>428</v>
      </c>
      <c r="D207" s="204" t="s">
        <v>185</v>
      </c>
      <c r="E207" s="205" t="s">
        <v>3015</v>
      </c>
      <c r="F207" s="206" t="s">
        <v>3016</v>
      </c>
      <c r="G207" s="207" t="s">
        <v>465</v>
      </c>
      <c r="H207" s="208">
        <v>20.5</v>
      </c>
      <c r="I207" s="209"/>
      <c r="J207" s="210">
        <f t="shared" si="0"/>
        <v>0</v>
      </c>
      <c r="K207" s="206" t="s">
        <v>3013</v>
      </c>
      <c r="L207" s="63"/>
      <c r="M207" s="211" t="s">
        <v>34</v>
      </c>
      <c r="N207" s="212" t="s">
        <v>49</v>
      </c>
      <c r="O207" s="44"/>
      <c r="P207" s="213">
        <f t="shared" si="1"/>
        <v>0</v>
      </c>
      <c r="Q207" s="213">
        <v>0</v>
      </c>
      <c r="R207" s="213">
        <f t="shared" si="2"/>
        <v>0</v>
      </c>
      <c r="S207" s="213">
        <v>0</v>
      </c>
      <c r="T207" s="214">
        <f t="shared" si="3"/>
        <v>0</v>
      </c>
      <c r="AR207" s="25" t="s">
        <v>190</v>
      </c>
      <c r="AT207" s="25" t="s">
        <v>185</v>
      </c>
      <c r="AU207" s="25" t="s">
        <v>89</v>
      </c>
      <c r="AY207" s="25" t="s">
        <v>183</v>
      </c>
      <c r="BE207" s="215">
        <f t="shared" si="4"/>
        <v>0</v>
      </c>
      <c r="BF207" s="215">
        <f t="shared" si="5"/>
        <v>0</v>
      </c>
      <c r="BG207" s="215">
        <f t="shared" si="6"/>
        <v>0</v>
      </c>
      <c r="BH207" s="215">
        <f t="shared" si="7"/>
        <v>0</v>
      </c>
      <c r="BI207" s="215">
        <f t="shared" si="8"/>
        <v>0</v>
      </c>
      <c r="BJ207" s="25" t="s">
        <v>85</v>
      </c>
      <c r="BK207" s="215">
        <f t="shared" si="9"/>
        <v>0</v>
      </c>
      <c r="BL207" s="25" t="s">
        <v>190</v>
      </c>
      <c r="BM207" s="25" t="s">
        <v>3017</v>
      </c>
    </row>
    <row r="208" spans="2:65" s="1" customFormat="1" ht="25.5" customHeight="1">
      <c r="B208" s="43"/>
      <c r="C208" s="204" t="s">
        <v>437</v>
      </c>
      <c r="D208" s="204" t="s">
        <v>185</v>
      </c>
      <c r="E208" s="205" t="s">
        <v>3018</v>
      </c>
      <c r="F208" s="206" t="s">
        <v>3019</v>
      </c>
      <c r="G208" s="207" t="s">
        <v>344</v>
      </c>
      <c r="H208" s="208">
        <v>5</v>
      </c>
      <c r="I208" s="209"/>
      <c r="J208" s="210">
        <f t="shared" si="0"/>
        <v>0</v>
      </c>
      <c r="K208" s="206" t="s">
        <v>3013</v>
      </c>
      <c r="L208" s="63"/>
      <c r="M208" s="211" t="s">
        <v>34</v>
      </c>
      <c r="N208" s="212" t="s">
        <v>49</v>
      </c>
      <c r="O208" s="44"/>
      <c r="P208" s="213">
        <f t="shared" si="1"/>
        <v>0</v>
      </c>
      <c r="Q208" s="213">
        <v>0.46005</v>
      </c>
      <c r="R208" s="213">
        <f t="shared" si="2"/>
        <v>2.30025</v>
      </c>
      <c r="S208" s="213">
        <v>0</v>
      </c>
      <c r="T208" s="214">
        <f t="shared" si="3"/>
        <v>0</v>
      </c>
      <c r="AR208" s="25" t="s">
        <v>190</v>
      </c>
      <c r="AT208" s="25" t="s">
        <v>185</v>
      </c>
      <c r="AU208" s="25" t="s">
        <v>89</v>
      </c>
      <c r="AY208" s="25" t="s">
        <v>183</v>
      </c>
      <c r="BE208" s="215">
        <f t="shared" si="4"/>
        <v>0</v>
      </c>
      <c r="BF208" s="215">
        <f t="shared" si="5"/>
        <v>0</v>
      </c>
      <c r="BG208" s="215">
        <f t="shared" si="6"/>
        <v>0</v>
      </c>
      <c r="BH208" s="215">
        <f t="shared" si="7"/>
        <v>0</v>
      </c>
      <c r="BI208" s="215">
        <f t="shared" si="8"/>
        <v>0</v>
      </c>
      <c r="BJ208" s="25" t="s">
        <v>85</v>
      </c>
      <c r="BK208" s="215">
        <f t="shared" si="9"/>
        <v>0</v>
      </c>
      <c r="BL208" s="25" t="s">
        <v>190</v>
      </c>
      <c r="BM208" s="25" t="s">
        <v>3020</v>
      </c>
    </row>
    <row r="209" spans="2:65" s="1" customFormat="1" ht="25.5" customHeight="1">
      <c r="B209" s="43"/>
      <c r="C209" s="204" t="s">
        <v>442</v>
      </c>
      <c r="D209" s="204" t="s">
        <v>185</v>
      </c>
      <c r="E209" s="205" t="s">
        <v>3021</v>
      </c>
      <c r="F209" s="206" t="s">
        <v>3022</v>
      </c>
      <c r="G209" s="207" t="s">
        <v>344</v>
      </c>
      <c r="H209" s="208">
        <v>2</v>
      </c>
      <c r="I209" s="209"/>
      <c r="J209" s="210">
        <f t="shared" si="0"/>
        <v>0</v>
      </c>
      <c r="K209" s="206" t="s">
        <v>189</v>
      </c>
      <c r="L209" s="63"/>
      <c r="M209" s="211" t="s">
        <v>34</v>
      </c>
      <c r="N209" s="212" t="s">
        <v>49</v>
      </c>
      <c r="O209" s="44"/>
      <c r="P209" s="213">
        <f t="shared" si="1"/>
        <v>0</v>
      </c>
      <c r="Q209" s="213">
        <v>1.92726</v>
      </c>
      <c r="R209" s="213">
        <f t="shared" si="2"/>
        <v>3.85452</v>
      </c>
      <c r="S209" s="213">
        <v>0</v>
      </c>
      <c r="T209" s="214">
        <f t="shared" si="3"/>
        <v>0</v>
      </c>
      <c r="AR209" s="25" t="s">
        <v>190</v>
      </c>
      <c r="AT209" s="25" t="s">
        <v>185</v>
      </c>
      <c r="AU209" s="25" t="s">
        <v>89</v>
      </c>
      <c r="AY209" s="25" t="s">
        <v>183</v>
      </c>
      <c r="BE209" s="215">
        <f t="shared" si="4"/>
        <v>0</v>
      </c>
      <c r="BF209" s="215">
        <f t="shared" si="5"/>
        <v>0</v>
      </c>
      <c r="BG209" s="215">
        <f t="shared" si="6"/>
        <v>0</v>
      </c>
      <c r="BH209" s="215">
        <f t="shared" si="7"/>
        <v>0</v>
      </c>
      <c r="BI209" s="215">
        <f t="shared" si="8"/>
        <v>0</v>
      </c>
      <c r="BJ209" s="25" t="s">
        <v>85</v>
      </c>
      <c r="BK209" s="215">
        <f t="shared" si="9"/>
        <v>0</v>
      </c>
      <c r="BL209" s="25" t="s">
        <v>190</v>
      </c>
      <c r="BM209" s="25" t="s">
        <v>3023</v>
      </c>
    </row>
    <row r="210" spans="2:65" s="1" customFormat="1" ht="16.5" customHeight="1">
      <c r="B210" s="43"/>
      <c r="C210" s="265" t="s">
        <v>447</v>
      </c>
      <c r="D210" s="265" t="s">
        <v>418</v>
      </c>
      <c r="E210" s="266" t="s">
        <v>3024</v>
      </c>
      <c r="F210" s="267" t="s">
        <v>3025</v>
      </c>
      <c r="G210" s="268" t="s">
        <v>344</v>
      </c>
      <c r="H210" s="269">
        <v>2</v>
      </c>
      <c r="I210" s="270"/>
      <c r="J210" s="271">
        <f t="shared" si="0"/>
        <v>0</v>
      </c>
      <c r="K210" s="267" t="s">
        <v>189</v>
      </c>
      <c r="L210" s="272"/>
      <c r="M210" s="273" t="s">
        <v>34</v>
      </c>
      <c r="N210" s="274" t="s">
        <v>49</v>
      </c>
      <c r="O210" s="44"/>
      <c r="P210" s="213">
        <f t="shared" si="1"/>
        <v>0</v>
      </c>
      <c r="Q210" s="213">
        <v>1.6</v>
      </c>
      <c r="R210" s="213">
        <f t="shared" si="2"/>
        <v>3.2</v>
      </c>
      <c r="S210" s="213">
        <v>0</v>
      </c>
      <c r="T210" s="214">
        <f t="shared" si="3"/>
        <v>0</v>
      </c>
      <c r="AR210" s="25" t="s">
        <v>234</v>
      </c>
      <c r="AT210" s="25" t="s">
        <v>418</v>
      </c>
      <c r="AU210" s="25" t="s">
        <v>89</v>
      </c>
      <c r="AY210" s="25" t="s">
        <v>183</v>
      </c>
      <c r="BE210" s="215">
        <f t="shared" si="4"/>
        <v>0</v>
      </c>
      <c r="BF210" s="215">
        <f t="shared" si="5"/>
        <v>0</v>
      </c>
      <c r="BG210" s="215">
        <f t="shared" si="6"/>
        <v>0</v>
      </c>
      <c r="BH210" s="215">
        <f t="shared" si="7"/>
        <v>0</v>
      </c>
      <c r="BI210" s="215">
        <f t="shared" si="8"/>
        <v>0</v>
      </c>
      <c r="BJ210" s="25" t="s">
        <v>85</v>
      </c>
      <c r="BK210" s="215">
        <f t="shared" si="9"/>
        <v>0</v>
      </c>
      <c r="BL210" s="25" t="s">
        <v>190</v>
      </c>
      <c r="BM210" s="25" t="s">
        <v>3026</v>
      </c>
    </row>
    <row r="211" spans="2:65" s="1" customFormat="1" ht="16.5" customHeight="1">
      <c r="B211" s="43"/>
      <c r="C211" s="265" t="s">
        <v>452</v>
      </c>
      <c r="D211" s="265" t="s">
        <v>418</v>
      </c>
      <c r="E211" s="266" t="s">
        <v>3027</v>
      </c>
      <c r="F211" s="267" t="s">
        <v>3028</v>
      </c>
      <c r="G211" s="268" t="s">
        <v>344</v>
      </c>
      <c r="H211" s="269">
        <v>2</v>
      </c>
      <c r="I211" s="270"/>
      <c r="J211" s="271">
        <f t="shared" si="0"/>
        <v>0</v>
      </c>
      <c r="K211" s="267" t="s">
        <v>189</v>
      </c>
      <c r="L211" s="272"/>
      <c r="M211" s="273" t="s">
        <v>34</v>
      </c>
      <c r="N211" s="274" t="s">
        <v>49</v>
      </c>
      <c r="O211" s="44"/>
      <c r="P211" s="213">
        <f t="shared" si="1"/>
        <v>0</v>
      </c>
      <c r="Q211" s="213">
        <v>1.008</v>
      </c>
      <c r="R211" s="213">
        <f t="shared" si="2"/>
        <v>2.016</v>
      </c>
      <c r="S211" s="213">
        <v>0</v>
      </c>
      <c r="T211" s="214">
        <f t="shared" si="3"/>
        <v>0</v>
      </c>
      <c r="AR211" s="25" t="s">
        <v>234</v>
      </c>
      <c r="AT211" s="25" t="s">
        <v>418</v>
      </c>
      <c r="AU211" s="25" t="s">
        <v>89</v>
      </c>
      <c r="AY211" s="25" t="s">
        <v>183</v>
      </c>
      <c r="BE211" s="215">
        <f t="shared" si="4"/>
        <v>0</v>
      </c>
      <c r="BF211" s="215">
        <f t="shared" si="5"/>
        <v>0</v>
      </c>
      <c r="BG211" s="215">
        <f t="shared" si="6"/>
        <v>0</v>
      </c>
      <c r="BH211" s="215">
        <f t="shared" si="7"/>
        <v>0</v>
      </c>
      <c r="BI211" s="215">
        <f t="shared" si="8"/>
        <v>0</v>
      </c>
      <c r="BJ211" s="25" t="s">
        <v>85</v>
      </c>
      <c r="BK211" s="215">
        <f t="shared" si="9"/>
        <v>0</v>
      </c>
      <c r="BL211" s="25" t="s">
        <v>190</v>
      </c>
      <c r="BM211" s="25" t="s">
        <v>3029</v>
      </c>
    </row>
    <row r="212" spans="2:65" s="1" customFormat="1" ht="16.5" customHeight="1">
      <c r="B212" s="43"/>
      <c r="C212" s="265" t="s">
        <v>457</v>
      </c>
      <c r="D212" s="265" t="s">
        <v>418</v>
      </c>
      <c r="E212" s="266" t="s">
        <v>3030</v>
      </c>
      <c r="F212" s="267" t="s">
        <v>3031</v>
      </c>
      <c r="G212" s="268" t="s">
        <v>344</v>
      </c>
      <c r="H212" s="269">
        <v>2</v>
      </c>
      <c r="I212" s="270"/>
      <c r="J212" s="271">
        <f t="shared" si="0"/>
        <v>0</v>
      </c>
      <c r="K212" s="267" t="s">
        <v>189</v>
      </c>
      <c r="L212" s="272"/>
      <c r="M212" s="273" t="s">
        <v>34</v>
      </c>
      <c r="N212" s="274" t="s">
        <v>49</v>
      </c>
      <c r="O212" s="44"/>
      <c r="P212" s="213">
        <f t="shared" si="1"/>
        <v>0</v>
      </c>
      <c r="Q212" s="213">
        <v>0.054</v>
      </c>
      <c r="R212" s="213">
        <f t="shared" si="2"/>
        <v>0.108</v>
      </c>
      <c r="S212" s="213">
        <v>0</v>
      </c>
      <c r="T212" s="214">
        <f t="shared" si="3"/>
        <v>0</v>
      </c>
      <c r="AR212" s="25" t="s">
        <v>234</v>
      </c>
      <c r="AT212" s="25" t="s">
        <v>418</v>
      </c>
      <c r="AU212" s="25" t="s">
        <v>89</v>
      </c>
      <c r="AY212" s="25" t="s">
        <v>183</v>
      </c>
      <c r="BE212" s="215">
        <f t="shared" si="4"/>
        <v>0</v>
      </c>
      <c r="BF212" s="215">
        <f t="shared" si="5"/>
        <v>0</v>
      </c>
      <c r="BG212" s="215">
        <f t="shared" si="6"/>
        <v>0</v>
      </c>
      <c r="BH212" s="215">
        <f t="shared" si="7"/>
        <v>0</v>
      </c>
      <c r="BI212" s="215">
        <f t="shared" si="8"/>
        <v>0</v>
      </c>
      <c r="BJ212" s="25" t="s">
        <v>85</v>
      </c>
      <c r="BK212" s="215">
        <f t="shared" si="9"/>
        <v>0</v>
      </c>
      <c r="BL212" s="25" t="s">
        <v>190</v>
      </c>
      <c r="BM212" s="25" t="s">
        <v>3032</v>
      </c>
    </row>
    <row r="213" spans="2:65" s="1" customFormat="1" ht="16.5" customHeight="1">
      <c r="B213" s="43"/>
      <c r="C213" s="265" t="s">
        <v>462</v>
      </c>
      <c r="D213" s="265" t="s">
        <v>418</v>
      </c>
      <c r="E213" s="266" t="s">
        <v>3033</v>
      </c>
      <c r="F213" s="267" t="s">
        <v>3034</v>
      </c>
      <c r="G213" s="268" t="s">
        <v>344</v>
      </c>
      <c r="H213" s="269">
        <v>4</v>
      </c>
      <c r="I213" s="270"/>
      <c r="J213" s="271">
        <f t="shared" si="0"/>
        <v>0</v>
      </c>
      <c r="K213" s="267" t="s">
        <v>189</v>
      </c>
      <c r="L213" s="272"/>
      <c r="M213" s="273" t="s">
        <v>34</v>
      </c>
      <c r="N213" s="274" t="s">
        <v>49</v>
      </c>
      <c r="O213" s="44"/>
      <c r="P213" s="213">
        <f t="shared" si="1"/>
        <v>0</v>
      </c>
      <c r="Q213" s="213">
        <v>0.002</v>
      </c>
      <c r="R213" s="213">
        <f t="shared" si="2"/>
        <v>0.008</v>
      </c>
      <c r="S213" s="213">
        <v>0</v>
      </c>
      <c r="T213" s="214">
        <f t="shared" si="3"/>
        <v>0</v>
      </c>
      <c r="AR213" s="25" t="s">
        <v>234</v>
      </c>
      <c r="AT213" s="25" t="s">
        <v>418</v>
      </c>
      <c r="AU213" s="25" t="s">
        <v>89</v>
      </c>
      <c r="AY213" s="25" t="s">
        <v>183</v>
      </c>
      <c r="BE213" s="215">
        <f t="shared" si="4"/>
        <v>0</v>
      </c>
      <c r="BF213" s="215">
        <f t="shared" si="5"/>
        <v>0</v>
      </c>
      <c r="BG213" s="215">
        <f t="shared" si="6"/>
        <v>0</v>
      </c>
      <c r="BH213" s="215">
        <f t="shared" si="7"/>
        <v>0</v>
      </c>
      <c r="BI213" s="215">
        <f t="shared" si="8"/>
        <v>0</v>
      </c>
      <c r="BJ213" s="25" t="s">
        <v>85</v>
      </c>
      <c r="BK213" s="215">
        <f t="shared" si="9"/>
        <v>0</v>
      </c>
      <c r="BL213" s="25" t="s">
        <v>190</v>
      </c>
      <c r="BM213" s="25" t="s">
        <v>3035</v>
      </c>
    </row>
    <row r="214" spans="2:65" s="1" customFormat="1" ht="16.5" customHeight="1">
      <c r="B214" s="43"/>
      <c r="C214" s="265" t="s">
        <v>468</v>
      </c>
      <c r="D214" s="265" t="s">
        <v>418</v>
      </c>
      <c r="E214" s="266" t="s">
        <v>3036</v>
      </c>
      <c r="F214" s="267" t="s">
        <v>3037</v>
      </c>
      <c r="G214" s="268" t="s">
        <v>344</v>
      </c>
      <c r="H214" s="269">
        <v>2</v>
      </c>
      <c r="I214" s="270"/>
      <c r="J214" s="271">
        <f t="shared" si="0"/>
        <v>0</v>
      </c>
      <c r="K214" s="267" t="s">
        <v>189</v>
      </c>
      <c r="L214" s="272"/>
      <c r="M214" s="273" t="s">
        <v>34</v>
      </c>
      <c r="N214" s="274" t="s">
        <v>49</v>
      </c>
      <c r="O214" s="44"/>
      <c r="P214" s="213">
        <f t="shared" si="1"/>
        <v>0</v>
      </c>
      <c r="Q214" s="213">
        <v>0.585</v>
      </c>
      <c r="R214" s="213">
        <f t="shared" si="2"/>
        <v>1.17</v>
      </c>
      <c r="S214" s="213">
        <v>0</v>
      </c>
      <c r="T214" s="214">
        <f t="shared" si="3"/>
        <v>0</v>
      </c>
      <c r="AR214" s="25" t="s">
        <v>234</v>
      </c>
      <c r="AT214" s="25" t="s">
        <v>418</v>
      </c>
      <c r="AU214" s="25" t="s">
        <v>89</v>
      </c>
      <c r="AY214" s="25" t="s">
        <v>183</v>
      </c>
      <c r="BE214" s="215">
        <f t="shared" si="4"/>
        <v>0</v>
      </c>
      <c r="BF214" s="215">
        <f t="shared" si="5"/>
        <v>0</v>
      </c>
      <c r="BG214" s="215">
        <f t="shared" si="6"/>
        <v>0</v>
      </c>
      <c r="BH214" s="215">
        <f t="shared" si="7"/>
        <v>0</v>
      </c>
      <c r="BI214" s="215">
        <f t="shared" si="8"/>
        <v>0</v>
      </c>
      <c r="BJ214" s="25" t="s">
        <v>85</v>
      </c>
      <c r="BK214" s="215">
        <f t="shared" si="9"/>
        <v>0</v>
      </c>
      <c r="BL214" s="25" t="s">
        <v>190</v>
      </c>
      <c r="BM214" s="25" t="s">
        <v>3038</v>
      </c>
    </row>
    <row r="215" spans="2:65" s="1" customFormat="1" ht="25.5" customHeight="1">
      <c r="B215" s="43"/>
      <c r="C215" s="204" t="s">
        <v>473</v>
      </c>
      <c r="D215" s="204" t="s">
        <v>185</v>
      </c>
      <c r="E215" s="205" t="s">
        <v>3039</v>
      </c>
      <c r="F215" s="206" t="s">
        <v>3040</v>
      </c>
      <c r="G215" s="207" t="s">
        <v>344</v>
      </c>
      <c r="H215" s="208">
        <v>1</v>
      </c>
      <c r="I215" s="209"/>
      <c r="J215" s="210">
        <f t="shared" si="0"/>
        <v>0</v>
      </c>
      <c r="K215" s="206" t="s">
        <v>189</v>
      </c>
      <c r="L215" s="63"/>
      <c r="M215" s="211" t="s">
        <v>34</v>
      </c>
      <c r="N215" s="212" t="s">
        <v>49</v>
      </c>
      <c r="O215" s="44"/>
      <c r="P215" s="213">
        <f t="shared" si="1"/>
        <v>0</v>
      </c>
      <c r="Q215" s="213">
        <v>0.05803</v>
      </c>
      <c r="R215" s="213">
        <f t="shared" si="2"/>
        <v>0.05803</v>
      </c>
      <c r="S215" s="213">
        <v>0</v>
      </c>
      <c r="T215" s="214">
        <f t="shared" si="3"/>
        <v>0</v>
      </c>
      <c r="AR215" s="25" t="s">
        <v>190</v>
      </c>
      <c r="AT215" s="25" t="s">
        <v>185</v>
      </c>
      <c r="AU215" s="25" t="s">
        <v>89</v>
      </c>
      <c r="AY215" s="25" t="s">
        <v>183</v>
      </c>
      <c r="BE215" s="215">
        <f t="shared" si="4"/>
        <v>0</v>
      </c>
      <c r="BF215" s="215">
        <f t="shared" si="5"/>
        <v>0</v>
      </c>
      <c r="BG215" s="215">
        <f t="shared" si="6"/>
        <v>0</v>
      </c>
      <c r="BH215" s="215">
        <f t="shared" si="7"/>
        <v>0</v>
      </c>
      <c r="BI215" s="215">
        <f t="shared" si="8"/>
        <v>0</v>
      </c>
      <c r="BJ215" s="25" t="s">
        <v>85</v>
      </c>
      <c r="BK215" s="215">
        <f t="shared" si="9"/>
        <v>0</v>
      </c>
      <c r="BL215" s="25" t="s">
        <v>190</v>
      </c>
      <c r="BM215" s="25" t="s">
        <v>3041</v>
      </c>
    </row>
    <row r="216" spans="2:65" s="1" customFormat="1" ht="38.25" customHeight="1">
      <c r="B216" s="43"/>
      <c r="C216" s="204" t="s">
        <v>479</v>
      </c>
      <c r="D216" s="204" t="s">
        <v>185</v>
      </c>
      <c r="E216" s="205" t="s">
        <v>3042</v>
      </c>
      <c r="F216" s="206" t="s">
        <v>3043</v>
      </c>
      <c r="G216" s="207" t="s">
        <v>344</v>
      </c>
      <c r="H216" s="208">
        <v>1</v>
      </c>
      <c r="I216" s="209"/>
      <c r="J216" s="210">
        <f t="shared" si="0"/>
        <v>0</v>
      </c>
      <c r="K216" s="206" t="s">
        <v>189</v>
      </c>
      <c r="L216" s="63"/>
      <c r="M216" s="211" t="s">
        <v>34</v>
      </c>
      <c r="N216" s="212" t="s">
        <v>49</v>
      </c>
      <c r="O216" s="44"/>
      <c r="P216" s="213">
        <f t="shared" si="1"/>
        <v>0</v>
      </c>
      <c r="Q216" s="213">
        <v>0</v>
      </c>
      <c r="R216" s="213">
        <f t="shared" si="2"/>
        <v>0</v>
      </c>
      <c r="S216" s="213">
        <v>0</v>
      </c>
      <c r="T216" s="214">
        <f t="shared" si="3"/>
        <v>0</v>
      </c>
      <c r="AR216" s="25" t="s">
        <v>190</v>
      </c>
      <c r="AT216" s="25" t="s">
        <v>185</v>
      </c>
      <c r="AU216" s="25" t="s">
        <v>89</v>
      </c>
      <c r="AY216" s="25" t="s">
        <v>183</v>
      </c>
      <c r="BE216" s="215">
        <f t="shared" si="4"/>
        <v>0</v>
      </c>
      <c r="BF216" s="215">
        <f t="shared" si="5"/>
        <v>0</v>
      </c>
      <c r="BG216" s="215">
        <f t="shared" si="6"/>
        <v>0</v>
      </c>
      <c r="BH216" s="215">
        <f t="shared" si="7"/>
        <v>0</v>
      </c>
      <c r="BI216" s="215">
        <f t="shared" si="8"/>
        <v>0</v>
      </c>
      <c r="BJ216" s="25" t="s">
        <v>85</v>
      </c>
      <c r="BK216" s="215">
        <f t="shared" si="9"/>
        <v>0</v>
      </c>
      <c r="BL216" s="25" t="s">
        <v>190</v>
      </c>
      <c r="BM216" s="25" t="s">
        <v>3044</v>
      </c>
    </row>
    <row r="217" spans="2:51" s="13" customFormat="1" ht="13.5">
      <c r="B217" s="228"/>
      <c r="C217" s="229"/>
      <c r="D217" s="252" t="s">
        <v>192</v>
      </c>
      <c r="E217" s="297" t="s">
        <v>34</v>
      </c>
      <c r="F217" s="275" t="s">
        <v>3045</v>
      </c>
      <c r="G217" s="229"/>
      <c r="H217" s="276">
        <v>1</v>
      </c>
      <c r="I217" s="233"/>
      <c r="J217" s="229"/>
      <c r="K217" s="229"/>
      <c r="L217" s="234"/>
      <c r="M217" s="235"/>
      <c r="N217" s="236"/>
      <c r="O217" s="236"/>
      <c r="P217" s="236"/>
      <c r="Q217" s="236"/>
      <c r="R217" s="236"/>
      <c r="S217" s="236"/>
      <c r="T217" s="237"/>
      <c r="AT217" s="238" t="s">
        <v>192</v>
      </c>
      <c r="AU217" s="238" t="s">
        <v>89</v>
      </c>
      <c r="AV217" s="13" t="s">
        <v>89</v>
      </c>
      <c r="AW217" s="13" t="s">
        <v>41</v>
      </c>
      <c r="AX217" s="13" t="s">
        <v>78</v>
      </c>
      <c r="AY217" s="238" t="s">
        <v>183</v>
      </c>
    </row>
    <row r="218" spans="2:65" s="1" customFormat="1" ht="25.5" customHeight="1">
      <c r="B218" s="43"/>
      <c r="C218" s="204" t="s">
        <v>485</v>
      </c>
      <c r="D218" s="204" t="s">
        <v>185</v>
      </c>
      <c r="E218" s="205" t="s">
        <v>3046</v>
      </c>
      <c r="F218" s="206" t="s">
        <v>3047</v>
      </c>
      <c r="G218" s="207" t="s">
        <v>344</v>
      </c>
      <c r="H218" s="208">
        <v>1</v>
      </c>
      <c r="I218" s="209"/>
      <c r="J218" s="210">
        <f>ROUND(I218*H218,2)</f>
        <v>0</v>
      </c>
      <c r="K218" s="206" t="s">
        <v>189</v>
      </c>
      <c r="L218" s="63"/>
      <c r="M218" s="211" t="s">
        <v>34</v>
      </c>
      <c r="N218" s="212" t="s">
        <v>49</v>
      </c>
      <c r="O218" s="44"/>
      <c r="P218" s="213">
        <f>O218*H218</f>
        <v>0</v>
      </c>
      <c r="Q218" s="213">
        <v>0.00325</v>
      </c>
      <c r="R218" s="213">
        <f>Q218*H218</f>
        <v>0.00325</v>
      </c>
      <c r="S218" s="213">
        <v>0</v>
      </c>
      <c r="T218" s="214">
        <f>S218*H218</f>
        <v>0</v>
      </c>
      <c r="AR218" s="25" t="s">
        <v>190</v>
      </c>
      <c r="AT218" s="25" t="s">
        <v>185</v>
      </c>
      <c r="AU218" s="25" t="s">
        <v>89</v>
      </c>
      <c r="AY218" s="25" t="s">
        <v>183</v>
      </c>
      <c r="BE218" s="215">
        <f>IF(N218="základní",J218,0)</f>
        <v>0</v>
      </c>
      <c r="BF218" s="215">
        <f>IF(N218="snížená",J218,0)</f>
        <v>0</v>
      </c>
      <c r="BG218" s="215">
        <f>IF(N218="zákl. přenesená",J218,0)</f>
        <v>0</v>
      </c>
      <c r="BH218" s="215">
        <f>IF(N218="sníž. přenesená",J218,0)</f>
        <v>0</v>
      </c>
      <c r="BI218" s="215">
        <f>IF(N218="nulová",J218,0)</f>
        <v>0</v>
      </c>
      <c r="BJ218" s="25" t="s">
        <v>85</v>
      </c>
      <c r="BK218" s="215">
        <f>ROUND(I218*H218,2)</f>
        <v>0</v>
      </c>
      <c r="BL218" s="25" t="s">
        <v>190</v>
      </c>
      <c r="BM218" s="25" t="s">
        <v>3048</v>
      </c>
    </row>
    <row r="219" spans="2:51" s="13" customFormat="1" ht="13.5">
      <c r="B219" s="228"/>
      <c r="C219" s="229"/>
      <c r="D219" s="252" t="s">
        <v>192</v>
      </c>
      <c r="E219" s="297" t="s">
        <v>34</v>
      </c>
      <c r="F219" s="275" t="s">
        <v>3049</v>
      </c>
      <c r="G219" s="229"/>
      <c r="H219" s="276">
        <v>1</v>
      </c>
      <c r="I219" s="233"/>
      <c r="J219" s="229"/>
      <c r="K219" s="229"/>
      <c r="L219" s="234"/>
      <c r="M219" s="235"/>
      <c r="N219" s="236"/>
      <c r="O219" s="236"/>
      <c r="P219" s="236"/>
      <c r="Q219" s="236"/>
      <c r="R219" s="236"/>
      <c r="S219" s="236"/>
      <c r="T219" s="237"/>
      <c r="AT219" s="238" t="s">
        <v>192</v>
      </c>
      <c r="AU219" s="238" t="s">
        <v>89</v>
      </c>
      <c r="AV219" s="13" t="s">
        <v>89</v>
      </c>
      <c r="AW219" s="13" t="s">
        <v>41</v>
      </c>
      <c r="AX219" s="13" t="s">
        <v>78</v>
      </c>
      <c r="AY219" s="238" t="s">
        <v>183</v>
      </c>
    </row>
    <row r="220" spans="2:65" s="1" customFormat="1" ht="25.5" customHeight="1">
      <c r="B220" s="43"/>
      <c r="C220" s="204" t="s">
        <v>490</v>
      </c>
      <c r="D220" s="204" t="s">
        <v>185</v>
      </c>
      <c r="E220" s="205" t="s">
        <v>3050</v>
      </c>
      <c r="F220" s="206" t="s">
        <v>3051</v>
      </c>
      <c r="G220" s="207" t="s">
        <v>344</v>
      </c>
      <c r="H220" s="208">
        <v>2</v>
      </c>
      <c r="I220" s="209"/>
      <c r="J220" s="210">
        <f>ROUND(I220*H220,2)</f>
        <v>0</v>
      </c>
      <c r="K220" s="206" t="s">
        <v>189</v>
      </c>
      <c r="L220" s="63"/>
      <c r="M220" s="211" t="s">
        <v>34</v>
      </c>
      <c r="N220" s="212" t="s">
        <v>49</v>
      </c>
      <c r="O220" s="44"/>
      <c r="P220" s="213">
        <f>O220*H220</f>
        <v>0</v>
      </c>
      <c r="Q220" s="213">
        <v>0</v>
      </c>
      <c r="R220" s="213">
        <f>Q220*H220</f>
        <v>0</v>
      </c>
      <c r="S220" s="213">
        <v>0.1</v>
      </c>
      <c r="T220" s="214">
        <f>S220*H220</f>
        <v>0.2</v>
      </c>
      <c r="AR220" s="25" t="s">
        <v>190</v>
      </c>
      <c r="AT220" s="25" t="s">
        <v>185</v>
      </c>
      <c r="AU220" s="25" t="s">
        <v>89</v>
      </c>
      <c r="AY220" s="25" t="s">
        <v>183</v>
      </c>
      <c r="BE220" s="215">
        <f>IF(N220="základní",J220,0)</f>
        <v>0</v>
      </c>
      <c r="BF220" s="215">
        <f>IF(N220="snížená",J220,0)</f>
        <v>0</v>
      </c>
      <c r="BG220" s="215">
        <f>IF(N220="zákl. přenesená",J220,0)</f>
        <v>0</v>
      </c>
      <c r="BH220" s="215">
        <f>IF(N220="sníž. přenesená",J220,0)</f>
        <v>0</v>
      </c>
      <c r="BI220" s="215">
        <f>IF(N220="nulová",J220,0)</f>
        <v>0</v>
      </c>
      <c r="BJ220" s="25" t="s">
        <v>85</v>
      </c>
      <c r="BK220" s="215">
        <f>ROUND(I220*H220,2)</f>
        <v>0</v>
      </c>
      <c r="BL220" s="25" t="s">
        <v>190</v>
      </c>
      <c r="BM220" s="25" t="s">
        <v>3052</v>
      </c>
    </row>
    <row r="221" spans="2:65" s="1" customFormat="1" ht="25.5" customHeight="1">
      <c r="B221" s="43"/>
      <c r="C221" s="204" t="s">
        <v>504</v>
      </c>
      <c r="D221" s="204" t="s">
        <v>185</v>
      </c>
      <c r="E221" s="205" t="s">
        <v>3053</v>
      </c>
      <c r="F221" s="206" t="s">
        <v>3054</v>
      </c>
      <c r="G221" s="207" t="s">
        <v>344</v>
      </c>
      <c r="H221" s="208">
        <v>2</v>
      </c>
      <c r="I221" s="209"/>
      <c r="J221" s="210">
        <f>ROUND(I221*H221,2)</f>
        <v>0</v>
      </c>
      <c r="K221" s="206" t="s">
        <v>189</v>
      </c>
      <c r="L221" s="63"/>
      <c r="M221" s="211" t="s">
        <v>34</v>
      </c>
      <c r="N221" s="212" t="s">
        <v>49</v>
      </c>
      <c r="O221" s="44"/>
      <c r="P221" s="213">
        <f>O221*H221</f>
        <v>0</v>
      </c>
      <c r="Q221" s="213">
        <v>0.00702</v>
      </c>
      <c r="R221" s="213">
        <f>Q221*H221</f>
        <v>0.01404</v>
      </c>
      <c r="S221" s="213">
        <v>0</v>
      </c>
      <c r="T221" s="214">
        <f>S221*H221</f>
        <v>0</v>
      </c>
      <c r="AR221" s="25" t="s">
        <v>190</v>
      </c>
      <c r="AT221" s="25" t="s">
        <v>185</v>
      </c>
      <c r="AU221" s="25" t="s">
        <v>89</v>
      </c>
      <c r="AY221" s="25" t="s">
        <v>183</v>
      </c>
      <c r="BE221" s="215">
        <f>IF(N221="základní",J221,0)</f>
        <v>0</v>
      </c>
      <c r="BF221" s="215">
        <f>IF(N221="snížená",J221,0)</f>
        <v>0</v>
      </c>
      <c r="BG221" s="215">
        <f>IF(N221="zákl. přenesená",J221,0)</f>
        <v>0</v>
      </c>
      <c r="BH221" s="215">
        <f>IF(N221="sníž. přenesená",J221,0)</f>
        <v>0</v>
      </c>
      <c r="BI221" s="215">
        <f>IF(N221="nulová",J221,0)</f>
        <v>0</v>
      </c>
      <c r="BJ221" s="25" t="s">
        <v>85</v>
      </c>
      <c r="BK221" s="215">
        <f>ROUND(I221*H221,2)</f>
        <v>0</v>
      </c>
      <c r="BL221" s="25" t="s">
        <v>190</v>
      </c>
      <c r="BM221" s="25" t="s">
        <v>3055</v>
      </c>
    </row>
    <row r="222" spans="2:65" s="1" customFormat="1" ht="16.5" customHeight="1">
      <c r="B222" s="43"/>
      <c r="C222" s="265" t="s">
        <v>509</v>
      </c>
      <c r="D222" s="265" t="s">
        <v>418</v>
      </c>
      <c r="E222" s="266" t="s">
        <v>3056</v>
      </c>
      <c r="F222" s="267" t="s">
        <v>3057</v>
      </c>
      <c r="G222" s="268" t="s">
        <v>344</v>
      </c>
      <c r="H222" s="269">
        <v>2</v>
      </c>
      <c r="I222" s="270"/>
      <c r="J222" s="271">
        <f>ROUND(I222*H222,2)</f>
        <v>0</v>
      </c>
      <c r="K222" s="267" t="s">
        <v>189</v>
      </c>
      <c r="L222" s="272"/>
      <c r="M222" s="273" t="s">
        <v>34</v>
      </c>
      <c r="N222" s="274" t="s">
        <v>49</v>
      </c>
      <c r="O222" s="44"/>
      <c r="P222" s="213">
        <f>O222*H222</f>
        <v>0</v>
      </c>
      <c r="Q222" s="213">
        <v>0.079</v>
      </c>
      <c r="R222" s="213">
        <f>Q222*H222</f>
        <v>0.158</v>
      </c>
      <c r="S222" s="213">
        <v>0</v>
      </c>
      <c r="T222" s="214">
        <f>S222*H222</f>
        <v>0</v>
      </c>
      <c r="AR222" s="25" t="s">
        <v>234</v>
      </c>
      <c r="AT222" s="25" t="s">
        <v>418</v>
      </c>
      <c r="AU222" s="25" t="s">
        <v>89</v>
      </c>
      <c r="AY222" s="25" t="s">
        <v>183</v>
      </c>
      <c r="BE222" s="215">
        <f>IF(N222="základní",J222,0)</f>
        <v>0</v>
      </c>
      <c r="BF222" s="215">
        <f>IF(N222="snížená",J222,0)</f>
        <v>0</v>
      </c>
      <c r="BG222" s="215">
        <f>IF(N222="zákl. přenesená",J222,0)</f>
        <v>0</v>
      </c>
      <c r="BH222" s="215">
        <f>IF(N222="sníž. přenesená",J222,0)</f>
        <v>0</v>
      </c>
      <c r="BI222" s="215">
        <f>IF(N222="nulová",J222,0)</f>
        <v>0</v>
      </c>
      <c r="BJ222" s="25" t="s">
        <v>85</v>
      </c>
      <c r="BK222" s="215">
        <f>ROUND(I222*H222,2)</f>
        <v>0</v>
      </c>
      <c r="BL222" s="25" t="s">
        <v>190</v>
      </c>
      <c r="BM222" s="25" t="s">
        <v>3058</v>
      </c>
    </row>
    <row r="223" spans="2:65" s="1" customFormat="1" ht="16.5" customHeight="1">
      <c r="B223" s="43"/>
      <c r="C223" s="204" t="s">
        <v>516</v>
      </c>
      <c r="D223" s="204" t="s">
        <v>185</v>
      </c>
      <c r="E223" s="205" t="s">
        <v>3059</v>
      </c>
      <c r="F223" s="206" t="s">
        <v>3060</v>
      </c>
      <c r="G223" s="207" t="s">
        <v>344</v>
      </c>
      <c r="H223" s="208">
        <v>1</v>
      </c>
      <c r="I223" s="209"/>
      <c r="J223" s="210">
        <f>ROUND(I223*H223,2)</f>
        <v>0</v>
      </c>
      <c r="K223" s="206" t="s">
        <v>189</v>
      </c>
      <c r="L223" s="63"/>
      <c r="M223" s="211" t="s">
        <v>34</v>
      </c>
      <c r="N223" s="212" t="s">
        <v>49</v>
      </c>
      <c r="O223" s="44"/>
      <c r="P223" s="213">
        <f>O223*H223</f>
        <v>0</v>
      </c>
      <c r="Q223" s="213">
        <v>0.42368</v>
      </c>
      <c r="R223" s="213">
        <f>Q223*H223</f>
        <v>0.42368</v>
      </c>
      <c r="S223" s="213">
        <v>0</v>
      </c>
      <c r="T223" s="214">
        <f>S223*H223</f>
        <v>0</v>
      </c>
      <c r="AR223" s="25" t="s">
        <v>190</v>
      </c>
      <c r="AT223" s="25" t="s">
        <v>185</v>
      </c>
      <c r="AU223" s="25" t="s">
        <v>89</v>
      </c>
      <c r="AY223" s="25" t="s">
        <v>183</v>
      </c>
      <c r="BE223" s="215">
        <f>IF(N223="základní",J223,0)</f>
        <v>0</v>
      </c>
      <c r="BF223" s="215">
        <f>IF(N223="snížená",J223,0)</f>
        <v>0</v>
      </c>
      <c r="BG223" s="215">
        <f>IF(N223="zákl. přenesená",J223,0)</f>
        <v>0</v>
      </c>
      <c r="BH223" s="215">
        <f>IF(N223="sníž. přenesená",J223,0)</f>
        <v>0</v>
      </c>
      <c r="BI223" s="215">
        <f>IF(N223="nulová",J223,0)</f>
        <v>0</v>
      </c>
      <c r="BJ223" s="25" t="s">
        <v>85</v>
      </c>
      <c r="BK223" s="215">
        <f>ROUND(I223*H223,2)</f>
        <v>0</v>
      </c>
      <c r="BL223" s="25" t="s">
        <v>190</v>
      </c>
      <c r="BM223" s="25" t="s">
        <v>3061</v>
      </c>
    </row>
    <row r="224" spans="2:63" s="11" customFormat="1" ht="29.85" customHeight="1">
      <c r="B224" s="187"/>
      <c r="C224" s="188"/>
      <c r="D224" s="201" t="s">
        <v>77</v>
      </c>
      <c r="E224" s="202" t="s">
        <v>239</v>
      </c>
      <c r="F224" s="202" t="s">
        <v>1091</v>
      </c>
      <c r="G224" s="188"/>
      <c r="H224" s="188"/>
      <c r="I224" s="191"/>
      <c r="J224" s="203">
        <f>BK224</f>
        <v>0</v>
      </c>
      <c r="K224" s="188"/>
      <c r="L224" s="193"/>
      <c r="M224" s="194"/>
      <c r="N224" s="195"/>
      <c r="O224" s="195"/>
      <c r="P224" s="196">
        <f>SUM(P225:P227)</f>
        <v>0</v>
      </c>
      <c r="Q224" s="195"/>
      <c r="R224" s="196">
        <f>SUM(R225:R227)</f>
        <v>1.8002048199999998</v>
      </c>
      <c r="S224" s="195"/>
      <c r="T224" s="197">
        <f>SUM(T225:T227)</f>
        <v>0</v>
      </c>
      <c r="AR224" s="198" t="s">
        <v>85</v>
      </c>
      <c r="AT224" s="199" t="s">
        <v>77</v>
      </c>
      <c r="AU224" s="199" t="s">
        <v>85</v>
      </c>
      <c r="AY224" s="198" t="s">
        <v>183</v>
      </c>
      <c r="BK224" s="200">
        <f>SUM(BK225:BK227)</f>
        <v>0</v>
      </c>
    </row>
    <row r="225" spans="2:65" s="1" customFormat="1" ht="38.25" customHeight="1">
      <c r="B225" s="43"/>
      <c r="C225" s="204" t="s">
        <v>533</v>
      </c>
      <c r="D225" s="204" t="s">
        <v>185</v>
      </c>
      <c r="E225" s="205" t="s">
        <v>3062</v>
      </c>
      <c r="F225" s="206" t="s">
        <v>3063</v>
      </c>
      <c r="G225" s="207" t="s">
        <v>188</v>
      </c>
      <c r="H225" s="208">
        <v>0.698</v>
      </c>
      <c r="I225" s="209"/>
      <c r="J225" s="210">
        <f>ROUND(I225*H225,2)</f>
        <v>0</v>
      </c>
      <c r="K225" s="206" t="s">
        <v>34</v>
      </c>
      <c r="L225" s="63"/>
      <c r="M225" s="211" t="s">
        <v>34</v>
      </c>
      <c r="N225" s="212" t="s">
        <v>49</v>
      </c>
      <c r="O225" s="44"/>
      <c r="P225" s="213">
        <f>O225*H225</f>
        <v>0</v>
      </c>
      <c r="Q225" s="213">
        <v>2.57909</v>
      </c>
      <c r="R225" s="213">
        <f>Q225*H225</f>
        <v>1.8002048199999998</v>
      </c>
      <c r="S225" s="213">
        <v>0</v>
      </c>
      <c r="T225" s="214">
        <f>S225*H225</f>
        <v>0</v>
      </c>
      <c r="AR225" s="25" t="s">
        <v>190</v>
      </c>
      <c r="AT225" s="25" t="s">
        <v>185</v>
      </c>
      <c r="AU225" s="25" t="s">
        <v>89</v>
      </c>
      <c r="AY225" s="25" t="s">
        <v>183</v>
      </c>
      <c r="BE225" s="215">
        <f>IF(N225="základní",J225,0)</f>
        <v>0</v>
      </c>
      <c r="BF225" s="215">
        <f>IF(N225="snížená",J225,0)</f>
        <v>0</v>
      </c>
      <c r="BG225" s="215">
        <f>IF(N225="zákl. přenesená",J225,0)</f>
        <v>0</v>
      </c>
      <c r="BH225" s="215">
        <f>IF(N225="sníž. přenesená",J225,0)</f>
        <v>0</v>
      </c>
      <c r="BI225" s="215">
        <f>IF(N225="nulová",J225,0)</f>
        <v>0</v>
      </c>
      <c r="BJ225" s="25" t="s">
        <v>85</v>
      </c>
      <c r="BK225" s="215">
        <f>ROUND(I225*H225,2)</f>
        <v>0</v>
      </c>
      <c r="BL225" s="25" t="s">
        <v>190</v>
      </c>
      <c r="BM225" s="25" t="s">
        <v>3064</v>
      </c>
    </row>
    <row r="226" spans="2:51" s="13" customFormat="1" ht="13.5">
      <c r="B226" s="228"/>
      <c r="C226" s="229"/>
      <c r="D226" s="218" t="s">
        <v>192</v>
      </c>
      <c r="E226" s="230" t="s">
        <v>34</v>
      </c>
      <c r="F226" s="231" t="s">
        <v>3065</v>
      </c>
      <c r="G226" s="229"/>
      <c r="H226" s="232">
        <v>0.44</v>
      </c>
      <c r="I226" s="233"/>
      <c r="J226" s="229"/>
      <c r="K226" s="229"/>
      <c r="L226" s="234"/>
      <c r="M226" s="235"/>
      <c r="N226" s="236"/>
      <c r="O226" s="236"/>
      <c r="P226" s="236"/>
      <c r="Q226" s="236"/>
      <c r="R226" s="236"/>
      <c r="S226" s="236"/>
      <c r="T226" s="237"/>
      <c r="AT226" s="238" t="s">
        <v>192</v>
      </c>
      <c r="AU226" s="238" t="s">
        <v>89</v>
      </c>
      <c r="AV226" s="13" t="s">
        <v>89</v>
      </c>
      <c r="AW226" s="13" t="s">
        <v>41</v>
      </c>
      <c r="AX226" s="13" t="s">
        <v>78</v>
      </c>
      <c r="AY226" s="238" t="s">
        <v>183</v>
      </c>
    </row>
    <row r="227" spans="2:51" s="13" customFormat="1" ht="13.5">
      <c r="B227" s="228"/>
      <c r="C227" s="229"/>
      <c r="D227" s="218" t="s">
        <v>192</v>
      </c>
      <c r="E227" s="230" t="s">
        <v>34</v>
      </c>
      <c r="F227" s="231" t="s">
        <v>3066</v>
      </c>
      <c r="G227" s="229"/>
      <c r="H227" s="232">
        <v>0.258</v>
      </c>
      <c r="I227" s="233"/>
      <c r="J227" s="229"/>
      <c r="K227" s="229"/>
      <c r="L227" s="234"/>
      <c r="M227" s="235"/>
      <c r="N227" s="236"/>
      <c r="O227" s="236"/>
      <c r="P227" s="236"/>
      <c r="Q227" s="236"/>
      <c r="R227" s="236"/>
      <c r="S227" s="236"/>
      <c r="T227" s="237"/>
      <c r="AT227" s="238" t="s">
        <v>192</v>
      </c>
      <c r="AU227" s="238" t="s">
        <v>89</v>
      </c>
      <c r="AV227" s="13" t="s">
        <v>89</v>
      </c>
      <c r="AW227" s="13" t="s">
        <v>41</v>
      </c>
      <c r="AX227" s="13" t="s">
        <v>78</v>
      </c>
      <c r="AY227" s="238" t="s">
        <v>183</v>
      </c>
    </row>
    <row r="228" spans="2:63" s="11" customFormat="1" ht="29.85" customHeight="1">
      <c r="B228" s="187"/>
      <c r="C228" s="188"/>
      <c r="D228" s="201" t="s">
        <v>77</v>
      </c>
      <c r="E228" s="202" t="s">
        <v>1359</v>
      </c>
      <c r="F228" s="202" t="s">
        <v>1360</v>
      </c>
      <c r="G228" s="188"/>
      <c r="H228" s="188"/>
      <c r="I228" s="191"/>
      <c r="J228" s="203">
        <f>BK228</f>
        <v>0</v>
      </c>
      <c r="K228" s="188"/>
      <c r="L228" s="193"/>
      <c r="M228" s="194"/>
      <c r="N228" s="195"/>
      <c r="O228" s="195"/>
      <c r="P228" s="196">
        <f>SUM(P229:P232)</f>
        <v>0</v>
      </c>
      <c r="Q228" s="195"/>
      <c r="R228" s="196">
        <f>SUM(R229:R232)</f>
        <v>0</v>
      </c>
      <c r="S228" s="195"/>
      <c r="T228" s="197">
        <f>SUM(T229:T232)</f>
        <v>0</v>
      </c>
      <c r="AR228" s="198" t="s">
        <v>85</v>
      </c>
      <c r="AT228" s="199" t="s">
        <v>77</v>
      </c>
      <c r="AU228" s="199" t="s">
        <v>85</v>
      </c>
      <c r="AY228" s="198" t="s">
        <v>183</v>
      </c>
      <c r="BK228" s="200">
        <f>SUM(BK229:BK232)</f>
        <v>0</v>
      </c>
    </row>
    <row r="229" spans="2:65" s="1" customFormat="1" ht="25.5" customHeight="1">
      <c r="B229" s="43"/>
      <c r="C229" s="204" t="s">
        <v>537</v>
      </c>
      <c r="D229" s="204" t="s">
        <v>185</v>
      </c>
      <c r="E229" s="205" t="s">
        <v>1370</v>
      </c>
      <c r="F229" s="206" t="s">
        <v>1371</v>
      </c>
      <c r="G229" s="207" t="s">
        <v>274</v>
      </c>
      <c r="H229" s="208">
        <v>7.108</v>
      </c>
      <c r="I229" s="209"/>
      <c r="J229" s="210">
        <f>ROUND(I229*H229,2)</f>
        <v>0</v>
      </c>
      <c r="K229" s="206" t="s">
        <v>3013</v>
      </c>
      <c r="L229" s="63"/>
      <c r="M229" s="211" t="s">
        <v>34</v>
      </c>
      <c r="N229" s="212" t="s">
        <v>49</v>
      </c>
      <c r="O229" s="44"/>
      <c r="P229" s="213">
        <f>O229*H229</f>
        <v>0</v>
      </c>
      <c r="Q229" s="213">
        <v>0</v>
      </c>
      <c r="R229" s="213">
        <f>Q229*H229</f>
        <v>0</v>
      </c>
      <c r="S229" s="213">
        <v>0</v>
      </c>
      <c r="T229" s="214">
        <f>S229*H229</f>
        <v>0</v>
      </c>
      <c r="AR229" s="25" t="s">
        <v>190</v>
      </c>
      <c r="AT229" s="25" t="s">
        <v>185</v>
      </c>
      <c r="AU229" s="25" t="s">
        <v>89</v>
      </c>
      <c r="AY229" s="25" t="s">
        <v>183</v>
      </c>
      <c r="BE229" s="215">
        <f>IF(N229="základní",J229,0)</f>
        <v>0</v>
      </c>
      <c r="BF229" s="215">
        <f>IF(N229="snížená",J229,0)</f>
        <v>0</v>
      </c>
      <c r="BG229" s="215">
        <f>IF(N229="zákl. přenesená",J229,0)</f>
        <v>0</v>
      </c>
      <c r="BH229" s="215">
        <f>IF(N229="sníž. přenesená",J229,0)</f>
        <v>0</v>
      </c>
      <c r="BI229" s="215">
        <f>IF(N229="nulová",J229,0)</f>
        <v>0</v>
      </c>
      <c r="BJ229" s="25" t="s">
        <v>85</v>
      </c>
      <c r="BK229" s="215">
        <f>ROUND(I229*H229,2)</f>
        <v>0</v>
      </c>
      <c r="BL229" s="25" t="s">
        <v>190</v>
      </c>
      <c r="BM229" s="25" t="s">
        <v>3067</v>
      </c>
    </row>
    <row r="230" spans="2:65" s="1" customFormat="1" ht="25.5" customHeight="1">
      <c r="B230" s="43"/>
      <c r="C230" s="204" t="s">
        <v>542</v>
      </c>
      <c r="D230" s="204" t="s">
        <v>185</v>
      </c>
      <c r="E230" s="205" t="s">
        <v>1374</v>
      </c>
      <c r="F230" s="206" t="s">
        <v>1375</v>
      </c>
      <c r="G230" s="207" t="s">
        <v>274</v>
      </c>
      <c r="H230" s="208">
        <v>7.108</v>
      </c>
      <c r="I230" s="209"/>
      <c r="J230" s="210">
        <f>ROUND(I230*H230,2)</f>
        <v>0</v>
      </c>
      <c r="K230" s="206" t="s">
        <v>3013</v>
      </c>
      <c r="L230" s="63"/>
      <c r="M230" s="211" t="s">
        <v>34</v>
      </c>
      <c r="N230" s="212" t="s">
        <v>49</v>
      </c>
      <c r="O230" s="44"/>
      <c r="P230" s="213">
        <f>O230*H230</f>
        <v>0</v>
      </c>
      <c r="Q230" s="213">
        <v>0</v>
      </c>
      <c r="R230" s="213">
        <f>Q230*H230</f>
        <v>0</v>
      </c>
      <c r="S230" s="213">
        <v>0</v>
      </c>
      <c r="T230" s="214">
        <f>S230*H230</f>
        <v>0</v>
      </c>
      <c r="AR230" s="25" t="s">
        <v>190</v>
      </c>
      <c r="AT230" s="25" t="s">
        <v>185</v>
      </c>
      <c r="AU230" s="25" t="s">
        <v>89</v>
      </c>
      <c r="AY230" s="25" t="s">
        <v>183</v>
      </c>
      <c r="BE230" s="215">
        <f>IF(N230="základní",J230,0)</f>
        <v>0</v>
      </c>
      <c r="BF230" s="215">
        <f>IF(N230="snížená",J230,0)</f>
        <v>0</v>
      </c>
      <c r="BG230" s="215">
        <f>IF(N230="zákl. přenesená",J230,0)</f>
        <v>0</v>
      </c>
      <c r="BH230" s="215">
        <f>IF(N230="sníž. přenesená",J230,0)</f>
        <v>0</v>
      </c>
      <c r="BI230" s="215">
        <f>IF(N230="nulová",J230,0)</f>
        <v>0</v>
      </c>
      <c r="BJ230" s="25" t="s">
        <v>85</v>
      </c>
      <c r="BK230" s="215">
        <f>ROUND(I230*H230,2)</f>
        <v>0</v>
      </c>
      <c r="BL230" s="25" t="s">
        <v>190</v>
      </c>
      <c r="BM230" s="25" t="s">
        <v>3068</v>
      </c>
    </row>
    <row r="231" spans="2:65" s="1" customFormat="1" ht="25.5" customHeight="1">
      <c r="B231" s="43"/>
      <c r="C231" s="204" t="s">
        <v>546</v>
      </c>
      <c r="D231" s="204" t="s">
        <v>185</v>
      </c>
      <c r="E231" s="205" t="s">
        <v>3069</v>
      </c>
      <c r="F231" s="206" t="s">
        <v>3070</v>
      </c>
      <c r="G231" s="207" t="s">
        <v>274</v>
      </c>
      <c r="H231" s="208">
        <v>7.108</v>
      </c>
      <c r="I231" s="209"/>
      <c r="J231" s="210">
        <f>ROUND(I231*H231,2)</f>
        <v>0</v>
      </c>
      <c r="K231" s="206" t="s">
        <v>3013</v>
      </c>
      <c r="L231" s="63"/>
      <c r="M231" s="211" t="s">
        <v>34</v>
      </c>
      <c r="N231" s="212" t="s">
        <v>49</v>
      </c>
      <c r="O231" s="44"/>
      <c r="P231" s="213">
        <f>O231*H231</f>
        <v>0</v>
      </c>
      <c r="Q231" s="213">
        <v>0</v>
      </c>
      <c r="R231" s="213">
        <f>Q231*H231</f>
        <v>0</v>
      </c>
      <c r="S231" s="213">
        <v>0</v>
      </c>
      <c r="T231" s="214">
        <f>S231*H231</f>
        <v>0</v>
      </c>
      <c r="AR231" s="25" t="s">
        <v>190</v>
      </c>
      <c r="AT231" s="25" t="s">
        <v>185</v>
      </c>
      <c r="AU231" s="25" t="s">
        <v>89</v>
      </c>
      <c r="AY231" s="25" t="s">
        <v>183</v>
      </c>
      <c r="BE231" s="215">
        <f>IF(N231="základní",J231,0)</f>
        <v>0</v>
      </c>
      <c r="BF231" s="215">
        <f>IF(N231="snížená",J231,0)</f>
        <v>0</v>
      </c>
      <c r="BG231" s="215">
        <f>IF(N231="zákl. přenesená",J231,0)</f>
        <v>0</v>
      </c>
      <c r="BH231" s="215">
        <f>IF(N231="sníž. přenesená",J231,0)</f>
        <v>0</v>
      </c>
      <c r="BI231" s="215">
        <f>IF(N231="nulová",J231,0)</f>
        <v>0</v>
      </c>
      <c r="BJ231" s="25" t="s">
        <v>85</v>
      </c>
      <c r="BK231" s="215">
        <f>ROUND(I231*H231,2)</f>
        <v>0</v>
      </c>
      <c r="BL231" s="25" t="s">
        <v>190</v>
      </c>
      <c r="BM231" s="25" t="s">
        <v>3071</v>
      </c>
    </row>
    <row r="232" spans="2:65" s="1" customFormat="1" ht="16.5" customHeight="1">
      <c r="B232" s="43"/>
      <c r="C232" s="204" t="s">
        <v>551</v>
      </c>
      <c r="D232" s="204" t="s">
        <v>185</v>
      </c>
      <c r="E232" s="205" t="s">
        <v>3072</v>
      </c>
      <c r="F232" s="206" t="s">
        <v>3073</v>
      </c>
      <c r="G232" s="207" t="s">
        <v>274</v>
      </c>
      <c r="H232" s="208">
        <v>7.108</v>
      </c>
      <c r="I232" s="209"/>
      <c r="J232" s="210">
        <f>ROUND(I232*H232,2)</f>
        <v>0</v>
      </c>
      <c r="K232" s="206" t="s">
        <v>189</v>
      </c>
      <c r="L232" s="63"/>
      <c r="M232" s="211" t="s">
        <v>34</v>
      </c>
      <c r="N232" s="212" t="s">
        <v>49</v>
      </c>
      <c r="O232" s="44"/>
      <c r="P232" s="213">
        <f>O232*H232</f>
        <v>0</v>
      </c>
      <c r="Q232" s="213">
        <v>0</v>
      </c>
      <c r="R232" s="213">
        <f>Q232*H232</f>
        <v>0</v>
      </c>
      <c r="S232" s="213">
        <v>0</v>
      </c>
      <c r="T232" s="214">
        <f>S232*H232</f>
        <v>0</v>
      </c>
      <c r="AR232" s="25" t="s">
        <v>190</v>
      </c>
      <c r="AT232" s="25" t="s">
        <v>185</v>
      </c>
      <c r="AU232" s="25" t="s">
        <v>89</v>
      </c>
      <c r="AY232" s="25" t="s">
        <v>183</v>
      </c>
      <c r="BE232" s="215">
        <f>IF(N232="základní",J232,0)</f>
        <v>0</v>
      </c>
      <c r="BF232" s="215">
        <f>IF(N232="snížená",J232,0)</f>
        <v>0</v>
      </c>
      <c r="BG232" s="215">
        <f>IF(N232="zákl. přenesená",J232,0)</f>
        <v>0</v>
      </c>
      <c r="BH232" s="215">
        <f>IF(N232="sníž. přenesená",J232,0)</f>
        <v>0</v>
      </c>
      <c r="BI232" s="215">
        <f>IF(N232="nulová",J232,0)</f>
        <v>0</v>
      </c>
      <c r="BJ232" s="25" t="s">
        <v>85</v>
      </c>
      <c r="BK232" s="215">
        <f>ROUND(I232*H232,2)</f>
        <v>0</v>
      </c>
      <c r="BL232" s="25" t="s">
        <v>190</v>
      </c>
      <c r="BM232" s="25" t="s">
        <v>3074</v>
      </c>
    </row>
    <row r="233" spans="2:63" s="11" customFormat="1" ht="29.85" customHeight="1">
      <c r="B233" s="187"/>
      <c r="C233" s="188"/>
      <c r="D233" s="201" t="s">
        <v>77</v>
      </c>
      <c r="E233" s="202" t="s">
        <v>1383</v>
      </c>
      <c r="F233" s="202" t="s">
        <v>1384</v>
      </c>
      <c r="G233" s="188"/>
      <c r="H233" s="188"/>
      <c r="I233" s="191"/>
      <c r="J233" s="203">
        <f>BK233</f>
        <v>0</v>
      </c>
      <c r="K233" s="188"/>
      <c r="L233" s="193"/>
      <c r="M233" s="194"/>
      <c r="N233" s="195"/>
      <c r="O233" s="195"/>
      <c r="P233" s="196">
        <f>SUM(P234:P235)</f>
        <v>0</v>
      </c>
      <c r="Q233" s="195"/>
      <c r="R233" s="196">
        <f>SUM(R234:R235)</f>
        <v>0</v>
      </c>
      <c r="S233" s="195"/>
      <c r="T233" s="197">
        <f>SUM(T234:T235)</f>
        <v>0</v>
      </c>
      <c r="AR233" s="198" t="s">
        <v>85</v>
      </c>
      <c r="AT233" s="199" t="s">
        <v>77</v>
      </c>
      <c r="AU233" s="199" t="s">
        <v>85</v>
      </c>
      <c r="AY233" s="198" t="s">
        <v>183</v>
      </c>
      <c r="BK233" s="200">
        <f>SUM(BK234:BK235)</f>
        <v>0</v>
      </c>
    </row>
    <row r="234" spans="2:65" s="1" customFormat="1" ht="38.25" customHeight="1">
      <c r="B234" s="43"/>
      <c r="C234" s="204" t="s">
        <v>558</v>
      </c>
      <c r="D234" s="204" t="s">
        <v>185</v>
      </c>
      <c r="E234" s="205" t="s">
        <v>3075</v>
      </c>
      <c r="F234" s="206" t="s">
        <v>3076</v>
      </c>
      <c r="G234" s="207" t="s">
        <v>274</v>
      </c>
      <c r="H234" s="208">
        <v>39.529</v>
      </c>
      <c r="I234" s="209"/>
      <c r="J234" s="210">
        <f>ROUND(I234*H234,2)</f>
        <v>0</v>
      </c>
      <c r="K234" s="206" t="s">
        <v>3013</v>
      </c>
      <c r="L234" s="63"/>
      <c r="M234" s="211" t="s">
        <v>34</v>
      </c>
      <c r="N234" s="212" t="s">
        <v>49</v>
      </c>
      <c r="O234" s="44"/>
      <c r="P234" s="213">
        <f>O234*H234</f>
        <v>0</v>
      </c>
      <c r="Q234" s="213">
        <v>0</v>
      </c>
      <c r="R234" s="213">
        <f>Q234*H234</f>
        <v>0</v>
      </c>
      <c r="S234" s="213">
        <v>0</v>
      </c>
      <c r="T234" s="214">
        <f>S234*H234</f>
        <v>0</v>
      </c>
      <c r="AR234" s="25" t="s">
        <v>190</v>
      </c>
      <c r="AT234" s="25" t="s">
        <v>185</v>
      </c>
      <c r="AU234" s="25" t="s">
        <v>89</v>
      </c>
      <c r="AY234" s="25" t="s">
        <v>183</v>
      </c>
      <c r="BE234" s="215">
        <f>IF(N234="základní",J234,0)</f>
        <v>0</v>
      </c>
      <c r="BF234" s="215">
        <f>IF(N234="snížená",J234,0)</f>
        <v>0</v>
      </c>
      <c r="BG234" s="215">
        <f>IF(N234="zákl. přenesená",J234,0)</f>
        <v>0</v>
      </c>
      <c r="BH234" s="215">
        <f>IF(N234="sníž. přenesená",J234,0)</f>
        <v>0</v>
      </c>
      <c r="BI234" s="215">
        <f>IF(N234="nulová",J234,0)</f>
        <v>0</v>
      </c>
      <c r="BJ234" s="25" t="s">
        <v>85</v>
      </c>
      <c r="BK234" s="215">
        <f>ROUND(I234*H234,2)</f>
        <v>0</v>
      </c>
      <c r="BL234" s="25" t="s">
        <v>190</v>
      </c>
      <c r="BM234" s="25" t="s">
        <v>3077</v>
      </c>
    </row>
    <row r="235" spans="2:65" s="1" customFormat="1" ht="38.25" customHeight="1">
      <c r="B235" s="43"/>
      <c r="C235" s="204" t="s">
        <v>564</v>
      </c>
      <c r="D235" s="204" t="s">
        <v>185</v>
      </c>
      <c r="E235" s="205" t="s">
        <v>3078</v>
      </c>
      <c r="F235" s="206" t="s">
        <v>3079</v>
      </c>
      <c r="G235" s="207" t="s">
        <v>274</v>
      </c>
      <c r="H235" s="208">
        <v>39.529</v>
      </c>
      <c r="I235" s="209"/>
      <c r="J235" s="210">
        <f>ROUND(I235*H235,2)</f>
        <v>0</v>
      </c>
      <c r="K235" s="206" t="s">
        <v>3013</v>
      </c>
      <c r="L235" s="63"/>
      <c r="M235" s="211" t="s">
        <v>34</v>
      </c>
      <c r="N235" s="212" t="s">
        <v>49</v>
      </c>
      <c r="O235" s="44"/>
      <c r="P235" s="213">
        <f>O235*H235</f>
        <v>0</v>
      </c>
      <c r="Q235" s="213">
        <v>0</v>
      </c>
      <c r="R235" s="213">
        <f>Q235*H235</f>
        <v>0</v>
      </c>
      <c r="S235" s="213">
        <v>0</v>
      </c>
      <c r="T235" s="214">
        <f>S235*H235</f>
        <v>0</v>
      </c>
      <c r="AR235" s="25" t="s">
        <v>190</v>
      </c>
      <c r="AT235" s="25" t="s">
        <v>185</v>
      </c>
      <c r="AU235" s="25" t="s">
        <v>89</v>
      </c>
      <c r="AY235" s="25" t="s">
        <v>183</v>
      </c>
      <c r="BE235" s="215">
        <f>IF(N235="základní",J235,0)</f>
        <v>0</v>
      </c>
      <c r="BF235" s="215">
        <f>IF(N235="snížená",J235,0)</f>
        <v>0</v>
      </c>
      <c r="BG235" s="215">
        <f>IF(N235="zákl. přenesená",J235,0)</f>
        <v>0</v>
      </c>
      <c r="BH235" s="215">
        <f>IF(N235="sníž. přenesená",J235,0)</f>
        <v>0</v>
      </c>
      <c r="BI235" s="215">
        <f>IF(N235="nulová",J235,0)</f>
        <v>0</v>
      </c>
      <c r="BJ235" s="25" t="s">
        <v>85</v>
      </c>
      <c r="BK235" s="215">
        <f>ROUND(I235*H235,2)</f>
        <v>0</v>
      </c>
      <c r="BL235" s="25" t="s">
        <v>190</v>
      </c>
      <c r="BM235" s="25" t="s">
        <v>3080</v>
      </c>
    </row>
    <row r="236" spans="2:63" s="11" customFormat="1" ht="37.35" customHeight="1">
      <c r="B236" s="187"/>
      <c r="C236" s="188"/>
      <c r="D236" s="189" t="s">
        <v>77</v>
      </c>
      <c r="E236" s="190" t="s">
        <v>1389</v>
      </c>
      <c r="F236" s="190" t="s">
        <v>1390</v>
      </c>
      <c r="G236" s="188"/>
      <c r="H236" s="188"/>
      <c r="I236" s="191"/>
      <c r="J236" s="192">
        <f>BK236</f>
        <v>0</v>
      </c>
      <c r="K236" s="188"/>
      <c r="L236" s="193"/>
      <c r="M236" s="194"/>
      <c r="N236" s="195"/>
      <c r="O236" s="195"/>
      <c r="P236" s="196">
        <f>P237+P259+P272+P282+P303+P308</f>
        <v>0</v>
      </c>
      <c r="Q236" s="195"/>
      <c r="R236" s="196">
        <f>R237+R259+R272+R282+R303+R308</f>
        <v>1.1354000000000002</v>
      </c>
      <c r="S236" s="195"/>
      <c r="T236" s="197">
        <f>T237+T259+T272+T282+T303+T308</f>
        <v>0</v>
      </c>
      <c r="AR236" s="198" t="s">
        <v>89</v>
      </c>
      <c r="AT236" s="199" t="s">
        <v>77</v>
      </c>
      <c r="AU236" s="199" t="s">
        <v>78</v>
      </c>
      <c r="AY236" s="198" t="s">
        <v>183</v>
      </c>
      <c r="BK236" s="200">
        <f>BK237+BK259+BK272+BK282+BK303+BK308</f>
        <v>0</v>
      </c>
    </row>
    <row r="237" spans="2:63" s="11" customFormat="1" ht="19.9" customHeight="1">
      <c r="B237" s="187"/>
      <c r="C237" s="188"/>
      <c r="D237" s="201" t="s">
        <v>77</v>
      </c>
      <c r="E237" s="202" t="s">
        <v>3081</v>
      </c>
      <c r="F237" s="202" t="s">
        <v>3082</v>
      </c>
      <c r="G237" s="188"/>
      <c r="H237" s="188"/>
      <c r="I237" s="191"/>
      <c r="J237" s="203">
        <f>BK237</f>
        <v>0</v>
      </c>
      <c r="K237" s="188"/>
      <c r="L237" s="193"/>
      <c r="M237" s="194"/>
      <c r="N237" s="195"/>
      <c r="O237" s="195"/>
      <c r="P237" s="196">
        <f>SUM(P238:P258)</f>
        <v>0</v>
      </c>
      <c r="Q237" s="195"/>
      <c r="R237" s="196">
        <f>SUM(R238:R258)</f>
        <v>0.224995</v>
      </c>
      <c r="S237" s="195"/>
      <c r="T237" s="197">
        <f>SUM(T238:T258)</f>
        <v>0</v>
      </c>
      <c r="AR237" s="198" t="s">
        <v>89</v>
      </c>
      <c r="AT237" s="199" t="s">
        <v>77</v>
      </c>
      <c r="AU237" s="199" t="s">
        <v>85</v>
      </c>
      <c r="AY237" s="198" t="s">
        <v>183</v>
      </c>
      <c r="BK237" s="200">
        <f>SUM(BK238:BK258)</f>
        <v>0</v>
      </c>
    </row>
    <row r="238" spans="2:65" s="1" customFormat="1" ht="16.5" customHeight="1">
      <c r="B238" s="43"/>
      <c r="C238" s="204" t="s">
        <v>570</v>
      </c>
      <c r="D238" s="204" t="s">
        <v>185</v>
      </c>
      <c r="E238" s="205" t="s">
        <v>3083</v>
      </c>
      <c r="F238" s="206" t="s">
        <v>3084</v>
      </c>
      <c r="G238" s="207" t="s">
        <v>465</v>
      </c>
      <c r="H238" s="208">
        <v>15.5</v>
      </c>
      <c r="I238" s="209"/>
      <c r="J238" s="210">
        <f aca="true" t="shared" si="10" ref="J238:J258">ROUND(I238*H238,2)</f>
        <v>0</v>
      </c>
      <c r="K238" s="206" t="s">
        <v>189</v>
      </c>
      <c r="L238" s="63"/>
      <c r="M238" s="211" t="s">
        <v>34</v>
      </c>
      <c r="N238" s="212" t="s">
        <v>49</v>
      </c>
      <c r="O238" s="44"/>
      <c r="P238" s="213">
        <f aca="true" t="shared" si="11" ref="P238:P258">O238*H238</f>
        <v>0</v>
      </c>
      <c r="Q238" s="213">
        <v>0.00126</v>
      </c>
      <c r="R238" s="213">
        <f aca="true" t="shared" si="12" ref="R238:R258">Q238*H238</f>
        <v>0.019530000000000002</v>
      </c>
      <c r="S238" s="213">
        <v>0</v>
      </c>
      <c r="T238" s="214">
        <f aca="true" t="shared" si="13" ref="T238:T258">S238*H238</f>
        <v>0</v>
      </c>
      <c r="AR238" s="25" t="s">
        <v>282</v>
      </c>
      <c r="AT238" s="25" t="s">
        <v>185</v>
      </c>
      <c r="AU238" s="25" t="s">
        <v>89</v>
      </c>
      <c r="AY238" s="25" t="s">
        <v>183</v>
      </c>
      <c r="BE238" s="215">
        <f aca="true" t="shared" si="14" ref="BE238:BE258">IF(N238="základní",J238,0)</f>
        <v>0</v>
      </c>
      <c r="BF238" s="215">
        <f aca="true" t="shared" si="15" ref="BF238:BF258">IF(N238="snížená",J238,0)</f>
        <v>0</v>
      </c>
      <c r="BG238" s="215">
        <f aca="true" t="shared" si="16" ref="BG238:BG258">IF(N238="zákl. přenesená",J238,0)</f>
        <v>0</v>
      </c>
      <c r="BH238" s="215">
        <f aca="true" t="shared" si="17" ref="BH238:BH258">IF(N238="sníž. přenesená",J238,0)</f>
        <v>0</v>
      </c>
      <c r="BI238" s="215">
        <f aca="true" t="shared" si="18" ref="BI238:BI258">IF(N238="nulová",J238,0)</f>
        <v>0</v>
      </c>
      <c r="BJ238" s="25" t="s">
        <v>85</v>
      </c>
      <c r="BK238" s="215">
        <f aca="true" t="shared" si="19" ref="BK238:BK258">ROUND(I238*H238,2)</f>
        <v>0</v>
      </c>
      <c r="BL238" s="25" t="s">
        <v>282</v>
      </c>
      <c r="BM238" s="25" t="s">
        <v>3085</v>
      </c>
    </row>
    <row r="239" spans="2:65" s="1" customFormat="1" ht="16.5" customHeight="1">
      <c r="B239" s="43"/>
      <c r="C239" s="204" t="s">
        <v>577</v>
      </c>
      <c r="D239" s="204" t="s">
        <v>185</v>
      </c>
      <c r="E239" s="205" t="s">
        <v>3086</v>
      </c>
      <c r="F239" s="206" t="s">
        <v>3087</v>
      </c>
      <c r="G239" s="207" t="s">
        <v>465</v>
      </c>
      <c r="H239" s="208">
        <v>27</v>
      </c>
      <c r="I239" s="209"/>
      <c r="J239" s="210">
        <f t="shared" si="10"/>
        <v>0</v>
      </c>
      <c r="K239" s="206" t="s">
        <v>189</v>
      </c>
      <c r="L239" s="63"/>
      <c r="M239" s="211" t="s">
        <v>34</v>
      </c>
      <c r="N239" s="212" t="s">
        <v>49</v>
      </c>
      <c r="O239" s="44"/>
      <c r="P239" s="213">
        <f t="shared" si="11"/>
        <v>0</v>
      </c>
      <c r="Q239" s="213">
        <v>0.00177</v>
      </c>
      <c r="R239" s="213">
        <f t="shared" si="12"/>
        <v>0.04779</v>
      </c>
      <c r="S239" s="213">
        <v>0</v>
      </c>
      <c r="T239" s="214">
        <f t="shared" si="13"/>
        <v>0</v>
      </c>
      <c r="AR239" s="25" t="s">
        <v>282</v>
      </c>
      <c r="AT239" s="25" t="s">
        <v>185</v>
      </c>
      <c r="AU239" s="25" t="s">
        <v>89</v>
      </c>
      <c r="AY239" s="25" t="s">
        <v>183</v>
      </c>
      <c r="BE239" s="215">
        <f t="shared" si="14"/>
        <v>0</v>
      </c>
      <c r="BF239" s="215">
        <f t="shared" si="15"/>
        <v>0</v>
      </c>
      <c r="BG239" s="215">
        <f t="shared" si="16"/>
        <v>0</v>
      </c>
      <c r="BH239" s="215">
        <f t="shared" si="17"/>
        <v>0</v>
      </c>
      <c r="BI239" s="215">
        <f t="shared" si="18"/>
        <v>0</v>
      </c>
      <c r="BJ239" s="25" t="s">
        <v>85</v>
      </c>
      <c r="BK239" s="215">
        <f t="shared" si="19"/>
        <v>0</v>
      </c>
      <c r="BL239" s="25" t="s">
        <v>282</v>
      </c>
      <c r="BM239" s="25" t="s">
        <v>3088</v>
      </c>
    </row>
    <row r="240" spans="2:65" s="1" customFormat="1" ht="16.5" customHeight="1">
      <c r="B240" s="43"/>
      <c r="C240" s="204" t="s">
        <v>592</v>
      </c>
      <c r="D240" s="204" t="s">
        <v>185</v>
      </c>
      <c r="E240" s="205" t="s">
        <v>3089</v>
      </c>
      <c r="F240" s="206" t="s">
        <v>3090</v>
      </c>
      <c r="G240" s="207" t="s">
        <v>465</v>
      </c>
      <c r="H240" s="208">
        <v>13</v>
      </c>
      <c r="I240" s="209"/>
      <c r="J240" s="210">
        <f t="shared" si="10"/>
        <v>0</v>
      </c>
      <c r="K240" s="206" t="s">
        <v>189</v>
      </c>
      <c r="L240" s="63"/>
      <c r="M240" s="211" t="s">
        <v>34</v>
      </c>
      <c r="N240" s="212" t="s">
        <v>49</v>
      </c>
      <c r="O240" s="44"/>
      <c r="P240" s="213">
        <f t="shared" si="11"/>
        <v>0</v>
      </c>
      <c r="Q240" s="213">
        <v>0.00277</v>
      </c>
      <c r="R240" s="213">
        <f t="shared" si="12"/>
        <v>0.03601</v>
      </c>
      <c r="S240" s="213">
        <v>0</v>
      </c>
      <c r="T240" s="214">
        <f t="shared" si="13"/>
        <v>0</v>
      </c>
      <c r="AR240" s="25" t="s">
        <v>282</v>
      </c>
      <c r="AT240" s="25" t="s">
        <v>185</v>
      </c>
      <c r="AU240" s="25" t="s">
        <v>89</v>
      </c>
      <c r="AY240" s="25" t="s">
        <v>183</v>
      </c>
      <c r="BE240" s="215">
        <f t="shared" si="14"/>
        <v>0</v>
      </c>
      <c r="BF240" s="215">
        <f t="shared" si="15"/>
        <v>0</v>
      </c>
      <c r="BG240" s="215">
        <f t="shared" si="16"/>
        <v>0</v>
      </c>
      <c r="BH240" s="215">
        <f t="shared" si="17"/>
        <v>0</v>
      </c>
      <c r="BI240" s="215">
        <f t="shared" si="18"/>
        <v>0</v>
      </c>
      <c r="BJ240" s="25" t="s">
        <v>85</v>
      </c>
      <c r="BK240" s="215">
        <f t="shared" si="19"/>
        <v>0</v>
      </c>
      <c r="BL240" s="25" t="s">
        <v>282</v>
      </c>
      <c r="BM240" s="25" t="s">
        <v>3091</v>
      </c>
    </row>
    <row r="241" spans="2:65" s="1" customFormat="1" ht="16.5" customHeight="1">
      <c r="B241" s="43"/>
      <c r="C241" s="204" t="s">
        <v>606</v>
      </c>
      <c r="D241" s="204" t="s">
        <v>185</v>
      </c>
      <c r="E241" s="205" t="s">
        <v>3092</v>
      </c>
      <c r="F241" s="206" t="s">
        <v>3093</v>
      </c>
      <c r="G241" s="207" t="s">
        <v>465</v>
      </c>
      <c r="H241" s="208">
        <v>13</v>
      </c>
      <c r="I241" s="209"/>
      <c r="J241" s="210">
        <f t="shared" si="10"/>
        <v>0</v>
      </c>
      <c r="K241" s="206" t="s">
        <v>189</v>
      </c>
      <c r="L241" s="63"/>
      <c r="M241" s="211" t="s">
        <v>34</v>
      </c>
      <c r="N241" s="212" t="s">
        <v>49</v>
      </c>
      <c r="O241" s="44"/>
      <c r="P241" s="213">
        <f t="shared" si="11"/>
        <v>0</v>
      </c>
      <c r="Q241" s="213">
        <v>0.00059</v>
      </c>
      <c r="R241" s="213">
        <f t="shared" si="12"/>
        <v>0.007670000000000001</v>
      </c>
      <c r="S241" s="213">
        <v>0</v>
      </c>
      <c r="T241" s="214">
        <f t="shared" si="13"/>
        <v>0</v>
      </c>
      <c r="AR241" s="25" t="s">
        <v>282</v>
      </c>
      <c r="AT241" s="25" t="s">
        <v>185</v>
      </c>
      <c r="AU241" s="25" t="s">
        <v>89</v>
      </c>
      <c r="AY241" s="25" t="s">
        <v>183</v>
      </c>
      <c r="BE241" s="215">
        <f t="shared" si="14"/>
        <v>0</v>
      </c>
      <c r="BF241" s="215">
        <f t="shared" si="15"/>
        <v>0</v>
      </c>
      <c r="BG241" s="215">
        <f t="shared" si="16"/>
        <v>0</v>
      </c>
      <c r="BH241" s="215">
        <f t="shared" si="17"/>
        <v>0</v>
      </c>
      <c r="BI241" s="215">
        <f t="shared" si="18"/>
        <v>0</v>
      </c>
      <c r="BJ241" s="25" t="s">
        <v>85</v>
      </c>
      <c r="BK241" s="215">
        <f t="shared" si="19"/>
        <v>0</v>
      </c>
      <c r="BL241" s="25" t="s">
        <v>282</v>
      </c>
      <c r="BM241" s="25" t="s">
        <v>3094</v>
      </c>
    </row>
    <row r="242" spans="2:65" s="1" customFormat="1" ht="16.5" customHeight="1">
      <c r="B242" s="43"/>
      <c r="C242" s="204" t="s">
        <v>611</v>
      </c>
      <c r="D242" s="204" t="s">
        <v>185</v>
      </c>
      <c r="E242" s="205" t="s">
        <v>3095</v>
      </c>
      <c r="F242" s="206" t="s">
        <v>3096</v>
      </c>
      <c r="G242" s="207" t="s">
        <v>465</v>
      </c>
      <c r="H242" s="208">
        <v>58</v>
      </c>
      <c r="I242" s="209"/>
      <c r="J242" s="210">
        <f t="shared" si="10"/>
        <v>0</v>
      </c>
      <c r="K242" s="206" t="s">
        <v>189</v>
      </c>
      <c r="L242" s="63"/>
      <c r="M242" s="211" t="s">
        <v>34</v>
      </c>
      <c r="N242" s="212" t="s">
        <v>49</v>
      </c>
      <c r="O242" s="44"/>
      <c r="P242" s="213">
        <f t="shared" si="11"/>
        <v>0</v>
      </c>
      <c r="Q242" s="213">
        <v>0.0012</v>
      </c>
      <c r="R242" s="213">
        <f t="shared" si="12"/>
        <v>0.0696</v>
      </c>
      <c r="S242" s="213">
        <v>0</v>
      </c>
      <c r="T242" s="214">
        <f t="shared" si="13"/>
        <v>0</v>
      </c>
      <c r="AR242" s="25" t="s">
        <v>282</v>
      </c>
      <c r="AT242" s="25" t="s">
        <v>185</v>
      </c>
      <c r="AU242" s="25" t="s">
        <v>89</v>
      </c>
      <c r="AY242" s="25" t="s">
        <v>183</v>
      </c>
      <c r="BE242" s="215">
        <f t="shared" si="14"/>
        <v>0</v>
      </c>
      <c r="BF242" s="215">
        <f t="shared" si="15"/>
        <v>0</v>
      </c>
      <c r="BG242" s="215">
        <f t="shared" si="16"/>
        <v>0</v>
      </c>
      <c r="BH242" s="215">
        <f t="shared" si="17"/>
        <v>0</v>
      </c>
      <c r="BI242" s="215">
        <f t="shared" si="18"/>
        <v>0</v>
      </c>
      <c r="BJ242" s="25" t="s">
        <v>85</v>
      </c>
      <c r="BK242" s="215">
        <f t="shared" si="19"/>
        <v>0</v>
      </c>
      <c r="BL242" s="25" t="s">
        <v>282</v>
      </c>
      <c r="BM242" s="25" t="s">
        <v>3097</v>
      </c>
    </row>
    <row r="243" spans="2:65" s="1" customFormat="1" ht="16.5" customHeight="1">
      <c r="B243" s="43"/>
      <c r="C243" s="204" t="s">
        <v>618</v>
      </c>
      <c r="D243" s="204" t="s">
        <v>185</v>
      </c>
      <c r="E243" s="205" t="s">
        <v>3098</v>
      </c>
      <c r="F243" s="206" t="s">
        <v>3099</v>
      </c>
      <c r="G243" s="207" t="s">
        <v>465</v>
      </c>
      <c r="H243" s="208">
        <v>2</v>
      </c>
      <c r="I243" s="209"/>
      <c r="J243" s="210">
        <f t="shared" si="10"/>
        <v>0</v>
      </c>
      <c r="K243" s="206" t="s">
        <v>189</v>
      </c>
      <c r="L243" s="63"/>
      <c r="M243" s="211" t="s">
        <v>34</v>
      </c>
      <c r="N243" s="212" t="s">
        <v>49</v>
      </c>
      <c r="O243" s="44"/>
      <c r="P243" s="213">
        <f t="shared" si="11"/>
        <v>0</v>
      </c>
      <c r="Q243" s="213">
        <v>0.00029</v>
      </c>
      <c r="R243" s="213">
        <f t="shared" si="12"/>
        <v>0.00058</v>
      </c>
      <c r="S243" s="213">
        <v>0</v>
      </c>
      <c r="T243" s="214">
        <f t="shared" si="13"/>
        <v>0</v>
      </c>
      <c r="AR243" s="25" t="s">
        <v>282</v>
      </c>
      <c r="AT243" s="25" t="s">
        <v>185</v>
      </c>
      <c r="AU243" s="25" t="s">
        <v>89</v>
      </c>
      <c r="AY243" s="25" t="s">
        <v>183</v>
      </c>
      <c r="BE243" s="215">
        <f t="shared" si="14"/>
        <v>0</v>
      </c>
      <c r="BF243" s="215">
        <f t="shared" si="15"/>
        <v>0</v>
      </c>
      <c r="BG243" s="215">
        <f t="shared" si="16"/>
        <v>0</v>
      </c>
      <c r="BH243" s="215">
        <f t="shared" si="17"/>
        <v>0</v>
      </c>
      <c r="BI243" s="215">
        <f t="shared" si="18"/>
        <v>0</v>
      </c>
      <c r="BJ243" s="25" t="s">
        <v>85</v>
      </c>
      <c r="BK243" s="215">
        <f t="shared" si="19"/>
        <v>0</v>
      </c>
      <c r="BL243" s="25" t="s">
        <v>282</v>
      </c>
      <c r="BM243" s="25" t="s">
        <v>3100</v>
      </c>
    </row>
    <row r="244" spans="2:65" s="1" customFormat="1" ht="16.5" customHeight="1">
      <c r="B244" s="43"/>
      <c r="C244" s="204" t="s">
        <v>623</v>
      </c>
      <c r="D244" s="204" t="s">
        <v>185</v>
      </c>
      <c r="E244" s="205" t="s">
        <v>3101</v>
      </c>
      <c r="F244" s="206" t="s">
        <v>3102</v>
      </c>
      <c r="G244" s="207" t="s">
        <v>465</v>
      </c>
      <c r="H244" s="208">
        <v>19</v>
      </c>
      <c r="I244" s="209"/>
      <c r="J244" s="210">
        <f t="shared" si="10"/>
        <v>0</v>
      </c>
      <c r="K244" s="206" t="s">
        <v>189</v>
      </c>
      <c r="L244" s="63"/>
      <c r="M244" s="211" t="s">
        <v>34</v>
      </c>
      <c r="N244" s="212" t="s">
        <v>49</v>
      </c>
      <c r="O244" s="44"/>
      <c r="P244" s="213">
        <f t="shared" si="11"/>
        <v>0</v>
      </c>
      <c r="Q244" s="213">
        <v>0.00035</v>
      </c>
      <c r="R244" s="213">
        <f t="shared" si="12"/>
        <v>0.00665</v>
      </c>
      <c r="S244" s="213">
        <v>0</v>
      </c>
      <c r="T244" s="214">
        <f t="shared" si="13"/>
        <v>0</v>
      </c>
      <c r="AR244" s="25" t="s">
        <v>282</v>
      </c>
      <c r="AT244" s="25" t="s">
        <v>185</v>
      </c>
      <c r="AU244" s="25" t="s">
        <v>89</v>
      </c>
      <c r="AY244" s="25" t="s">
        <v>183</v>
      </c>
      <c r="BE244" s="215">
        <f t="shared" si="14"/>
        <v>0</v>
      </c>
      <c r="BF244" s="215">
        <f t="shared" si="15"/>
        <v>0</v>
      </c>
      <c r="BG244" s="215">
        <f t="shared" si="16"/>
        <v>0</v>
      </c>
      <c r="BH244" s="215">
        <f t="shared" si="17"/>
        <v>0</v>
      </c>
      <c r="BI244" s="215">
        <f t="shared" si="18"/>
        <v>0</v>
      </c>
      <c r="BJ244" s="25" t="s">
        <v>85</v>
      </c>
      <c r="BK244" s="215">
        <f t="shared" si="19"/>
        <v>0</v>
      </c>
      <c r="BL244" s="25" t="s">
        <v>282</v>
      </c>
      <c r="BM244" s="25" t="s">
        <v>3103</v>
      </c>
    </row>
    <row r="245" spans="2:65" s="1" customFormat="1" ht="16.5" customHeight="1">
      <c r="B245" s="43"/>
      <c r="C245" s="204" t="s">
        <v>629</v>
      </c>
      <c r="D245" s="204" t="s">
        <v>185</v>
      </c>
      <c r="E245" s="205" t="s">
        <v>3104</v>
      </c>
      <c r="F245" s="206" t="s">
        <v>3105</v>
      </c>
      <c r="G245" s="207" t="s">
        <v>465</v>
      </c>
      <c r="H245" s="208">
        <v>4</v>
      </c>
      <c r="I245" s="209"/>
      <c r="J245" s="210">
        <f t="shared" si="10"/>
        <v>0</v>
      </c>
      <c r="K245" s="206" t="s">
        <v>189</v>
      </c>
      <c r="L245" s="63"/>
      <c r="M245" s="211" t="s">
        <v>34</v>
      </c>
      <c r="N245" s="212" t="s">
        <v>49</v>
      </c>
      <c r="O245" s="44"/>
      <c r="P245" s="213">
        <f t="shared" si="11"/>
        <v>0</v>
      </c>
      <c r="Q245" s="213">
        <v>0.00057</v>
      </c>
      <c r="R245" s="213">
        <f t="shared" si="12"/>
        <v>0.00228</v>
      </c>
      <c r="S245" s="213">
        <v>0</v>
      </c>
      <c r="T245" s="214">
        <f t="shared" si="13"/>
        <v>0</v>
      </c>
      <c r="AR245" s="25" t="s">
        <v>282</v>
      </c>
      <c r="AT245" s="25" t="s">
        <v>185</v>
      </c>
      <c r="AU245" s="25" t="s">
        <v>89</v>
      </c>
      <c r="AY245" s="25" t="s">
        <v>183</v>
      </c>
      <c r="BE245" s="215">
        <f t="shared" si="14"/>
        <v>0</v>
      </c>
      <c r="BF245" s="215">
        <f t="shared" si="15"/>
        <v>0</v>
      </c>
      <c r="BG245" s="215">
        <f t="shared" si="16"/>
        <v>0</v>
      </c>
      <c r="BH245" s="215">
        <f t="shared" si="17"/>
        <v>0</v>
      </c>
      <c r="BI245" s="215">
        <f t="shared" si="18"/>
        <v>0</v>
      </c>
      <c r="BJ245" s="25" t="s">
        <v>85</v>
      </c>
      <c r="BK245" s="215">
        <f t="shared" si="19"/>
        <v>0</v>
      </c>
      <c r="BL245" s="25" t="s">
        <v>282</v>
      </c>
      <c r="BM245" s="25" t="s">
        <v>3106</v>
      </c>
    </row>
    <row r="246" spans="2:65" s="1" customFormat="1" ht="16.5" customHeight="1">
      <c r="B246" s="43"/>
      <c r="C246" s="204" t="s">
        <v>634</v>
      </c>
      <c r="D246" s="204" t="s">
        <v>185</v>
      </c>
      <c r="E246" s="205" t="s">
        <v>3107</v>
      </c>
      <c r="F246" s="206" t="s">
        <v>3108</v>
      </c>
      <c r="G246" s="207" t="s">
        <v>465</v>
      </c>
      <c r="H246" s="208">
        <v>6</v>
      </c>
      <c r="I246" s="209"/>
      <c r="J246" s="210">
        <f t="shared" si="10"/>
        <v>0</v>
      </c>
      <c r="K246" s="206" t="s">
        <v>189</v>
      </c>
      <c r="L246" s="63"/>
      <c r="M246" s="211" t="s">
        <v>34</v>
      </c>
      <c r="N246" s="212" t="s">
        <v>49</v>
      </c>
      <c r="O246" s="44"/>
      <c r="P246" s="213">
        <f t="shared" si="11"/>
        <v>0</v>
      </c>
      <c r="Q246" s="213">
        <v>0.00114</v>
      </c>
      <c r="R246" s="213">
        <f t="shared" si="12"/>
        <v>0.00684</v>
      </c>
      <c r="S246" s="213">
        <v>0</v>
      </c>
      <c r="T246" s="214">
        <f t="shared" si="13"/>
        <v>0</v>
      </c>
      <c r="AR246" s="25" t="s">
        <v>282</v>
      </c>
      <c r="AT246" s="25" t="s">
        <v>185</v>
      </c>
      <c r="AU246" s="25" t="s">
        <v>89</v>
      </c>
      <c r="AY246" s="25" t="s">
        <v>183</v>
      </c>
      <c r="BE246" s="215">
        <f t="shared" si="14"/>
        <v>0</v>
      </c>
      <c r="BF246" s="215">
        <f t="shared" si="15"/>
        <v>0</v>
      </c>
      <c r="BG246" s="215">
        <f t="shared" si="16"/>
        <v>0</v>
      </c>
      <c r="BH246" s="215">
        <f t="shared" si="17"/>
        <v>0</v>
      </c>
      <c r="BI246" s="215">
        <f t="shared" si="18"/>
        <v>0</v>
      </c>
      <c r="BJ246" s="25" t="s">
        <v>85</v>
      </c>
      <c r="BK246" s="215">
        <f t="shared" si="19"/>
        <v>0</v>
      </c>
      <c r="BL246" s="25" t="s">
        <v>282</v>
      </c>
      <c r="BM246" s="25" t="s">
        <v>3109</v>
      </c>
    </row>
    <row r="247" spans="2:65" s="1" customFormat="1" ht="16.5" customHeight="1">
      <c r="B247" s="43"/>
      <c r="C247" s="204" t="s">
        <v>639</v>
      </c>
      <c r="D247" s="204" t="s">
        <v>185</v>
      </c>
      <c r="E247" s="205" t="s">
        <v>3110</v>
      </c>
      <c r="F247" s="206" t="s">
        <v>3111</v>
      </c>
      <c r="G247" s="207" t="s">
        <v>465</v>
      </c>
      <c r="H247" s="208">
        <v>4.5</v>
      </c>
      <c r="I247" s="209"/>
      <c r="J247" s="210">
        <f t="shared" si="10"/>
        <v>0</v>
      </c>
      <c r="K247" s="206" t="s">
        <v>189</v>
      </c>
      <c r="L247" s="63"/>
      <c r="M247" s="211" t="s">
        <v>34</v>
      </c>
      <c r="N247" s="212" t="s">
        <v>49</v>
      </c>
      <c r="O247" s="44"/>
      <c r="P247" s="213">
        <f t="shared" si="11"/>
        <v>0</v>
      </c>
      <c r="Q247" s="213">
        <v>0.00109</v>
      </c>
      <c r="R247" s="213">
        <f t="shared" si="12"/>
        <v>0.0049050000000000005</v>
      </c>
      <c r="S247" s="213">
        <v>0</v>
      </c>
      <c r="T247" s="214">
        <f t="shared" si="13"/>
        <v>0</v>
      </c>
      <c r="AR247" s="25" t="s">
        <v>282</v>
      </c>
      <c r="AT247" s="25" t="s">
        <v>185</v>
      </c>
      <c r="AU247" s="25" t="s">
        <v>89</v>
      </c>
      <c r="AY247" s="25" t="s">
        <v>183</v>
      </c>
      <c r="BE247" s="215">
        <f t="shared" si="14"/>
        <v>0</v>
      </c>
      <c r="BF247" s="215">
        <f t="shared" si="15"/>
        <v>0</v>
      </c>
      <c r="BG247" s="215">
        <f t="shared" si="16"/>
        <v>0</v>
      </c>
      <c r="BH247" s="215">
        <f t="shared" si="17"/>
        <v>0</v>
      </c>
      <c r="BI247" s="215">
        <f t="shared" si="18"/>
        <v>0</v>
      </c>
      <c r="BJ247" s="25" t="s">
        <v>85</v>
      </c>
      <c r="BK247" s="215">
        <f t="shared" si="19"/>
        <v>0</v>
      </c>
      <c r="BL247" s="25" t="s">
        <v>282</v>
      </c>
      <c r="BM247" s="25" t="s">
        <v>3112</v>
      </c>
    </row>
    <row r="248" spans="2:65" s="1" customFormat="1" ht="25.5" customHeight="1">
      <c r="B248" s="43"/>
      <c r="C248" s="204" t="s">
        <v>644</v>
      </c>
      <c r="D248" s="204" t="s">
        <v>185</v>
      </c>
      <c r="E248" s="205" t="s">
        <v>3113</v>
      </c>
      <c r="F248" s="206" t="s">
        <v>3114</v>
      </c>
      <c r="G248" s="207" t="s">
        <v>344</v>
      </c>
      <c r="H248" s="208">
        <v>15</v>
      </c>
      <c r="I248" s="209"/>
      <c r="J248" s="210">
        <f t="shared" si="10"/>
        <v>0</v>
      </c>
      <c r="K248" s="206" t="s">
        <v>189</v>
      </c>
      <c r="L248" s="63"/>
      <c r="M248" s="211" t="s">
        <v>34</v>
      </c>
      <c r="N248" s="212" t="s">
        <v>49</v>
      </c>
      <c r="O248" s="44"/>
      <c r="P248" s="213">
        <f t="shared" si="11"/>
        <v>0</v>
      </c>
      <c r="Q248" s="213">
        <v>0</v>
      </c>
      <c r="R248" s="213">
        <f t="shared" si="12"/>
        <v>0</v>
      </c>
      <c r="S248" s="213">
        <v>0</v>
      </c>
      <c r="T248" s="214">
        <f t="shared" si="13"/>
        <v>0</v>
      </c>
      <c r="AR248" s="25" t="s">
        <v>282</v>
      </c>
      <c r="AT248" s="25" t="s">
        <v>185</v>
      </c>
      <c r="AU248" s="25" t="s">
        <v>89</v>
      </c>
      <c r="AY248" s="25" t="s">
        <v>183</v>
      </c>
      <c r="BE248" s="215">
        <f t="shared" si="14"/>
        <v>0</v>
      </c>
      <c r="BF248" s="215">
        <f t="shared" si="15"/>
        <v>0</v>
      </c>
      <c r="BG248" s="215">
        <f t="shared" si="16"/>
        <v>0</v>
      </c>
      <c r="BH248" s="215">
        <f t="shared" si="17"/>
        <v>0</v>
      </c>
      <c r="BI248" s="215">
        <f t="shared" si="18"/>
        <v>0</v>
      </c>
      <c r="BJ248" s="25" t="s">
        <v>85</v>
      </c>
      <c r="BK248" s="215">
        <f t="shared" si="19"/>
        <v>0</v>
      </c>
      <c r="BL248" s="25" t="s">
        <v>282</v>
      </c>
      <c r="BM248" s="25" t="s">
        <v>3115</v>
      </c>
    </row>
    <row r="249" spans="2:65" s="1" customFormat="1" ht="25.5" customHeight="1">
      <c r="B249" s="43"/>
      <c r="C249" s="204" t="s">
        <v>649</v>
      </c>
      <c r="D249" s="204" t="s">
        <v>185</v>
      </c>
      <c r="E249" s="205" t="s">
        <v>3116</v>
      </c>
      <c r="F249" s="206" t="s">
        <v>3117</v>
      </c>
      <c r="G249" s="207" t="s">
        <v>344</v>
      </c>
      <c r="H249" s="208">
        <v>5</v>
      </c>
      <c r="I249" s="209"/>
      <c r="J249" s="210">
        <f t="shared" si="10"/>
        <v>0</v>
      </c>
      <c r="K249" s="206" t="s">
        <v>189</v>
      </c>
      <c r="L249" s="63"/>
      <c r="M249" s="211" t="s">
        <v>34</v>
      </c>
      <c r="N249" s="212" t="s">
        <v>49</v>
      </c>
      <c r="O249" s="44"/>
      <c r="P249" s="213">
        <f t="shared" si="11"/>
        <v>0</v>
      </c>
      <c r="Q249" s="213">
        <v>0</v>
      </c>
      <c r="R249" s="213">
        <f t="shared" si="12"/>
        <v>0</v>
      </c>
      <c r="S249" s="213">
        <v>0</v>
      </c>
      <c r="T249" s="214">
        <f t="shared" si="13"/>
        <v>0</v>
      </c>
      <c r="AR249" s="25" t="s">
        <v>282</v>
      </c>
      <c r="AT249" s="25" t="s">
        <v>185</v>
      </c>
      <c r="AU249" s="25" t="s">
        <v>89</v>
      </c>
      <c r="AY249" s="25" t="s">
        <v>183</v>
      </c>
      <c r="BE249" s="215">
        <f t="shared" si="14"/>
        <v>0</v>
      </c>
      <c r="BF249" s="215">
        <f t="shared" si="15"/>
        <v>0</v>
      </c>
      <c r="BG249" s="215">
        <f t="shared" si="16"/>
        <v>0</v>
      </c>
      <c r="BH249" s="215">
        <f t="shared" si="17"/>
        <v>0</v>
      </c>
      <c r="BI249" s="215">
        <f t="shared" si="18"/>
        <v>0</v>
      </c>
      <c r="BJ249" s="25" t="s">
        <v>85</v>
      </c>
      <c r="BK249" s="215">
        <f t="shared" si="19"/>
        <v>0</v>
      </c>
      <c r="BL249" s="25" t="s">
        <v>282</v>
      </c>
      <c r="BM249" s="25" t="s">
        <v>3118</v>
      </c>
    </row>
    <row r="250" spans="2:65" s="1" customFormat="1" ht="25.5" customHeight="1">
      <c r="B250" s="43"/>
      <c r="C250" s="204" t="s">
        <v>654</v>
      </c>
      <c r="D250" s="204" t="s">
        <v>185</v>
      </c>
      <c r="E250" s="205" t="s">
        <v>3119</v>
      </c>
      <c r="F250" s="206" t="s">
        <v>3120</v>
      </c>
      <c r="G250" s="207" t="s">
        <v>344</v>
      </c>
      <c r="H250" s="208">
        <v>11</v>
      </c>
      <c r="I250" s="209"/>
      <c r="J250" s="210">
        <f t="shared" si="10"/>
        <v>0</v>
      </c>
      <c r="K250" s="206" t="s">
        <v>189</v>
      </c>
      <c r="L250" s="63"/>
      <c r="M250" s="211" t="s">
        <v>34</v>
      </c>
      <c r="N250" s="212" t="s">
        <v>49</v>
      </c>
      <c r="O250" s="44"/>
      <c r="P250" s="213">
        <f t="shared" si="11"/>
        <v>0</v>
      </c>
      <c r="Q250" s="213">
        <v>0</v>
      </c>
      <c r="R250" s="213">
        <f t="shared" si="12"/>
        <v>0</v>
      </c>
      <c r="S250" s="213">
        <v>0</v>
      </c>
      <c r="T250" s="214">
        <f t="shared" si="13"/>
        <v>0</v>
      </c>
      <c r="AR250" s="25" t="s">
        <v>282</v>
      </c>
      <c r="AT250" s="25" t="s">
        <v>185</v>
      </c>
      <c r="AU250" s="25" t="s">
        <v>89</v>
      </c>
      <c r="AY250" s="25" t="s">
        <v>183</v>
      </c>
      <c r="BE250" s="215">
        <f t="shared" si="14"/>
        <v>0</v>
      </c>
      <c r="BF250" s="215">
        <f t="shared" si="15"/>
        <v>0</v>
      </c>
      <c r="BG250" s="215">
        <f t="shared" si="16"/>
        <v>0</v>
      </c>
      <c r="BH250" s="215">
        <f t="shared" si="17"/>
        <v>0</v>
      </c>
      <c r="BI250" s="215">
        <f t="shared" si="18"/>
        <v>0</v>
      </c>
      <c r="BJ250" s="25" t="s">
        <v>85</v>
      </c>
      <c r="BK250" s="215">
        <f t="shared" si="19"/>
        <v>0</v>
      </c>
      <c r="BL250" s="25" t="s">
        <v>282</v>
      </c>
      <c r="BM250" s="25" t="s">
        <v>3121</v>
      </c>
    </row>
    <row r="251" spans="2:65" s="1" customFormat="1" ht="16.5" customHeight="1">
      <c r="B251" s="43"/>
      <c r="C251" s="204" t="s">
        <v>662</v>
      </c>
      <c r="D251" s="204" t="s">
        <v>185</v>
      </c>
      <c r="E251" s="205" t="s">
        <v>3122</v>
      </c>
      <c r="F251" s="206" t="s">
        <v>3123</v>
      </c>
      <c r="G251" s="207" t="s">
        <v>344</v>
      </c>
      <c r="H251" s="208">
        <v>1</v>
      </c>
      <c r="I251" s="209"/>
      <c r="J251" s="210">
        <f t="shared" si="10"/>
        <v>0</v>
      </c>
      <c r="K251" s="206" t="s">
        <v>189</v>
      </c>
      <c r="L251" s="63"/>
      <c r="M251" s="211" t="s">
        <v>34</v>
      </c>
      <c r="N251" s="212" t="s">
        <v>49</v>
      </c>
      <c r="O251" s="44"/>
      <c r="P251" s="213">
        <f t="shared" si="11"/>
        <v>0</v>
      </c>
      <c r="Q251" s="213">
        <v>0.0009</v>
      </c>
      <c r="R251" s="213">
        <f t="shared" si="12"/>
        <v>0.0009</v>
      </c>
      <c r="S251" s="213">
        <v>0</v>
      </c>
      <c r="T251" s="214">
        <f t="shared" si="13"/>
        <v>0</v>
      </c>
      <c r="AR251" s="25" t="s">
        <v>282</v>
      </c>
      <c r="AT251" s="25" t="s">
        <v>185</v>
      </c>
      <c r="AU251" s="25" t="s">
        <v>89</v>
      </c>
      <c r="AY251" s="25" t="s">
        <v>183</v>
      </c>
      <c r="BE251" s="215">
        <f t="shared" si="14"/>
        <v>0</v>
      </c>
      <c r="BF251" s="215">
        <f t="shared" si="15"/>
        <v>0</v>
      </c>
      <c r="BG251" s="215">
        <f t="shared" si="16"/>
        <v>0</v>
      </c>
      <c r="BH251" s="215">
        <f t="shared" si="17"/>
        <v>0</v>
      </c>
      <c r="BI251" s="215">
        <f t="shared" si="18"/>
        <v>0</v>
      </c>
      <c r="BJ251" s="25" t="s">
        <v>85</v>
      </c>
      <c r="BK251" s="215">
        <f t="shared" si="19"/>
        <v>0</v>
      </c>
      <c r="BL251" s="25" t="s">
        <v>282</v>
      </c>
      <c r="BM251" s="25" t="s">
        <v>3124</v>
      </c>
    </row>
    <row r="252" spans="2:65" s="1" customFormat="1" ht="25.5" customHeight="1">
      <c r="B252" s="43"/>
      <c r="C252" s="204" t="s">
        <v>669</v>
      </c>
      <c r="D252" s="204" t="s">
        <v>185</v>
      </c>
      <c r="E252" s="205" t="s">
        <v>3125</v>
      </c>
      <c r="F252" s="206" t="s">
        <v>3126</v>
      </c>
      <c r="G252" s="207" t="s">
        <v>344</v>
      </c>
      <c r="H252" s="208">
        <v>2</v>
      </c>
      <c r="I252" s="209"/>
      <c r="J252" s="210">
        <f t="shared" si="10"/>
        <v>0</v>
      </c>
      <c r="K252" s="206" t="s">
        <v>189</v>
      </c>
      <c r="L252" s="63"/>
      <c r="M252" s="211" t="s">
        <v>34</v>
      </c>
      <c r="N252" s="212" t="s">
        <v>49</v>
      </c>
      <c r="O252" s="44"/>
      <c r="P252" s="213">
        <f t="shared" si="11"/>
        <v>0</v>
      </c>
      <c r="Q252" s="213">
        <v>0.0058</v>
      </c>
      <c r="R252" s="213">
        <f t="shared" si="12"/>
        <v>0.0116</v>
      </c>
      <c r="S252" s="213">
        <v>0</v>
      </c>
      <c r="T252" s="214">
        <f t="shared" si="13"/>
        <v>0</v>
      </c>
      <c r="AR252" s="25" t="s">
        <v>282</v>
      </c>
      <c r="AT252" s="25" t="s">
        <v>185</v>
      </c>
      <c r="AU252" s="25" t="s">
        <v>89</v>
      </c>
      <c r="AY252" s="25" t="s">
        <v>183</v>
      </c>
      <c r="BE252" s="215">
        <f t="shared" si="14"/>
        <v>0</v>
      </c>
      <c r="BF252" s="215">
        <f t="shared" si="15"/>
        <v>0</v>
      </c>
      <c r="BG252" s="215">
        <f t="shared" si="16"/>
        <v>0</v>
      </c>
      <c r="BH252" s="215">
        <f t="shared" si="17"/>
        <v>0</v>
      </c>
      <c r="BI252" s="215">
        <f t="shared" si="18"/>
        <v>0</v>
      </c>
      <c r="BJ252" s="25" t="s">
        <v>85</v>
      </c>
      <c r="BK252" s="215">
        <f t="shared" si="19"/>
        <v>0</v>
      </c>
      <c r="BL252" s="25" t="s">
        <v>282</v>
      </c>
      <c r="BM252" s="25" t="s">
        <v>3127</v>
      </c>
    </row>
    <row r="253" spans="2:65" s="1" customFormat="1" ht="25.5" customHeight="1">
      <c r="B253" s="43"/>
      <c r="C253" s="204" t="s">
        <v>675</v>
      </c>
      <c r="D253" s="204" t="s">
        <v>185</v>
      </c>
      <c r="E253" s="205" t="s">
        <v>3128</v>
      </c>
      <c r="F253" s="206" t="s">
        <v>3129</v>
      </c>
      <c r="G253" s="207" t="s">
        <v>344</v>
      </c>
      <c r="H253" s="208">
        <v>1</v>
      </c>
      <c r="I253" s="209"/>
      <c r="J253" s="210">
        <f t="shared" si="10"/>
        <v>0</v>
      </c>
      <c r="K253" s="206" t="s">
        <v>189</v>
      </c>
      <c r="L253" s="63"/>
      <c r="M253" s="211" t="s">
        <v>34</v>
      </c>
      <c r="N253" s="212" t="s">
        <v>49</v>
      </c>
      <c r="O253" s="44"/>
      <c r="P253" s="213">
        <f t="shared" si="11"/>
        <v>0</v>
      </c>
      <c r="Q253" s="213">
        <v>0.0064</v>
      </c>
      <c r="R253" s="213">
        <f t="shared" si="12"/>
        <v>0.0064</v>
      </c>
      <c r="S253" s="213">
        <v>0</v>
      </c>
      <c r="T253" s="214">
        <f t="shared" si="13"/>
        <v>0</v>
      </c>
      <c r="AR253" s="25" t="s">
        <v>282</v>
      </c>
      <c r="AT253" s="25" t="s">
        <v>185</v>
      </c>
      <c r="AU253" s="25" t="s">
        <v>89</v>
      </c>
      <c r="AY253" s="25" t="s">
        <v>183</v>
      </c>
      <c r="BE253" s="215">
        <f t="shared" si="14"/>
        <v>0</v>
      </c>
      <c r="BF253" s="215">
        <f t="shared" si="15"/>
        <v>0</v>
      </c>
      <c r="BG253" s="215">
        <f t="shared" si="16"/>
        <v>0</v>
      </c>
      <c r="BH253" s="215">
        <f t="shared" si="17"/>
        <v>0</v>
      </c>
      <c r="BI253" s="215">
        <f t="shared" si="18"/>
        <v>0</v>
      </c>
      <c r="BJ253" s="25" t="s">
        <v>85</v>
      </c>
      <c r="BK253" s="215">
        <f t="shared" si="19"/>
        <v>0</v>
      </c>
      <c r="BL253" s="25" t="s">
        <v>282</v>
      </c>
      <c r="BM253" s="25" t="s">
        <v>3130</v>
      </c>
    </row>
    <row r="254" spans="2:65" s="1" customFormat="1" ht="16.5" customHeight="1">
      <c r="B254" s="43"/>
      <c r="C254" s="204" t="s">
        <v>680</v>
      </c>
      <c r="D254" s="204" t="s">
        <v>185</v>
      </c>
      <c r="E254" s="205" t="s">
        <v>3131</v>
      </c>
      <c r="F254" s="206" t="s">
        <v>3132</v>
      </c>
      <c r="G254" s="207" t="s">
        <v>344</v>
      </c>
      <c r="H254" s="208">
        <v>2</v>
      </c>
      <c r="I254" s="209"/>
      <c r="J254" s="210">
        <f t="shared" si="10"/>
        <v>0</v>
      </c>
      <c r="K254" s="206" t="s">
        <v>189</v>
      </c>
      <c r="L254" s="63"/>
      <c r="M254" s="211" t="s">
        <v>34</v>
      </c>
      <c r="N254" s="212" t="s">
        <v>49</v>
      </c>
      <c r="O254" s="44"/>
      <c r="P254" s="213">
        <f t="shared" si="11"/>
        <v>0</v>
      </c>
      <c r="Q254" s="213">
        <v>0.00143</v>
      </c>
      <c r="R254" s="213">
        <f t="shared" si="12"/>
        <v>0.00286</v>
      </c>
      <c r="S254" s="213">
        <v>0</v>
      </c>
      <c r="T254" s="214">
        <f t="shared" si="13"/>
        <v>0</v>
      </c>
      <c r="AR254" s="25" t="s">
        <v>282</v>
      </c>
      <c r="AT254" s="25" t="s">
        <v>185</v>
      </c>
      <c r="AU254" s="25" t="s">
        <v>89</v>
      </c>
      <c r="AY254" s="25" t="s">
        <v>183</v>
      </c>
      <c r="BE254" s="215">
        <f t="shared" si="14"/>
        <v>0</v>
      </c>
      <c r="BF254" s="215">
        <f t="shared" si="15"/>
        <v>0</v>
      </c>
      <c r="BG254" s="215">
        <f t="shared" si="16"/>
        <v>0</v>
      </c>
      <c r="BH254" s="215">
        <f t="shared" si="17"/>
        <v>0</v>
      </c>
      <c r="BI254" s="215">
        <f t="shared" si="18"/>
        <v>0</v>
      </c>
      <c r="BJ254" s="25" t="s">
        <v>85</v>
      </c>
      <c r="BK254" s="215">
        <f t="shared" si="19"/>
        <v>0</v>
      </c>
      <c r="BL254" s="25" t="s">
        <v>282</v>
      </c>
      <c r="BM254" s="25" t="s">
        <v>3133</v>
      </c>
    </row>
    <row r="255" spans="2:65" s="1" customFormat="1" ht="16.5" customHeight="1">
      <c r="B255" s="43"/>
      <c r="C255" s="204" t="s">
        <v>686</v>
      </c>
      <c r="D255" s="204" t="s">
        <v>185</v>
      </c>
      <c r="E255" s="205" t="s">
        <v>1624</v>
      </c>
      <c r="F255" s="206" t="s">
        <v>1625</v>
      </c>
      <c r="G255" s="207" t="s">
        <v>344</v>
      </c>
      <c r="H255" s="208">
        <v>3</v>
      </c>
      <c r="I255" s="209"/>
      <c r="J255" s="210">
        <f t="shared" si="10"/>
        <v>0</v>
      </c>
      <c r="K255" s="206" t="s">
        <v>189</v>
      </c>
      <c r="L255" s="63"/>
      <c r="M255" s="211" t="s">
        <v>34</v>
      </c>
      <c r="N255" s="212" t="s">
        <v>49</v>
      </c>
      <c r="O255" s="44"/>
      <c r="P255" s="213">
        <f t="shared" si="11"/>
        <v>0</v>
      </c>
      <c r="Q255" s="213">
        <v>0.00029</v>
      </c>
      <c r="R255" s="213">
        <f t="shared" si="12"/>
        <v>0.00087</v>
      </c>
      <c r="S255" s="213">
        <v>0</v>
      </c>
      <c r="T255" s="214">
        <f t="shared" si="13"/>
        <v>0</v>
      </c>
      <c r="AR255" s="25" t="s">
        <v>282</v>
      </c>
      <c r="AT255" s="25" t="s">
        <v>185</v>
      </c>
      <c r="AU255" s="25" t="s">
        <v>89</v>
      </c>
      <c r="AY255" s="25" t="s">
        <v>183</v>
      </c>
      <c r="BE255" s="215">
        <f t="shared" si="14"/>
        <v>0</v>
      </c>
      <c r="BF255" s="215">
        <f t="shared" si="15"/>
        <v>0</v>
      </c>
      <c r="BG255" s="215">
        <f t="shared" si="16"/>
        <v>0</v>
      </c>
      <c r="BH255" s="215">
        <f t="shared" si="17"/>
        <v>0</v>
      </c>
      <c r="BI255" s="215">
        <f t="shared" si="18"/>
        <v>0</v>
      </c>
      <c r="BJ255" s="25" t="s">
        <v>85</v>
      </c>
      <c r="BK255" s="215">
        <f t="shared" si="19"/>
        <v>0</v>
      </c>
      <c r="BL255" s="25" t="s">
        <v>282</v>
      </c>
      <c r="BM255" s="25" t="s">
        <v>3134</v>
      </c>
    </row>
    <row r="256" spans="2:65" s="1" customFormat="1" ht="16.5" customHeight="1">
      <c r="B256" s="43"/>
      <c r="C256" s="204" t="s">
        <v>691</v>
      </c>
      <c r="D256" s="204" t="s">
        <v>185</v>
      </c>
      <c r="E256" s="205" t="s">
        <v>3135</v>
      </c>
      <c r="F256" s="206" t="s">
        <v>3136</v>
      </c>
      <c r="G256" s="207" t="s">
        <v>344</v>
      </c>
      <c r="H256" s="208">
        <v>3</v>
      </c>
      <c r="I256" s="209"/>
      <c r="J256" s="210">
        <f t="shared" si="10"/>
        <v>0</v>
      </c>
      <c r="K256" s="206" t="s">
        <v>189</v>
      </c>
      <c r="L256" s="63"/>
      <c r="M256" s="211" t="s">
        <v>34</v>
      </c>
      <c r="N256" s="212" t="s">
        <v>49</v>
      </c>
      <c r="O256" s="44"/>
      <c r="P256" s="213">
        <f t="shared" si="11"/>
        <v>0</v>
      </c>
      <c r="Q256" s="213">
        <v>0.00017</v>
      </c>
      <c r="R256" s="213">
        <f t="shared" si="12"/>
        <v>0.00051</v>
      </c>
      <c r="S256" s="213">
        <v>0</v>
      </c>
      <c r="T256" s="214">
        <f t="shared" si="13"/>
        <v>0</v>
      </c>
      <c r="AR256" s="25" t="s">
        <v>282</v>
      </c>
      <c r="AT256" s="25" t="s">
        <v>185</v>
      </c>
      <c r="AU256" s="25" t="s">
        <v>89</v>
      </c>
      <c r="AY256" s="25" t="s">
        <v>183</v>
      </c>
      <c r="BE256" s="215">
        <f t="shared" si="14"/>
        <v>0</v>
      </c>
      <c r="BF256" s="215">
        <f t="shared" si="15"/>
        <v>0</v>
      </c>
      <c r="BG256" s="215">
        <f t="shared" si="16"/>
        <v>0</v>
      </c>
      <c r="BH256" s="215">
        <f t="shared" si="17"/>
        <v>0</v>
      </c>
      <c r="BI256" s="215">
        <f t="shared" si="18"/>
        <v>0</v>
      </c>
      <c r="BJ256" s="25" t="s">
        <v>85</v>
      </c>
      <c r="BK256" s="215">
        <f t="shared" si="19"/>
        <v>0</v>
      </c>
      <c r="BL256" s="25" t="s">
        <v>282</v>
      </c>
      <c r="BM256" s="25" t="s">
        <v>3137</v>
      </c>
    </row>
    <row r="257" spans="2:65" s="1" customFormat="1" ht="16.5" customHeight="1">
      <c r="B257" s="43"/>
      <c r="C257" s="204" t="s">
        <v>696</v>
      </c>
      <c r="D257" s="204" t="s">
        <v>185</v>
      </c>
      <c r="E257" s="205" t="s">
        <v>3138</v>
      </c>
      <c r="F257" s="206" t="s">
        <v>3139</v>
      </c>
      <c r="G257" s="207" t="s">
        <v>465</v>
      </c>
      <c r="H257" s="208">
        <v>55</v>
      </c>
      <c r="I257" s="209"/>
      <c r="J257" s="210">
        <f t="shared" si="10"/>
        <v>0</v>
      </c>
      <c r="K257" s="206" t="s">
        <v>189</v>
      </c>
      <c r="L257" s="63"/>
      <c r="M257" s="211" t="s">
        <v>34</v>
      </c>
      <c r="N257" s="212" t="s">
        <v>49</v>
      </c>
      <c r="O257" s="44"/>
      <c r="P257" s="213">
        <f t="shared" si="11"/>
        <v>0</v>
      </c>
      <c r="Q257" s="213">
        <v>0</v>
      </c>
      <c r="R257" s="213">
        <f t="shared" si="12"/>
        <v>0</v>
      </c>
      <c r="S257" s="213">
        <v>0</v>
      </c>
      <c r="T257" s="214">
        <f t="shared" si="13"/>
        <v>0</v>
      </c>
      <c r="AR257" s="25" t="s">
        <v>282</v>
      </c>
      <c r="AT257" s="25" t="s">
        <v>185</v>
      </c>
      <c r="AU257" s="25" t="s">
        <v>89</v>
      </c>
      <c r="AY257" s="25" t="s">
        <v>183</v>
      </c>
      <c r="BE257" s="215">
        <f t="shared" si="14"/>
        <v>0</v>
      </c>
      <c r="BF257" s="215">
        <f t="shared" si="15"/>
        <v>0</v>
      </c>
      <c r="BG257" s="215">
        <f t="shared" si="16"/>
        <v>0</v>
      </c>
      <c r="BH257" s="215">
        <f t="shared" si="17"/>
        <v>0</v>
      </c>
      <c r="BI257" s="215">
        <f t="shared" si="18"/>
        <v>0</v>
      </c>
      <c r="BJ257" s="25" t="s">
        <v>85</v>
      </c>
      <c r="BK257" s="215">
        <f t="shared" si="19"/>
        <v>0</v>
      </c>
      <c r="BL257" s="25" t="s">
        <v>282</v>
      </c>
      <c r="BM257" s="25" t="s">
        <v>3140</v>
      </c>
    </row>
    <row r="258" spans="2:65" s="1" customFormat="1" ht="38.25" customHeight="1">
      <c r="B258" s="43"/>
      <c r="C258" s="204" t="s">
        <v>703</v>
      </c>
      <c r="D258" s="204" t="s">
        <v>185</v>
      </c>
      <c r="E258" s="205" t="s">
        <v>3141</v>
      </c>
      <c r="F258" s="206" t="s">
        <v>3142</v>
      </c>
      <c r="G258" s="207" t="s">
        <v>274</v>
      </c>
      <c r="H258" s="208">
        <v>0.225</v>
      </c>
      <c r="I258" s="209"/>
      <c r="J258" s="210">
        <f t="shared" si="10"/>
        <v>0</v>
      </c>
      <c r="K258" s="206" t="s">
        <v>189</v>
      </c>
      <c r="L258" s="63"/>
      <c r="M258" s="211" t="s">
        <v>34</v>
      </c>
      <c r="N258" s="212" t="s">
        <v>49</v>
      </c>
      <c r="O258" s="44"/>
      <c r="P258" s="213">
        <f t="shared" si="11"/>
        <v>0</v>
      </c>
      <c r="Q258" s="213">
        <v>0</v>
      </c>
      <c r="R258" s="213">
        <f t="shared" si="12"/>
        <v>0</v>
      </c>
      <c r="S258" s="213">
        <v>0</v>
      </c>
      <c r="T258" s="214">
        <f t="shared" si="13"/>
        <v>0</v>
      </c>
      <c r="AR258" s="25" t="s">
        <v>282</v>
      </c>
      <c r="AT258" s="25" t="s">
        <v>185</v>
      </c>
      <c r="AU258" s="25" t="s">
        <v>89</v>
      </c>
      <c r="AY258" s="25" t="s">
        <v>183</v>
      </c>
      <c r="BE258" s="215">
        <f t="shared" si="14"/>
        <v>0</v>
      </c>
      <c r="BF258" s="215">
        <f t="shared" si="15"/>
        <v>0</v>
      </c>
      <c r="BG258" s="215">
        <f t="shared" si="16"/>
        <v>0</v>
      </c>
      <c r="BH258" s="215">
        <f t="shared" si="17"/>
        <v>0</v>
      </c>
      <c r="BI258" s="215">
        <f t="shared" si="18"/>
        <v>0</v>
      </c>
      <c r="BJ258" s="25" t="s">
        <v>85</v>
      </c>
      <c r="BK258" s="215">
        <f t="shared" si="19"/>
        <v>0</v>
      </c>
      <c r="BL258" s="25" t="s">
        <v>282</v>
      </c>
      <c r="BM258" s="25" t="s">
        <v>3143</v>
      </c>
    </row>
    <row r="259" spans="2:63" s="11" customFormat="1" ht="29.85" customHeight="1">
      <c r="B259" s="187"/>
      <c r="C259" s="188"/>
      <c r="D259" s="201" t="s">
        <v>77</v>
      </c>
      <c r="E259" s="202" t="s">
        <v>3144</v>
      </c>
      <c r="F259" s="202" t="s">
        <v>3145</v>
      </c>
      <c r="G259" s="188"/>
      <c r="H259" s="188"/>
      <c r="I259" s="191"/>
      <c r="J259" s="203">
        <f>BK259</f>
        <v>0</v>
      </c>
      <c r="K259" s="188"/>
      <c r="L259" s="193"/>
      <c r="M259" s="194"/>
      <c r="N259" s="195"/>
      <c r="O259" s="195"/>
      <c r="P259" s="196">
        <f>SUM(P260:P271)</f>
        <v>0</v>
      </c>
      <c r="Q259" s="195"/>
      <c r="R259" s="196">
        <f>SUM(R260:R271)</f>
        <v>0.219115</v>
      </c>
      <c r="S259" s="195"/>
      <c r="T259" s="197">
        <f>SUM(T260:T271)</f>
        <v>0</v>
      </c>
      <c r="AR259" s="198" t="s">
        <v>89</v>
      </c>
      <c r="AT259" s="199" t="s">
        <v>77</v>
      </c>
      <c r="AU259" s="199" t="s">
        <v>85</v>
      </c>
      <c r="AY259" s="198" t="s">
        <v>183</v>
      </c>
      <c r="BK259" s="200">
        <f>SUM(BK260:BK271)</f>
        <v>0</v>
      </c>
    </row>
    <row r="260" spans="2:65" s="1" customFormat="1" ht="25.5" customHeight="1">
      <c r="B260" s="43"/>
      <c r="C260" s="204" t="s">
        <v>709</v>
      </c>
      <c r="D260" s="204" t="s">
        <v>185</v>
      </c>
      <c r="E260" s="205" t="s">
        <v>3146</v>
      </c>
      <c r="F260" s="206" t="s">
        <v>3147</v>
      </c>
      <c r="G260" s="207" t="s">
        <v>465</v>
      </c>
      <c r="H260" s="208">
        <v>122</v>
      </c>
      <c r="I260" s="209"/>
      <c r="J260" s="210">
        <f aca="true" t="shared" si="20" ref="J260:J271">ROUND(I260*H260,2)</f>
        <v>0</v>
      </c>
      <c r="K260" s="206" t="s">
        <v>189</v>
      </c>
      <c r="L260" s="63"/>
      <c r="M260" s="211" t="s">
        <v>34</v>
      </c>
      <c r="N260" s="212" t="s">
        <v>49</v>
      </c>
      <c r="O260" s="44"/>
      <c r="P260" s="213">
        <f aca="true" t="shared" si="21" ref="P260:P271">O260*H260</f>
        <v>0</v>
      </c>
      <c r="Q260" s="213">
        <v>0.00078</v>
      </c>
      <c r="R260" s="213">
        <f aca="true" t="shared" si="22" ref="R260:R271">Q260*H260</f>
        <v>0.09516</v>
      </c>
      <c r="S260" s="213">
        <v>0</v>
      </c>
      <c r="T260" s="214">
        <f aca="true" t="shared" si="23" ref="T260:T271">S260*H260</f>
        <v>0</v>
      </c>
      <c r="AR260" s="25" t="s">
        <v>282</v>
      </c>
      <c r="AT260" s="25" t="s">
        <v>185</v>
      </c>
      <c r="AU260" s="25" t="s">
        <v>89</v>
      </c>
      <c r="AY260" s="25" t="s">
        <v>183</v>
      </c>
      <c r="BE260" s="215">
        <f aca="true" t="shared" si="24" ref="BE260:BE271">IF(N260="základní",J260,0)</f>
        <v>0</v>
      </c>
      <c r="BF260" s="215">
        <f aca="true" t="shared" si="25" ref="BF260:BF271">IF(N260="snížená",J260,0)</f>
        <v>0</v>
      </c>
      <c r="BG260" s="215">
        <f aca="true" t="shared" si="26" ref="BG260:BG271">IF(N260="zákl. přenesená",J260,0)</f>
        <v>0</v>
      </c>
      <c r="BH260" s="215">
        <f aca="true" t="shared" si="27" ref="BH260:BH271">IF(N260="sníž. přenesená",J260,0)</f>
        <v>0</v>
      </c>
      <c r="BI260" s="215">
        <f aca="true" t="shared" si="28" ref="BI260:BI271">IF(N260="nulová",J260,0)</f>
        <v>0</v>
      </c>
      <c r="BJ260" s="25" t="s">
        <v>85</v>
      </c>
      <c r="BK260" s="215">
        <f aca="true" t="shared" si="29" ref="BK260:BK271">ROUND(I260*H260,2)</f>
        <v>0</v>
      </c>
      <c r="BL260" s="25" t="s">
        <v>282</v>
      </c>
      <c r="BM260" s="25" t="s">
        <v>3148</v>
      </c>
    </row>
    <row r="261" spans="2:65" s="1" customFormat="1" ht="25.5" customHeight="1">
      <c r="B261" s="43"/>
      <c r="C261" s="204" t="s">
        <v>715</v>
      </c>
      <c r="D261" s="204" t="s">
        <v>185</v>
      </c>
      <c r="E261" s="205" t="s">
        <v>3149</v>
      </c>
      <c r="F261" s="206" t="s">
        <v>3150</v>
      </c>
      <c r="G261" s="207" t="s">
        <v>465</v>
      </c>
      <c r="H261" s="208">
        <v>67.5</v>
      </c>
      <c r="I261" s="209"/>
      <c r="J261" s="210">
        <f t="shared" si="20"/>
        <v>0</v>
      </c>
      <c r="K261" s="206" t="s">
        <v>189</v>
      </c>
      <c r="L261" s="63"/>
      <c r="M261" s="211" t="s">
        <v>34</v>
      </c>
      <c r="N261" s="212" t="s">
        <v>49</v>
      </c>
      <c r="O261" s="44"/>
      <c r="P261" s="213">
        <f t="shared" si="21"/>
        <v>0</v>
      </c>
      <c r="Q261" s="213">
        <v>0.00096</v>
      </c>
      <c r="R261" s="213">
        <f t="shared" si="22"/>
        <v>0.0648</v>
      </c>
      <c r="S261" s="213">
        <v>0</v>
      </c>
      <c r="T261" s="214">
        <f t="shared" si="23"/>
        <v>0</v>
      </c>
      <c r="AR261" s="25" t="s">
        <v>282</v>
      </c>
      <c r="AT261" s="25" t="s">
        <v>185</v>
      </c>
      <c r="AU261" s="25" t="s">
        <v>89</v>
      </c>
      <c r="AY261" s="25" t="s">
        <v>183</v>
      </c>
      <c r="BE261" s="215">
        <f t="shared" si="24"/>
        <v>0</v>
      </c>
      <c r="BF261" s="215">
        <f t="shared" si="25"/>
        <v>0</v>
      </c>
      <c r="BG261" s="215">
        <f t="shared" si="26"/>
        <v>0</v>
      </c>
      <c r="BH261" s="215">
        <f t="shared" si="27"/>
        <v>0</v>
      </c>
      <c r="BI261" s="215">
        <f t="shared" si="28"/>
        <v>0</v>
      </c>
      <c r="BJ261" s="25" t="s">
        <v>85</v>
      </c>
      <c r="BK261" s="215">
        <f t="shared" si="29"/>
        <v>0</v>
      </c>
      <c r="BL261" s="25" t="s">
        <v>282</v>
      </c>
      <c r="BM261" s="25" t="s">
        <v>3151</v>
      </c>
    </row>
    <row r="262" spans="2:65" s="1" customFormat="1" ht="25.5" customHeight="1">
      <c r="B262" s="43"/>
      <c r="C262" s="204" t="s">
        <v>725</v>
      </c>
      <c r="D262" s="204" t="s">
        <v>185</v>
      </c>
      <c r="E262" s="205" t="s">
        <v>3152</v>
      </c>
      <c r="F262" s="206" t="s">
        <v>3153</v>
      </c>
      <c r="G262" s="207" t="s">
        <v>465</v>
      </c>
      <c r="H262" s="208">
        <v>6</v>
      </c>
      <c r="I262" s="209"/>
      <c r="J262" s="210">
        <f t="shared" si="20"/>
        <v>0</v>
      </c>
      <c r="K262" s="206" t="s">
        <v>189</v>
      </c>
      <c r="L262" s="63"/>
      <c r="M262" s="211" t="s">
        <v>34</v>
      </c>
      <c r="N262" s="212" t="s">
        <v>49</v>
      </c>
      <c r="O262" s="44"/>
      <c r="P262" s="213">
        <f t="shared" si="21"/>
        <v>0</v>
      </c>
      <c r="Q262" s="213">
        <v>0.00125</v>
      </c>
      <c r="R262" s="213">
        <f t="shared" si="22"/>
        <v>0.0075</v>
      </c>
      <c r="S262" s="213">
        <v>0</v>
      </c>
      <c r="T262" s="214">
        <f t="shared" si="23"/>
        <v>0</v>
      </c>
      <c r="AR262" s="25" t="s">
        <v>282</v>
      </c>
      <c r="AT262" s="25" t="s">
        <v>185</v>
      </c>
      <c r="AU262" s="25" t="s">
        <v>89</v>
      </c>
      <c r="AY262" s="25" t="s">
        <v>183</v>
      </c>
      <c r="BE262" s="215">
        <f t="shared" si="24"/>
        <v>0</v>
      </c>
      <c r="BF262" s="215">
        <f t="shared" si="25"/>
        <v>0</v>
      </c>
      <c r="BG262" s="215">
        <f t="shared" si="26"/>
        <v>0</v>
      </c>
      <c r="BH262" s="215">
        <f t="shared" si="27"/>
        <v>0</v>
      </c>
      <c r="BI262" s="215">
        <f t="shared" si="28"/>
        <v>0</v>
      </c>
      <c r="BJ262" s="25" t="s">
        <v>85</v>
      </c>
      <c r="BK262" s="215">
        <f t="shared" si="29"/>
        <v>0</v>
      </c>
      <c r="BL262" s="25" t="s">
        <v>282</v>
      </c>
      <c r="BM262" s="25" t="s">
        <v>3154</v>
      </c>
    </row>
    <row r="263" spans="2:65" s="1" customFormat="1" ht="38.25" customHeight="1">
      <c r="B263" s="43"/>
      <c r="C263" s="204" t="s">
        <v>729</v>
      </c>
      <c r="D263" s="204" t="s">
        <v>185</v>
      </c>
      <c r="E263" s="205" t="s">
        <v>3155</v>
      </c>
      <c r="F263" s="206" t="s">
        <v>3156</v>
      </c>
      <c r="G263" s="207" t="s">
        <v>465</v>
      </c>
      <c r="H263" s="208">
        <v>122</v>
      </c>
      <c r="I263" s="209"/>
      <c r="J263" s="210">
        <f t="shared" si="20"/>
        <v>0</v>
      </c>
      <c r="K263" s="206" t="s">
        <v>189</v>
      </c>
      <c r="L263" s="63"/>
      <c r="M263" s="211" t="s">
        <v>34</v>
      </c>
      <c r="N263" s="212" t="s">
        <v>49</v>
      </c>
      <c r="O263" s="44"/>
      <c r="P263" s="213">
        <f t="shared" si="21"/>
        <v>0</v>
      </c>
      <c r="Q263" s="213">
        <v>5E-05</v>
      </c>
      <c r="R263" s="213">
        <f t="shared" si="22"/>
        <v>0.0061</v>
      </c>
      <c r="S263" s="213">
        <v>0</v>
      </c>
      <c r="T263" s="214">
        <f t="shared" si="23"/>
        <v>0</v>
      </c>
      <c r="AR263" s="25" t="s">
        <v>282</v>
      </c>
      <c r="AT263" s="25" t="s">
        <v>185</v>
      </c>
      <c r="AU263" s="25" t="s">
        <v>89</v>
      </c>
      <c r="AY263" s="25" t="s">
        <v>183</v>
      </c>
      <c r="BE263" s="215">
        <f t="shared" si="24"/>
        <v>0</v>
      </c>
      <c r="BF263" s="215">
        <f t="shared" si="25"/>
        <v>0</v>
      </c>
      <c r="BG263" s="215">
        <f t="shared" si="26"/>
        <v>0</v>
      </c>
      <c r="BH263" s="215">
        <f t="shared" si="27"/>
        <v>0</v>
      </c>
      <c r="BI263" s="215">
        <f t="shared" si="28"/>
        <v>0</v>
      </c>
      <c r="BJ263" s="25" t="s">
        <v>85</v>
      </c>
      <c r="BK263" s="215">
        <f t="shared" si="29"/>
        <v>0</v>
      </c>
      <c r="BL263" s="25" t="s">
        <v>282</v>
      </c>
      <c r="BM263" s="25" t="s">
        <v>3157</v>
      </c>
    </row>
    <row r="264" spans="2:65" s="1" customFormat="1" ht="38.25" customHeight="1">
      <c r="B264" s="43"/>
      <c r="C264" s="204" t="s">
        <v>734</v>
      </c>
      <c r="D264" s="204" t="s">
        <v>185</v>
      </c>
      <c r="E264" s="205" t="s">
        <v>3158</v>
      </c>
      <c r="F264" s="206" t="s">
        <v>3159</v>
      </c>
      <c r="G264" s="207" t="s">
        <v>465</v>
      </c>
      <c r="H264" s="208">
        <v>72.5</v>
      </c>
      <c r="I264" s="209"/>
      <c r="J264" s="210">
        <f t="shared" si="20"/>
        <v>0</v>
      </c>
      <c r="K264" s="206" t="s">
        <v>189</v>
      </c>
      <c r="L264" s="63"/>
      <c r="M264" s="211" t="s">
        <v>34</v>
      </c>
      <c r="N264" s="212" t="s">
        <v>49</v>
      </c>
      <c r="O264" s="44"/>
      <c r="P264" s="213">
        <f t="shared" si="21"/>
        <v>0</v>
      </c>
      <c r="Q264" s="213">
        <v>7E-05</v>
      </c>
      <c r="R264" s="213">
        <f t="shared" si="22"/>
        <v>0.005075</v>
      </c>
      <c r="S264" s="213">
        <v>0</v>
      </c>
      <c r="T264" s="214">
        <f t="shared" si="23"/>
        <v>0</v>
      </c>
      <c r="AR264" s="25" t="s">
        <v>282</v>
      </c>
      <c r="AT264" s="25" t="s">
        <v>185</v>
      </c>
      <c r="AU264" s="25" t="s">
        <v>89</v>
      </c>
      <c r="AY264" s="25" t="s">
        <v>183</v>
      </c>
      <c r="BE264" s="215">
        <f t="shared" si="24"/>
        <v>0</v>
      </c>
      <c r="BF264" s="215">
        <f t="shared" si="25"/>
        <v>0</v>
      </c>
      <c r="BG264" s="215">
        <f t="shared" si="26"/>
        <v>0</v>
      </c>
      <c r="BH264" s="215">
        <f t="shared" si="27"/>
        <v>0</v>
      </c>
      <c r="BI264" s="215">
        <f t="shared" si="28"/>
        <v>0</v>
      </c>
      <c r="BJ264" s="25" t="s">
        <v>85</v>
      </c>
      <c r="BK264" s="215">
        <f t="shared" si="29"/>
        <v>0</v>
      </c>
      <c r="BL264" s="25" t="s">
        <v>282</v>
      </c>
      <c r="BM264" s="25" t="s">
        <v>3160</v>
      </c>
    </row>
    <row r="265" spans="2:65" s="1" customFormat="1" ht="16.5" customHeight="1">
      <c r="B265" s="43"/>
      <c r="C265" s="204" t="s">
        <v>739</v>
      </c>
      <c r="D265" s="204" t="s">
        <v>185</v>
      </c>
      <c r="E265" s="205" t="s">
        <v>3161</v>
      </c>
      <c r="F265" s="206" t="s">
        <v>3162</v>
      </c>
      <c r="G265" s="207" t="s">
        <v>344</v>
      </c>
      <c r="H265" s="208">
        <v>49</v>
      </c>
      <c r="I265" s="209"/>
      <c r="J265" s="210">
        <f t="shared" si="20"/>
        <v>0</v>
      </c>
      <c r="K265" s="206" t="s">
        <v>189</v>
      </c>
      <c r="L265" s="63"/>
      <c r="M265" s="211" t="s">
        <v>34</v>
      </c>
      <c r="N265" s="212" t="s">
        <v>49</v>
      </c>
      <c r="O265" s="44"/>
      <c r="P265" s="213">
        <f t="shared" si="21"/>
        <v>0</v>
      </c>
      <c r="Q265" s="213">
        <v>0</v>
      </c>
      <c r="R265" s="213">
        <f t="shared" si="22"/>
        <v>0</v>
      </c>
      <c r="S265" s="213">
        <v>0</v>
      </c>
      <c r="T265" s="214">
        <f t="shared" si="23"/>
        <v>0</v>
      </c>
      <c r="AR265" s="25" t="s">
        <v>282</v>
      </c>
      <c r="AT265" s="25" t="s">
        <v>185</v>
      </c>
      <c r="AU265" s="25" t="s">
        <v>89</v>
      </c>
      <c r="AY265" s="25" t="s">
        <v>183</v>
      </c>
      <c r="BE265" s="215">
        <f t="shared" si="24"/>
        <v>0</v>
      </c>
      <c r="BF265" s="215">
        <f t="shared" si="25"/>
        <v>0</v>
      </c>
      <c r="BG265" s="215">
        <f t="shared" si="26"/>
        <v>0</v>
      </c>
      <c r="BH265" s="215">
        <f t="shared" si="27"/>
        <v>0</v>
      </c>
      <c r="BI265" s="215">
        <f t="shared" si="28"/>
        <v>0</v>
      </c>
      <c r="BJ265" s="25" t="s">
        <v>85</v>
      </c>
      <c r="BK265" s="215">
        <f t="shared" si="29"/>
        <v>0</v>
      </c>
      <c r="BL265" s="25" t="s">
        <v>282</v>
      </c>
      <c r="BM265" s="25" t="s">
        <v>3163</v>
      </c>
    </row>
    <row r="266" spans="2:65" s="1" customFormat="1" ht="16.5" customHeight="1">
      <c r="B266" s="43"/>
      <c r="C266" s="204" t="s">
        <v>744</v>
      </c>
      <c r="D266" s="204" t="s">
        <v>185</v>
      </c>
      <c r="E266" s="205" t="s">
        <v>3164</v>
      </c>
      <c r="F266" s="206" t="s">
        <v>3165</v>
      </c>
      <c r="G266" s="207" t="s">
        <v>344</v>
      </c>
      <c r="H266" s="208">
        <v>1</v>
      </c>
      <c r="I266" s="209"/>
      <c r="J266" s="210">
        <f t="shared" si="20"/>
        <v>0</v>
      </c>
      <c r="K266" s="206" t="s">
        <v>189</v>
      </c>
      <c r="L266" s="63"/>
      <c r="M266" s="211" t="s">
        <v>34</v>
      </c>
      <c r="N266" s="212" t="s">
        <v>49</v>
      </c>
      <c r="O266" s="44"/>
      <c r="P266" s="213">
        <f t="shared" si="21"/>
        <v>0</v>
      </c>
      <c r="Q266" s="213">
        <v>0.00041</v>
      </c>
      <c r="R266" s="213">
        <f t="shared" si="22"/>
        <v>0.00041</v>
      </c>
      <c r="S266" s="213">
        <v>0</v>
      </c>
      <c r="T266" s="214">
        <f t="shared" si="23"/>
        <v>0</v>
      </c>
      <c r="AR266" s="25" t="s">
        <v>282</v>
      </c>
      <c r="AT266" s="25" t="s">
        <v>185</v>
      </c>
      <c r="AU266" s="25" t="s">
        <v>89</v>
      </c>
      <c r="AY266" s="25" t="s">
        <v>183</v>
      </c>
      <c r="BE266" s="215">
        <f t="shared" si="24"/>
        <v>0</v>
      </c>
      <c r="BF266" s="215">
        <f t="shared" si="25"/>
        <v>0</v>
      </c>
      <c r="BG266" s="215">
        <f t="shared" si="26"/>
        <v>0</v>
      </c>
      <c r="BH266" s="215">
        <f t="shared" si="27"/>
        <v>0</v>
      </c>
      <c r="BI266" s="215">
        <f t="shared" si="28"/>
        <v>0</v>
      </c>
      <c r="BJ266" s="25" t="s">
        <v>85</v>
      </c>
      <c r="BK266" s="215">
        <f t="shared" si="29"/>
        <v>0</v>
      </c>
      <c r="BL266" s="25" t="s">
        <v>282</v>
      </c>
      <c r="BM266" s="25" t="s">
        <v>3166</v>
      </c>
    </row>
    <row r="267" spans="2:65" s="1" customFormat="1" ht="25.5" customHeight="1">
      <c r="B267" s="43"/>
      <c r="C267" s="204" t="s">
        <v>749</v>
      </c>
      <c r="D267" s="204" t="s">
        <v>185</v>
      </c>
      <c r="E267" s="205" t="s">
        <v>3167</v>
      </c>
      <c r="F267" s="206" t="s">
        <v>3168</v>
      </c>
      <c r="G267" s="207" t="s">
        <v>344</v>
      </c>
      <c r="H267" s="208">
        <v>1</v>
      </c>
      <c r="I267" s="209"/>
      <c r="J267" s="210">
        <f t="shared" si="20"/>
        <v>0</v>
      </c>
      <c r="K267" s="206" t="s">
        <v>3013</v>
      </c>
      <c r="L267" s="63"/>
      <c r="M267" s="211" t="s">
        <v>34</v>
      </c>
      <c r="N267" s="212" t="s">
        <v>49</v>
      </c>
      <c r="O267" s="44"/>
      <c r="P267" s="213">
        <f t="shared" si="21"/>
        <v>0</v>
      </c>
      <c r="Q267" s="213">
        <v>0.0004</v>
      </c>
      <c r="R267" s="213">
        <f t="shared" si="22"/>
        <v>0.0004</v>
      </c>
      <c r="S267" s="213">
        <v>0</v>
      </c>
      <c r="T267" s="214">
        <f t="shared" si="23"/>
        <v>0</v>
      </c>
      <c r="AR267" s="25" t="s">
        <v>282</v>
      </c>
      <c r="AT267" s="25" t="s">
        <v>185</v>
      </c>
      <c r="AU267" s="25" t="s">
        <v>89</v>
      </c>
      <c r="AY267" s="25" t="s">
        <v>183</v>
      </c>
      <c r="BE267" s="215">
        <f t="shared" si="24"/>
        <v>0</v>
      </c>
      <c r="BF267" s="215">
        <f t="shared" si="25"/>
        <v>0</v>
      </c>
      <c r="BG267" s="215">
        <f t="shared" si="26"/>
        <v>0</v>
      </c>
      <c r="BH267" s="215">
        <f t="shared" si="27"/>
        <v>0</v>
      </c>
      <c r="BI267" s="215">
        <f t="shared" si="28"/>
        <v>0</v>
      </c>
      <c r="BJ267" s="25" t="s">
        <v>85</v>
      </c>
      <c r="BK267" s="215">
        <f t="shared" si="29"/>
        <v>0</v>
      </c>
      <c r="BL267" s="25" t="s">
        <v>282</v>
      </c>
      <c r="BM267" s="25" t="s">
        <v>3169</v>
      </c>
    </row>
    <row r="268" spans="2:65" s="1" customFormat="1" ht="25.5" customHeight="1">
      <c r="B268" s="43"/>
      <c r="C268" s="204" t="s">
        <v>773</v>
      </c>
      <c r="D268" s="204" t="s">
        <v>185</v>
      </c>
      <c r="E268" s="205" t="s">
        <v>3170</v>
      </c>
      <c r="F268" s="206" t="s">
        <v>3171</v>
      </c>
      <c r="G268" s="207" t="s">
        <v>344</v>
      </c>
      <c r="H268" s="208">
        <v>1</v>
      </c>
      <c r="I268" s="209"/>
      <c r="J268" s="210">
        <f t="shared" si="20"/>
        <v>0</v>
      </c>
      <c r="K268" s="206" t="s">
        <v>189</v>
      </c>
      <c r="L268" s="63"/>
      <c r="M268" s="211" t="s">
        <v>34</v>
      </c>
      <c r="N268" s="212" t="s">
        <v>49</v>
      </c>
      <c r="O268" s="44"/>
      <c r="P268" s="213">
        <f t="shared" si="21"/>
        <v>0</v>
      </c>
      <c r="Q268" s="213">
        <v>0.00057</v>
      </c>
      <c r="R268" s="213">
        <f t="shared" si="22"/>
        <v>0.00057</v>
      </c>
      <c r="S268" s="213">
        <v>0</v>
      </c>
      <c r="T268" s="214">
        <f t="shared" si="23"/>
        <v>0</v>
      </c>
      <c r="AR268" s="25" t="s">
        <v>282</v>
      </c>
      <c r="AT268" s="25" t="s">
        <v>185</v>
      </c>
      <c r="AU268" s="25" t="s">
        <v>89</v>
      </c>
      <c r="AY268" s="25" t="s">
        <v>183</v>
      </c>
      <c r="BE268" s="215">
        <f t="shared" si="24"/>
        <v>0</v>
      </c>
      <c r="BF268" s="215">
        <f t="shared" si="25"/>
        <v>0</v>
      </c>
      <c r="BG268" s="215">
        <f t="shared" si="26"/>
        <v>0</v>
      </c>
      <c r="BH268" s="215">
        <f t="shared" si="27"/>
        <v>0</v>
      </c>
      <c r="BI268" s="215">
        <f t="shared" si="28"/>
        <v>0</v>
      </c>
      <c r="BJ268" s="25" t="s">
        <v>85</v>
      </c>
      <c r="BK268" s="215">
        <f t="shared" si="29"/>
        <v>0</v>
      </c>
      <c r="BL268" s="25" t="s">
        <v>282</v>
      </c>
      <c r="BM268" s="25" t="s">
        <v>3172</v>
      </c>
    </row>
    <row r="269" spans="2:65" s="1" customFormat="1" ht="25.5" customHeight="1">
      <c r="B269" s="43"/>
      <c r="C269" s="204" t="s">
        <v>798</v>
      </c>
      <c r="D269" s="204" t="s">
        <v>185</v>
      </c>
      <c r="E269" s="205" t="s">
        <v>3173</v>
      </c>
      <c r="F269" s="206" t="s">
        <v>3174</v>
      </c>
      <c r="G269" s="207" t="s">
        <v>465</v>
      </c>
      <c r="H269" s="208">
        <v>195.5</v>
      </c>
      <c r="I269" s="209"/>
      <c r="J269" s="210">
        <f t="shared" si="20"/>
        <v>0</v>
      </c>
      <c r="K269" s="206" t="s">
        <v>3013</v>
      </c>
      <c r="L269" s="63"/>
      <c r="M269" s="211" t="s">
        <v>34</v>
      </c>
      <c r="N269" s="212" t="s">
        <v>49</v>
      </c>
      <c r="O269" s="44"/>
      <c r="P269" s="213">
        <f t="shared" si="21"/>
        <v>0</v>
      </c>
      <c r="Q269" s="213">
        <v>0.00019</v>
      </c>
      <c r="R269" s="213">
        <f t="shared" si="22"/>
        <v>0.037145000000000004</v>
      </c>
      <c r="S269" s="213">
        <v>0</v>
      </c>
      <c r="T269" s="214">
        <f t="shared" si="23"/>
        <v>0</v>
      </c>
      <c r="AR269" s="25" t="s">
        <v>282</v>
      </c>
      <c r="AT269" s="25" t="s">
        <v>185</v>
      </c>
      <c r="AU269" s="25" t="s">
        <v>89</v>
      </c>
      <c r="AY269" s="25" t="s">
        <v>183</v>
      </c>
      <c r="BE269" s="215">
        <f t="shared" si="24"/>
        <v>0</v>
      </c>
      <c r="BF269" s="215">
        <f t="shared" si="25"/>
        <v>0</v>
      </c>
      <c r="BG269" s="215">
        <f t="shared" si="26"/>
        <v>0</v>
      </c>
      <c r="BH269" s="215">
        <f t="shared" si="27"/>
        <v>0</v>
      </c>
      <c r="BI269" s="215">
        <f t="shared" si="28"/>
        <v>0</v>
      </c>
      <c r="BJ269" s="25" t="s">
        <v>85</v>
      </c>
      <c r="BK269" s="215">
        <f t="shared" si="29"/>
        <v>0</v>
      </c>
      <c r="BL269" s="25" t="s">
        <v>282</v>
      </c>
      <c r="BM269" s="25" t="s">
        <v>3175</v>
      </c>
    </row>
    <row r="270" spans="2:65" s="1" customFormat="1" ht="25.5" customHeight="1">
      <c r="B270" s="43"/>
      <c r="C270" s="204" t="s">
        <v>802</v>
      </c>
      <c r="D270" s="204" t="s">
        <v>185</v>
      </c>
      <c r="E270" s="205" t="s">
        <v>3176</v>
      </c>
      <c r="F270" s="206" t="s">
        <v>3177</v>
      </c>
      <c r="G270" s="207" t="s">
        <v>465</v>
      </c>
      <c r="H270" s="208">
        <v>195.5</v>
      </c>
      <c r="I270" s="209"/>
      <c r="J270" s="210">
        <f t="shared" si="20"/>
        <v>0</v>
      </c>
      <c r="K270" s="206" t="s">
        <v>3013</v>
      </c>
      <c r="L270" s="63"/>
      <c r="M270" s="211" t="s">
        <v>34</v>
      </c>
      <c r="N270" s="212" t="s">
        <v>49</v>
      </c>
      <c r="O270" s="44"/>
      <c r="P270" s="213">
        <f t="shared" si="21"/>
        <v>0</v>
      </c>
      <c r="Q270" s="213">
        <v>1E-05</v>
      </c>
      <c r="R270" s="213">
        <f t="shared" si="22"/>
        <v>0.001955</v>
      </c>
      <c r="S270" s="213">
        <v>0</v>
      </c>
      <c r="T270" s="214">
        <f t="shared" si="23"/>
        <v>0</v>
      </c>
      <c r="AR270" s="25" t="s">
        <v>282</v>
      </c>
      <c r="AT270" s="25" t="s">
        <v>185</v>
      </c>
      <c r="AU270" s="25" t="s">
        <v>89</v>
      </c>
      <c r="AY270" s="25" t="s">
        <v>183</v>
      </c>
      <c r="BE270" s="215">
        <f t="shared" si="24"/>
        <v>0</v>
      </c>
      <c r="BF270" s="215">
        <f t="shared" si="25"/>
        <v>0</v>
      </c>
      <c r="BG270" s="215">
        <f t="shared" si="26"/>
        <v>0</v>
      </c>
      <c r="BH270" s="215">
        <f t="shared" si="27"/>
        <v>0</v>
      </c>
      <c r="BI270" s="215">
        <f t="shared" si="28"/>
        <v>0</v>
      </c>
      <c r="BJ270" s="25" t="s">
        <v>85</v>
      </c>
      <c r="BK270" s="215">
        <f t="shared" si="29"/>
        <v>0</v>
      </c>
      <c r="BL270" s="25" t="s">
        <v>282</v>
      </c>
      <c r="BM270" s="25" t="s">
        <v>3178</v>
      </c>
    </row>
    <row r="271" spans="2:65" s="1" customFormat="1" ht="38.25" customHeight="1">
      <c r="B271" s="43"/>
      <c r="C271" s="204" t="s">
        <v>808</v>
      </c>
      <c r="D271" s="204" t="s">
        <v>185</v>
      </c>
      <c r="E271" s="205" t="s">
        <v>3179</v>
      </c>
      <c r="F271" s="206" t="s">
        <v>3180</v>
      </c>
      <c r="G271" s="207" t="s">
        <v>274</v>
      </c>
      <c r="H271" s="208">
        <v>0.219</v>
      </c>
      <c r="I271" s="209"/>
      <c r="J271" s="210">
        <f t="shared" si="20"/>
        <v>0</v>
      </c>
      <c r="K271" s="206" t="s">
        <v>189</v>
      </c>
      <c r="L271" s="63"/>
      <c r="M271" s="211" t="s">
        <v>34</v>
      </c>
      <c r="N271" s="212" t="s">
        <v>49</v>
      </c>
      <c r="O271" s="44"/>
      <c r="P271" s="213">
        <f t="shared" si="21"/>
        <v>0</v>
      </c>
      <c r="Q271" s="213">
        <v>0</v>
      </c>
      <c r="R271" s="213">
        <f t="shared" si="22"/>
        <v>0</v>
      </c>
      <c r="S271" s="213">
        <v>0</v>
      </c>
      <c r="T271" s="214">
        <f t="shared" si="23"/>
        <v>0</v>
      </c>
      <c r="AR271" s="25" t="s">
        <v>282</v>
      </c>
      <c r="AT271" s="25" t="s">
        <v>185</v>
      </c>
      <c r="AU271" s="25" t="s">
        <v>89</v>
      </c>
      <c r="AY271" s="25" t="s">
        <v>183</v>
      </c>
      <c r="BE271" s="215">
        <f t="shared" si="24"/>
        <v>0</v>
      </c>
      <c r="BF271" s="215">
        <f t="shared" si="25"/>
        <v>0</v>
      </c>
      <c r="BG271" s="215">
        <f t="shared" si="26"/>
        <v>0</v>
      </c>
      <c r="BH271" s="215">
        <f t="shared" si="27"/>
        <v>0</v>
      </c>
      <c r="BI271" s="215">
        <f t="shared" si="28"/>
        <v>0</v>
      </c>
      <c r="BJ271" s="25" t="s">
        <v>85</v>
      </c>
      <c r="BK271" s="215">
        <f t="shared" si="29"/>
        <v>0</v>
      </c>
      <c r="BL271" s="25" t="s">
        <v>282</v>
      </c>
      <c r="BM271" s="25" t="s">
        <v>3181</v>
      </c>
    </row>
    <row r="272" spans="2:63" s="11" customFormat="1" ht="29.85" customHeight="1">
      <c r="B272" s="187"/>
      <c r="C272" s="188"/>
      <c r="D272" s="201" t="s">
        <v>77</v>
      </c>
      <c r="E272" s="202" t="s">
        <v>3182</v>
      </c>
      <c r="F272" s="202" t="s">
        <v>3183</v>
      </c>
      <c r="G272" s="188"/>
      <c r="H272" s="188"/>
      <c r="I272" s="191"/>
      <c r="J272" s="203">
        <f>BK272</f>
        <v>0</v>
      </c>
      <c r="K272" s="188"/>
      <c r="L272" s="193"/>
      <c r="M272" s="194"/>
      <c r="N272" s="195"/>
      <c r="O272" s="195"/>
      <c r="P272" s="196">
        <f>SUM(P273:P281)</f>
        <v>0</v>
      </c>
      <c r="Q272" s="195"/>
      <c r="R272" s="196">
        <f>SUM(R273:R281)</f>
        <v>0.059940000000000014</v>
      </c>
      <c r="S272" s="195"/>
      <c r="T272" s="197">
        <f>SUM(T273:T281)</f>
        <v>0</v>
      </c>
      <c r="AR272" s="198" t="s">
        <v>89</v>
      </c>
      <c r="AT272" s="199" t="s">
        <v>77</v>
      </c>
      <c r="AU272" s="199" t="s">
        <v>85</v>
      </c>
      <c r="AY272" s="198" t="s">
        <v>183</v>
      </c>
      <c r="BK272" s="200">
        <f>SUM(BK273:BK281)</f>
        <v>0</v>
      </c>
    </row>
    <row r="273" spans="2:65" s="1" customFormat="1" ht="25.5" customHeight="1">
      <c r="B273" s="43"/>
      <c r="C273" s="204" t="s">
        <v>814</v>
      </c>
      <c r="D273" s="204" t="s">
        <v>185</v>
      </c>
      <c r="E273" s="205" t="s">
        <v>3184</v>
      </c>
      <c r="F273" s="206" t="s">
        <v>3185</v>
      </c>
      <c r="G273" s="207" t="s">
        <v>465</v>
      </c>
      <c r="H273" s="208">
        <v>20</v>
      </c>
      <c r="I273" s="209"/>
      <c r="J273" s="210">
        <f aca="true" t="shared" si="30" ref="J273:J281">ROUND(I273*H273,2)</f>
        <v>0</v>
      </c>
      <c r="K273" s="206" t="s">
        <v>189</v>
      </c>
      <c r="L273" s="63"/>
      <c r="M273" s="211" t="s">
        <v>34</v>
      </c>
      <c r="N273" s="212" t="s">
        <v>49</v>
      </c>
      <c r="O273" s="44"/>
      <c r="P273" s="213">
        <f aca="true" t="shared" si="31" ref="P273:P281">O273*H273</f>
        <v>0</v>
      </c>
      <c r="Q273" s="213">
        <v>0.0027</v>
      </c>
      <c r="R273" s="213">
        <f aca="true" t="shared" si="32" ref="R273:R281">Q273*H273</f>
        <v>0.054000000000000006</v>
      </c>
      <c r="S273" s="213">
        <v>0</v>
      </c>
      <c r="T273" s="214">
        <f aca="true" t="shared" si="33" ref="T273:T281">S273*H273</f>
        <v>0</v>
      </c>
      <c r="AR273" s="25" t="s">
        <v>282</v>
      </c>
      <c r="AT273" s="25" t="s">
        <v>185</v>
      </c>
      <c r="AU273" s="25" t="s">
        <v>89</v>
      </c>
      <c r="AY273" s="25" t="s">
        <v>183</v>
      </c>
      <c r="BE273" s="215">
        <f aca="true" t="shared" si="34" ref="BE273:BE281">IF(N273="základní",J273,0)</f>
        <v>0</v>
      </c>
      <c r="BF273" s="215">
        <f aca="true" t="shared" si="35" ref="BF273:BF281">IF(N273="snížená",J273,0)</f>
        <v>0</v>
      </c>
      <c r="BG273" s="215">
        <f aca="true" t="shared" si="36" ref="BG273:BG281">IF(N273="zákl. přenesená",J273,0)</f>
        <v>0</v>
      </c>
      <c r="BH273" s="215">
        <f aca="true" t="shared" si="37" ref="BH273:BH281">IF(N273="sníž. přenesená",J273,0)</f>
        <v>0</v>
      </c>
      <c r="BI273" s="215">
        <f aca="true" t="shared" si="38" ref="BI273:BI281">IF(N273="nulová",J273,0)</f>
        <v>0</v>
      </c>
      <c r="BJ273" s="25" t="s">
        <v>85</v>
      </c>
      <c r="BK273" s="215">
        <f aca="true" t="shared" si="39" ref="BK273:BK281">ROUND(I273*H273,2)</f>
        <v>0</v>
      </c>
      <c r="BL273" s="25" t="s">
        <v>282</v>
      </c>
      <c r="BM273" s="25" t="s">
        <v>3186</v>
      </c>
    </row>
    <row r="274" spans="2:65" s="1" customFormat="1" ht="16.5" customHeight="1">
      <c r="B274" s="43"/>
      <c r="C274" s="204" t="s">
        <v>820</v>
      </c>
      <c r="D274" s="204" t="s">
        <v>185</v>
      </c>
      <c r="E274" s="205" t="s">
        <v>3187</v>
      </c>
      <c r="F274" s="206" t="s">
        <v>3188</v>
      </c>
      <c r="G274" s="207" t="s">
        <v>465</v>
      </c>
      <c r="H274" s="208">
        <v>1</v>
      </c>
      <c r="I274" s="209"/>
      <c r="J274" s="210">
        <f t="shared" si="30"/>
        <v>0</v>
      </c>
      <c r="K274" s="206" t="s">
        <v>189</v>
      </c>
      <c r="L274" s="63"/>
      <c r="M274" s="211" t="s">
        <v>34</v>
      </c>
      <c r="N274" s="212" t="s">
        <v>49</v>
      </c>
      <c r="O274" s="44"/>
      <c r="P274" s="213">
        <f t="shared" si="31"/>
        <v>0</v>
      </c>
      <c r="Q274" s="213">
        <v>0.00468</v>
      </c>
      <c r="R274" s="213">
        <f t="shared" si="32"/>
        <v>0.00468</v>
      </c>
      <c r="S274" s="213">
        <v>0</v>
      </c>
      <c r="T274" s="214">
        <f t="shared" si="33"/>
        <v>0</v>
      </c>
      <c r="AR274" s="25" t="s">
        <v>282</v>
      </c>
      <c r="AT274" s="25" t="s">
        <v>185</v>
      </c>
      <c r="AU274" s="25" t="s">
        <v>89</v>
      </c>
      <c r="AY274" s="25" t="s">
        <v>183</v>
      </c>
      <c r="BE274" s="215">
        <f t="shared" si="34"/>
        <v>0</v>
      </c>
      <c r="BF274" s="215">
        <f t="shared" si="35"/>
        <v>0</v>
      </c>
      <c r="BG274" s="215">
        <f t="shared" si="36"/>
        <v>0</v>
      </c>
      <c r="BH274" s="215">
        <f t="shared" si="37"/>
        <v>0</v>
      </c>
      <c r="BI274" s="215">
        <f t="shared" si="38"/>
        <v>0</v>
      </c>
      <c r="BJ274" s="25" t="s">
        <v>85</v>
      </c>
      <c r="BK274" s="215">
        <f t="shared" si="39"/>
        <v>0</v>
      </c>
      <c r="BL274" s="25" t="s">
        <v>282</v>
      </c>
      <c r="BM274" s="25" t="s">
        <v>3189</v>
      </c>
    </row>
    <row r="275" spans="2:65" s="1" customFormat="1" ht="25.5" customHeight="1">
      <c r="B275" s="43"/>
      <c r="C275" s="204" t="s">
        <v>825</v>
      </c>
      <c r="D275" s="204" t="s">
        <v>185</v>
      </c>
      <c r="E275" s="205" t="s">
        <v>3190</v>
      </c>
      <c r="F275" s="206" t="s">
        <v>3191</v>
      </c>
      <c r="G275" s="207" t="s">
        <v>344</v>
      </c>
      <c r="H275" s="208">
        <v>1</v>
      </c>
      <c r="I275" s="209"/>
      <c r="J275" s="210">
        <f t="shared" si="30"/>
        <v>0</v>
      </c>
      <c r="K275" s="206" t="s">
        <v>3013</v>
      </c>
      <c r="L275" s="63"/>
      <c r="M275" s="211" t="s">
        <v>34</v>
      </c>
      <c r="N275" s="212" t="s">
        <v>49</v>
      </c>
      <c r="O275" s="44"/>
      <c r="P275" s="213">
        <f t="shared" si="31"/>
        <v>0</v>
      </c>
      <c r="Q275" s="213">
        <v>0</v>
      </c>
      <c r="R275" s="213">
        <f t="shared" si="32"/>
        <v>0</v>
      </c>
      <c r="S275" s="213">
        <v>0</v>
      </c>
      <c r="T275" s="214">
        <f t="shared" si="33"/>
        <v>0</v>
      </c>
      <c r="AR275" s="25" t="s">
        <v>282</v>
      </c>
      <c r="AT275" s="25" t="s">
        <v>185</v>
      </c>
      <c r="AU275" s="25" t="s">
        <v>89</v>
      </c>
      <c r="AY275" s="25" t="s">
        <v>183</v>
      </c>
      <c r="BE275" s="215">
        <f t="shared" si="34"/>
        <v>0</v>
      </c>
      <c r="BF275" s="215">
        <f t="shared" si="35"/>
        <v>0</v>
      </c>
      <c r="BG275" s="215">
        <f t="shared" si="36"/>
        <v>0</v>
      </c>
      <c r="BH275" s="215">
        <f t="shared" si="37"/>
        <v>0</v>
      </c>
      <c r="BI275" s="215">
        <f t="shared" si="38"/>
        <v>0</v>
      </c>
      <c r="BJ275" s="25" t="s">
        <v>85</v>
      </c>
      <c r="BK275" s="215">
        <f t="shared" si="39"/>
        <v>0</v>
      </c>
      <c r="BL275" s="25" t="s">
        <v>282</v>
      </c>
      <c r="BM275" s="25" t="s">
        <v>3192</v>
      </c>
    </row>
    <row r="276" spans="2:65" s="1" customFormat="1" ht="16.5" customHeight="1">
      <c r="B276" s="43"/>
      <c r="C276" s="204" t="s">
        <v>829</v>
      </c>
      <c r="D276" s="204" t="s">
        <v>185</v>
      </c>
      <c r="E276" s="205" t="s">
        <v>3193</v>
      </c>
      <c r="F276" s="206" t="s">
        <v>3194</v>
      </c>
      <c r="G276" s="207" t="s">
        <v>344</v>
      </c>
      <c r="H276" s="208">
        <v>1</v>
      </c>
      <c r="I276" s="209"/>
      <c r="J276" s="210">
        <f t="shared" si="30"/>
        <v>0</v>
      </c>
      <c r="K276" s="206" t="s">
        <v>3013</v>
      </c>
      <c r="L276" s="63"/>
      <c r="M276" s="211" t="s">
        <v>34</v>
      </c>
      <c r="N276" s="212" t="s">
        <v>49</v>
      </c>
      <c r="O276" s="44"/>
      <c r="P276" s="213">
        <f t="shared" si="31"/>
        <v>0</v>
      </c>
      <c r="Q276" s="213">
        <v>0</v>
      </c>
      <c r="R276" s="213">
        <f t="shared" si="32"/>
        <v>0</v>
      </c>
      <c r="S276" s="213">
        <v>0</v>
      </c>
      <c r="T276" s="214">
        <f t="shared" si="33"/>
        <v>0</v>
      </c>
      <c r="AR276" s="25" t="s">
        <v>282</v>
      </c>
      <c r="AT276" s="25" t="s">
        <v>185</v>
      </c>
      <c r="AU276" s="25" t="s">
        <v>89</v>
      </c>
      <c r="AY276" s="25" t="s">
        <v>183</v>
      </c>
      <c r="BE276" s="215">
        <f t="shared" si="34"/>
        <v>0</v>
      </c>
      <c r="BF276" s="215">
        <f t="shared" si="35"/>
        <v>0</v>
      </c>
      <c r="BG276" s="215">
        <f t="shared" si="36"/>
        <v>0</v>
      </c>
      <c r="BH276" s="215">
        <f t="shared" si="37"/>
        <v>0</v>
      </c>
      <c r="BI276" s="215">
        <f t="shared" si="38"/>
        <v>0</v>
      </c>
      <c r="BJ276" s="25" t="s">
        <v>85</v>
      </c>
      <c r="BK276" s="215">
        <f t="shared" si="39"/>
        <v>0</v>
      </c>
      <c r="BL276" s="25" t="s">
        <v>282</v>
      </c>
      <c r="BM276" s="25" t="s">
        <v>3195</v>
      </c>
    </row>
    <row r="277" spans="2:65" s="1" customFormat="1" ht="16.5" customHeight="1">
      <c r="B277" s="43"/>
      <c r="C277" s="204" t="s">
        <v>834</v>
      </c>
      <c r="D277" s="204" t="s">
        <v>185</v>
      </c>
      <c r="E277" s="205" t="s">
        <v>3196</v>
      </c>
      <c r="F277" s="206" t="s">
        <v>3197</v>
      </c>
      <c r="G277" s="207" t="s">
        <v>344</v>
      </c>
      <c r="H277" s="208">
        <v>1</v>
      </c>
      <c r="I277" s="209"/>
      <c r="J277" s="210">
        <f t="shared" si="30"/>
        <v>0</v>
      </c>
      <c r="K277" s="206" t="s">
        <v>3013</v>
      </c>
      <c r="L277" s="63"/>
      <c r="M277" s="211" t="s">
        <v>34</v>
      </c>
      <c r="N277" s="212" t="s">
        <v>49</v>
      </c>
      <c r="O277" s="44"/>
      <c r="P277" s="213">
        <f t="shared" si="31"/>
        <v>0</v>
      </c>
      <c r="Q277" s="213">
        <v>0</v>
      </c>
      <c r="R277" s="213">
        <f t="shared" si="32"/>
        <v>0</v>
      </c>
      <c r="S277" s="213">
        <v>0</v>
      </c>
      <c r="T277" s="214">
        <f t="shared" si="33"/>
        <v>0</v>
      </c>
      <c r="AR277" s="25" t="s">
        <v>282</v>
      </c>
      <c r="AT277" s="25" t="s">
        <v>185</v>
      </c>
      <c r="AU277" s="25" t="s">
        <v>89</v>
      </c>
      <c r="AY277" s="25" t="s">
        <v>183</v>
      </c>
      <c r="BE277" s="215">
        <f t="shared" si="34"/>
        <v>0</v>
      </c>
      <c r="BF277" s="215">
        <f t="shared" si="35"/>
        <v>0</v>
      </c>
      <c r="BG277" s="215">
        <f t="shared" si="36"/>
        <v>0</v>
      </c>
      <c r="BH277" s="215">
        <f t="shared" si="37"/>
        <v>0</v>
      </c>
      <c r="BI277" s="215">
        <f t="shared" si="38"/>
        <v>0</v>
      </c>
      <c r="BJ277" s="25" t="s">
        <v>85</v>
      </c>
      <c r="BK277" s="215">
        <f t="shared" si="39"/>
        <v>0</v>
      </c>
      <c r="BL277" s="25" t="s">
        <v>282</v>
      </c>
      <c r="BM277" s="25" t="s">
        <v>3198</v>
      </c>
    </row>
    <row r="278" spans="2:65" s="1" customFormat="1" ht="16.5" customHeight="1">
      <c r="B278" s="43"/>
      <c r="C278" s="204" t="s">
        <v>842</v>
      </c>
      <c r="D278" s="204" t="s">
        <v>185</v>
      </c>
      <c r="E278" s="205" t="s">
        <v>3199</v>
      </c>
      <c r="F278" s="206" t="s">
        <v>3200</v>
      </c>
      <c r="G278" s="207" t="s">
        <v>344</v>
      </c>
      <c r="H278" s="208">
        <v>1</v>
      </c>
      <c r="I278" s="209"/>
      <c r="J278" s="210">
        <f t="shared" si="30"/>
        <v>0</v>
      </c>
      <c r="K278" s="206" t="s">
        <v>189</v>
      </c>
      <c r="L278" s="63"/>
      <c r="M278" s="211" t="s">
        <v>34</v>
      </c>
      <c r="N278" s="212" t="s">
        <v>49</v>
      </c>
      <c r="O278" s="44"/>
      <c r="P278" s="213">
        <f t="shared" si="31"/>
        <v>0</v>
      </c>
      <c r="Q278" s="213">
        <v>0.00025</v>
      </c>
      <c r="R278" s="213">
        <f t="shared" si="32"/>
        <v>0.00025</v>
      </c>
      <c r="S278" s="213">
        <v>0</v>
      </c>
      <c r="T278" s="214">
        <f t="shared" si="33"/>
        <v>0</v>
      </c>
      <c r="AR278" s="25" t="s">
        <v>282</v>
      </c>
      <c r="AT278" s="25" t="s">
        <v>185</v>
      </c>
      <c r="AU278" s="25" t="s">
        <v>89</v>
      </c>
      <c r="AY278" s="25" t="s">
        <v>183</v>
      </c>
      <c r="BE278" s="215">
        <f t="shared" si="34"/>
        <v>0</v>
      </c>
      <c r="BF278" s="215">
        <f t="shared" si="35"/>
        <v>0</v>
      </c>
      <c r="BG278" s="215">
        <f t="shared" si="36"/>
        <v>0</v>
      </c>
      <c r="BH278" s="215">
        <f t="shared" si="37"/>
        <v>0</v>
      </c>
      <c r="BI278" s="215">
        <f t="shared" si="38"/>
        <v>0</v>
      </c>
      <c r="BJ278" s="25" t="s">
        <v>85</v>
      </c>
      <c r="BK278" s="215">
        <f t="shared" si="39"/>
        <v>0</v>
      </c>
      <c r="BL278" s="25" t="s">
        <v>282</v>
      </c>
      <c r="BM278" s="25" t="s">
        <v>3201</v>
      </c>
    </row>
    <row r="279" spans="2:65" s="1" customFormat="1" ht="25.5" customHeight="1">
      <c r="B279" s="43"/>
      <c r="C279" s="204" t="s">
        <v>847</v>
      </c>
      <c r="D279" s="204" t="s">
        <v>185</v>
      </c>
      <c r="E279" s="205" t="s">
        <v>3202</v>
      </c>
      <c r="F279" s="206" t="s">
        <v>3203</v>
      </c>
      <c r="G279" s="207" t="s">
        <v>344</v>
      </c>
      <c r="H279" s="208">
        <v>1</v>
      </c>
      <c r="I279" s="209"/>
      <c r="J279" s="210">
        <f t="shared" si="30"/>
        <v>0</v>
      </c>
      <c r="K279" s="206" t="s">
        <v>189</v>
      </c>
      <c r="L279" s="63"/>
      <c r="M279" s="211" t="s">
        <v>34</v>
      </c>
      <c r="N279" s="212" t="s">
        <v>49</v>
      </c>
      <c r="O279" s="44"/>
      <c r="P279" s="213">
        <f t="shared" si="31"/>
        <v>0</v>
      </c>
      <c r="Q279" s="213">
        <v>0.00039</v>
      </c>
      <c r="R279" s="213">
        <f t="shared" si="32"/>
        <v>0.00039</v>
      </c>
      <c r="S279" s="213">
        <v>0</v>
      </c>
      <c r="T279" s="214">
        <f t="shared" si="33"/>
        <v>0</v>
      </c>
      <c r="AR279" s="25" t="s">
        <v>282</v>
      </c>
      <c r="AT279" s="25" t="s">
        <v>185</v>
      </c>
      <c r="AU279" s="25" t="s">
        <v>89</v>
      </c>
      <c r="AY279" s="25" t="s">
        <v>183</v>
      </c>
      <c r="BE279" s="215">
        <f t="shared" si="34"/>
        <v>0</v>
      </c>
      <c r="BF279" s="215">
        <f t="shared" si="35"/>
        <v>0</v>
      </c>
      <c r="BG279" s="215">
        <f t="shared" si="36"/>
        <v>0</v>
      </c>
      <c r="BH279" s="215">
        <f t="shared" si="37"/>
        <v>0</v>
      </c>
      <c r="BI279" s="215">
        <f t="shared" si="38"/>
        <v>0</v>
      </c>
      <c r="BJ279" s="25" t="s">
        <v>85</v>
      </c>
      <c r="BK279" s="215">
        <f t="shared" si="39"/>
        <v>0</v>
      </c>
      <c r="BL279" s="25" t="s">
        <v>282</v>
      </c>
      <c r="BM279" s="25" t="s">
        <v>3204</v>
      </c>
    </row>
    <row r="280" spans="2:65" s="1" customFormat="1" ht="25.5" customHeight="1">
      <c r="B280" s="43"/>
      <c r="C280" s="204" t="s">
        <v>852</v>
      </c>
      <c r="D280" s="204" t="s">
        <v>185</v>
      </c>
      <c r="E280" s="205" t="s">
        <v>3205</v>
      </c>
      <c r="F280" s="206" t="s">
        <v>3206</v>
      </c>
      <c r="G280" s="207" t="s">
        <v>344</v>
      </c>
      <c r="H280" s="208">
        <v>1</v>
      </c>
      <c r="I280" s="209"/>
      <c r="J280" s="210">
        <f t="shared" si="30"/>
        <v>0</v>
      </c>
      <c r="K280" s="206" t="s">
        <v>189</v>
      </c>
      <c r="L280" s="63"/>
      <c r="M280" s="211" t="s">
        <v>34</v>
      </c>
      <c r="N280" s="212" t="s">
        <v>49</v>
      </c>
      <c r="O280" s="44"/>
      <c r="P280" s="213">
        <f t="shared" si="31"/>
        <v>0</v>
      </c>
      <c r="Q280" s="213">
        <v>0.00062</v>
      </c>
      <c r="R280" s="213">
        <f t="shared" si="32"/>
        <v>0.00062</v>
      </c>
      <c r="S280" s="213">
        <v>0</v>
      </c>
      <c r="T280" s="214">
        <f t="shared" si="33"/>
        <v>0</v>
      </c>
      <c r="AR280" s="25" t="s">
        <v>282</v>
      </c>
      <c r="AT280" s="25" t="s">
        <v>185</v>
      </c>
      <c r="AU280" s="25" t="s">
        <v>89</v>
      </c>
      <c r="AY280" s="25" t="s">
        <v>183</v>
      </c>
      <c r="BE280" s="215">
        <f t="shared" si="34"/>
        <v>0</v>
      </c>
      <c r="BF280" s="215">
        <f t="shared" si="35"/>
        <v>0</v>
      </c>
      <c r="BG280" s="215">
        <f t="shared" si="36"/>
        <v>0</v>
      </c>
      <c r="BH280" s="215">
        <f t="shared" si="37"/>
        <v>0</v>
      </c>
      <c r="BI280" s="215">
        <f t="shared" si="38"/>
        <v>0</v>
      </c>
      <c r="BJ280" s="25" t="s">
        <v>85</v>
      </c>
      <c r="BK280" s="215">
        <f t="shared" si="39"/>
        <v>0</v>
      </c>
      <c r="BL280" s="25" t="s">
        <v>282</v>
      </c>
      <c r="BM280" s="25" t="s">
        <v>3207</v>
      </c>
    </row>
    <row r="281" spans="2:65" s="1" customFormat="1" ht="38.25" customHeight="1">
      <c r="B281" s="43"/>
      <c r="C281" s="204" t="s">
        <v>857</v>
      </c>
      <c r="D281" s="204" t="s">
        <v>185</v>
      </c>
      <c r="E281" s="205" t="s">
        <v>3208</v>
      </c>
      <c r="F281" s="206" t="s">
        <v>3209</v>
      </c>
      <c r="G281" s="207" t="s">
        <v>274</v>
      </c>
      <c r="H281" s="208">
        <v>0.06</v>
      </c>
      <c r="I281" s="209"/>
      <c r="J281" s="210">
        <f t="shared" si="30"/>
        <v>0</v>
      </c>
      <c r="K281" s="206" t="s">
        <v>3013</v>
      </c>
      <c r="L281" s="63"/>
      <c r="M281" s="211" t="s">
        <v>34</v>
      </c>
      <c r="N281" s="212" t="s">
        <v>49</v>
      </c>
      <c r="O281" s="44"/>
      <c r="P281" s="213">
        <f t="shared" si="31"/>
        <v>0</v>
      </c>
      <c r="Q281" s="213">
        <v>0</v>
      </c>
      <c r="R281" s="213">
        <f t="shared" si="32"/>
        <v>0</v>
      </c>
      <c r="S281" s="213">
        <v>0</v>
      </c>
      <c r="T281" s="214">
        <f t="shared" si="33"/>
        <v>0</v>
      </c>
      <c r="AR281" s="25" t="s">
        <v>282</v>
      </c>
      <c r="AT281" s="25" t="s">
        <v>185</v>
      </c>
      <c r="AU281" s="25" t="s">
        <v>89</v>
      </c>
      <c r="AY281" s="25" t="s">
        <v>183</v>
      </c>
      <c r="BE281" s="215">
        <f t="shared" si="34"/>
        <v>0</v>
      </c>
      <c r="BF281" s="215">
        <f t="shared" si="35"/>
        <v>0</v>
      </c>
      <c r="BG281" s="215">
        <f t="shared" si="36"/>
        <v>0</v>
      </c>
      <c r="BH281" s="215">
        <f t="shared" si="37"/>
        <v>0</v>
      </c>
      <c r="BI281" s="215">
        <f t="shared" si="38"/>
        <v>0</v>
      </c>
      <c r="BJ281" s="25" t="s">
        <v>85</v>
      </c>
      <c r="BK281" s="215">
        <f t="shared" si="39"/>
        <v>0</v>
      </c>
      <c r="BL281" s="25" t="s">
        <v>282</v>
      </c>
      <c r="BM281" s="25" t="s">
        <v>3210</v>
      </c>
    </row>
    <row r="282" spans="2:63" s="11" customFormat="1" ht="29.85" customHeight="1">
      <c r="B282" s="187"/>
      <c r="C282" s="188"/>
      <c r="D282" s="201" t="s">
        <v>77</v>
      </c>
      <c r="E282" s="202" t="s">
        <v>1772</v>
      </c>
      <c r="F282" s="202" t="s">
        <v>1773</v>
      </c>
      <c r="G282" s="188"/>
      <c r="H282" s="188"/>
      <c r="I282" s="191"/>
      <c r="J282" s="203">
        <f>BK282</f>
        <v>0</v>
      </c>
      <c r="K282" s="188"/>
      <c r="L282" s="193"/>
      <c r="M282" s="194"/>
      <c r="N282" s="195"/>
      <c r="O282" s="195"/>
      <c r="P282" s="196">
        <f>SUM(P283:P302)</f>
        <v>0</v>
      </c>
      <c r="Q282" s="195"/>
      <c r="R282" s="196">
        <f>SUM(R283:R302)</f>
        <v>0.38851000000000013</v>
      </c>
      <c r="S282" s="195"/>
      <c r="T282" s="197">
        <f>SUM(T283:T302)</f>
        <v>0</v>
      </c>
      <c r="AR282" s="198" t="s">
        <v>89</v>
      </c>
      <c r="AT282" s="199" t="s">
        <v>77</v>
      </c>
      <c r="AU282" s="199" t="s">
        <v>85</v>
      </c>
      <c r="AY282" s="198" t="s">
        <v>183</v>
      </c>
      <c r="BK282" s="200">
        <f>SUM(BK283:BK302)</f>
        <v>0</v>
      </c>
    </row>
    <row r="283" spans="2:65" s="1" customFormat="1" ht="16.5" customHeight="1">
      <c r="B283" s="43"/>
      <c r="C283" s="204" t="s">
        <v>862</v>
      </c>
      <c r="D283" s="204" t="s">
        <v>185</v>
      </c>
      <c r="E283" s="205" t="s">
        <v>3211</v>
      </c>
      <c r="F283" s="206" t="s">
        <v>3212</v>
      </c>
      <c r="G283" s="207" t="s">
        <v>344</v>
      </c>
      <c r="H283" s="208">
        <v>10</v>
      </c>
      <c r="I283" s="209"/>
      <c r="J283" s="210">
        <f aca="true" t="shared" si="40" ref="J283:J302">ROUND(I283*H283,2)</f>
        <v>0</v>
      </c>
      <c r="K283" s="206" t="s">
        <v>189</v>
      </c>
      <c r="L283" s="63"/>
      <c r="M283" s="211" t="s">
        <v>34</v>
      </c>
      <c r="N283" s="212" t="s">
        <v>49</v>
      </c>
      <c r="O283" s="44"/>
      <c r="P283" s="213">
        <f aca="true" t="shared" si="41" ref="P283:P302">O283*H283</f>
        <v>0</v>
      </c>
      <c r="Q283" s="213">
        <v>0.00242</v>
      </c>
      <c r="R283" s="213">
        <f aca="true" t="shared" si="42" ref="R283:R302">Q283*H283</f>
        <v>0.0242</v>
      </c>
      <c r="S283" s="213">
        <v>0</v>
      </c>
      <c r="T283" s="214">
        <f aca="true" t="shared" si="43" ref="T283:T302">S283*H283</f>
        <v>0</v>
      </c>
      <c r="AR283" s="25" t="s">
        <v>282</v>
      </c>
      <c r="AT283" s="25" t="s">
        <v>185</v>
      </c>
      <c r="AU283" s="25" t="s">
        <v>89</v>
      </c>
      <c r="AY283" s="25" t="s">
        <v>183</v>
      </c>
      <c r="BE283" s="215">
        <f aca="true" t="shared" si="44" ref="BE283:BE302">IF(N283="základní",J283,0)</f>
        <v>0</v>
      </c>
      <c r="BF283" s="215">
        <f aca="true" t="shared" si="45" ref="BF283:BF302">IF(N283="snížená",J283,0)</f>
        <v>0</v>
      </c>
      <c r="BG283" s="215">
        <f aca="true" t="shared" si="46" ref="BG283:BG302">IF(N283="zákl. přenesená",J283,0)</f>
        <v>0</v>
      </c>
      <c r="BH283" s="215">
        <f aca="true" t="shared" si="47" ref="BH283:BH302">IF(N283="sníž. přenesená",J283,0)</f>
        <v>0</v>
      </c>
      <c r="BI283" s="215">
        <f aca="true" t="shared" si="48" ref="BI283:BI302">IF(N283="nulová",J283,0)</f>
        <v>0</v>
      </c>
      <c r="BJ283" s="25" t="s">
        <v>85</v>
      </c>
      <c r="BK283" s="215">
        <f aca="true" t="shared" si="49" ref="BK283:BK302">ROUND(I283*H283,2)</f>
        <v>0</v>
      </c>
      <c r="BL283" s="25" t="s">
        <v>282</v>
      </c>
      <c r="BM283" s="25" t="s">
        <v>3213</v>
      </c>
    </row>
    <row r="284" spans="2:65" s="1" customFormat="1" ht="16.5" customHeight="1">
      <c r="B284" s="43"/>
      <c r="C284" s="265" t="s">
        <v>869</v>
      </c>
      <c r="D284" s="265" t="s">
        <v>418</v>
      </c>
      <c r="E284" s="266" t="s">
        <v>3214</v>
      </c>
      <c r="F284" s="267" t="s">
        <v>3215</v>
      </c>
      <c r="G284" s="268" t="s">
        <v>344</v>
      </c>
      <c r="H284" s="269">
        <v>9</v>
      </c>
      <c r="I284" s="270"/>
      <c r="J284" s="271">
        <f t="shared" si="40"/>
        <v>0</v>
      </c>
      <c r="K284" s="267" t="s">
        <v>189</v>
      </c>
      <c r="L284" s="272"/>
      <c r="M284" s="273" t="s">
        <v>34</v>
      </c>
      <c r="N284" s="274" t="s">
        <v>49</v>
      </c>
      <c r="O284" s="44"/>
      <c r="P284" s="213">
        <f t="shared" si="41"/>
        <v>0</v>
      </c>
      <c r="Q284" s="213">
        <v>0.0145</v>
      </c>
      <c r="R284" s="213">
        <f t="shared" si="42"/>
        <v>0.1305</v>
      </c>
      <c r="S284" s="213">
        <v>0</v>
      </c>
      <c r="T284" s="214">
        <f t="shared" si="43"/>
        <v>0</v>
      </c>
      <c r="AR284" s="25" t="s">
        <v>388</v>
      </c>
      <c r="AT284" s="25" t="s">
        <v>418</v>
      </c>
      <c r="AU284" s="25" t="s">
        <v>89</v>
      </c>
      <c r="AY284" s="25" t="s">
        <v>183</v>
      </c>
      <c r="BE284" s="215">
        <f t="shared" si="44"/>
        <v>0</v>
      </c>
      <c r="BF284" s="215">
        <f t="shared" si="45"/>
        <v>0</v>
      </c>
      <c r="BG284" s="215">
        <f t="shared" si="46"/>
        <v>0</v>
      </c>
      <c r="BH284" s="215">
        <f t="shared" si="47"/>
        <v>0</v>
      </c>
      <c r="BI284" s="215">
        <f t="shared" si="48"/>
        <v>0</v>
      </c>
      <c r="BJ284" s="25" t="s">
        <v>85</v>
      </c>
      <c r="BK284" s="215">
        <f t="shared" si="49"/>
        <v>0</v>
      </c>
      <c r="BL284" s="25" t="s">
        <v>282</v>
      </c>
      <c r="BM284" s="25" t="s">
        <v>3216</v>
      </c>
    </row>
    <row r="285" spans="2:65" s="1" customFormat="1" ht="16.5" customHeight="1">
      <c r="B285" s="43"/>
      <c r="C285" s="265" t="s">
        <v>874</v>
      </c>
      <c r="D285" s="265" t="s">
        <v>418</v>
      </c>
      <c r="E285" s="266" t="s">
        <v>3217</v>
      </c>
      <c r="F285" s="267" t="s">
        <v>3218</v>
      </c>
      <c r="G285" s="268" t="s">
        <v>344</v>
      </c>
      <c r="H285" s="269">
        <v>1</v>
      </c>
      <c r="I285" s="270"/>
      <c r="J285" s="271">
        <f t="shared" si="40"/>
        <v>0</v>
      </c>
      <c r="K285" s="267" t="s">
        <v>189</v>
      </c>
      <c r="L285" s="272"/>
      <c r="M285" s="273" t="s">
        <v>34</v>
      </c>
      <c r="N285" s="274" t="s">
        <v>49</v>
      </c>
      <c r="O285" s="44"/>
      <c r="P285" s="213">
        <f t="shared" si="41"/>
        <v>0</v>
      </c>
      <c r="Q285" s="213">
        <v>0.016</v>
      </c>
      <c r="R285" s="213">
        <f t="shared" si="42"/>
        <v>0.016</v>
      </c>
      <c r="S285" s="213">
        <v>0</v>
      </c>
      <c r="T285" s="214">
        <f t="shared" si="43"/>
        <v>0</v>
      </c>
      <c r="AR285" s="25" t="s">
        <v>388</v>
      </c>
      <c r="AT285" s="25" t="s">
        <v>418</v>
      </c>
      <c r="AU285" s="25" t="s">
        <v>89</v>
      </c>
      <c r="AY285" s="25" t="s">
        <v>183</v>
      </c>
      <c r="BE285" s="215">
        <f t="shared" si="44"/>
        <v>0</v>
      </c>
      <c r="BF285" s="215">
        <f t="shared" si="45"/>
        <v>0</v>
      </c>
      <c r="BG285" s="215">
        <f t="shared" si="46"/>
        <v>0</v>
      </c>
      <c r="BH285" s="215">
        <f t="shared" si="47"/>
        <v>0</v>
      </c>
      <c r="BI285" s="215">
        <f t="shared" si="48"/>
        <v>0</v>
      </c>
      <c r="BJ285" s="25" t="s">
        <v>85</v>
      </c>
      <c r="BK285" s="215">
        <f t="shared" si="49"/>
        <v>0</v>
      </c>
      <c r="BL285" s="25" t="s">
        <v>282</v>
      </c>
      <c r="BM285" s="25" t="s">
        <v>3219</v>
      </c>
    </row>
    <row r="286" spans="2:65" s="1" customFormat="1" ht="16.5" customHeight="1">
      <c r="B286" s="43"/>
      <c r="C286" s="265" t="s">
        <v>880</v>
      </c>
      <c r="D286" s="265" t="s">
        <v>418</v>
      </c>
      <c r="E286" s="266" t="s">
        <v>3220</v>
      </c>
      <c r="F286" s="267" t="s">
        <v>3221</v>
      </c>
      <c r="G286" s="268" t="s">
        <v>344</v>
      </c>
      <c r="H286" s="269">
        <v>10</v>
      </c>
      <c r="I286" s="270"/>
      <c r="J286" s="271">
        <f t="shared" si="40"/>
        <v>0</v>
      </c>
      <c r="K286" s="267" t="s">
        <v>189</v>
      </c>
      <c r="L286" s="272"/>
      <c r="M286" s="273" t="s">
        <v>34</v>
      </c>
      <c r="N286" s="274" t="s">
        <v>49</v>
      </c>
      <c r="O286" s="44"/>
      <c r="P286" s="213">
        <f t="shared" si="41"/>
        <v>0</v>
      </c>
      <c r="Q286" s="213">
        <v>0.0013</v>
      </c>
      <c r="R286" s="213">
        <f t="shared" si="42"/>
        <v>0.013</v>
      </c>
      <c r="S286" s="213">
        <v>0</v>
      </c>
      <c r="T286" s="214">
        <f t="shared" si="43"/>
        <v>0</v>
      </c>
      <c r="AR286" s="25" t="s">
        <v>388</v>
      </c>
      <c r="AT286" s="25" t="s">
        <v>418</v>
      </c>
      <c r="AU286" s="25" t="s">
        <v>89</v>
      </c>
      <c r="AY286" s="25" t="s">
        <v>183</v>
      </c>
      <c r="BE286" s="215">
        <f t="shared" si="44"/>
        <v>0</v>
      </c>
      <c r="BF286" s="215">
        <f t="shared" si="45"/>
        <v>0</v>
      </c>
      <c r="BG286" s="215">
        <f t="shared" si="46"/>
        <v>0</v>
      </c>
      <c r="BH286" s="215">
        <f t="shared" si="47"/>
        <v>0</v>
      </c>
      <c r="BI286" s="215">
        <f t="shared" si="48"/>
        <v>0</v>
      </c>
      <c r="BJ286" s="25" t="s">
        <v>85</v>
      </c>
      <c r="BK286" s="215">
        <f t="shared" si="49"/>
        <v>0</v>
      </c>
      <c r="BL286" s="25" t="s">
        <v>282</v>
      </c>
      <c r="BM286" s="25" t="s">
        <v>3222</v>
      </c>
    </row>
    <row r="287" spans="2:65" s="1" customFormat="1" ht="16.5" customHeight="1">
      <c r="B287" s="43"/>
      <c r="C287" s="204" t="s">
        <v>885</v>
      </c>
      <c r="D287" s="204" t="s">
        <v>185</v>
      </c>
      <c r="E287" s="205" t="s">
        <v>3223</v>
      </c>
      <c r="F287" s="206" t="s">
        <v>3224</v>
      </c>
      <c r="G287" s="207" t="s">
        <v>344</v>
      </c>
      <c r="H287" s="208">
        <v>5</v>
      </c>
      <c r="I287" s="209"/>
      <c r="J287" s="210">
        <f t="shared" si="40"/>
        <v>0</v>
      </c>
      <c r="K287" s="206" t="s">
        <v>189</v>
      </c>
      <c r="L287" s="63"/>
      <c r="M287" s="211" t="s">
        <v>34</v>
      </c>
      <c r="N287" s="212" t="s">
        <v>49</v>
      </c>
      <c r="O287" s="44"/>
      <c r="P287" s="213">
        <f t="shared" si="41"/>
        <v>0</v>
      </c>
      <c r="Q287" s="213">
        <v>0.00234</v>
      </c>
      <c r="R287" s="213">
        <f t="shared" si="42"/>
        <v>0.0117</v>
      </c>
      <c r="S287" s="213">
        <v>0</v>
      </c>
      <c r="T287" s="214">
        <f t="shared" si="43"/>
        <v>0</v>
      </c>
      <c r="AR287" s="25" t="s">
        <v>282</v>
      </c>
      <c r="AT287" s="25" t="s">
        <v>185</v>
      </c>
      <c r="AU287" s="25" t="s">
        <v>89</v>
      </c>
      <c r="AY287" s="25" t="s">
        <v>183</v>
      </c>
      <c r="BE287" s="215">
        <f t="shared" si="44"/>
        <v>0</v>
      </c>
      <c r="BF287" s="215">
        <f t="shared" si="45"/>
        <v>0</v>
      </c>
      <c r="BG287" s="215">
        <f t="shared" si="46"/>
        <v>0</v>
      </c>
      <c r="BH287" s="215">
        <f t="shared" si="47"/>
        <v>0</v>
      </c>
      <c r="BI287" s="215">
        <f t="shared" si="48"/>
        <v>0</v>
      </c>
      <c r="BJ287" s="25" t="s">
        <v>85</v>
      </c>
      <c r="BK287" s="215">
        <f t="shared" si="49"/>
        <v>0</v>
      </c>
      <c r="BL287" s="25" t="s">
        <v>282</v>
      </c>
      <c r="BM287" s="25" t="s">
        <v>3225</v>
      </c>
    </row>
    <row r="288" spans="2:65" s="1" customFormat="1" ht="16.5" customHeight="1">
      <c r="B288" s="43"/>
      <c r="C288" s="265" t="s">
        <v>894</v>
      </c>
      <c r="D288" s="265" t="s">
        <v>418</v>
      </c>
      <c r="E288" s="266" t="s">
        <v>3226</v>
      </c>
      <c r="F288" s="267" t="s">
        <v>3227</v>
      </c>
      <c r="G288" s="268" t="s">
        <v>344</v>
      </c>
      <c r="H288" s="269">
        <v>5</v>
      </c>
      <c r="I288" s="270"/>
      <c r="J288" s="271">
        <f t="shared" si="40"/>
        <v>0</v>
      </c>
      <c r="K288" s="267" t="s">
        <v>189</v>
      </c>
      <c r="L288" s="272"/>
      <c r="M288" s="273" t="s">
        <v>34</v>
      </c>
      <c r="N288" s="274" t="s">
        <v>49</v>
      </c>
      <c r="O288" s="44"/>
      <c r="P288" s="213">
        <f t="shared" si="41"/>
        <v>0</v>
      </c>
      <c r="Q288" s="213">
        <v>0.0135</v>
      </c>
      <c r="R288" s="213">
        <f t="shared" si="42"/>
        <v>0.0675</v>
      </c>
      <c r="S288" s="213">
        <v>0</v>
      </c>
      <c r="T288" s="214">
        <f t="shared" si="43"/>
        <v>0</v>
      </c>
      <c r="AR288" s="25" t="s">
        <v>388</v>
      </c>
      <c r="AT288" s="25" t="s">
        <v>418</v>
      </c>
      <c r="AU288" s="25" t="s">
        <v>89</v>
      </c>
      <c r="AY288" s="25" t="s">
        <v>183</v>
      </c>
      <c r="BE288" s="215">
        <f t="shared" si="44"/>
        <v>0</v>
      </c>
      <c r="BF288" s="215">
        <f t="shared" si="45"/>
        <v>0</v>
      </c>
      <c r="BG288" s="215">
        <f t="shared" si="46"/>
        <v>0</v>
      </c>
      <c r="BH288" s="215">
        <f t="shared" si="47"/>
        <v>0</v>
      </c>
      <c r="BI288" s="215">
        <f t="shared" si="48"/>
        <v>0</v>
      </c>
      <c r="BJ288" s="25" t="s">
        <v>85</v>
      </c>
      <c r="BK288" s="215">
        <f t="shared" si="49"/>
        <v>0</v>
      </c>
      <c r="BL288" s="25" t="s">
        <v>282</v>
      </c>
      <c r="BM288" s="25" t="s">
        <v>3228</v>
      </c>
    </row>
    <row r="289" spans="2:65" s="1" customFormat="1" ht="25.5" customHeight="1">
      <c r="B289" s="43"/>
      <c r="C289" s="204" t="s">
        <v>899</v>
      </c>
      <c r="D289" s="204" t="s">
        <v>185</v>
      </c>
      <c r="E289" s="205" t="s">
        <v>3229</v>
      </c>
      <c r="F289" s="206" t="s">
        <v>3230</v>
      </c>
      <c r="G289" s="207" t="s">
        <v>519</v>
      </c>
      <c r="H289" s="208">
        <v>1</v>
      </c>
      <c r="I289" s="209"/>
      <c r="J289" s="210">
        <f t="shared" si="40"/>
        <v>0</v>
      </c>
      <c r="K289" s="206" t="s">
        <v>189</v>
      </c>
      <c r="L289" s="63"/>
      <c r="M289" s="211" t="s">
        <v>34</v>
      </c>
      <c r="N289" s="212" t="s">
        <v>49</v>
      </c>
      <c r="O289" s="44"/>
      <c r="P289" s="213">
        <f t="shared" si="41"/>
        <v>0</v>
      </c>
      <c r="Q289" s="213">
        <v>0.01726</v>
      </c>
      <c r="R289" s="213">
        <f t="shared" si="42"/>
        <v>0.01726</v>
      </c>
      <c r="S289" s="213">
        <v>0</v>
      </c>
      <c r="T289" s="214">
        <f t="shared" si="43"/>
        <v>0</v>
      </c>
      <c r="AR289" s="25" t="s">
        <v>282</v>
      </c>
      <c r="AT289" s="25" t="s">
        <v>185</v>
      </c>
      <c r="AU289" s="25" t="s">
        <v>89</v>
      </c>
      <c r="AY289" s="25" t="s">
        <v>183</v>
      </c>
      <c r="BE289" s="215">
        <f t="shared" si="44"/>
        <v>0</v>
      </c>
      <c r="BF289" s="215">
        <f t="shared" si="45"/>
        <v>0</v>
      </c>
      <c r="BG289" s="215">
        <f t="shared" si="46"/>
        <v>0</v>
      </c>
      <c r="BH289" s="215">
        <f t="shared" si="47"/>
        <v>0</v>
      </c>
      <c r="BI289" s="215">
        <f t="shared" si="48"/>
        <v>0</v>
      </c>
      <c r="BJ289" s="25" t="s">
        <v>85</v>
      </c>
      <c r="BK289" s="215">
        <f t="shared" si="49"/>
        <v>0</v>
      </c>
      <c r="BL289" s="25" t="s">
        <v>282</v>
      </c>
      <c r="BM289" s="25" t="s">
        <v>3231</v>
      </c>
    </row>
    <row r="290" spans="2:65" s="1" customFormat="1" ht="25.5" customHeight="1">
      <c r="B290" s="43"/>
      <c r="C290" s="204" t="s">
        <v>904</v>
      </c>
      <c r="D290" s="204" t="s">
        <v>185</v>
      </c>
      <c r="E290" s="205" t="s">
        <v>3232</v>
      </c>
      <c r="F290" s="206" t="s">
        <v>3233</v>
      </c>
      <c r="G290" s="207" t="s">
        <v>519</v>
      </c>
      <c r="H290" s="208">
        <v>1</v>
      </c>
      <c r="I290" s="209"/>
      <c r="J290" s="210">
        <f t="shared" si="40"/>
        <v>0</v>
      </c>
      <c r="K290" s="206" t="s">
        <v>189</v>
      </c>
      <c r="L290" s="63"/>
      <c r="M290" s="211" t="s">
        <v>34</v>
      </c>
      <c r="N290" s="212" t="s">
        <v>49</v>
      </c>
      <c r="O290" s="44"/>
      <c r="P290" s="213">
        <f t="shared" si="41"/>
        <v>0</v>
      </c>
      <c r="Q290" s="213">
        <v>0.01879</v>
      </c>
      <c r="R290" s="213">
        <f t="shared" si="42"/>
        <v>0.01879</v>
      </c>
      <c r="S290" s="213">
        <v>0</v>
      </c>
      <c r="T290" s="214">
        <f t="shared" si="43"/>
        <v>0</v>
      </c>
      <c r="AR290" s="25" t="s">
        <v>282</v>
      </c>
      <c r="AT290" s="25" t="s">
        <v>185</v>
      </c>
      <c r="AU290" s="25" t="s">
        <v>89</v>
      </c>
      <c r="AY290" s="25" t="s">
        <v>183</v>
      </c>
      <c r="BE290" s="215">
        <f t="shared" si="44"/>
        <v>0</v>
      </c>
      <c r="BF290" s="215">
        <f t="shared" si="45"/>
        <v>0</v>
      </c>
      <c r="BG290" s="215">
        <f t="shared" si="46"/>
        <v>0</v>
      </c>
      <c r="BH290" s="215">
        <f t="shared" si="47"/>
        <v>0</v>
      </c>
      <c r="BI290" s="215">
        <f t="shared" si="48"/>
        <v>0</v>
      </c>
      <c r="BJ290" s="25" t="s">
        <v>85</v>
      </c>
      <c r="BK290" s="215">
        <f t="shared" si="49"/>
        <v>0</v>
      </c>
      <c r="BL290" s="25" t="s">
        <v>282</v>
      </c>
      <c r="BM290" s="25" t="s">
        <v>3234</v>
      </c>
    </row>
    <row r="291" spans="2:65" s="1" customFormat="1" ht="25.5" customHeight="1">
      <c r="B291" s="43"/>
      <c r="C291" s="204" t="s">
        <v>909</v>
      </c>
      <c r="D291" s="204" t="s">
        <v>185</v>
      </c>
      <c r="E291" s="205" t="s">
        <v>3235</v>
      </c>
      <c r="F291" s="206" t="s">
        <v>3236</v>
      </c>
      <c r="G291" s="207" t="s">
        <v>519</v>
      </c>
      <c r="H291" s="208">
        <v>3</v>
      </c>
      <c r="I291" s="209"/>
      <c r="J291" s="210">
        <f t="shared" si="40"/>
        <v>0</v>
      </c>
      <c r="K291" s="206" t="s">
        <v>189</v>
      </c>
      <c r="L291" s="63"/>
      <c r="M291" s="211" t="s">
        <v>34</v>
      </c>
      <c r="N291" s="212" t="s">
        <v>49</v>
      </c>
      <c r="O291" s="44"/>
      <c r="P291" s="213">
        <f t="shared" si="41"/>
        <v>0</v>
      </c>
      <c r="Q291" s="213">
        <v>0.01034</v>
      </c>
      <c r="R291" s="213">
        <f t="shared" si="42"/>
        <v>0.03102</v>
      </c>
      <c r="S291" s="213">
        <v>0</v>
      </c>
      <c r="T291" s="214">
        <f t="shared" si="43"/>
        <v>0</v>
      </c>
      <c r="AR291" s="25" t="s">
        <v>282</v>
      </c>
      <c r="AT291" s="25" t="s">
        <v>185</v>
      </c>
      <c r="AU291" s="25" t="s">
        <v>89</v>
      </c>
      <c r="AY291" s="25" t="s">
        <v>183</v>
      </c>
      <c r="BE291" s="215">
        <f t="shared" si="44"/>
        <v>0</v>
      </c>
      <c r="BF291" s="215">
        <f t="shared" si="45"/>
        <v>0</v>
      </c>
      <c r="BG291" s="215">
        <f t="shared" si="46"/>
        <v>0</v>
      </c>
      <c r="BH291" s="215">
        <f t="shared" si="47"/>
        <v>0</v>
      </c>
      <c r="BI291" s="215">
        <f t="shared" si="48"/>
        <v>0</v>
      </c>
      <c r="BJ291" s="25" t="s">
        <v>85</v>
      </c>
      <c r="BK291" s="215">
        <f t="shared" si="49"/>
        <v>0</v>
      </c>
      <c r="BL291" s="25" t="s">
        <v>282</v>
      </c>
      <c r="BM291" s="25" t="s">
        <v>3237</v>
      </c>
    </row>
    <row r="292" spans="2:65" s="1" customFormat="1" ht="16.5" customHeight="1">
      <c r="B292" s="43"/>
      <c r="C292" s="204" t="s">
        <v>914</v>
      </c>
      <c r="D292" s="204" t="s">
        <v>185</v>
      </c>
      <c r="E292" s="205" t="s">
        <v>3238</v>
      </c>
      <c r="F292" s="206" t="s">
        <v>3239</v>
      </c>
      <c r="G292" s="207" t="s">
        <v>519</v>
      </c>
      <c r="H292" s="208">
        <v>2</v>
      </c>
      <c r="I292" s="209"/>
      <c r="J292" s="210">
        <f t="shared" si="40"/>
        <v>0</v>
      </c>
      <c r="K292" s="206" t="s">
        <v>189</v>
      </c>
      <c r="L292" s="63"/>
      <c r="M292" s="211" t="s">
        <v>34</v>
      </c>
      <c r="N292" s="212" t="s">
        <v>49</v>
      </c>
      <c r="O292" s="44"/>
      <c r="P292" s="213">
        <f t="shared" si="41"/>
        <v>0</v>
      </c>
      <c r="Q292" s="213">
        <v>0.00059</v>
      </c>
      <c r="R292" s="213">
        <f t="shared" si="42"/>
        <v>0.00118</v>
      </c>
      <c r="S292" s="213">
        <v>0</v>
      </c>
      <c r="T292" s="214">
        <f t="shared" si="43"/>
        <v>0</v>
      </c>
      <c r="AR292" s="25" t="s">
        <v>282</v>
      </c>
      <c r="AT292" s="25" t="s">
        <v>185</v>
      </c>
      <c r="AU292" s="25" t="s">
        <v>89</v>
      </c>
      <c r="AY292" s="25" t="s">
        <v>183</v>
      </c>
      <c r="BE292" s="215">
        <f t="shared" si="44"/>
        <v>0</v>
      </c>
      <c r="BF292" s="215">
        <f t="shared" si="45"/>
        <v>0</v>
      </c>
      <c r="BG292" s="215">
        <f t="shared" si="46"/>
        <v>0</v>
      </c>
      <c r="BH292" s="215">
        <f t="shared" si="47"/>
        <v>0</v>
      </c>
      <c r="BI292" s="215">
        <f t="shared" si="48"/>
        <v>0</v>
      </c>
      <c r="BJ292" s="25" t="s">
        <v>85</v>
      </c>
      <c r="BK292" s="215">
        <f t="shared" si="49"/>
        <v>0</v>
      </c>
      <c r="BL292" s="25" t="s">
        <v>282</v>
      </c>
      <c r="BM292" s="25" t="s">
        <v>3240</v>
      </c>
    </row>
    <row r="293" spans="2:65" s="1" customFormat="1" ht="16.5" customHeight="1">
      <c r="B293" s="43"/>
      <c r="C293" s="265" t="s">
        <v>919</v>
      </c>
      <c r="D293" s="265" t="s">
        <v>418</v>
      </c>
      <c r="E293" s="266" t="s">
        <v>3241</v>
      </c>
      <c r="F293" s="267" t="s">
        <v>3242</v>
      </c>
      <c r="G293" s="268" t="s">
        <v>344</v>
      </c>
      <c r="H293" s="269">
        <v>2</v>
      </c>
      <c r="I293" s="270"/>
      <c r="J293" s="271">
        <f t="shared" si="40"/>
        <v>0</v>
      </c>
      <c r="K293" s="267" t="s">
        <v>34</v>
      </c>
      <c r="L293" s="272"/>
      <c r="M293" s="273" t="s">
        <v>34</v>
      </c>
      <c r="N293" s="274" t="s">
        <v>49</v>
      </c>
      <c r="O293" s="44"/>
      <c r="P293" s="213">
        <f t="shared" si="41"/>
        <v>0</v>
      </c>
      <c r="Q293" s="213">
        <v>0.014</v>
      </c>
      <c r="R293" s="213">
        <f t="shared" si="42"/>
        <v>0.028</v>
      </c>
      <c r="S293" s="213">
        <v>0</v>
      </c>
      <c r="T293" s="214">
        <f t="shared" si="43"/>
        <v>0</v>
      </c>
      <c r="AR293" s="25" t="s">
        <v>388</v>
      </c>
      <c r="AT293" s="25" t="s">
        <v>418</v>
      </c>
      <c r="AU293" s="25" t="s">
        <v>89</v>
      </c>
      <c r="AY293" s="25" t="s">
        <v>183</v>
      </c>
      <c r="BE293" s="215">
        <f t="shared" si="44"/>
        <v>0</v>
      </c>
      <c r="BF293" s="215">
        <f t="shared" si="45"/>
        <v>0</v>
      </c>
      <c r="BG293" s="215">
        <f t="shared" si="46"/>
        <v>0</v>
      </c>
      <c r="BH293" s="215">
        <f t="shared" si="47"/>
        <v>0</v>
      </c>
      <c r="BI293" s="215">
        <f t="shared" si="48"/>
        <v>0</v>
      </c>
      <c r="BJ293" s="25" t="s">
        <v>85</v>
      </c>
      <c r="BK293" s="215">
        <f t="shared" si="49"/>
        <v>0</v>
      </c>
      <c r="BL293" s="25" t="s">
        <v>282</v>
      </c>
      <c r="BM293" s="25" t="s">
        <v>3243</v>
      </c>
    </row>
    <row r="294" spans="2:65" s="1" customFormat="1" ht="25.5" customHeight="1">
      <c r="B294" s="43"/>
      <c r="C294" s="204" t="s">
        <v>924</v>
      </c>
      <c r="D294" s="204" t="s">
        <v>185</v>
      </c>
      <c r="E294" s="205" t="s">
        <v>3244</v>
      </c>
      <c r="F294" s="206" t="s">
        <v>3245</v>
      </c>
      <c r="G294" s="207" t="s">
        <v>519</v>
      </c>
      <c r="H294" s="208">
        <v>2</v>
      </c>
      <c r="I294" s="209"/>
      <c r="J294" s="210">
        <f t="shared" si="40"/>
        <v>0</v>
      </c>
      <c r="K294" s="206" t="s">
        <v>189</v>
      </c>
      <c r="L294" s="63"/>
      <c r="M294" s="211" t="s">
        <v>34</v>
      </c>
      <c r="N294" s="212" t="s">
        <v>49</v>
      </c>
      <c r="O294" s="44"/>
      <c r="P294" s="213">
        <f t="shared" si="41"/>
        <v>0</v>
      </c>
      <c r="Q294" s="213">
        <v>0.00196</v>
      </c>
      <c r="R294" s="213">
        <f t="shared" si="42"/>
        <v>0.00392</v>
      </c>
      <c r="S294" s="213">
        <v>0</v>
      </c>
      <c r="T294" s="214">
        <f t="shared" si="43"/>
        <v>0</v>
      </c>
      <c r="AR294" s="25" t="s">
        <v>282</v>
      </c>
      <c r="AT294" s="25" t="s">
        <v>185</v>
      </c>
      <c r="AU294" s="25" t="s">
        <v>89</v>
      </c>
      <c r="AY294" s="25" t="s">
        <v>183</v>
      </c>
      <c r="BE294" s="215">
        <f t="shared" si="44"/>
        <v>0</v>
      </c>
      <c r="BF294" s="215">
        <f t="shared" si="45"/>
        <v>0</v>
      </c>
      <c r="BG294" s="215">
        <f t="shared" si="46"/>
        <v>0</v>
      </c>
      <c r="BH294" s="215">
        <f t="shared" si="47"/>
        <v>0</v>
      </c>
      <c r="BI294" s="215">
        <f t="shared" si="48"/>
        <v>0</v>
      </c>
      <c r="BJ294" s="25" t="s">
        <v>85</v>
      </c>
      <c r="BK294" s="215">
        <f t="shared" si="49"/>
        <v>0</v>
      </c>
      <c r="BL294" s="25" t="s">
        <v>282</v>
      </c>
      <c r="BM294" s="25" t="s">
        <v>3246</v>
      </c>
    </row>
    <row r="295" spans="2:65" s="1" customFormat="1" ht="16.5" customHeight="1">
      <c r="B295" s="43"/>
      <c r="C295" s="204" t="s">
        <v>932</v>
      </c>
      <c r="D295" s="204" t="s">
        <v>185</v>
      </c>
      <c r="E295" s="205" t="s">
        <v>3247</v>
      </c>
      <c r="F295" s="206" t="s">
        <v>3248</v>
      </c>
      <c r="G295" s="207" t="s">
        <v>519</v>
      </c>
      <c r="H295" s="208">
        <v>10</v>
      </c>
      <c r="I295" s="209"/>
      <c r="J295" s="210">
        <f t="shared" si="40"/>
        <v>0</v>
      </c>
      <c r="K295" s="206" t="s">
        <v>189</v>
      </c>
      <c r="L295" s="63"/>
      <c r="M295" s="211" t="s">
        <v>34</v>
      </c>
      <c r="N295" s="212" t="s">
        <v>49</v>
      </c>
      <c r="O295" s="44"/>
      <c r="P295" s="213">
        <f t="shared" si="41"/>
        <v>0</v>
      </c>
      <c r="Q295" s="213">
        <v>0.0018</v>
      </c>
      <c r="R295" s="213">
        <f t="shared" si="42"/>
        <v>0.018</v>
      </c>
      <c r="S295" s="213">
        <v>0</v>
      </c>
      <c r="T295" s="214">
        <f t="shared" si="43"/>
        <v>0</v>
      </c>
      <c r="AR295" s="25" t="s">
        <v>282</v>
      </c>
      <c r="AT295" s="25" t="s">
        <v>185</v>
      </c>
      <c r="AU295" s="25" t="s">
        <v>89</v>
      </c>
      <c r="AY295" s="25" t="s">
        <v>183</v>
      </c>
      <c r="BE295" s="215">
        <f t="shared" si="44"/>
        <v>0</v>
      </c>
      <c r="BF295" s="215">
        <f t="shared" si="45"/>
        <v>0</v>
      </c>
      <c r="BG295" s="215">
        <f t="shared" si="46"/>
        <v>0</v>
      </c>
      <c r="BH295" s="215">
        <f t="shared" si="47"/>
        <v>0</v>
      </c>
      <c r="BI295" s="215">
        <f t="shared" si="48"/>
        <v>0</v>
      </c>
      <c r="BJ295" s="25" t="s">
        <v>85</v>
      </c>
      <c r="BK295" s="215">
        <f t="shared" si="49"/>
        <v>0</v>
      </c>
      <c r="BL295" s="25" t="s">
        <v>282</v>
      </c>
      <c r="BM295" s="25" t="s">
        <v>3249</v>
      </c>
    </row>
    <row r="296" spans="2:65" s="1" customFormat="1" ht="16.5" customHeight="1">
      <c r="B296" s="43"/>
      <c r="C296" s="204" t="s">
        <v>937</v>
      </c>
      <c r="D296" s="204" t="s">
        <v>185</v>
      </c>
      <c r="E296" s="205" t="s">
        <v>3250</v>
      </c>
      <c r="F296" s="206" t="s">
        <v>3251</v>
      </c>
      <c r="G296" s="207" t="s">
        <v>519</v>
      </c>
      <c r="H296" s="208">
        <v>3</v>
      </c>
      <c r="I296" s="209"/>
      <c r="J296" s="210">
        <f t="shared" si="40"/>
        <v>0</v>
      </c>
      <c r="K296" s="206" t="s">
        <v>189</v>
      </c>
      <c r="L296" s="63"/>
      <c r="M296" s="211" t="s">
        <v>34</v>
      </c>
      <c r="N296" s="212" t="s">
        <v>49</v>
      </c>
      <c r="O296" s="44"/>
      <c r="P296" s="213">
        <f t="shared" si="41"/>
        <v>0</v>
      </c>
      <c r="Q296" s="213">
        <v>0.00184</v>
      </c>
      <c r="R296" s="213">
        <f t="shared" si="42"/>
        <v>0.005520000000000001</v>
      </c>
      <c r="S296" s="213">
        <v>0</v>
      </c>
      <c r="T296" s="214">
        <f t="shared" si="43"/>
        <v>0</v>
      </c>
      <c r="AR296" s="25" t="s">
        <v>282</v>
      </c>
      <c r="AT296" s="25" t="s">
        <v>185</v>
      </c>
      <c r="AU296" s="25" t="s">
        <v>89</v>
      </c>
      <c r="AY296" s="25" t="s">
        <v>183</v>
      </c>
      <c r="BE296" s="215">
        <f t="shared" si="44"/>
        <v>0</v>
      </c>
      <c r="BF296" s="215">
        <f t="shared" si="45"/>
        <v>0</v>
      </c>
      <c r="BG296" s="215">
        <f t="shared" si="46"/>
        <v>0</v>
      </c>
      <c r="BH296" s="215">
        <f t="shared" si="47"/>
        <v>0</v>
      </c>
      <c r="BI296" s="215">
        <f t="shared" si="48"/>
        <v>0</v>
      </c>
      <c r="BJ296" s="25" t="s">
        <v>85</v>
      </c>
      <c r="BK296" s="215">
        <f t="shared" si="49"/>
        <v>0</v>
      </c>
      <c r="BL296" s="25" t="s">
        <v>282</v>
      </c>
      <c r="BM296" s="25" t="s">
        <v>3252</v>
      </c>
    </row>
    <row r="297" spans="2:65" s="1" customFormat="1" ht="16.5" customHeight="1">
      <c r="B297" s="43"/>
      <c r="C297" s="265" t="s">
        <v>942</v>
      </c>
      <c r="D297" s="265" t="s">
        <v>418</v>
      </c>
      <c r="E297" s="266" t="s">
        <v>3253</v>
      </c>
      <c r="F297" s="267" t="s">
        <v>3254</v>
      </c>
      <c r="G297" s="268" t="s">
        <v>344</v>
      </c>
      <c r="H297" s="269">
        <v>3</v>
      </c>
      <c r="I297" s="270"/>
      <c r="J297" s="271">
        <f t="shared" si="40"/>
        <v>0</v>
      </c>
      <c r="K297" s="267" t="s">
        <v>189</v>
      </c>
      <c r="L297" s="272"/>
      <c r="M297" s="273" t="s">
        <v>34</v>
      </c>
      <c r="N297" s="274" t="s">
        <v>49</v>
      </c>
      <c r="O297" s="44"/>
      <c r="P297" s="213">
        <f t="shared" si="41"/>
        <v>0</v>
      </c>
      <c r="Q297" s="213">
        <v>0.0001</v>
      </c>
      <c r="R297" s="213">
        <f t="shared" si="42"/>
        <v>0.00030000000000000003</v>
      </c>
      <c r="S297" s="213">
        <v>0</v>
      </c>
      <c r="T297" s="214">
        <f t="shared" si="43"/>
        <v>0</v>
      </c>
      <c r="AR297" s="25" t="s">
        <v>388</v>
      </c>
      <c r="AT297" s="25" t="s">
        <v>418</v>
      </c>
      <c r="AU297" s="25" t="s">
        <v>89</v>
      </c>
      <c r="AY297" s="25" t="s">
        <v>183</v>
      </c>
      <c r="BE297" s="215">
        <f t="shared" si="44"/>
        <v>0</v>
      </c>
      <c r="BF297" s="215">
        <f t="shared" si="45"/>
        <v>0</v>
      </c>
      <c r="BG297" s="215">
        <f t="shared" si="46"/>
        <v>0</v>
      </c>
      <c r="BH297" s="215">
        <f t="shared" si="47"/>
        <v>0</v>
      </c>
      <c r="BI297" s="215">
        <f t="shared" si="48"/>
        <v>0</v>
      </c>
      <c r="BJ297" s="25" t="s">
        <v>85</v>
      </c>
      <c r="BK297" s="215">
        <f t="shared" si="49"/>
        <v>0</v>
      </c>
      <c r="BL297" s="25" t="s">
        <v>282</v>
      </c>
      <c r="BM297" s="25" t="s">
        <v>3255</v>
      </c>
    </row>
    <row r="298" spans="2:65" s="1" customFormat="1" ht="16.5" customHeight="1">
      <c r="B298" s="43"/>
      <c r="C298" s="265" t="s">
        <v>947</v>
      </c>
      <c r="D298" s="265" t="s">
        <v>418</v>
      </c>
      <c r="E298" s="266" t="s">
        <v>3256</v>
      </c>
      <c r="F298" s="267" t="s">
        <v>3257</v>
      </c>
      <c r="G298" s="268" t="s">
        <v>344</v>
      </c>
      <c r="H298" s="269">
        <v>3</v>
      </c>
      <c r="I298" s="270"/>
      <c r="J298" s="271">
        <f t="shared" si="40"/>
        <v>0</v>
      </c>
      <c r="K298" s="267" t="s">
        <v>189</v>
      </c>
      <c r="L298" s="272"/>
      <c r="M298" s="273" t="s">
        <v>34</v>
      </c>
      <c r="N298" s="274" t="s">
        <v>49</v>
      </c>
      <c r="O298" s="44"/>
      <c r="P298" s="213">
        <f t="shared" si="41"/>
        <v>0</v>
      </c>
      <c r="Q298" s="213">
        <v>0.00015</v>
      </c>
      <c r="R298" s="213">
        <f t="shared" si="42"/>
        <v>0.00045</v>
      </c>
      <c r="S298" s="213">
        <v>0</v>
      </c>
      <c r="T298" s="214">
        <f t="shared" si="43"/>
        <v>0</v>
      </c>
      <c r="AR298" s="25" t="s">
        <v>388</v>
      </c>
      <c r="AT298" s="25" t="s">
        <v>418</v>
      </c>
      <c r="AU298" s="25" t="s">
        <v>89</v>
      </c>
      <c r="AY298" s="25" t="s">
        <v>183</v>
      </c>
      <c r="BE298" s="215">
        <f t="shared" si="44"/>
        <v>0</v>
      </c>
      <c r="BF298" s="215">
        <f t="shared" si="45"/>
        <v>0</v>
      </c>
      <c r="BG298" s="215">
        <f t="shared" si="46"/>
        <v>0</v>
      </c>
      <c r="BH298" s="215">
        <f t="shared" si="47"/>
        <v>0</v>
      </c>
      <c r="BI298" s="215">
        <f t="shared" si="48"/>
        <v>0</v>
      </c>
      <c r="BJ298" s="25" t="s">
        <v>85</v>
      </c>
      <c r="BK298" s="215">
        <f t="shared" si="49"/>
        <v>0</v>
      </c>
      <c r="BL298" s="25" t="s">
        <v>282</v>
      </c>
      <c r="BM298" s="25" t="s">
        <v>3258</v>
      </c>
    </row>
    <row r="299" spans="2:65" s="1" customFormat="1" ht="16.5" customHeight="1">
      <c r="B299" s="43"/>
      <c r="C299" s="204" t="s">
        <v>958</v>
      </c>
      <c r="D299" s="204" t="s">
        <v>185</v>
      </c>
      <c r="E299" s="205" t="s">
        <v>3259</v>
      </c>
      <c r="F299" s="206" t="s">
        <v>3260</v>
      </c>
      <c r="G299" s="207" t="s">
        <v>344</v>
      </c>
      <c r="H299" s="208">
        <v>1</v>
      </c>
      <c r="I299" s="209"/>
      <c r="J299" s="210">
        <f t="shared" si="40"/>
        <v>0</v>
      </c>
      <c r="K299" s="206" t="s">
        <v>189</v>
      </c>
      <c r="L299" s="63"/>
      <c r="M299" s="211" t="s">
        <v>34</v>
      </c>
      <c r="N299" s="212" t="s">
        <v>49</v>
      </c>
      <c r="O299" s="44"/>
      <c r="P299" s="213">
        <f t="shared" si="41"/>
        <v>0</v>
      </c>
      <c r="Q299" s="213">
        <v>6E-05</v>
      </c>
      <c r="R299" s="213">
        <f t="shared" si="42"/>
        <v>6E-05</v>
      </c>
      <c r="S299" s="213">
        <v>0</v>
      </c>
      <c r="T299" s="214">
        <f t="shared" si="43"/>
        <v>0</v>
      </c>
      <c r="AR299" s="25" t="s">
        <v>282</v>
      </c>
      <c r="AT299" s="25" t="s">
        <v>185</v>
      </c>
      <c r="AU299" s="25" t="s">
        <v>89</v>
      </c>
      <c r="AY299" s="25" t="s">
        <v>183</v>
      </c>
      <c r="BE299" s="215">
        <f t="shared" si="44"/>
        <v>0</v>
      </c>
      <c r="BF299" s="215">
        <f t="shared" si="45"/>
        <v>0</v>
      </c>
      <c r="BG299" s="215">
        <f t="shared" si="46"/>
        <v>0</v>
      </c>
      <c r="BH299" s="215">
        <f t="shared" si="47"/>
        <v>0</v>
      </c>
      <c r="BI299" s="215">
        <f t="shared" si="48"/>
        <v>0</v>
      </c>
      <c r="BJ299" s="25" t="s">
        <v>85</v>
      </c>
      <c r="BK299" s="215">
        <f t="shared" si="49"/>
        <v>0</v>
      </c>
      <c r="BL299" s="25" t="s">
        <v>282</v>
      </c>
      <c r="BM299" s="25" t="s">
        <v>3261</v>
      </c>
    </row>
    <row r="300" spans="2:65" s="1" customFormat="1" ht="16.5" customHeight="1">
      <c r="B300" s="43"/>
      <c r="C300" s="265" t="s">
        <v>963</v>
      </c>
      <c r="D300" s="265" t="s">
        <v>418</v>
      </c>
      <c r="E300" s="266" t="s">
        <v>3262</v>
      </c>
      <c r="F300" s="267" t="s">
        <v>3263</v>
      </c>
      <c r="G300" s="268" t="s">
        <v>344</v>
      </c>
      <c r="H300" s="269">
        <v>1</v>
      </c>
      <c r="I300" s="270"/>
      <c r="J300" s="271">
        <f t="shared" si="40"/>
        <v>0</v>
      </c>
      <c r="K300" s="267" t="s">
        <v>34</v>
      </c>
      <c r="L300" s="272"/>
      <c r="M300" s="273" t="s">
        <v>34</v>
      </c>
      <c r="N300" s="274" t="s">
        <v>49</v>
      </c>
      <c r="O300" s="44"/>
      <c r="P300" s="213">
        <f t="shared" si="41"/>
        <v>0</v>
      </c>
      <c r="Q300" s="213">
        <v>0.00027</v>
      </c>
      <c r="R300" s="213">
        <f t="shared" si="42"/>
        <v>0.00027</v>
      </c>
      <c r="S300" s="213">
        <v>0</v>
      </c>
      <c r="T300" s="214">
        <f t="shared" si="43"/>
        <v>0</v>
      </c>
      <c r="AR300" s="25" t="s">
        <v>388</v>
      </c>
      <c r="AT300" s="25" t="s">
        <v>418</v>
      </c>
      <c r="AU300" s="25" t="s">
        <v>89</v>
      </c>
      <c r="AY300" s="25" t="s">
        <v>183</v>
      </c>
      <c r="BE300" s="215">
        <f t="shared" si="44"/>
        <v>0</v>
      </c>
      <c r="BF300" s="215">
        <f t="shared" si="45"/>
        <v>0</v>
      </c>
      <c r="BG300" s="215">
        <f t="shared" si="46"/>
        <v>0</v>
      </c>
      <c r="BH300" s="215">
        <f t="shared" si="47"/>
        <v>0</v>
      </c>
      <c r="BI300" s="215">
        <f t="shared" si="48"/>
        <v>0</v>
      </c>
      <c r="BJ300" s="25" t="s">
        <v>85</v>
      </c>
      <c r="BK300" s="215">
        <f t="shared" si="49"/>
        <v>0</v>
      </c>
      <c r="BL300" s="25" t="s">
        <v>282</v>
      </c>
      <c r="BM300" s="25" t="s">
        <v>3264</v>
      </c>
    </row>
    <row r="301" spans="2:65" s="1" customFormat="1" ht="16.5" customHeight="1">
      <c r="B301" s="43"/>
      <c r="C301" s="204" t="s">
        <v>967</v>
      </c>
      <c r="D301" s="204" t="s">
        <v>185</v>
      </c>
      <c r="E301" s="205" t="s">
        <v>3265</v>
      </c>
      <c r="F301" s="206" t="s">
        <v>3266</v>
      </c>
      <c r="G301" s="207" t="s">
        <v>344</v>
      </c>
      <c r="H301" s="208">
        <v>12</v>
      </c>
      <c r="I301" s="209"/>
      <c r="J301" s="210">
        <f t="shared" si="40"/>
        <v>0</v>
      </c>
      <c r="K301" s="206" t="s">
        <v>189</v>
      </c>
      <c r="L301" s="63"/>
      <c r="M301" s="211" t="s">
        <v>34</v>
      </c>
      <c r="N301" s="212" t="s">
        <v>49</v>
      </c>
      <c r="O301" s="44"/>
      <c r="P301" s="213">
        <f t="shared" si="41"/>
        <v>0</v>
      </c>
      <c r="Q301" s="213">
        <v>7E-05</v>
      </c>
      <c r="R301" s="213">
        <f t="shared" si="42"/>
        <v>0.0008399999999999999</v>
      </c>
      <c r="S301" s="213">
        <v>0</v>
      </c>
      <c r="T301" s="214">
        <f t="shared" si="43"/>
        <v>0</v>
      </c>
      <c r="AR301" s="25" t="s">
        <v>282</v>
      </c>
      <c r="AT301" s="25" t="s">
        <v>185</v>
      </c>
      <c r="AU301" s="25" t="s">
        <v>89</v>
      </c>
      <c r="AY301" s="25" t="s">
        <v>183</v>
      </c>
      <c r="BE301" s="215">
        <f t="shared" si="44"/>
        <v>0</v>
      </c>
      <c r="BF301" s="215">
        <f t="shared" si="45"/>
        <v>0</v>
      </c>
      <c r="BG301" s="215">
        <f t="shared" si="46"/>
        <v>0</v>
      </c>
      <c r="BH301" s="215">
        <f t="shared" si="47"/>
        <v>0</v>
      </c>
      <c r="BI301" s="215">
        <f t="shared" si="48"/>
        <v>0</v>
      </c>
      <c r="BJ301" s="25" t="s">
        <v>85</v>
      </c>
      <c r="BK301" s="215">
        <f t="shared" si="49"/>
        <v>0</v>
      </c>
      <c r="BL301" s="25" t="s">
        <v>282</v>
      </c>
      <c r="BM301" s="25" t="s">
        <v>3267</v>
      </c>
    </row>
    <row r="302" spans="2:65" s="1" customFormat="1" ht="38.25" customHeight="1">
      <c r="B302" s="43"/>
      <c r="C302" s="204" t="s">
        <v>978</v>
      </c>
      <c r="D302" s="204" t="s">
        <v>185</v>
      </c>
      <c r="E302" s="205" t="s">
        <v>3268</v>
      </c>
      <c r="F302" s="206" t="s">
        <v>3269</v>
      </c>
      <c r="G302" s="207" t="s">
        <v>274</v>
      </c>
      <c r="H302" s="208">
        <v>0.389</v>
      </c>
      <c r="I302" s="209"/>
      <c r="J302" s="210">
        <f t="shared" si="40"/>
        <v>0</v>
      </c>
      <c r="K302" s="206" t="s">
        <v>189</v>
      </c>
      <c r="L302" s="63"/>
      <c r="M302" s="211" t="s">
        <v>34</v>
      </c>
      <c r="N302" s="212" t="s">
        <v>49</v>
      </c>
      <c r="O302" s="44"/>
      <c r="P302" s="213">
        <f t="shared" si="41"/>
        <v>0</v>
      </c>
      <c r="Q302" s="213">
        <v>0</v>
      </c>
      <c r="R302" s="213">
        <f t="shared" si="42"/>
        <v>0</v>
      </c>
      <c r="S302" s="213">
        <v>0</v>
      </c>
      <c r="T302" s="214">
        <f t="shared" si="43"/>
        <v>0</v>
      </c>
      <c r="AR302" s="25" t="s">
        <v>282</v>
      </c>
      <c r="AT302" s="25" t="s">
        <v>185</v>
      </c>
      <c r="AU302" s="25" t="s">
        <v>89</v>
      </c>
      <c r="AY302" s="25" t="s">
        <v>183</v>
      </c>
      <c r="BE302" s="215">
        <f t="shared" si="44"/>
        <v>0</v>
      </c>
      <c r="BF302" s="215">
        <f t="shared" si="45"/>
        <v>0</v>
      </c>
      <c r="BG302" s="215">
        <f t="shared" si="46"/>
        <v>0</v>
      </c>
      <c r="BH302" s="215">
        <f t="shared" si="47"/>
        <v>0</v>
      </c>
      <c r="BI302" s="215">
        <f t="shared" si="48"/>
        <v>0</v>
      </c>
      <c r="BJ302" s="25" t="s">
        <v>85</v>
      </c>
      <c r="BK302" s="215">
        <f t="shared" si="49"/>
        <v>0</v>
      </c>
      <c r="BL302" s="25" t="s">
        <v>282</v>
      </c>
      <c r="BM302" s="25" t="s">
        <v>3270</v>
      </c>
    </row>
    <row r="303" spans="2:63" s="11" customFormat="1" ht="29.85" customHeight="1">
      <c r="B303" s="187"/>
      <c r="C303" s="188"/>
      <c r="D303" s="201" t="s">
        <v>77</v>
      </c>
      <c r="E303" s="202" t="s">
        <v>3271</v>
      </c>
      <c r="F303" s="202" t="s">
        <v>3272</v>
      </c>
      <c r="G303" s="188"/>
      <c r="H303" s="188"/>
      <c r="I303" s="191"/>
      <c r="J303" s="203">
        <f>BK303</f>
        <v>0</v>
      </c>
      <c r="K303" s="188"/>
      <c r="L303" s="193"/>
      <c r="M303" s="194"/>
      <c r="N303" s="195"/>
      <c r="O303" s="195"/>
      <c r="P303" s="196">
        <f>SUM(P304:P307)</f>
        <v>0</v>
      </c>
      <c r="Q303" s="195"/>
      <c r="R303" s="196">
        <f>SUM(R304:R307)</f>
        <v>0.24115</v>
      </c>
      <c r="S303" s="195"/>
      <c r="T303" s="197">
        <f>SUM(T304:T307)</f>
        <v>0</v>
      </c>
      <c r="AR303" s="198" t="s">
        <v>89</v>
      </c>
      <c r="AT303" s="199" t="s">
        <v>77</v>
      </c>
      <c r="AU303" s="199" t="s">
        <v>85</v>
      </c>
      <c r="AY303" s="198" t="s">
        <v>183</v>
      </c>
      <c r="BK303" s="200">
        <f>SUM(BK304:BK307)</f>
        <v>0</v>
      </c>
    </row>
    <row r="304" spans="2:65" s="1" customFormat="1" ht="25.5" customHeight="1">
      <c r="B304" s="43"/>
      <c r="C304" s="204" t="s">
        <v>986</v>
      </c>
      <c r="D304" s="204" t="s">
        <v>185</v>
      </c>
      <c r="E304" s="205" t="s">
        <v>3273</v>
      </c>
      <c r="F304" s="206" t="s">
        <v>3274</v>
      </c>
      <c r="G304" s="207" t="s">
        <v>519</v>
      </c>
      <c r="H304" s="208">
        <v>10</v>
      </c>
      <c r="I304" s="209"/>
      <c r="J304" s="210">
        <f>ROUND(I304*H304,2)</f>
        <v>0</v>
      </c>
      <c r="K304" s="206" t="s">
        <v>189</v>
      </c>
      <c r="L304" s="63"/>
      <c r="M304" s="211" t="s">
        <v>34</v>
      </c>
      <c r="N304" s="212" t="s">
        <v>49</v>
      </c>
      <c r="O304" s="44"/>
      <c r="P304" s="213">
        <f>O304*H304</f>
        <v>0</v>
      </c>
      <c r="Q304" s="213">
        <v>0.01865</v>
      </c>
      <c r="R304" s="213">
        <f>Q304*H304</f>
        <v>0.1865</v>
      </c>
      <c r="S304" s="213">
        <v>0</v>
      </c>
      <c r="T304" s="214">
        <f>S304*H304</f>
        <v>0</v>
      </c>
      <c r="AR304" s="25" t="s">
        <v>282</v>
      </c>
      <c r="AT304" s="25" t="s">
        <v>185</v>
      </c>
      <c r="AU304" s="25" t="s">
        <v>89</v>
      </c>
      <c r="AY304" s="25" t="s">
        <v>183</v>
      </c>
      <c r="BE304" s="215">
        <f>IF(N304="základní",J304,0)</f>
        <v>0</v>
      </c>
      <c r="BF304" s="215">
        <f>IF(N304="snížená",J304,0)</f>
        <v>0</v>
      </c>
      <c r="BG304" s="215">
        <f>IF(N304="zákl. přenesená",J304,0)</f>
        <v>0</v>
      </c>
      <c r="BH304" s="215">
        <f>IF(N304="sníž. přenesená",J304,0)</f>
        <v>0</v>
      </c>
      <c r="BI304" s="215">
        <f>IF(N304="nulová",J304,0)</f>
        <v>0</v>
      </c>
      <c r="BJ304" s="25" t="s">
        <v>85</v>
      </c>
      <c r="BK304" s="215">
        <f>ROUND(I304*H304,2)</f>
        <v>0</v>
      </c>
      <c r="BL304" s="25" t="s">
        <v>282</v>
      </c>
      <c r="BM304" s="25" t="s">
        <v>3275</v>
      </c>
    </row>
    <row r="305" spans="2:65" s="1" customFormat="1" ht="38.25" customHeight="1">
      <c r="B305" s="43"/>
      <c r="C305" s="204" t="s">
        <v>990</v>
      </c>
      <c r="D305" s="204" t="s">
        <v>185</v>
      </c>
      <c r="E305" s="205" t="s">
        <v>3276</v>
      </c>
      <c r="F305" s="206" t="s">
        <v>3277</v>
      </c>
      <c r="G305" s="207" t="s">
        <v>519</v>
      </c>
      <c r="H305" s="208">
        <v>2</v>
      </c>
      <c r="I305" s="209"/>
      <c r="J305" s="210">
        <f>ROUND(I305*H305,2)</f>
        <v>0</v>
      </c>
      <c r="K305" s="206" t="s">
        <v>34</v>
      </c>
      <c r="L305" s="63"/>
      <c r="M305" s="211" t="s">
        <v>34</v>
      </c>
      <c r="N305" s="212" t="s">
        <v>49</v>
      </c>
      <c r="O305" s="44"/>
      <c r="P305" s="213">
        <f>O305*H305</f>
        <v>0</v>
      </c>
      <c r="Q305" s="213">
        <v>0.0185</v>
      </c>
      <c r="R305" s="213">
        <f>Q305*H305</f>
        <v>0.037</v>
      </c>
      <c r="S305" s="213">
        <v>0</v>
      </c>
      <c r="T305" s="214">
        <f>S305*H305</f>
        <v>0</v>
      </c>
      <c r="AR305" s="25" t="s">
        <v>282</v>
      </c>
      <c r="AT305" s="25" t="s">
        <v>185</v>
      </c>
      <c r="AU305" s="25" t="s">
        <v>89</v>
      </c>
      <c r="AY305" s="25" t="s">
        <v>183</v>
      </c>
      <c r="BE305" s="215">
        <f>IF(N305="základní",J305,0)</f>
        <v>0</v>
      </c>
      <c r="BF305" s="215">
        <f>IF(N305="snížená",J305,0)</f>
        <v>0</v>
      </c>
      <c r="BG305" s="215">
        <f>IF(N305="zákl. přenesená",J305,0)</f>
        <v>0</v>
      </c>
      <c r="BH305" s="215">
        <f>IF(N305="sníž. přenesená",J305,0)</f>
        <v>0</v>
      </c>
      <c r="BI305" s="215">
        <f>IF(N305="nulová",J305,0)</f>
        <v>0</v>
      </c>
      <c r="BJ305" s="25" t="s">
        <v>85</v>
      </c>
      <c r="BK305" s="215">
        <f>ROUND(I305*H305,2)</f>
        <v>0</v>
      </c>
      <c r="BL305" s="25" t="s">
        <v>282</v>
      </c>
      <c r="BM305" s="25" t="s">
        <v>3278</v>
      </c>
    </row>
    <row r="306" spans="2:65" s="1" customFormat="1" ht="38.25" customHeight="1">
      <c r="B306" s="43"/>
      <c r="C306" s="204" t="s">
        <v>998</v>
      </c>
      <c r="D306" s="204" t="s">
        <v>185</v>
      </c>
      <c r="E306" s="205" t="s">
        <v>3279</v>
      </c>
      <c r="F306" s="206" t="s">
        <v>3280</v>
      </c>
      <c r="G306" s="207" t="s">
        <v>519</v>
      </c>
      <c r="H306" s="208">
        <v>1</v>
      </c>
      <c r="I306" s="209"/>
      <c r="J306" s="210">
        <f>ROUND(I306*H306,2)</f>
        <v>0</v>
      </c>
      <c r="K306" s="206" t="s">
        <v>189</v>
      </c>
      <c r="L306" s="63"/>
      <c r="M306" s="211" t="s">
        <v>34</v>
      </c>
      <c r="N306" s="212" t="s">
        <v>49</v>
      </c>
      <c r="O306" s="44"/>
      <c r="P306" s="213">
        <f>O306*H306</f>
        <v>0</v>
      </c>
      <c r="Q306" s="213">
        <v>0.01765</v>
      </c>
      <c r="R306" s="213">
        <f>Q306*H306</f>
        <v>0.01765</v>
      </c>
      <c r="S306" s="213">
        <v>0</v>
      </c>
      <c r="T306" s="214">
        <f>S306*H306</f>
        <v>0</v>
      </c>
      <c r="AR306" s="25" t="s">
        <v>282</v>
      </c>
      <c r="AT306" s="25" t="s">
        <v>185</v>
      </c>
      <c r="AU306" s="25" t="s">
        <v>89</v>
      </c>
      <c r="AY306" s="25" t="s">
        <v>183</v>
      </c>
      <c r="BE306" s="215">
        <f>IF(N306="základní",J306,0)</f>
        <v>0</v>
      </c>
      <c r="BF306" s="215">
        <f>IF(N306="snížená",J306,0)</f>
        <v>0</v>
      </c>
      <c r="BG306" s="215">
        <f>IF(N306="zákl. přenesená",J306,0)</f>
        <v>0</v>
      </c>
      <c r="BH306" s="215">
        <f>IF(N306="sníž. přenesená",J306,0)</f>
        <v>0</v>
      </c>
      <c r="BI306" s="215">
        <f>IF(N306="nulová",J306,0)</f>
        <v>0</v>
      </c>
      <c r="BJ306" s="25" t="s">
        <v>85</v>
      </c>
      <c r="BK306" s="215">
        <f>ROUND(I306*H306,2)</f>
        <v>0</v>
      </c>
      <c r="BL306" s="25" t="s">
        <v>282</v>
      </c>
      <c r="BM306" s="25" t="s">
        <v>3281</v>
      </c>
    </row>
    <row r="307" spans="2:65" s="1" customFormat="1" ht="38.25" customHeight="1">
      <c r="B307" s="43"/>
      <c r="C307" s="204" t="s">
        <v>1004</v>
      </c>
      <c r="D307" s="204" t="s">
        <v>185</v>
      </c>
      <c r="E307" s="205" t="s">
        <v>3282</v>
      </c>
      <c r="F307" s="206" t="s">
        <v>3283</v>
      </c>
      <c r="G307" s="207" t="s">
        <v>274</v>
      </c>
      <c r="H307" s="208">
        <v>0.241</v>
      </c>
      <c r="I307" s="209"/>
      <c r="J307" s="210">
        <f>ROUND(I307*H307,2)</f>
        <v>0</v>
      </c>
      <c r="K307" s="206" t="s">
        <v>189</v>
      </c>
      <c r="L307" s="63"/>
      <c r="M307" s="211" t="s">
        <v>34</v>
      </c>
      <c r="N307" s="212" t="s">
        <v>49</v>
      </c>
      <c r="O307" s="44"/>
      <c r="P307" s="213">
        <f>O307*H307</f>
        <v>0</v>
      </c>
      <c r="Q307" s="213">
        <v>0</v>
      </c>
      <c r="R307" s="213">
        <f>Q307*H307</f>
        <v>0</v>
      </c>
      <c r="S307" s="213">
        <v>0</v>
      </c>
      <c r="T307" s="214">
        <f>S307*H307</f>
        <v>0</v>
      </c>
      <c r="AR307" s="25" t="s">
        <v>282</v>
      </c>
      <c r="AT307" s="25" t="s">
        <v>185</v>
      </c>
      <c r="AU307" s="25" t="s">
        <v>89</v>
      </c>
      <c r="AY307" s="25" t="s">
        <v>183</v>
      </c>
      <c r="BE307" s="215">
        <f>IF(N307="základní",J307,0)</f>
        <v>0</v>
      </c>
      <c r="BF307" s="215">
        <f>IF(N307="snížená",J307,0)</f>
        <v>0</v>
      </c>
      <c r="BG307" s="215">
        <f>IF(N307="zákl. přenesená",J307,0)</f>
        <v>0</v>
      </c>
      <c r="BH307" s="215">
        <f>IF(N307="sníž. přenesená",J307,0)</f>
        <v>0</v>
      </c>
      <c r="BI307" s="215">
        <f>IF(N307="nulová",J307,0)</f>
        <v>0</v>
      </c>
      <c r="BJ307" s="25" t="s">
        <v>85</v>
      </c>
      <c r="BK307" s="215">
        <f>ROUND(I307*H307,2)</f>
        <v>0</v>
      </c>
      <c r="BL307" s="25" t="s">
        <v>282</v>
      </c>
      <c r="BM307" s="25" t="s">
        <v>3284</v>
      </c>
    </row>
    <row r="308" spans="2:63" s="11" customFormat="1" ht="29.85" customHeight="1">
      <c r="B308" s="187"/>
      <c r="C308" s="188"/>
      <c r="D308" s="201" t="s">
        <v>77</v>
      </c>
      <c r="E308" s="202" t="s">
        <v>3285</v>
      </c>
      <c r="F308" s="202" t="s">
        <v>3286</v>
      </c>
      <c r="G308" s="188"/>
      <c r="H308" s="188"/>
      <c r="I308" s="191"/>
      <c r="J308" s="203">
        <f>BK308</f>
        <v>0</v>
      </c>
      <c r="K308" s="188"/>
      <c r="L308" s="193"/>
      <c r="M308" s="194"/>
      <c r="N308" s="195"/>
      <c r="O308" s="195"/>
      <c r="P308" s="196">
        <f>SUM(P309:P311)</f>
        <v>0</v>
      </c>
      <c r="Q308" s="195"/>
      <c r="R308" s="196">
        <f>SUM(R309:R311)</f>
        <v>0.00169</v>
      </c>
      <c r="S308" s="195"/>
      <c r="T308" s="197">
        <f>SUM(T309:T311)</f>
        <v>0</v>
      </c>
      <c r="AR308" s="198" t="s">
        <v>89</v>
      </c>
      <c r="AT308" s="199" t="s">
        <v>77</v>
      </c>
      <c r="AU308" s="199" t="s">
        <v>85</v>
      </c>
      <c r="AY308" s="198" t="s">
        <v>183</v>
      </c>
      <c r="BK308" s="200">
        <f>SUM(BK309:BK311)</f>
        <v>0</v>
      </c>
    </row>
    <row r="309" spans="2:65" s="1" customFormat="1" ht="25.5" customHeight="1">
      <c r="B309" s="43"/>
      <c r="C309" s="204" t="s">
        <v>1009</v>
      </c>
      <c r="D309" s="204" t="s">
        <v>185</v>
      </c>
      <c r="E309" s="205" t="s">
        <v>3287</v>
      </c>
      <c r="F309" s="206" t="s">
        <v>3288</v>
      </c>
      <c r="G309" s="207" t="s">
        <v>519</v>
      </c>
      <c r="H309" s="208">
        <v>1</v>
      </c>
      <c r="I309" s="209"/>
      <c r="J309" s="210">
        <f>ROUND(I309*H309,2)</f>
        <v>0</v>
      </c>
      <c r="K309" s="206" t="s">
        <v>189</v>
      </c>
      <c r="L309" s="63"/>
      <c r="M309" s="211" t="s">
        <v>34</v>
      </c>
      <c r="N309" s="212" t="s">
        <v>49</v>
      </c>
      <c r="O309" s="44"/>
      <c r="P309" s="213">
        <f>O309*H309</f>
        <v>0</v>
      </c>
      <c r="Q309" s="213">
        <v>0.00069</v>
      </c>
      <c r="R309" s="213">
        <f>Q309*H309</f>
        <v>0.00069</v>
      </c>
      <c r="S309" s="213">
        <v>0</v>
      </c>
      <c r="T309" s="214">
        <f>S309*H309</f>
        <v>0</v>
      </c>
      <c r="AR309" s="25" t="s">
        <v>282</v>
      </c>
      <c r="AT309" s="25" t="s">
        <v>185</v>
      </c>
      <c r="AU309" s="25" t="s">
        <v>89</v>
      </c>
      <c r="AY309" s="25" t="s">
        <v>183</v>
      </c>
      <c r="BE309" s="215">
        <f>IF(N309="základní",J309,0)</f>
        <v>0</v>
      </c>
      <c r="BF309" s="215">
        <f>IF(N309="snížená",J309,0)</f>
        <v>0</v>
      </c>
      <c r="BG309" s="215">
        <f>IF(N309="zákl. přenesená",J309,0)</f>
        <v>0</v>
      </c>
      <c r="BH309" s="215">
        <f>IF(N309="sníž. přenesená",J309,0)</f>
        <v>0</v>
      </c>
      <c r="BI309" s="215">
        <f>IF(N309="nulová",J309,0)</f>
        <v>0</v>
      </c>
      <c r="BJ309" s="25" t="s">
        <v>85</v>
      </c>
      <c r="BK309" s="215">
        <f>ROUND(I309*H309,2)</f>
        <v>0</v>
      </c>
      <c r="BL309" s="25" t="s">
        <v>282</v>
      </c>
      <c r="BM309" s="25" t="s">
        <v>3289</v>
      </c>
    </row>
    <row r="310" spans="2:65" s="1" customFormat="1" ht="25.5" customHeight="1">
      <c r="B310" s="43"/>
      <c r="C310" s="265" t="s">
        <v>1014</v>
      </c>
      <c r="D310" s="265" t="s">
        <v>418</v>
      </c>
      <c r="E310" s="266" t="s">
        <v>3290</v>
      </c>
      <c r="F310" s="267" t="s">
        <v>3291</v>
      </c>
      <c r="G310" s="268" t="s">
        <v>344</v>
      </c>
      <c r="H310" s="269">
        <v>1</v>
      </c>
      <c r="I310" s="270"/>
      <c r="J310" s="271">
        <f>ROUND(I310*H310,2)</f>
        <v>0</v>
      </c>
      <c r="K310" s="267" t="s">
        <v>34</v>
      </c>
      <c r="L310" s="272"/>
      <c r="M310" s="273" t="s">
        <v>34</v>
      </c>
      <c r="N310" s="274" t="s">
        <v>49</v>
      </c>
      <c r="O310" s="44"/>
      <c r="P310" s="213">
        <f>O310*H310</f>
        <v>0</v>
      </c>
      <c r="Q310" s="213">
        <v>0.001</v>
      </c>
      <c r="R310" s="213">
        <f>Q310*H310</f>
        <v>0.001</v>
      </c>
      <c r="S310" s="213">
        <v>0</v>
      </c>
      <c r="T310" s="214">
        <f>S310*H310</f>
        <v>0</v>
      </c>
      <c r="AR310" s="25" t="s">
        <v>388</v>
      </c>
      <c r="AT310" s="25" t="s">
        <v>418</v>
      </c>
      <c r="AU310" s="25" t="s">
        <v>89</v>
      </c>
      <c r="AY310" s="25" t="s">
        <v>183</v>
      </c>
      <c r="BE310" s="215">
        <f>IF(N310="základní",J310,0)</f>
        <v>0</v>
      </c>
      <c r="BF310" s="215">
        <f>IF(N310="snížená",J310,0)</f>
        <v>0</v>
      </c>
      <c r="BG310" s="215">
        <f>IF(N310="zákl. přenesená",J310,0)</f>
        <v>0</v>
      </c>
      <c r="BH310" s="215">
        <f>IF(N310="sníž. přenesená",J310,0)</f>
        <v>0</v>
      </c>
      <c r="BI310" s="215">
        <f>IF(N310="nulová",J310,0)</f>
        <v>0</v>
      </c>
      <c r="BJ310" s="25" t="s">
        <v>85</v>
      </c>
      <c r="BK310" s="215">
        <f>ROUND(I310*H310,2)</f>
        <v>0</v>
      </c>
      <c r="BL310" s="25" t="s">
        <v>282</v>
      </c>
      <c r="BM310" s="25" t="s">
        <v>3292</v>
      </c>
    </row>
    <row r="311" spans="2:65" s="1" customFormat="1" ht="25.5" customHeight="1">
      <c r="B311" s="43"/>
      <c r="C311" s="204" t="s">
        <v>1020</v>
      </c>
      <c r="D311" s="204" t="s">
        <v>185</v>
      </c>
      <c r="E311" s="205" t="s">
        <v>3293</v>
      </c>
      <c r="F311" s="206" t="s">
        <v>3294</v>
      </c>
      <c r="G311" s="207" t="s">
        <v>274</v>
      </c>
      <c r="H311" s="208">
        <v>0.002</v>
      </c>
      <c r="I311" s="209"/>
      <c r="J311" s="210">
        <f>ROUND(I311*H311,2)</f>
        <v>0</v>
      </c>
      <c r="K311" s="206" t="s">
        <v>189</v>
      </c>
      <c r="L311" s="63"/>
      <c r="M311" s="211" t="s">
        <v>34</v>
      </c>
      <c r="N311" s="288" t="s">
        <v>49</v>
      </c>
      <c r="O311" s="289"/>
      <c r="P311" s="290">
        <f>O311*H311</f>
        <v>0</v>
      </c>
      <c r="Q311" s="290">
        <v>0</v>
      </c>
      <c r="R311" s="290">
        <f>Q311*H311</f>
        <v>0</v>
      </c>
      <c r="S311" s="290">
        <v>0</v>
      </c>
      <c r="T311" s="291">
        <f>S311*H311</f>
        <v>0</v>
      </c>
      <c r="AR311" s="25" t="s">
        <v>282</v>
      </c>
      <c r="AT311" s="25" t="s">
        <v>185</v>
      </c>
      <c r="AU311" s="25" t="s">
        <v>89</v>
      </c>
      <c r="AY311" s="25" t="s">
        <v>183</v>
      </c>
      <c r="BE311" s="215">
        <f>IF(N311="základní",J311,0)</f>
        <v>0</v>
      </c>
      <c r="BF311" s="215">
        <f>IF(N311="snížená",J311,0)</f>
        <v>0</v>
      </c>
      <c r="BG311" s="215">
        <f>IF(N311="zákl. přenesená",J311,0)</f>
        <v>0</v>
      </c>
      <c r="BH311" s="215">
        <f>IF(N311="sníž. přenesená",J311,0)</f>
        <v>0</v>
      </c>
      <c r="BI311" s="215">
        <f>IF(N311="nulová",J311,0)</f>
        <v>0</v>
      </c>
      <c r="BJ311" s="25" t="s">
        <v>85</v>
      </c>
      <c r="BK311" s="215">
        <f>ROUND(I311*H311,2)</f>
        <v>0</v>
      </c>
      <c r="BL311" s="25" t="s">
        <v>282</v>
      </c>
      <c r="BM311" s="25" t="s">
        <v>3295</v>
      </c>
    </row>
    <row r="312" spans="2:12" s="1" customFormat="1" ht="6.95" customHeight="1">
      <c r="B312" s="58"/>
      <c r="C312" s="59"/>
      <c r="D312" s="59"/>
      <c r="E312" s="59"/>
      <c r="F312" s="59"/>
      <c r="G312" s="59"/>
      <c r="H312" s="59"/>
      <c r="I312" s="150"/>
      <c r="J312" s="59"/>
      <c r="K312" s="59"/>
      <c r="L312" s="63"/>
    </row>
  </sheetData>
  <sheetProtection password="CC35" sheet="1" objects="1" scenarios="1" formatCells="0" formatColumns="0" formatRows="0" sort="0" autoFilter="0"/>
  <autoFilter ref="C97:K311"/>
  <mergeCells count="13">
    <mergeCell ref="E90:H90"/>
    <mergeCell ref="G1:H1"/>
    <mergeCell ref="L2:V2"/>
    <mergeCell ref="E49:H49"/>
    <mergeCell ref="E51:H51"/>
    <mergeCell ref="J55:J56"/>
    <mergeCell ref="E86:H86"/>
    <mergeCell ref="E88:H88"/>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102</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3296</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3297</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ROUND(J86,2)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ROUND(SUM(BE86:BE152),2)</f>
        <v>0</v>
      </c>
      <c r="G32" s="44"/>
      <c r="H32" s="44"/>
      <c r="I32" s="142">
        <v>0.21</v>
      </c>
      <c r="J32" s="141">
        <f>ROUND(ROUND((SUM(BE86:BE152)),2)*I32,2)</f>
        <v>0</v>
      </c>
      <c r="K32" s="47"/>
    </row>
    <row r="33" spans="2:11" s="1" customFormat="1" ht="14.45" customHeight="1">
      <c r="B33" s="43"/>
      <c r="C33" s="44"/>
      <c r="D33" s="44"/>
      <c r="E33" s="51" t="s">
        <v>50</v>
      </c>
      <c r="F33" s="141">
        <f>ROUND(SUM(BF86:BF152),2)</f>
        <v>0</v>
      </c>
      <c r="G33" s="44"/>
      <c r="H33" s="44"/>
      <c r="I33" s="142">
        <v>0.15</v>
      </c>
      <c r="J33" s="141">
        <f>ROUND(ROUND((SUM(BF86:BF152)),2)*I33,2)</f>
        <v>0</v>
      </c>
      <c r="K33" s="47"/>
    </row>
    <row r="34" spans="2:11" s="1" customFormat="1" ht="14.45" customHeight="1" hidden="1">
      <c r="B34" s="43"/>
      <c r="C34" s="44"/>
      <c r="D34" s="44"/>
      <c r="E34" s="51" t="s">
        <v>51</v>
      </c>
      <c r="F34" s="141">
        <f>ROUND(SUM(BG86:BG152),2)</f>
        <v>0</v>
      </c>
      <c r="G34" s="44"/>
      <c r="H34" s="44"/>
      <c r="I34" s="142">
        <v>0.21</v>
      </c>
      <c r="J34" s="141">
        <v>0</v>
      </c>
      <c r="K34" s="47"/>
    </row>
    <row r="35" spans="2:11" s="1" customFormat="1" ht="14.45" customHeight="1" hidden="1">
      <c r="B35" s="43"/>
      <c r="C35" s="44"/>
      <c r="D35" s="44"/>
      <c r="E35" s="51" t="s">
        <v>52</v>
      </c>
      <c r="F35" s="141">
        <f>ROUND(SUM(BH86:BH152),2)</f>
        <v>0</v>
      </c>
      <c r="G35" s="44"/>
      <c r="H35" s="44"/>
      <c r="I35" s="142">
        <v>0.15</v>
      </c>
      <c r="J35" s="141">
        <v>0</v>
      </c>
      <c r="K35" s="47"/>
    </row>
    <row r="36" spans="2:11" s="1" customFormat="1" ht="14.45" customHeight="1" hidden="1">
      <c r="B36" s="43"/>
      <c r="C36" s="44"/>
      <c r="D36" s="44"/>
      <c r="E36" s="51" t="s">
        <v>53</v>
      </c>
      <c r="F36" s="141">
        <f>ROUND(SUM(BI86:BI152),2)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SO_01_4 - Ústřední vytápění</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PROFat+EKIS, spol.s r.o., Jihlava 58601</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J86</f>
        <v>0</v>
      </c>
      <c r="K60" s="47"/>
      <c r="AU60" s="25" t="s">
        <v>127</v>
      </c>
    </row>
    <row r="61" spans="2:11" s="8" customFormat="1" ht="24.95" customHeight="1">
      <c r="B61" s="160"/>
      <c r="C61" s="161"/>
      <c r="D61" s="162" t="s">
        <v>3298</v>
      </c>
      <c r="E61" s="163"/>
      <c r="F61" s="163"/>
      <c r="G61" s="163"/>
      <c r="H61" s="163"/>
      <c r="I61" s="164"/>
      <c r="J61" s="165">
        <f>J87</f>
        <v>0</v>
      </c>
      <c r="K61" s="166"/>
    </row>
    <row r="62" spans="2:11" s="9" customFormat="1" ht="19.9" customHeight="1">
      <c r="B62" s="167"/>
      <c r="C62" s="168"/>
      <c r="D62" s="169" t="s">
        <v>3299</v>
      </c>
      <c r="E62" s="170"/>
      <c r="F62" s="170"/>
      <c r="G62" s="170"/>
      <c r="H62" s="170"/>
      <c r="I62" s="171"/>
      <c r="J62" s="172">
        <f>J88</f>
        <v>0</v>
      </c>
      <c r="K62" s="173"/>
    </row>
    <row r="63" spans="2:11" s="9" customFormat="1" ht="19.9" customHeight="1">
      <c r="B63" s="167"/>
      <c r="C63" s="168"/>
      <c r="D63" s="169" t="s">
        <v>3300</v>
      </c>
      <c r="E63" s="170"/>
      <c r="F63" s="170"/>
      <c r="G63" s="170"/>
      <c r="H63" s="170"/>
      <c r="I63" s="171"/>
      <c r="J63" s="172">
        <f>J139</f>
        <v>0</v>
      </c>
      <c r="K63" s="173"/>
    </row>
    <row r="64" spans="2:11" s="9" customFormat="1" ht="19.9" customHeight="1">
      <c r="B64" s="167"/>
      <c r="C64" s="168"/>
      <c r="D64" s="169" t="s">
        <v>3301</v>
      </c>
      <c r="E64" s="170"/>
      <c r="F64" s="170"/>
      <c r="G64" s="170"/>
      <c r="H64" s="170"/>
      <c r="I64" s="171"/>
      <c r="J64" s="172">
        <f>J146</f>
        <v>0</v>
      </c>
      <c r="K64" s="173"/>
    </row>
    <row r="65" spans="2:11" s="1" customFormat="1" ht="21.75" customHeight="1">
      <c r="B65" s="43"/>
      <c r="C65" s="44"/>
      <c r="D65" s="44"/>
      <c r="E65" s="44"/>
      <c r="F65" s="44"/>
      <c r="G65" s="44"/>
      <c r="H65" s="44"/>
      <c r="I65" s="129"/>
      <c r="J65" s="44"/>
      <c r="K65" s="47"/>
    </row>
    <row r="66" spans="2:11" s="1" customFormat="1" ht="6.95" customHeight="1">
      <c r="B66" s="58"/>
      <c r="C66" s="59"/>
      <c r="D66" s="59"/>
      <c r="E66" s="59"/>
      <c r="F66" s="59"/>
      <c r="G66" s="59"/>
      <c r="H66" s="59"/>
      <c r="I66" s="150"/>
      <c r="J66" s="59"/>
      <c r="K66" s="60"/>
    </row>
    <row r="70" spans="2:12" s="1" customFormat="1" ht="6.95" customHeight="1">
      <c r="B70" s="61"/>
      <c r="C70" s="62"/>
      <c r="D70" s="62"/>
      <c r="E70" s="62"/>
      <c r="F70" s="62"/>
      <c r="G70" s="62"/>
      <c r="H70" s="62"/>
      <c r="I70" s="153"/>
      <c r="J70" s="62"/>
      <c r="K70" s="62"/>
      <c r="L70" s="63"/>
    </row>
    <row r="71" spans="2:12" s="1" customFormat="1" ht="36.95" customHeight="1">
      <c r="B71" s="43"/>
      <c r="C71" s="64" t="s">
        <v>167</v>
      </c>
      <c r="D71" s="65"/>
      <c r="E71" s="65"/>
      <c r="F71" s="65"/>
      <c r="G71" s="65"/>
      <c r="H71" s="65"/>
      <c r="I71" s="174"/>
      <c r="J71" s="65"/>
      <c r="K71" s="65"/>
      <c r="L71" s="63"/>
    </row>
    <row r="72" spans="2:12" s="1" customFormat="1" ht="6.95" customHeight="1">
      <c r="B72" s="43"/>
      <c r="C72" s="65"/>
      <c r="D72" s="65"/>
      <c r="E72" s="65"/>
      <c r="F72" s="65"/>
      <c r="G72" s="65"/>
      <c r="H72" s="65"/>
      <c r="I72" s="174"/>
      <c r="J72" s="65"/>
      <c r="K72" s="65"/>
      <c r="L72" s="63"/>
    </row>
    <row r="73" spans="2:12" s="1" customFormat="1" ht="14.45" customHeight="1">
      <c r="B73" s="43"/>
      <c r="C73" s="67" t="s">
        <v>18</v>
      </c>
      <c r="D73" s="65"/>
      <c r="E73" s="65"/>
      <c r="F73" s="65"/>
      <c r="G73" s="65"/>
      <c r="H73" s="65"/>
      <c r="I73" s="174"/>
      <c r="J73" s="65"/>
      <c r="K73" s="65"/>
      <c r="L73" s="63"/>
    </row>
    <row r="74" spans="2:12" s="1" customFormat="1" ht="16.5" customHeight="1">
      <c r="B74" s="43"/>
      <c r="C74" s="65"/>
      <c r="D74" s="65"/>
      <c r="E74" s="425" t="str">
        <f>E7</f>
        <v>Stavební úpravy obj.stájové budovy Veterinární nemocnice v areálu SVÚ Jihlava</v>
      </c>
      <c r="F74" s="426"/>
      <c r="G74" s="426"/>
      <c r="H74" s="426"/>
      <c r="I74" s="174"/>
      <c r="J74" s="65"/>
      <c r="K74" s="65"/>
      <c r="L74" s="63"/>
    </row>
    <row r="75" spans="2:12" ht="15">
      <c r="B75" s="29"/>
      <c r="C75" s="67" t="s">
        <v>121</v>
      </c>
      <c r="D75" s="292"/>
      <c r="E75" s="292"/>
      <c r="F75" s="292"/>
      <c r="G75" s="292"/>
      <c r="H75" s="292"/>
      <c r="J75" s="292"/>
      <c r="K75" s="292"/>
      <c r="L75" s="293"/>
    </row>
    <row r="76" spans="2:12" s="1" customFormat="1" ht="16.5" customHeight="1">
      <c r="B76" s="43"/>
      <c r="C76" s="65"/>
      <c r="D76" s="65"/>
      <c r="E76" s="425" t="s">
        <v>122</v>
      </c>
      <c r="F76" s="427"/>
      <c r="G76" s="427"/>
      <c r="H76" s="427"/>
      <c r="I76" s="174"/>
      <c r="J76" s="65"/>
      <c r="K76" s="65"/>
      <c r="L76" s="63"/>
    </row>
    <row r="77" spans="2:12" s="1" customFormat="1" ht="14.45" customHeight="1">
      <c r="B77" s="43"/>
      <c r="C77" s="67" t="s">
        <v>2790</v>
      </c>
      <c r="D77" s="65"/>
      <c r="E77" s="65"/>
      <c r="F77" s="65"/>
      <c r="G77" s="65"/>
      <c r="H77" s="65"/>
      <c r="I77" s="174"/>
      <c r="J77" s="65"/>
      <c r="K77" s="65"/>
      <c r="L77" s="63"/>
    </row>
    <row r="78" spans="2:12" s="1" customFormat="1" ht="17.25" customHeight="1">
      <c r="B78" s="43"/>
      <c r="C78" s="65"/>
      <c r="D78" s="65"/>
      <c r="E78" s="420" t="str">
        <f>E11</f>
        <v>SO_01_4 - Ústřední vytápění</v>
      </c>
      <c r="F78" s="427"/>
      <c r="G78" s="427"/>
      <c r="H78" s="427"/>
      <c r="I78" s="174"/>
      <c r="J78" s="65"/>
      <c r="K78" s="65"/>
      <c r="L78" s="63"/>
    </row>
    <row r="79" spans="2:12" s="1" customFormat="1" ht="6.95" customHeight="1">
      <c r="B79" s="43"/>
      <c r="C79" s="65"/>
      <c r="D79" s="65"/>
      <c r="E79" s="65"/>
      <c r="F79" s="65"/>
      <c r="G79" s="65"/>
      <c r="H79" s="65"/>
      <c r="I79" s="174"/>
      <c r="J79" s="65"/>
      <c r="K79" s="65"/>
      <c r="L79" s="63"/>
    </row>
    <row r="80" spans="2:12" s="1" customFormat="1" ht="18" customHeight="1">
      <c r="B80" s="43"/>
      <c r="C80" s="67" t="s">
        <v>24</v>
      </c>
      <c r="D80" s="65"/>
      <c r="E80" s="65"/>
      <c r="F80" s="175" t="str">
        <f>F14</f>
        <v>Jihlava</v>
      </c>
      <c r="G80" s="65"/>
      <c r="H80" s="65"/>
      <c r="I80" s="176" t="s">
        <v>26</v>
      </c>
      <c r="J80" s="75" t="str">
        <f>IF(J14="","",J14)</f>
        <v>4. 4. 2017</v>
      </c>
      <c r="K80" s="65"/>
      <c r="L80" s="63"/>
    </row>
    <row r="81" spans="2:12" s="1" customFormat="1" ht="6.95" customHeight="1">
      <c r="B81" s="43"/>
      <c r="C81" s="65"/>
      <c r="D81" s="65"/>
      <c r="E81" s="65"/>
      <c r="F81" s="65"/>
      <c r="G81" s="65"/>
      <c r="H81" s="65"/>
      <c r="I81" s="174"/>
      <c r="J81" s="65"/>
      <c r="K81" s="65"/>
      <c r="L81" s="63"/>
    </row>
    <row r="82" spans="2:12" s="1" customFormat="1" ht="15">
      <c r="B82" s="43"/>
      <c r="C82" s="67" t="s">
        <v>32</v>
      </c>
      <c r="D82" s="65"/>
      <c r="E82" s="65"/>
      <c r="F82" s="175" t="str">
        <f>E17</f>
        <v>SVÚ Jihlava, Rantířovská 93, Jihlava</v>
      </c>
      <c r="G82" s="65"/>
      <c r="H82" s="65"/>
      <c r="I82" s="176" t="s">
        <v>39</v>
      </c>
      <c r="J82" s="175" t="str">
        <f>E23</f>
        <v>PROFat+EKIS, spol.s r.o., Jihlava 58601</v>
      </c>
      <c r="K82" s="65"/>
      <c r="L82" s="63"/>
    </row>
    <row r="83" spans="2:12" s="1" customFormat="1" ht="14.45" customHeight="1">
      <c r="B83" s="43"/>
      <c r="C83" s="67" t="s">
        <v>37</v>
      </c>
      <c r="D83" s="65"/>
      <c r="E83" s="65"/>
      <c r="F83" s="175" t="str">
        <f>IF(E20="","",E20)</f>
        <v/>
      </c>
      <c r="G83" s="65"/>
      <c r="H83" s="65"/>
      <c r="I83" s="174"/>
      <c r="J83" s="65"/>
      <c r="K83" s="65"/>
      <c r="L83" s="63"/>
    </row>
    <row r="84" spans="2:12" s="1" customFormat="1" ht="10.35" customHeight="1">
      <c r="B84" s="43"/>
      <c r="C84" s="65"/>
      <c r="D84" s="65"/>
      <c r="E84" s="65"/>
      <c r="F84" s="65"/>
      <c r="G84" s="65"/>
      <c r="H84" s="65"/>
      <c r="I84" s="174"/>
      <c r="J84" s="65"/>
      <c r="K84" s="65"/>
      <c r="L84" s="63"/>
    </row>
    <row r="85" spans="2:20" s="10" customFormat="1" ht="29.25" customHeight="1">
      <c r="B85" s="177"/>
      <c r="C85" s="178" t="s">
        <v>168</v>
      </c>
      <c r="D85" s="179" t="s">
        <v>63</v>
      </c>
      <c r="E85" s="179" t="s">
        <v>59</v>
      </c>
      <c r="F85" s="179" t="s">
        <v>169</v>
      </c>
      <c r="G85" s="179" t="s">
        <v>170</v>
      </c>
      <c r="H85" s="179" t="s">
        <v>171</v>
      </c>
      <c r="I85" s="180" t="s">
        <v>172</v>
      </c>
      <c r="J85" s="179" t="s">
        <v>125</v>
      </c>
      <c r="K85" s="181" t="s">
        <v>173</v>
      </c>
      <c r="L85" s="182"/>
      <c r="M85" s="83" t="s">
        <v>174</v>
      </c>
      <c r="N85" s="84" t="s">
        <v>48</v>
      </c>
      <c r="O85" s="84" t="s">
        <v>175</v>
      </c>
      <c r="P85" s="84" t="s">
        <v>176</v>
      </c>
      <c r="Q85" s="84" t="s">
        <v>177</v>
      </c>
      <c r="R85" s="84" t="s">
        <v>178</v>
      </c>
      <c r="S85" s="84" t="s">
        <v>179</v>
      </c>
      <c r="T85" s="85" t="s">
        <v>180</v>
      </c>
    </row>
    <row r="86" spans="2:63" s="1" customFormat="1" ht="29.25" customHeight="1">
      <c r="B86" s="43"/>
      <c r="C86" s="89" t="s">
        <v>126</v>
      </c>
      <c r="D86" s="65"/>
      <c r="E86" s="65"/>
      <c r="F86" s="65"/>
      <c r="G86" s="65"/>
      <c r="H86" s="65"/>
      <c r="I86" s="174"/>
      <c r="J86" s="183">
        <f>BK86</f>
        <v>0</v>
      </c>
      <c r="K86" s="65"/>
      <c r="L86" s="63"/>
      <c r="M86" s="86"/>
      <c r="N86" s="87"/>
      <c r="O86" s="87"/>
      <c r="P86" s="184">
        <f>P87</f>
        <v>0</v>
      </c>
      <c r="Q86" s="87"/>
      <c r="R86" s="184">
        <f>R87</f>
        <v>0</v>
      </c>
      <c r="S86" s="87"/>
      <c r="T86" s="185">
        <f>T87</f>
        <v>0</v>
      </c>
      <c r="AT86" s="25" t="s">
        <v>77</v>
      </c>
      <c r="AU86" s="25" t="s">
        <v>127</v>
      </c>
      <c r="BK86" s="186">
        <f>BK87</f>
        <v>0</v>
      </c>
    </row>
    <row r="87" spans="2:63" s="11" customFormat="1" ht="37.35" customHeight="1">
      <c r="B87" s="187"/>
      <c r="C87" s="188"/>
      <c r="D87" s="189" t="s">
        <v>77</v>
      </c>
      <c r="E87" s="190" t="s">
        <v>3302</v>
      </c>
      <c r="F87" s="190" t="s">
        <v>3303</v>
      </c>
      <c r="G87" s="188"/>
      <c r="H87" s="188"/>
      <c r="I87" s="191"/>
      <c r="J87" s="192">
        <f>BK87</f>
        <v>0</v>
      </c>
      <c r="K87" s="188"/>
      <c r="L87" s="193"/>
      <c r="M87" s="194"/>
      <c r="N87" s="195"/>
      <c r="O87" s="195"/>
      <c r="P87" s="196">
        <f>P88+P139+P146</f>
        <v>0</v>
      </c>
      <c r="Q87" s="195"/>
      <c r="R87" s="196">
        <f>R88+R139+R146</f>
        <v>0</v>
      </c>
      <c r="S87" s="195"/>
      <c r="T87" s="197">
        <f>T88+T139+T146</f>
        <v>0</v>
      </c>
      <c r="AR87" s="198" t="s">
        <v>89</v>
      </c>
      <c r="AT87" s="199" t="s">
        <v>77</v>
      </c>
      <c r="AU87" s="199" t="s">
        <v>78</v>
      </c>
      <c r="AY87" s="198" t="s">
        <v>183</v>
      </c>
      <c r="BK87" s="200">
        <f>BK88+BK139+BK146</f>
        <v>0</v>
      </c>
    </row>
    <row r="88" spans="2:63" s="11" customFormat="1" ht="19.9" customHeight="1">
      <c r="B88" s="187"/>
      <c r="C88" s="188"/>
      <c r="D88" s="201" t="s">
        <v>77</v>
      </c>
      <c r="E88" s="202" t="s">
        <v>3304</v>
      </c>
      <c r="F88" s="202" t="s">
        <v>3305</v>
      </c>
      <c r="G88" s="188"/>
      <c r="H88" s="188"/>
      <c r="I88" s="191"/>
      <c r="J88" s="203">
        <f>BK88</f>
        <v>0</v>
      </c>
      <c r="K88" s="188"/>
      <c r="L88" s="193"/>
      <c r="M88" s="194"/>
      <c r="N88" s="195"/>
      <c r="O88" s="195"/>
      <c r="P88" s="196">
        <f>SUM(P89:P138)</f>
        <v>0</v>
      </c>
      <c r="Q88" s="195"/>
      <c r="R88" s="196">
        <f>SUM(R89:R138)</f>
        <v>0</v>
      </c>
      <c r="S88" s="195"/>
      <c r="T88" s="197">
        <f>SUM(T89:T138)</f>
        <v>0</v>
      </c>
      <c r="AR88" s="198" t="s">
        <v>89</v>
      </c>
      <c r="AT88" s="199" t="s">
        <v>77</v>
      </c>
      <c r="AU88" s="199" t="s">
        <v>85</v>
      </c>
      <c r="AY88" s="198" t="s">
        <v>183</v>
      </c>
      <c r="BK88" s="200">
        <f>SUM(BK89:BK138)</f>
        <v>0</v>
      </c>
    </row>
    <row r="89" spans="2:65" s="1" customFormat="1" ht="25.5" customHeight="1">
      <c r="B89" s="43"/>
      <c r="C89" s="204" t="s">
        <v>85</v>
      </c>
      <c r="D89" s="204" t="s">
        <v>185</v>
      </c>
      <c r="E89" s="205" t="s">
        <v>3306</v>
      </c>
      <c r="F89" s="206" t="s">
        <v>3307</v>
      </c>
      <c r="G89" s="207" t="s">
        <v>1792</v>
      </c>
      <c r="H89" s="208">
        <v>1</v>
      </c>
      <c r="I89" s="209"/>
      <c r="J89" s="210">
        <f aca="true" t="shared" si="0" ref="J89:J120">ROUND(I89*H89,2)</f>
        <v>0</v>
      </c>
      <c r="K89" s="206" t="s">
        <v>34</v>
      </c>
      <c r="L89" s="63"/>
      <c r="M89" s="211" t="s">
        <v>34</v>
      </c>
      <c r="N89" s="212" t="s">
        <v>49</v>
      </c>
      <c r="O89" s="44"/>
      <c r="P89" s="213">
        <f aca="true" t="shared" si="1" ref="P89:P120">O89*H89</f>
        <v>0</v>
      </c>
      <c r="Q89" s="213">
        <v>0</v>
      </c>
      <c r="R89" s="213">
        <f aca="true" t="shared" si="2" ref="R89:R120">Q89*H89</f>
        <v>0</v>
      </c>
      <c r="S89" s="213">
        <v>0</v>
      </c>
      <c r="T89" s="214">
        <f aca="true" t="shared" si="3" ref="T89:T120">S89*H89</f>
        <v>0</v>
      </c>
      <c r="AR89" s="25" t="s">
        <v>282</v>
      </c>
      <c r="AT89" s="25" t="s">
        <v>185</v>
      </c>
      <c r="AU89" s="25" t="s">
        <v>89</v>
      </c>
      <c r="AY89" s="25" t="s">
        <v>183</v>
      </c>
      <c r="BE89" s="215">
        <f aca="true" t="shared" si="4" ref="BE89:BE120">IF(N89="základní",J89,0)</f>
        <v>0</v>
      </c>
      <c r="BF89" s="215">
        <f aca="true" t="shared" si="5" ref="BF89:BF120">IF(N89="snížená",J89,0)</f>
        <v>0</v>
      </c>
      <c r="BG89" s="215">
        <f aca="true" t="shared" si="6" ref="BG89:BG120">IF(N89="zákl. přenesená",J89,0)</f>
        <v>0</v>
      </c>
      <c r="BH89" s="215">
        <f aca="true" t="shared" si="7" ref="BH89:BH120">IF(N89="sníž. přenesená",J89,0)</f>
        <v>0</v>
      </c>
      <c r="BI89" s="215">
        <f aca="true" t="shared" si="8" ref="BI89:BI120">IF(N89="nulová",J89,0)</f>
        <v>0</v>
      </c>
      <c r="BJ89" s="25" t="s">
        <v>85</v>
      </c>
      <c r="BK89" s="215">
        <f aca="true" t="shared" si="9" ref="BK89:BK120">ROUND(I89*H89,2)</f>
        <v>0</v>
      </c>
      <c r="BL89" s="25" t="s">
        <v>282</v>
      </c>
      <c r="BM89" s="25" t="s">
        <v>89</v>
      </c>
    </row>
    <row r="90" spans="2:65" s="1" customFormat="1" ht="16.5" customHeight="1">
      <c r="B90" s="43"/>
      <c r="C90" s="204" t="s">
        <v>89</v>
      </c>
      <c r="D90" s="204" t="s">
        <v>185</v>
      </c>
      <c r="E90" s="205" t="s">
        <v>3308</v>
      </c>
      <c r="F90" s="206" t="s">
        <v>3309</v>
      </c>
      <c r="G90" s="207" t="s">
        <v>1792</v>
      </c>
      <c r="H90" s="208">
        <v>1</v>
      </c>
      <c r="I90" s="209"/>
      <c r="J90" s="210">
        <f t="shared" si="0"/>
        <v>0</v>
      </c>
      <c r="K90" s="206" t="s">
        <v>34</v>
      </c>
      <c r="L90" s="63"/>
      <c r="M90" s="211" t="s">
        <v>34</v>
      </c>
      <c r="N90" s="212" t="s">
        <v>49</v>
      </c>
      <c r="O90" s="44"/>
      <c r="P90" s="213">
        <f t="shared" si="1"/>
        <v>0</v>
      </c>
      <c r="Q90" s="213">
        <v>0</v>
      </c>
      <c r="R90" s="213">
        <f t="shared" si="2"/>
        <v>0</v>
      </c>
      <c r="S90" s="213">
        <v>0</v>
      </c>
      <c r="T90" s="214">
        <f t="shared" si="3"/>
        <v>0</v>
      </c>
      <c r="AR90" s="25" t="s">
        <v>282</v>
      </c>
      <c r="AT90" s="25" t="s">
        <v>185</v>
      </c>
      <c r="AU90" s="25" t="s">
        <v>89</v>
      </c>
      <c r="AY90" s="25" t="s">
        <v>183</v>
      </c>
      <c r="BE90" s="215">
        <f t="shared" si="4"/>
        <v>0</v>
      </c>
      <c r="BF90" s="215">
        <f t="shared" si="5"/>
        <v>0</v>
      </c>
      <c r="BG90" s="215">
        <f t="shared" si="6"/>
        <v>0</v>
      </c>
      <c r="BH90" s="215">
        <f t="shared" si="7"/>
        <v>0</v>
      </c>
      <c r="BI90" s="215">
        <f t="shared" si="8"/>
        <v>0</v>
      </c>
      <c r="BJ90" s="25" t="s">
        <v>85</v>
      </c>
      <c r="BK90" s="215">
        <f t="shared" si="9"/>
        <v>0</v>
      </c>
      <c r="BL90" s="25" t="s">
        <v>282</v>
      </c>
      <c r="BM90" s="25" t="s">
        <v>190</v>
      </c>
    </row>
    <row r="91" spans="2:65" s="1" customFormat="1" ht="16.5" customHeight="1">
      <c r="B91" s="43"/>
      <c r="C91" s="204" t="s">
        <v>196</v>
      </c>
      <c r="D91" s="204" t="s">
        <v>185</v>
      </c>
      <c r="E91" s="205" t="s">
        <v>3310</v>
      </c>
      <c r="F91" s="206" t="s">
        <v>3311</v>
      </c>
      <c r="G91" s="207" t="s">
        <v>1792</v>
      </c>
      <c r="H91" s="208">
        <v>1</v>
      </c>
      <c r="I91" s="209"/>
      <c r="J91" s="210">
        <f t="shared" si="0"/>
        <v>0</v>
      </c>
      <c r="K91" s="206" t="s">
        <v>34</v>
      </c>
      <c r="L91" s="63"/>
      <c r="M91" s="211" t="s">
        <v>34</v>
      </c>
      <c r="N91" s="212" t="s">
        <v>49</v>
      </c>
      <c r="O91" s="44"/>
      <c r="P91" s="213">
        <f t="shared" si="1"/>
        <v>0</v>
      </c>
      <c r="Q91" s="213">
        <v>0</v>
      </c>
      <c r="R91" s="213">
        <f t="shared" si="2"/>
        <v>0</v>
      </c>
      <c r="S91" s="213">
        <v>0</v>
      </c>
      <c r="T91" s="214">
        <f t="shared" si="3"/>
        <v>0</v>
      </c>
      <c r="AR91" s="25" t="s">
        <v>282</v>
      </c>
      <c r="AT91" s="25" t="s">
        <v>185</v>
      </c>
      <c r="AU91" s="25" t="s">
        <v>89</v>
      </c>
      <c r="AY91" s="25" t="s">
        <v>183</v>
      </c>
      <c r="BE91" s="215">
        <f t="shared" si="4"/>
        <v>0</v>
      </c>
      <c r="BF91" s="215">
        <f t="shared" si="5"/>
        <v>0</v>
      </c>
      <c r="BG91" s="215">
        <f t="shared" si="6"/>
        <v>0</v>
      </c>
      <c r="BH91" s="215">
        <f t="shared" si="7"/>
        <v>0</v>
      </c>
      <c r="BI91" s="215">
        <f t="shared" si="8"/>
        <v>0</v>
      </c>
      <c r="BJ91" s="25" t="s">
        <v>85</v>
      </c>
      <c r="BK91" s="215">
        <f t="shared" si="9"/>
        <v>0</v>
      </c>
      <c r="BL91" s="25" t="s">
        <v>282</v>
      </c>
      <c r="BM91" s="25" t="s">
        <v>222</v>
      </c>
    </row>
    <row r="92" spans="2:65" s="1" customFormat="1" ht="16.5" customHeight="1">
      <c r="B92" s="43"/>
      <c r="C92" s="204" t="s">
        <v>190</v>
      </c>
      <c r="D92" s="204" t="s">
        <v>185</v>
      </c>
      <c r="E92" s="205" t="s">
        <v>3312</v>
      </c>
      <c r="F92" s="206" t="s">
        <v>3313</v>
      </c>
      <c r="G92" s="207" t="s">
        <v>1792</v>
      </c>
      <c r="H92" s="208">
        <v>3</v>
      </c>
      <c r="I92" s="209"/>
      <c r="J92" s="210">
        <f t="shared" si="0"/>
        <v>0</v>
      </c>
      <c r="K92" s="206" t="s">
        <v>34</v>
      </c>
      <c r="L92" s="63"/>
      <c r="M92" s="211" t="s">
        <v>34</v>
      </c>
      <c r="N92" s="212" t="s">
        <v>49</v>
      </c>
      <c r="O92" s="44"/>
      <c r="P92" s="213">
        <f t="shared" si="1"/>
        <v>0</v>
      </c>
      <c r="Q92" s="213">
        <v>0</v>
      </c>
      <c r="R92" s="213">
        <f t="shared" si="2"/>
        <v>0</v>
      </c>
      <c r="S92" s="213">
        <v>0</v>
      </c>
      <c r="T92" s="214">
        <f t="shared" si="3"/>
        <v>0</v>
      </c>
      <c r="AR92" s="25" t="s">
        <v>282</v>
      </c>
      <c r="AT92" s="25" t="s">
        <v>185</v>
      </c>
      <c r="AU92" s="25" t="s">
        <v>89</v>
      </c>
      <c r="AY92" s="25" t="s">
        <v>183</v>
      </c>
      <c r="BE92" s="215">
        <f t="shared" si="4"/>
        <v>0</v>
      </c>
      <c r="BF92" s="215">
        <f t="shared" si="5"/>
        <v>0</v>
      </c>
      <c r="BG92" s="215">
        <f t="shared" si="6"/>
        <v>0</v>
      </c>
      <c r="BH92" s="215">
        <f t="shared" si="7"/>
        <v>0</v>
      </c>
      <c r="BI92" s="215">
        <f t="shared" si="8"/>
        <v>0</v>
      </c>
      <c r="BJ92" s="25" t="s">
        <v>85</v>
      </c>
      <c r="BK92" s="215">
        <f t="shared" si="9"/>
        <v>0</v>
      </c>
      <c r="BL92" s="25" t="s">
        <v>282</v>
      </c>
      <c r="BM92" s="25" t="s">
        <v>234</v>
      </c>
    </row>
    <row r="93" spans="2:65" s="1" customFormat="1" ht="16.5" customHeight="1">
      <c r="B93" s="43"/>
      <c r="C93" s="204" t="s">
        <v>213</v>
      </c>
      <c r="D93" s="204" t="s">
        <v>185</v>
      </c>
      <c r="E93" s="205" t="s">
        <v>3314</v>
      </c>
      <c r="F93" s="206" t="s">
        <v>3315</v>
      </c>
      <c r="G93" s="207" t="s">
        <v>1792</v>
      </c>
      <c r="H93" s="208">
        <v>4</v>
      </c>
      <c r="I93" s="209"/>
      <c r="J93" s="210">
        <f t="shared" si="0"/>
        <v>0</v>
      </c>
      <c r="K93" s="206" t="s">
        <v>34</v>
      </c>
      <c r="L93" s="63"/>
      <c r="M93" s="211" t="s">
        <v>34</v>
      </c>
      <c r="N93" s="212" t="s">
        <v>49</v>
      </c>
      <c r="O93" s="44"/>
      <c r="P93" s="213">
        <f t="shared" si="1"/>
        <v>0</v>
      </c>
      <c r="Q93" s="213">
        <v>0</v>
      </c>
      <c r="R93" s="213">
        <f t="shared" si="2"/>
        <v>0</v>
      </c>
      <c r="S93" s="213">
        <v>0</v>
      </c>
      <c r="T93" s="214">
        <f t="shared" si="3"/>
        <v>0</v>
      </c>
      <c r="AR93" s="25" t="s">
        <v>282</v>
      </c>
      <c r="AT93" s="25" t="s">
        <v>185</v>
      </c>
      <c r="AU93" s="25" t="s">
        <v>89</v>
      </c>
      <c r="AY93" s="25" t="s">
        <v>183</v>
      </c>
      <c r="BE93" s="215">
        <f t="shared" si="4"/>
        <v>0</v>
      </c>
      <c r="BF93" s="215">
        <f t="shared" si="5"/>
        <v>0</v>
      </c>
      <c r="BG93" s="215">
        <f t="shared" si="6"/>
        <v>0</v>
      </c>
      <c r="BH93" s="215">
        <f t="shared" si="7"/>
        <v>0</v>
      </c>
      <c r="BI93" s="215">
        <f t="shared" si="8"/>
        <v>0</v>
      </c>
      <c r="BJ93" s="25" t="s">
        <v>85</v>
      </c>
      <c r="BK93" s="215">
        <f t="shared" si="9"/>
        <v>0</v>
      </c>
      <c r="BL93" s="25" t="s">
        <v>282</v>
      </c>
      <c r="BM93" s="25" t="s">
        <v>246</v>
      </c>
    </row>
    <row r="94" spans="2:65" s="1" customFormat="1" ht="16.5" customHeight="1">
      <c r="B94" s="43"/>
      <c r="C94" s="204" t="s">
        <v>222</v>
      </c>
      <c r="D94" s="204" t="s">
        <v>185</v>
      </c>
      <c r="E94" s="205" t="s">
        <v>3316</v>
      </c>
      <c r="F94" s="206" t="s">
        <v>3317</v>
      </c>
      <c r="G94" s="207" t="s">
        <v>1792</v>
      </c>
      <c r="H94" s="208">
        <v>4</v>
      </c>
      <c r="I94" s="209"/>
      <c r="J94" s="210">
        <f t="shared" si="0"/>
        <v>0</v>
      </c>
      <c r="K94" s="206" t="s">
        <v>34</v>
      </c>
      <c r="L94" s="63"/>
      <c r="M94" s="211" t="s">
        <v>34</v>
      </c>
      <c r="N94" s="212" t="s">
        <v>49</v>
      </c>
      <c r="O94" s="44"/>
      <c r="P94" s="213">
        <f t="shared" si="1"/>
        <v>0</v>
      </c>
      <c r="Q94" s="213">
        <v>0</v>
      </c>
      <c r="R94" s="213">
        <f t="shared" si="2"/>
        <v>0</v>
      </c>
      <c r="S94" s="213">
        <v>0</v>
      </c>
      <c r="T94" s="214">
        <f t="shared" si="3"/>
        <v>0</v>
      </c>
      <c r="AR94" s="25" t="s">
        <v>282</v>
      </c>
      <c r="AT94" s="25" t="s">
        <v>185</v>
      </c>
      <c r="AU94" s="25" t="s">
        <v>89</v>
      </c>
      <c r="AY94" s="25" t="s">
        <v>183</v>
      </c>
      <c r="BE94" s="215">
        <f t="shared" si="4"/>
        <v>0</v>
      </c>
      <c r="BF94" s="215">
        <f t="shared" si="5"/>
        <v>0</v>
      </c>
      <c r="BG94" s="215">
        <f t="shared" si="6"/>
        <v>0</v>
      </c>
      <c r="BH94" s="215">
        <f t="shared" si="7"/>
        <v>0</v>
      </c>
      <c r="BI94" s="215">
        <f t="shared" si="8"/>
        <v>0</v>
      </c>
      <c r="BJ94" s="25" t="s">
        <v>85</v>
      </c>
      <c r="BK94" s="215">
        <f t="shared" si="9"/>
        <v>0</v>
      </c>
      <c r="BL94" s="25" t="s">
        <v>282</v>
      </c>
      <c r="BM94" s="25" t="s">
        <v>262</v>
      </c>
    </row>
    <row r="95" spans="2:65" s="1" customFormat="1" ht="16.5" customHeight="1">
      <c r="B95" s="43"/>
      <c r="C95" s="204" t="s">
        <v>227</v>
      </c>
      <c r="D95" s="204" t="s">
        <v>185</v>
      </c>
      <c r="E95" s="205" t="s">
        <v>3318</v>
      </c>
      <c r="F95" s="206" t="s">
        <v>3319</v>
      </c>
      <c r="G95" s="207" t="s">
        <v>1792</v>
      </c>
      <c r="H95" s="208">
        <v>2</v>
      </c>
      <c r="I95" s="209"/>
      <c r="J95" s="210">
        <f t="shared" si="0"/>
        <v>0</v>
      </c>
      <c r="K95" s="206" t="s">
        <v>34</v>
      </c>
      <c r="L95" s="63"/>
      <c r="M95" s="211" t="s">
        <v>34</v>
      </c>
      <c r="N95" s="212" t="s">
        <v>49</v>
      </c>
      <c r="O95" s="44"/>
      <c r="P95" s="213">
        <f t="shared" si="1"/>
        <v>0</v>
      </c>
      <c r="Q95" s="213">
        <v>0</v>
      </c>
      <c r="R95" s="213">
        <f t="shared" si="2"/>
        <v>0</v>
      </c>
      <c r="S95" s="213">
        <v>0</v>
      </c>
      <c r="T95" s="214">
        <f t="shared" si="3"/>
        <v>0</v>
      </c>
      <c r="AR95" s="25" t="s">
        <v>282</v>
      </c>
      <c r="AT95" s="25" t="s">
        <v>185</v>
      </c>
      <c r="AU95" s="25" t="s">
        <v>89</v>
      </c>
      <c r="AY95" s="25" t="s">
        <v>183</v>
      </c>
      <c r="BE95" s="215">
        <f t="shared" si="4"/>
        <v>0</v>
      </c>
      <c r="BF95" s="215">
        <f t="shared" si="5"/>
        <v>0</v>
      </c>
      <c r="BG95" s="215">
        <f t="shared" si="6"/>
        <v>0</v>
      </c>
      <c r="BH95" s="215">
        <f t="shared" si="7"/>
        <v>0</v>
      </c>
      <c r="BI95" s="215">
        <f t="shared" si="8"/>
        <v>0</v>
      </c>
      <c r="BJ95" s="25" t="s">
        <v>85</v>
      </c>
      <c r="BK95" s="215">
        <f t="shared" si="9"/>
        <v>0</v>
      </c>
      <c r="BL95" s="25" t="s">
        <v>282</v>
      </c>
      <c r="BM95" s="25" t="s">
        <v>271</v>
      </c>
    </row>
    <row r="96" spans="2:65" s="1" customFormat="1" ht="16.5" customHeight="1">
      <c r="B96" s="43"/>
      <c r="C96" s="204" t="s">
        <v>234</v>
      </c>
      <c r="D96" s="204" t="s">
        <v>185</v>
      </c>
      <c r="E96" s="205" t="s">
        <v>3320</v>
      </c>
      <c r="F96" s="206" t="s">
        <v>3321</v>
      </c>
      <c r="G96" s="207" t="s">
        <v>1792</v>
      </c>
      <c r="H96" s="208">
        <v>5</v>
      </c>
      <c r="I96" s="209"/>
      <c r="J96" s="210">
        <f t="shared" si="0"/>
        <v>0</v>
      </c>
      <c r="K96" s="206" t="s">
        <v>34</v>
      </c>
      <c r="L96" s="63"/>
      <c r="M96" s="211" t="s">
        <v>34</v>
      </c>
      <c r="N96" s="212" t="s">
        <v>49</v>
      </c>
      <c r="O96" s="44"/>
      <c r="P96" s="213">
        <f t="shared" si="1"/>
        <v>0</v>
      </c>
      <c r="Q96" s="213">
        <v>0</v>
      </c>
      <c r="R96" s="213">
        <f t="shared" si="2"/>
        <v>0</v>
      </c>
      <c r="S96" s="213">
        <v>0</v>
      </c>
      <c r="T96" s="214">
        <f t="shared" si="3"/>
        <v>0</v>
      </c>
      <c r="AR96" s="25" t="s">
        <v>282</v>
      </c>
      <c r="AT96" s="25" t="s">
        <v>185</v>
      </c>
      <c r="AU96" s="25" t="s">
        <v>89</v>
      </c>
      <c r="AY96" s="25" t="s">
        <v>183</v>
      </c>
      <c r="BE96" s="215">
        <f t="shared" si="4"/>
        <v>0</v>
      </c>
      <c r="BF96" s="215">
        <f t="shared" si="5"/>
        <v>0</v>
      </c>
      <c r="BG96" s="215">
        <f t="shared" si="6"/>
        <v>0</v>
      </c>
      <c r="BH96" s="215">
        <f t="shared" si="7"/>
        <v>0</v>
      </c>
      <c r="BI96" s="215">
        <f t="shared" si="8"/>
        <v>0</v>
      </c>
      <c r="BJ96" s="25" t="s">
        <v>85</v>
      </c>
      <c r="BK96" s="215">
        <f t="shared" si="9"/>
        <v>0</v>
      </c>
      <c r="BL96" s="25" t="s">
        <v>282</v>
      </c>
      <c r="BM96" s="25" t="s">
        <v>282</v>
      </c>
    </row>
    <row r="97" spans="2:65" s="1" customFormat="1" ht="16.5" customHeight="1">
      <c r="B97" s="43"/>
      <c r="C97" s="204" t="s">
        <v>239</v>
      </c>
      <c r="D97" s="204" t="s">
        <v>185</v>
      </c>
      <c r="E97" s="205" t="s">
        <v>3322</v>
      </c>
      <c r="F97" s="206" t="s">
        <v>3323</v>
      </c>
      <c r="G97" s="207" t="s">
        <v>1792</v>
      </c>
      <c r="H97" s="208">
        <v>1</v>
      </c>
      <c r="I97" s="209"/>
      <c r="J97" s="210">
        <f t="shared" si="0"/>
        <v>0</v>
      </c>
      <c r="K97" s="206" t="s">
        <v>34</v>
      </c>
      <c r="L97" s="63"/>
      <c r="M97" s="211" t="s">
        <v>34</v>
      </c>
      <c r="N97" s="212" t="s">
        <v>49</v>
      </c>
      <c r="O97" s="44"/>
      <c r="P97" s="213">
        <f t="shared" si="1"/>
        <v>0</v>
      </c>
      <c r="Q97" s="213">
        <v>0</v>
      </c>
      <c r="R97" s="213">
        <f t="shared" si="2"/>
        <v>0</v>
      </c>
      <c r="S97" s="213">
        <v>0</v>
      </c>
      <c r="T97" s="214">
        <f t="shared" si="3"/>
        <v>0</v>
      </c>
      <c r="AR97" s="25" t="s">
        <v>282</v>
      </c>
      <c r="AT97" s="25" t="s">
        <v>185</v>
      </c>
      <c r="AU97" s="25" t="s">
        <v>89</v>
      </c>
      <c r="AY97" s="25" t="s">
        <v>183</v>
      </c>
      <c r="BE97" s="215">
        <f t="shared" si="4"/>
        <v>0</v>
      </c>
      <c r="BF97" s="215">
        <f t="shared" si="5"/>
        <v>0</v>
      </c>
      <c r="BG97" s="215">
        <f t="shared" si="6"/>
        <v>0</v>
      </c>
      <c r="BH97" s="215">
        <f t="shared" si="7"/>
        <v>0</v>
      </c>
      <c r="BI97" s="215">
        <f t="shared" si="8"/>
        <v>0</v>
      </c>
      <c r="BJ97" s="25" t="s">
        <v>85</v>
      </c>
      <c r="BK97" s="215">
        <f t="shared" si="9"/>
        <v>0</v>
      </c>
      <c r="BL97" s="25" t="s">
        <v>282</v>
      </c>
      <c r="BM97" s="25" t="s">
        <v>294</v>
      </c>
    </row>
    <row r="98" spans="2:65" s="1" customFormat="1" ht="16.5" customHeight="1">
      <c r="B98" s="43"/>
      <c r="C98" s="204" t="s">
        <v>246</v>
      </c>
      <c r="D98" s="204" t="s">
        <v>185</v>
      </c>
      <c r="E98" s="205" t="s">
        <v>3324</v>
      </c>
      <c r="F98" s="206" t="s">
        <v>3325</v>
      </c>
      <c r="G98" s="207" t="s">
        <v>1792</v>
      </c>
      <c r="H98" s="208">
        <v>1</v>
      </c>
      <c r="I98" s="209"/>
      <c r="J98" s="210">
        <f t="shared" si="0"/>
        <v>0</v>
      </c>
      <c r="K98" s="206" t="s">
        <v>34</v>
      </c>
      <c r="L98" s="63"/>
      <c r="M98" s="211" t="s">
        <v>34</v>
      </c>
      <c r="N98" s="212" t="s">
        <v>49</v>
      </c>
      <c r="O98" s="44"/>
      <c r="P98" s="213">
        <f t="shared" si="1"/>
        <v>0</v>
      </c>
      <c r="Q98" s="213">
        <v>0</v>
      </c>
      <c r="R98" s="213">
        <f t="shared" si="2"/>
        <v>0</v>
      </c>
      <c r="S98" s="213">
        <v>0</v>
      </c>
      <c r="T98" s="214">
        <f t="shared" si="3"/>
        <v>0</v>
      </c>
      <c r="AR98" s="25" t="s">
        <v>282</v>
      </c>
      <c r="AT98" s="25" t="s">
        <v>185</v>
      </c>
      <c r="AU98" s="25" t="s">
        <v>89</v>
      </c>
      <c r="AY98" s="25" t="s">
        <v>183</v>
      </c>
      <c r="BE98" s="215">
        <f t="shared" si="4"/>
        <v>0</v>
      </c>
      <c r="BF98" s="215">
        <f t="shared" si="5"/>
        <v>0</v>
      </c>
      <c r="BG98" s="215">
        <f t="shared" si="6"/>
        <v>0</v>
      </c>
      <c r="BH98" s="215">
        <f t="shared" si="7"/>
        <v>0</v>
      </c>
      <c r="BI98" s="215">
        <f t="shared" si="8"/>
        <v>0</v>
      </c>
      <c r="BJ98" s="25" t="s">
        <v>85</v>
      </c>
      <c r="BK98" s="215">
        <f t="shared" si="9"/>
        <v>0</v>
      </c>
      <c r="BL98" s="25" t="s">
        <v>282</v>
      </c>
      <c r="BM98" s="25" t="s">
        <v>304</v>
      </c>
    </row>
    <row r="99" spans="2:65" s="1" customFormat="1" ht="16.5" customHeight="1">
      <c r="B99" s="43"/>
      <c r="C99" s="204" t="s">
        <v>254</v>
      </c>
      <c r="D99" s="204" t="s">
        <v>185</v>
      </c>
      <c r="E99" s="205" t="s">
        <v>3326</v>
      </c>
      <c r="F99" s="206" t="s">
        <v>3327</v>
      </c>
      <c r="G99" s="207" t="s">
        <v>1792</v>
      </c>
      <c r="H99" s="208">
        <v>1</v>
      </c>
      <c r="I99" s="209"/>
      <c r="J99" s="210">
        <f t="shared" si="0"/>
        <v>0</v>
      </c>
      <c r="K99" s="206" t="s">
        <v>34</v>
      </c>
      <c r="L99" s="63"/>
      <c r="M99" s="211" t="s">
        <v>34</v>
      </c>
      <c r="N99" s="212" t="s">
        <v>49</v>
      </c>
      <c r="O99" s="44"/>
      <c r="P99" s="213">
        <f t="shared" si="1"/>
        <v>0</v>
      </c>
      <c r="Q99" s="213">
        <v>0</v>
      </c>
      <c r="R99" s="213">
        <f t="shared" si="2"/>
        <v>0</v>
      </c>
      <c r="S99" s="213">
        <v>0</v>
      </c>
      <c r="T99" s="214">
        <f t="shared" si="3"/>
        <v>0</v>
      </c>
      <c r="AR99" s="25" t="s">
        <v>282</v>
      </c>
      <c r="AT99" s="25" t="s">
        <v>185</v>
      </c>
      <c r="AU99" s="25" t="s">
        <v>89</v>
      </c>
      <c r="AY99" s="25" t="s">
        <v>183</v>
      </c>
      <c r="BE99" s="215">
        <f t="shared" si="4"/>
        <v>0</v>
      </c>
      <c r="BF99" s="215">
        <f t="shared" si="5"/>
        <v>0</v>
      </c>
      <c r="BG99" s="215">
        <f t="shared" si="6"/>
        <v>0</v>
      </c>
      <c r="BH99" s="215">
        <f t="shared" si="7"/>
        <v>0</v>
      </c>
      <c r="BI99" s="215">
        <f t="shared" si="8"/>
        <v>0</v>
      </c>
      <c r="BJ99" s="25" t="s">
        <v>85</v>
      </c>
      <c r="BK99" s="215">
        <f t="shared" si="9"/>
        <v>0</v>
      </c>
      <c r="BL99" s="25" t="s">
        <v>282</v>
      </c>
      <c r="BM99" s="25" t="s">
        <v>325</v>
      </c>
    </row>
    <row r="100" spans="2:65" s="1" customFormat="1" ht="16.5" customHeight="1">
      <c r="B100" s="43"/>
      <c r="C100" s="204" t="s">
        <v>262</v>
      </c>
      <c r="D100" s="204" t="s">
        <v>185</v>
      </c>
      <c r="E100" s="205" t="s">
        <v>3328</v>
      </c>
      <c r="F100" s="206" t="s">
        <v>3329</v>
      </c>
      <c r="G100" s="207" t="s">
        <v>1792</v>
      </c>
      <c r="H100" s="208">
        <v>1</v>
      </c>
      <c r="I100" s="209"/>
      <c r="J100" s="210">
        <f t="shared" si="0"/>
        <v>0</v>
      </c>
      <c r="K100" s="206" t="s">
        <v>34</v>
      </c>
      <c r="L100" s="63"/>
      <c r="M100" s="211" t="s">
        <v>34</v>
      </c>
      <c r="N100" s="212" t="s">
        <v>49</v>
      </c>
      <c r="O100" s="44"/>
      <c r="P100" s="213">
        <f t="shared" si="1"/>
        <v>0</v>
      </c>
      <c r="Q100" s="213">
        <v>0</v>
      </c>
      <c r="R100" s="213">
        <f t="shared" si="2"/>
        <v>0</v>
      </c>
      <c r="S100" s="213">
        <v>0</v>
      </c>
      <c r="T100" s="214">
        <f t="shared" si="3"/>
        <v>0</v>
      </c>
      <c r="AR100" s="25" t="s">
        <v>282</v>
      </c>
      <c r="AT100" s="25" t="s">
        <v>185</v>
      </c>
      <c r="AU100" s="25" t="s">
        <v>89</v>
      </c>
      <c r="AY100" s="25" t="s">
        <v>183</v>
      </c>
      <c r="BE100" s="215">
        <f t="shared" si="4"/>
        <v>0</v>
      </c>
      <c r="BF100" s="215">
        <f t="shared" si="5"/>
        <v>0</v>
      </c>
      <c r="BG100" s="215">
        <f t="shared" si="6"/>
        <v>0</v>
      </c>
      <c r="BH100" s="215">
        <f t="shared" si="7"/>
        <v>0</v>
      </c>
      <c r="BI100" s="215">
        <f t="shared" si="8"/>
        <v>0</v>
      </c>
      <c r="BJ100" s="25" t="s">
        <v>85</v>
      </c>
      <c r="BK100" s="215">
        <f t="shared" si="9"/>
        <v>0</v>
      </c>
      <c r="BL100" s="25" t="s">
        <v>282</v>
      </c>
      <c r="BM100" s="25" t="s">
        <v>336</v>
      </c>
    </row>
    <row r="101" spans="2:65" s="1" customFormat="1" ht="16.5" customHeight="1">
      <c r="B101" s="43"/>
      <c r="C101" s="204" t="s">
        <v>266</v>
      </c>
      <c r="D101" s="204" t="s">
        <v>185</v>
      </c>
      <c r="E101" s="205" t="s">
        <v>3330</v>
      </c>
      <c r="F101" s="206" t="s">
        <v>3331</v>
      </c>
      <c r="G101" s="207" t="s">
        <v>1792</v>
      </c>
      <c r="H101" s="208">
        <v>1</v>
      </c>
      <c r="I101" s="209"/>
      <c r="J101" s="210">
        <f t="shared" si="0"/>
        <v>0</v>
      </c>
      <c r="K101" s="206" t="s">
        <v>34</v>
      </c>
      <c r="L101" s="63"/>
      <c r="M101" s="211" t="s">
        <v>34</v>
      </c>
      <c r="N101" s="212" t="s">
        <v>49</v>
      </c>
      <c r="O101" s="44"/>
      <c r="P101" s="213">
        <f t="shared" si="1"/>
        <v>0</v>
      </c>
      <c r="Q101" s="213">
        <v>0</v>
      </c>
      <c r="R101" s="213">
        <f t="shared" si="2"/>
        <v>0</v>
      </c>
      <c r="S101" s="213">
        <v>0</v>
      </c>
      <c r="T101" s="214">
        <f t="shared" si="3"/>
        <v>0</v>
      </c>
      <c r="AR101" s="25" t="s">
        <v>282</v>
      </c>
      <c r="AT101" s="25" t="s">
        <v>185</v>
      </c>
      <c r="AU101" s="25" t="s">
        <v>89</v>
      </c>
      <c r="AY101" s="25" t="s">
        <v>183</v>
      </c>
      <c r="BE101" s="215">
        <f t="shared" si="4"/>
        <v>0</v>
      </c>
      <c r="BF101" s="215">
        <f t="shared" si="5"/>
        <v>0</v>
      </c>
      <c r="BG101" s="215">
        <f t="shared" si="6"/>
        <v>0</v>
      </c>
      <c r="BH101" s="215">
        <f t="shared" si="7"/>
        <v>0</v>
      </c>
      <c r="BI101" s="215">
        <f t="shared" si="8"/>
        <v>0</v>
      </c>
      <c r="BJ101" s="25" t="s">
        <v>85</v>
      </c>
      <c r="BK101" s="215">
        <f t="shared" si="9"/>
        <v>0</v>
      </c>
      <c r="BL101" s="25" t="s">
        <v>282</v>
      </c>
      <c r="BM101" s="25" t="s">
        <v>349</v>
      </c>
    </row>
    <row r="102" spans="2:65" s="1" customFormat="1" ht="16.5" customHeight="1">
      <c r="B102" s="43"/>
      <c r="C102" s="204" t="s">
        <v>271</v>
      </c>
      <c r="D102" s="204" t="s">
        <v>185</v>
      </c>
      <c r="E102" s="205" t="s">
        <v>3332</v>
      </c>
      <c r="F102" s="206" t="s">
        <v>3333</v>
      </c>
      <c r="G102" s="207" t="s">
        <v>1792</v>
      </c>
      <c r="H102" s="208">
        <v>1</v>
      </c>
      <c r="I102" s="209"/>
      <c r="J102" s="210">
        <f t="shared" si="0"/>
        <v>0</v>
      </c>
      <c r="K102" s="206" t="s">
        <v>34</v>
      </c>
      <c r="L102" s="63"/>
      <c r="M102" s="211" t="s">
        <v>34</v>
      </c>
      <c r="N102" s="212" t="s">
        <v>49</v>
      </c>
      <c r="O102" s="44"/>
      <c r="P102" s="213">
        <f t="shared" si="1"/>
        <v>0</v>
      </c>
      <c r="Q102" s="213">
        <v>0</v>
      </c>
      <c r="R102" s="213">
        <f t="shared" si="2"/>
        <v>0</v>
      </c>
      <c r="S102" s="213">
        <v>0</v>
      </c>
      <c r="T102" s="214">
        <f t="shared" si="3"/>
        <v>0</v>
      </c>
      <c r="AR102" s="25" t="s">
        <v>282</v>
      </c>
      <c r="AT102" s="25" t="s">
        <v>185</v>
      </c>
      <c r="AU102" s="25" t="s">
        <v>89</v>
      </c>
      <c r="AY102" s="25" t="s">
        <v>183</v>
      </c>
      <c r="BE102" s="215">
        <f t="shared" si="4"/>
        <v>0</v>
      </c>
      <c r="BF102" s="215">
        <f t="shared" si="5"/>
        <v>0</v>
      </c>
      <c r="BG102" s="215">
        <f t="shared" si="6"/>
        <v>0</v>
      </c>
      <c r="BH102" s="215">
        <f t="shared" si="7"/>
        <v>0</v>
      </c>
      <c r="BI102" s="215">
        <f t="shared" si="8"/>
        <v>0</v>
      </c>
      <c r="BJ102" s="25" t="s">
        <v>85</v>
      </c>
      <c r="BK102" s="215">
        <f t="shared" si="9"/>
        <v>0</v>
      </c>
      <c r="BL102" s="25" t="s">
        <v>282</v>
      </c>
      <c r="BM102" s="25" t="s">
        <v>372</v>
      </c>
    </row>
    <row r="103" spans="2:65" s="1" customFormat="1" ht="16.5" customHeight="1">
      <c r="B103" s="43"/>
      <c r="C103" s="204" t="s">
        <v>10</v>
      </c>
      <c r="D103" s="204" t="s">
        <v>185</v>
      </c>
      <c r="E103" s="205" t="s">
        <v>3334</v>
      </c>
      <c r="F103" s="206" t="s">
        <v>3335</v>
      </c>
      <c r="G103" s="207" t="s">
        <v>3336</v>
      </c>
      <c r="H103" s="208">
        <v>3</v>
      </c>
      <c r="I103" s="209"/>
      <c r="J103" s="210">
        <f t="shared" si="0"/>
        <v>0</v>
      </c>
      <c r="K103" s="206" t="s">
        <v>34</v>
      </c>
      <c r="L103" s="63"/>
      <c r="M103" s="211" t="s">
        <v>34</v>
      </c>
      <c r="N103" s="212" t="s">
        <v>49</v>
      </c>
      <c r="O103" s="44"/>
      <c r="P103" s="213">
        <f t="shared" si="1"/>
        <v>0</v>
      </c>
      <c r="Q103" s="213">
        <v>0</v>
      </c>
      <c r="R103" s="213">
        <f t="shared" si="2"/>
        <v>0</v>
      </c>
      <c r="S103" s="213">
        <v>0</v>
      </c>
      <c r="T103" s="214">
        <f t="shared" si="3"/>
        <v>0</v>
      </c>
      <c r="AR103" s="25" t="s">
        <v>282</v>
      </c>
      <c r="AT103" s="25" t="s">
        <v>185</v>
      </c>
      <c r="AU103" s="25" t="s">
        <v>89</v>
      </c>
      <c r="AY103" s="25" t="s">
        <v>183</v>
      </c>
      <c r="BE103" s="215">
        <f t="shared" si="4"/>
        <v>0</v>
      </c>
      <c r="BF103" s="215">
        <f t="shared" si="5"/>
        <v>0</v>
      </c>
      <c r="BG103" s="215">
        <f t="shared" si="6"/>
        <v>0</v>
      </c>
      <c r="BH103" s="215">
        <f t="shared" si="7"/>
        <v>0</v>
      </c>
      <c r="BI103" s="215">
        <f t="shared" si="8"/>
        <v>0</v>
      </c>
      <c r="BJ103" s="25" t="s">
        <v>85</v>
      </c>
      <c r="BK103" s="215">
        <f t="shared" si="9"/>
        <v>0</v>
      </c>
      <c r="BL103" s="25" t="s">
        <v>282</v>
      </c>
      <c r="BM103" s="25" t="s">
        <v>380</v>
      </c>
    </row>
    <row r="104" spans="2:65" s="1" customFormat="1" ht="16.5" customHeight="1">
      <c r="B104" s="43"/>
      <c r="C104" s="204" t="s">
        <v>282</v>
      </c>
      <c r="D104" s="204" t="s">
        <v>185</v>
      </c>
      <c r="E104" s="205" t="s">
        <v>3337</v>
      </c>
      <c r="F104" s="206" t="s">
        <v>3338</v>
      </c>
      <c r="G104" s="207" t="s">
        <v>1792</v>
      </c>
      <c r="H104" s="208">
        <v>1</v>
      </c>
      <c r="I104" s="209"/>
      <c r="J104" s="210">
        <f t="shared" si="0"/>
        <v>0</v>
      </c>
      <c r="K104" s="206" t="s">
        <v>34</v>
      </c>
      <c r="L104" s="63"/>
      <c r="M104" s="211" t="s">
        <v>34</v>
      </c>
      <c r="N104" s="212" t="s">
        <v>49</v>
      </c>
      <c r="O104" s="44"/>
      <c r="P104" s="213">
        <f t="shared" si="1"/>
        <v>0</v>
      </c>
      <c r="Q104" s="213">
        <v>0</v>
      </c>
      <c r="R104" s="213">
        <f t="shared" si="2"/>
        <v>0</v>
      </c>
      <c r="S104" s="213">
        <v>0</v>
      </c>
      <c r="T104" s="214">
        <f t="shared" si="3"/>
        <v>0</v>
      </c>
      <c r="AR104" s="25" t="s">
        <v>282</v>
      </c>
      <c r="AT104" s="25" t="s">
        <v>185</v>
      </c>
      <c r="AU104" s="25" t="s">
        <v>89</v>
      </c>
      <c r="AY104" s="25" t="s">
        <v>183</v>
      </c>
      <c r="BE104" s="215">
        <f t="shared" si="4"/>
        <v>0</v>
      </c>
      <c r="BF104" s="215">
        <f t="shared" si="5"/>
        <v>0</v>
      </c>
      <c r="BG104" s="215">
        <f t="shared" si="6"/>
        <v>0</v>
      </c>
      <c r="BH104" s="215">
        <f t="shared" si="7"/>
        <v>0</v>
      </c>
      <c r="BI104" s="215">
        <f t="shared" si="8"/>
        <v>0</v>
      </c>
      <c r="BJ104" s="25" t="s">
        <v>85</v>
      </c>
      <c r="BK104" s="215">
        <f t="shared" si="9"/>
        <v>0</v>
      </c>
      <c r="BL104" s="25" t="s">
        <v>282</v>
      </c>
      <c r="BM104" s="25" t="s">
        <v>388</v>
      </c>
    </row>
    <row r="105" spans="2:65" s="1" customFormat="1" ht="16.5" customHeight="1">
      <c r="B105" s="43"/>
      <c r="C105" s="204" t="s">
        <v>288</v>
      </c>
      <c r="D105" s="204" t="s">
        <v>185</v>
      </c>
      <c r="E105" s="205" t="s">
        <v>3339</v>
      </c>
      <c r="F105" s="206" t="s">
        <v>3340</v>
      </c>
      <c r="G105" s="207" t="s">
        <v>1792</v>
      </c>
      <c r="H105" s="208">
        <v>1</v>
      </c>
      <c r="I105" s="209"/>
      <c r="J105" s="210">
        <f t="shared" si="0"/>
        <v>0</v>
      </c>
      <c r="K105" s="206" t="s">
        <v>34</v>
      </c>
      <c r="L105" s="63"/>
      <c r="M105" s="211" t="s">
        <v>34</v>
      </c>
      <c r="N105" s="212" t="s">
        <v>49</v>
      </c>
      <c r="O105" s="44"/>
      <c r="P105" s="213">
        <f t="shared" si="1"/>
        <v>0</v>
      </c>
      <c r="Q105" s="213">
        <v>0</v>
      </c>
      <c r="R105" s="213">
        <f t="shared" si="2"/>
        <v>0</v>
      </c>
      <c r="S105" s="213">
        <v>0</v>
      </c>
      <c r="T105" s="214">
        <f t="shared" si="3"/>
        <v>0</v>
      </c>
      <c r="AR105" s="25" t="s">
        <v>282</v>
      </c>
      <c r="AT105" s="25" t="s">
        <v>185</v>
      </c>
      <c r="AU105" s="25" t="s">
        <v>89</v>
      </c>
      <c r="AY105" s="25" t="s">
        <v>183</v>
      </c>
      <c r="BE105" s="215">
        <f t="shared" si="4"/>
        <v>0</v>
      </c>
      <c r="BF105" s="215">
        <f t="shared" si="5"/>
        <v>0</v>
      </c>
      <c r="BG105" s="215">
        <f t="shared" si="6"/>
        <v>0</v>
      </c>
      <c r="BH105" s="215">
        <f t="shared" si="7"/>
        <v>0</v>
      </c>
      <c r="BI105" s="215">
        <f t="shared" si="8"/>
        <v>0</v>
      </c>
      <c r="BJ105" s="25" t="s">
        <v>85</v>
      </c>
      <c r="BK105" s="215">
        <f t="shared" si="9"/>
        <v>0</v>
      </c>
      <c r="BL105" s="25" t="s">
        <v>282</v>
      </c>
      <c r="BM105" s="25" t="s">
        <v>398</v>
      </c>
    </row>
    <row r="106" spans="2:65" s="1" customFormat="1" ht="16.5" customHeight="1">
      <c r="B106" s="43"/>
      <c r="C106" s="204" t="s">
        <v>294</v>
      </c>
      <c r="D106" s="204" t="s">
        <v>185</v>
      </c>
      <c r="E106" s="205" t="s">
        <v>3341</v>
      </c>
      <c r="F106" s="206" t="s">
        <v>3342</v>
      </c>
      <c r="G106" s="207" t="s">
        <v>465</v>
      </c>
      <c r="H106" s="208">
        <v>260</v>
      </c>
      <c r="I106" s="209"/>
      <c r="J106" s="210">
        <f t="shared" si="0"/>
        <v>0</v>
      </c>
      <c r="K106" s="206" t="s">
        <v>34</v>
      </c>
      <c r="L106" s="63"/>
      <c r="M106" s="211" t="s">
        <v>34</v>
      </c>
      <c r="N106" s="212" t="s">
        <v>49</v>
      </c>
      <c r="O106" s="44"/>
      <c r="P106" s="213">
        <f t="shared" si="1"/>
        <v>0</v>
      </c>
      <c r="Q106" s="213">
        <v>0</v>
      </c>
      <c r="R106" s="213">
        <f t="shared" si="2"/>
        <v>0</v>
      </c>
      <c r="S106" s="213">
        <v>0</v>
      </c>
      <c r="T106" s="214">
        <f t="shared" si="3"/>
        <v>0</v>
      </c>
      <c r="AR106" s="25" t="s">
        <v>282</v>
      </c>
      <c r="AT106" s="25" t="s">
        <v>185</v>
      </c>
      <c r="AU106" s="25" t="s">
        <v>89</v>
      </c>
      <c r="AY106" s="25" t="s">
        <v>183</v>
      </c>
      <c r="BE106" s="215">
        <f t="shared" si="4"/>
        <v>0</v>
      </c>
      <c r="BF106" s="215">
        <f t="shared" si="5"/>
        <v>0</v>
      </c>
      <c r="BG106" s="215">
        <f t="shared" si="6"/>
        <v>0</v>
      </c>
      <c r="BH106" s="215">
        <f t="shared" si="7"/>
        <v>0</v>
      </c>
      <c r="BI106" s="215">
        <f t="shared" si="8"/>
        <v>0</v>
      </c>
      <c r="BJ106" s="25" t="s">
        <v>85</v>
      </c>
      <c r="BK106" s="215">
        <f t="shared" si="9"/>
        <v>0</v>
      </c>
      <c r="BL106" s="25" t="s">
        <v>282</v>
      </c>
      <c r="BM106" s="25" t="s">
        <v>407</v>
      </c>
    </row>
    <row r="107" spans="2:65" s="1" customFormat="1" ht="16.5" customHeight="1">
      <c r="B107" s="43"/>
      <c r="C107" s="204" t="s">
        <v>299</v>
      </c>
      <c r="D107" s="204" t="s">
        <v>185</v>
      </c>
      <c r="E107" s="205" t="s">
        <v>3343</v>
      </c>
      <c r="F107" s="206" t="s">
        <v>3344</v>
      </c>
      <c r="G107" s="207" t="s">
        <v>465</v>
      </c>
      <c r="H107" s="208">
        <v>84</v>
      </c>
      <c r="I107" s="209"/>
      <c r="J107" s="210">
        <f t="shared" si="0"/>
        <v>0</v>
      </c>
      <c r="K107" s="206" t="s">
        <v>34</v>
      </c>
      <c r="L107" s="63"/>
      <c r="M107" s="211" t="s">
        <v>34</v>
      </c>
      <c r="N107" s="212" t="s">
        <v>49</v>
      </c>
      <c r="O107" s="44"/>
      <c r="P107" s="213">
        <f t="shared" si="1"/>
        <v>0</v>
      </c>
      <c r="Q107" s="213">
        <v>0</v>
      </c>
      <c r="R107" s="213">
        <f t="shared" si="2"/>
        <v>0</v>
      </c>
      <c r="S107" s="213">
        <v>0</v>
      </c>
      <c r="T107" s="214">
        <f t="shared" si="3"/>
        <v>0</v>
      </c>
      <c r="AR107" s="25" t="s">
        <v>282</v>
      </c>
      <c r="AT107" s="25" t="s">
        <v>185</v>
      </c>
      <c r="AU107" s="25" t="s">
        <v>89</v>
      </c>
      <c r="AY107" s="25" t="s">
        <v>183</v>
      </c>
      <c r="BE107" s="215">
        <f t="shared" si="4"/>
        <v>0</v>
      </c>
      <c r="BF107" s="215">
        <f t="shared" si="5"/>
        <v>0</v>
      </c>
      <c r="BG107" s="215">
        <f t="shared" si="6"/>
        <v>0</v>
      </c>
      <c r="BH107" s="215">
        <f t="shared" si="7"/>
        <v>0</v>
      </c>
      <c r="BI107" s="215">
        <f t="shared" si="8"/>
        <v>0</v>
      </c>
      <c r="BJ107" s="25" t="s">
        <v>85</v>
      </c>
      <c r="BK107" s="215">
        <f t="shared" si="9"/>
        <v>0</v>
      </c>
      <c r="BL107" s="25" t="s">
        <v>282</v>
      </c>
      <c r="BM107" s="25" t="s">
        <v>417</v>
      </c>
    </row>
    <row r="108" spans="2:65" s="1" customFormat="1" ht="16.5" customHeight="1">
      <c r="B108" s="43"/>
      <c r="C108" s="204" t="s">
        <v>304</v>
      </c>
      <c r="D108" s="204" t="s">
        <v>185</v>
      </c>
      <c r="E108" s="205" t="s">
        <v>3345</v>
      </c>
      <c r="F108" s="206" t="s">
        <v>3346</v>
      </c>
      <c r="G108" s="207" t="s">
        <v>465</v>
      </c>
      <c r="H108" s="208">
        <v>24</v>
      </c>
      <c r="I108" s="209"/>
      <c r="J108" s="210">
        <f t="shared" si="0"/>
        <v>0</v>
      </c>
      <c r="K108" s="206" t="s">
        <v>34</v>
      </c>
      <c r="L108" s="63"/>
      <c r="M108" s="211" t="s">
        <v>34</v>
      </c>
      <c r="N108" s="212" t="s">
        <v>49</v>
      </c>
      <c r="O108" s="44"/>
      <c r="P108" s="213">
        <f t="shared" si="1"/>
        <v>0</v>
      </c>
      <c r="Q108" s="213">
        <v>0</v>
      </c>
      <c r="R108" s="213">
        <f t="shared" si="2"/>
        <v>0</v>
      </c>
      <c r="S108" s="213">
        <v>0</v>
      </c>
      <c r="T108" s="214">
        <f t="shared" si="3"/>
        <v>0</v>
      </c>
      <c r="AR108" s="25" t="s">
        <v>282</v>
      </c>
      <c r="AT108" s="25" t="s">
        <v>185</v>
      </c>
      <c r="AU108" s="25" t="s">
        <v>89</v>
      </c>
      <c r="AY108" s="25" t="s">
        <v>183</v>
      </c>
      <c r="BE108" s="215">
        <f t="shared" si="4"/>
        <v>0</v>
      </c>
      <c r="BF108" s="215">
        <f t="shared" si="5"/>
        <v>0</v>
      </c>
      <c r="BG108" s="215">
        <f t="shared" si="6"/>
        <v>0</v>
      </c>
      <c r="BH108" s="215">
        <f t="shared" si="7"/>
        <v>0</v>
      </c>
      <c r="BI108" s="215">
        <f t="shared" si="8"/>
        <v>0</v>
      </c>
      <c r="BJ108" s="25" t="s">
        <v>85</v>
      </c>
      <c r="BK108" s="215">
        <f t="shared" si="9"/>
        <v>0</v>
      </c>
      <c r="BL108" s="25" t="s">
        <v>282</v>
      </c>
      <c r="BM108" s="25" t="s">
        <v>428</v>
      </c>
    </row>
    <row r="109" spans="2:65" s="1" customFormat="1" ht="16.5" customHeight="1">
      <c r="B109" s="43"/>
      <c r="C109" s="204" t="s">
        <v>9</v>
      </c>
      <c r="D109" s="204" t="s">
        <v>185</v>
      </c>
      <c r="E109" s="205" t="s">
        <v>3347</v>
      </c>
      <c r="F109" s="206" t="s">
        <v>3348</v>
      </c>
      <c r="G109" s="207" t="s">
        <v>465</v>
      </c>
      <c r="H109" s="208">
        <v>84</v>
      </c>
      <c r="I109" s="209"/>
      <c r="J109" s="210">
        <f t="shared" si="0"/>
        <v>0</v>
      </c>
      <c r="K109" s="206" t="s">
        <v>34</v>
      </c>
      <c r="L109" s="63"/>
      <c r="M109" s="211" t="s">
        <v>34</v>
      </c>
      <c r="N109" s="212" t="s">
        <v>49</v>
      </c>
      <c r="O109" s="44"/>
      <c r="P109" s="213">
        <f t="shared" si="1"/>
        <v>0</v>
      </c>
      <c r="Q109" s="213">
        <v>0</v>
      </c>
      <c r="R109" s="213">
        <f t="shared" si="2"/>
        <v>0</v>
      </c>
      <c r="S109" s="213">
        <v>0</v>
      </c>
      <c r="T109" s="214">
        <f t="shared" si="3"/>
        <v>0</v>
      </c>
      <c r="AR109" s="25" t="s">
        <v>282</v>
      </c>
      <c r="AT109" s="25" t="s">
        <v>185</v>
      </c>
      <c r="AU109" s="25" t="s">
        <v>89</v>
      </c>
      <c r="AY109" s="25" t="s">
        <v>183</v>
      </c>
      <c r="BE109" s="215">
        <f t="shared" si="4"/>
        <v>0</v>
      </c>
      <c r="BF109" s="215">
        <f t="shared" si="5"/>
        <v>0</v>
      </c>
      <c r="BG109" s="215">
        <f t="shared" si="6"/>
        <v>0</v>
      </c>
      <c r="BH109" s="215">
        <f t="shared" si="7"/>
        <v>0</v>
      </c>
      <c r="BI109" s="215">
        <f t="shared" si="8"/>
        <v>0</v>
      </c>
      <c r="BJ109" s="25" t="s">
        <v>85</v>
      </c>
      <c r="BK109" s="215">
        <f t="shared" si="9"/>
        <v>0</v>
      </c>
      <c r="BL109" s="25" t="s">
        <v>282</v>
      </c>
      <c r="BM109" s="25" t="s">
        <v>442</v>
      </c>
    </row>
    <row r="110" spans="2:65" s="1" customFormat="1" ht="16.5" customHeight="1">
      <c r="B110" s="43"/>
      <c r="C110" s="204" t="s">
        <v>325</v>
      </c>
      <c r="D110" s="204" t="s">
        <v>185</v>
      </c>
      <c r="E110" s="205" t="s">
        <v>3349</v>
      </c>
      <c r="F110" s="206" t="s">
        <v>3348</v>
      </c>
      <c r="G110" s="207" t="s">
        <v>465</v>
      </c>
      <c r="H110" s="208">
        <v>6</v>
      </c>
      <c r="I110" s="209"/>
      <c r="J110" s="210">
        <f t="shared" si="0"/>
        <v>0</v>
      </c>
      <c r="K110" s="206" t="s">
        <v>34</v>
      </c>
      <c r="L110" s="63"/>
      <c r="M110" s="211" t="s">
        <v>34</v>
      </c>
      <c r="N110" s="212" t="s">
        <v>49</v>
      </c>
      <c r="O110" s="44"/>
      <c r="P110" s="213">
        <f t="shared" si="1"/>
        <v>0</v>
      </c>
      <c r="Q110" s="213">
        <v>0</v>
      </c>
      <c r="R110" s="213">
        <f t="shared" si="2"/>
        <v>0</v>
      </c>
      <c r="S110" s="213">
        <v>0</v>
      </c>
      <c r="T110" s="214">
        <f t="shared" si="3"/>
        <v>0</v>
      </c>
      <c r="AR110" s="25" t="s">
        <v>282</v>
      </c>
      <c r="AT110" s="25" t="s">
        <v>185</v>
      </c>
      <c r="AU110" s="25" t="s">
        <v>89</v>
      </c>
      <c r="AY110" s="25" t="s">
        <v>183</v>
      </c>
      <c r="BE110" s="215">
        <f t="shared" si="4"/>
        <v>0</v>
      </c>
      <c r="BF110" s="215">
        <f t="shared" si="5"/>
        <v>0</v>
      </c>
      <c r="BG110" s="215">
        <f t="shared" si="6"/>
        <v>0</v>
      </c>
      <c r="BH110" s="215">
        <f t="shared" si="7"/>
        <v>0</v>
      </c>
      <c r="BI110" s="215">
        <f t="shared" si="8"/>
        <v>0</v>
      </c>
      <c r="BJ110" s="25" t="s">
        <v>85</v>
      </c>
      <c r="BK110" s="215">
        <f t="shared" si="9"/>
        <v>0</v>
      </c>
      <c r="BL110" s="25" t="s">
        <v>282</v>
      </c>
      <c r="BM110" s="25" t="s">
        <v>452</v>
      </c>
    </row>
    <row r="111" spans="2:65" s="1" customFormat="1" ht="16.5" customHeight="1">
      <c r="B111" s="43"/>
      <c r="C111" s="204" t="s">
        <v>330</v>
      </c>
      <c r="D111" s="204" t="s">
        <v>185</v>
      </c>
      <c r="E111" s="205" t="s">
        <v>3350</v>
      </c>
      <c r="F111" s="206" t="s">
        <v>3351</v>
      </c>
      <c r="G111" s="207" t="s">
        <v>418</v>
      </c>
      <c r="H111" s="208">
        <v>452</v>
      </c>
      <c r="I111" s="209"/>
      <c r="J111" s="210">
        <f t="shared" si="0"/>
        <v>0</v>
      </c>
      <c r="K111" s="206" t="s">
        <v>34</v>
      </c>
      <c r="L111" s="63"/>
      <c r="M111" s="211" t="s">
        <v>34</v>
      </c>
      <c r="N111" s="212" t="s">
        <v>49</v>
      </c>
      <c r="O111" s="44"/>
      <c r="P111" s="213">
        <f t="shared" si="1"/>
        <v>0</v>
      </c>
      <c r="Q111" s="213">
        <v>0</v>
      </c>
      <c r="R111" s="213">
        <f t="shared" si="2"/>
        <v>0</v>
      </c>
      <c r="S111" s="213">
        <v>0</v>
      </c>
      <c r="T111" s="214">
        <f t="shared" si="3"/>
        <v>0</v>
      </c>
      <c r="AR111" s="25" t="s">
        <v>282</v>
      </c>
      <c r="AT111" s="25" t="s">
        <v>185</v>
      </c>
      <c r="AU111" s="25" t="s">
        <v>89</v>
      </c>
      <c r="AY111" s="25" t="s">
        <v>183</v>
      </c>
      <c r="BE111" s="215">
        <f t="shared" si="4"/>
        <v>0</v>
      </c>
      <c r="BF111" s="215">
        <f t="shared" si="5"/>
        <v>0</v>
      </c>
      <c r="BG111" s="215">
        <f t="shared" si="6"/>
        <v>0</v>
      </c>
      <c r="BH111" s="215">
        <f t="shared" si="7"/>
        <v>0</v>
      </c>
      <c r="BI111" s="215">
        <f t="shared" si="8"/>
        <v>0</v>
      </c>
      <c r="BJ111" s="25" t="s">
        <v>85</v>
      </c>
      <c r="BK111" s="215">
        <f t="shared" si="9"/>
        <v>0</v>
      </c>
      <c r="BL111" s="25" t="s">
        <v>282</v>
      </c>
      <c r="BM111" s="25" t="s">
        <v>462</v>
      </c>
    </row>
    <row r="112" spans="2:65" s="1" customFormat="1" ht="16.5" customHeight="1">
      <c r="B112" s="43"/>
      <c r="C112" s="204" t="s">
        <v>336</v>
      </c>
      <c r="D112" s="204" t="s">
        <v>185</v>
      </c>
      <c r="E112" s="205" t="s">
        <v>3352</v>
      </c>
      <c r="F112" s="206" t="s">
        <v>3353</v>
      </c>
      <c r="G112" s="207" t="s">
        <v>3336</v>
      </c>
      <c r="H112" s="208">
        <v>4</v>
      </c>
      <c r="I112" s="209"/>
      <c r="J112" s="210">
        <f t="shared" si="0"/>
        <v>0</v>
      </c>
      <c r="K112" s="206" t="s">
        <v>34</v>
      </c>
      <c r="L112" s="63"/>
      <c r="M112" s="211" t="s">
        <v>34</v>
      </c>
      <c r="N112" s="212" t="s">
        <v>49</v>
      </c>
      <c r="O112" s="44"/>
      <c r="P112" s="213">
        <f t="shared" si="1"/>
        <v>0</v>
      </c>
      <c r="Q112" s="213">
        <v>0</v>
      </c>
      <c r="R112" s="213">
        <f t="shared" si="2"/>
        <v>0</v>
      </c>
      <c r="S112" s="213">
        <v>0</v>
      </c>
      <c r="T112" s="214">
        <f t="shared" si="3"/>
        <v>0</v>
      </c>
      <c r="AR112" s="25" t="s">
        <v>282</v>
      </c>
      <c r="AT112" s="25" t="s">
        <v>185</v>
      </c>
      <c r="AU112" s="25" t="s">
        <v>89</v>
      </c>
      <c r="AY112" s="25" t="s">
        <v>183</v>
      </c>
      <c r="BE112" s="215">
        <f t="shared" si="4"/>
        <v>0</v>
      </c>
      <c r="BF112" s="215">
        <f t="shared" si="5"/>
        <v>0</v>
      </c>
      <c r="BG112" s="215">
        <f t="shared" si="6"/>
        <v>0</v>
      </c>
      <c r="BH112" s="215">
        <f t="shared" si="7"/>
        <v>0</v>
      </c>
      <c r="BI112" s="215">
        <f t="shared" si="8"/>
        <v>0</v>
      </c>
      <c r="BJ112" s="25" t="s">
        <v>85</v>
      </c>
      <c r="BK112" s="215">
        <f t="shared" si="9"/>
        <v>0</v>
      </c>
      <c r="BL112" s="25" t="s">
        <v>282</v>
      </c>
      <c r="BM112" s="25" t="s">
        <v>473</v>
      </c>
    </row>
    <row r="113" spans="2:65" s="1" customFormat="1" ht="16.5" customHeight="1">
      <c r="B113" s="43"/>
      <c r="C113" s="204" t="s">
        <v>341</v>
      </c>
      <c r="D113" s="204" t="s">
        <v>185</v>
      </c>
      <c r="E113" s="205" t="s">
        <v>3354</v>
      </c>
      <c r="F113" s="206" t="s">
        <v>3355</v>
      </c>
      <c r="G113" s="207" t="s">
        <v>3336</v>
      </c>
      <c r="H113" s="208">
        <v>6</v>
      </c>
      <c r="I113" s="209"/>
      <c r="J113" s="210">
        <f t="shared" si="0"/>
        <v>0</v>
      </c>
      <c r="K113" s="206" t="s">
        <v>34</v>
      </c>
      <c r="L113" s="63"/>
      <c r="M113" s="211" t="s">
        <v>34</v>
      </c>
      <c r="N113" s="212" t="s">
        <v>49</v>
      </c>
      <c r="O113" s="44"/>
      <c r="P113" s="213">
        <f t="shared" si="1"/>
        <v>0</v>
      </c>
      <c r="Q113" s="213">
        <v>0</v>
      </c>
      <c r="R113" s="213">
        <f t="shared" si="2"/>
        <v>0</v>
      </c>
      <c r="S113" s="213">
        <v>0</v>
      </c>
      <c r="T113" s="214">
        <f t="shared" si="3"/>
        <v>0</v>
      </c>
      <c r="AR113" s="25" t="s">
        <v>282</v>
      </c>
      <c r="AT113" s="25" t="s">
        <v>185</v>
      </c>
      <c r="AU113" s="25" t="s">
        <v>89</v>
      </c>
      <c r="AY113" s="25" t="s">
        <v>183</v>
      </c>
      <c r="BE113" s="215">
        <f t="shared" si="4"/>
        <v>0</v>
      </c>
      <c r="BF113" s="215">
        <f t="shared" si="5"/>
        <v>0</v>
      </c>
      <c r="BG113" s="215">
        <f t="shared" si="6"/>
        <v>0</v>
      </c>
      <c r="BH113" s="215">
        <f t="shared" si="7"/>
        <v>0</v>
      </c>
      <c r="BI113" s="215">
        <f t="shared" si="8"/>
        <v>0</v>
      </c>
      <c r="BJ113" s="25" t="s">
        <v>85</v>
      </c>
      <c r="BK113" s="215">
        <f t="shared" si="9"/>
        <v>0</v>
      </c>
      <c r="BL113" s="25" t="s">
        <v>282</v>
      </c>
      <c r="BM113" s="25" t="s">
        <v>485</v>
      </c>
    </row>
    <row r="114" spans="2:65" s="1" customFormat="1" ht="16.5" customHeight="1">
      <c r="B114" s="43"/>
      <c r="C114" s="204" t="s">
        <v>349</v>
      </c>
      <c r="D114" s="204" t="s">
        <v>185</v>
      </c>
      <c r="E114" s="205" t="s">
        <v>3356</v>
      </c>
      <c r="F114" s="206" t="s">
        <v>3357</v>
      </c>
      <c r="G114" s="207" t="s">
        <v>3336</v>
      </c>
      <c r="H114" s="208">
        <v>1</v>
      </c>
      <c r="I114" s="209"/>
      <c r="J114" s="210">
        <f t="shared" si="0"/>
        <v>0</v>
      </c>
      <c r="K114" s="206" t="s">
        <v>34</v>
      </c>
      <c r="L114" s="63"/>
      <c r="M114" s="211" t="s">
        <v>34</v>
      </c>
      <c r="N114" s="212" t="s">
        <v>49</v>
      </c>
      <c r="O114" s="44"/>
      <c r="P114" s="213">
        <f t="shared" si="1"/>
        <v>0</v>
      </c>
      <c r="Q114" s="213">
        <v>0</v>
      </c>
      <c r="R114" s="213">
        <f t="shared" si="2"/>
        <v>0</v>
      </c>
      <c r="S114" s="213">
        <v>0</v>
      </c>
      <c r="T114" s="214">
        <f t="shared" si="3"/>
        <v>0</v>
      </c>
      <c r="AR114" s="25" t="s">
        <v>282</v>
      </c>
      <c r="AT114" s="25" t="s">
        <v>185</v>
      </c>
      <c r="AU114" s="25" t="s">
        <v>89</v>
      </c>
      <c r="AY114" s="25" t="s">
        <v>183</v>
      </c>
      <c r="BE114" s="215">
        <f t="shared" si="4"/>
        <v>0</v>
      </c>
      <c r="BF114" s="215">
        <f t="shared" si="5"/>
        <v>0</v>
      </c>
      <c r="BG114" s="215">
        <f t="shared" si="6"/>
        <v>0</v>
      </c>
      <c r="BH114" s="215">
        <f t="shared" si="7"/>
        <v>0</v>
      </c>
      <c r="BI114" s="215">
        <f t="shared" si="8"/>
        <v>0</v>
      </c>
      <c r="BJ114" s="25" t="s">
        <v>85</v>
      </c>
      <c r="BK114" s="215">
        <f t="shared" si="9"/>
        <v>0</v>
      </c>
      <c r="BL114" s="25" t="s">
        <v>282</v>
      </c>
      <c r="BM114" s="25" t="s">
        <v>504</v>
      </c>
    </row>
    <row r="115" spans="2:65" s="1" customFormat="1" ht="16.5" customHeight="1">
      <c r="B115" s="43"/>
      <c r="C115" s="204" t="s">
        <v>359</v>
      </c>
      <c r="D115" s="204" t="s">
        <v>185</v>
      </c>
      <c r="E115" s="205" t="s">
        <v>3358</v>
      </c>
      <c r="F115" s="206" t="s">
        <v>3359</v>
      </c>
      <c r="G115" s="207" t="s">
        <v>3336</v>
      </c>
      <c r="H115" s="208">
        <v>38</v>
      </c>
      <c r="I115" s="209"/>
      <c r="J115" s="210">
        <f t="shared" si="0"/>
        <v>0</v>
      </c>
      <c r="K115" s="206" t="s">
        <v>34</v>
      </c>
      <c r="L115" s="63"/>
      <c r="M115" s="211" t="s">
        <v>34</v>
      </c>
      <c r="N115" s="212" t="s">
        <v>49</v>
      </c>
      <c r="O115" s="44"/>
      <c r="P115" s="213">
        <f t="shared" si="1"/>
        <v>0</v>
      </c>
      <c r="Q115" s="213">
        <v>0</v>
      </c>
      <c r="R115" s="213">
        <f t="shared" si="2"/>
        <v>0</v>
      </c>
      <c r="S115" s="213">
        <v>0</v>
      </c>
      <c r="T115" s="214">
        <f t="shared" si="3"/>
        <v>0</v>
      </c>
      <c r="AR115" s="25" t="s">
        <v>282</v>
      </c>
      <c r="AT115" s="25" t="s">
        <v>185</v>
      </c>
      <c r="AU115" s="25" t="s">
        <v>89</v>
      </c>
      <c r="AY115" s="25" t="s">
        <v>183</v>
      </c>
      <c r="BE115" s="215">
        <f t="shared" si="4"/>
        <v>0</v>
      </c>
      <c r="BF115" s="215">
        <f t="shared" si="5"/>
        <v>0</v>
      </c>
      <c r="BG115" s="215">
        <f t="shared" si="6"/>
        <v>0</v>
      </c>
      <c r="BH115" s="215">
        <f t="shared" si="7"/>
        <v>0</v>
      </c>
      <c r="BI115" s="215">
        <f t="shared" si="8"/>
        <v>0</v>
      </c>
      <c r="BJ115" s="25" t="s">
        <v>85</v>
      </c>
      <c r="BK115" s="215">
        <f t="shared" si="9"/>
        <v>0</v>
      </c>
      <c r="BL115" s="25" t="s">
        <v>282</v>
      </c>
      <c r="BM115" s="25" t="s">
        <v>516</v>
      </c>
    </row>
    <row r="116" spans="2:65" s="1" customFormat="1" ht="25.5" customHeight="1">
      <c r="B116" s="43"/>
      <c r="C116" s="204" t="s">
        <v>372</v>
      </c>
      <c r="D116" s="204" t="s">
        <v>185</v>
      </c>
      <c r="E116" s="205" t="s">
        <v>3360</v>
      </c>
      <c r="F116" s="206" t="s">
        <v>3361</v>
      </c>
      <c r="G116" s="207" t="s">
        <v>1792</v>
      </c>
      <c r="H116" s="208">
        <v>1</v>
      </c>
      <c r="I116" s="209"/>
      <c r="J116" s="210">
        <f t="shared" si="0"/>
        <v>0</v>
      </c>
      <c r="K116" s="206" t="s">
        <v>34</v>
      </c>
      <c r="L116" s="63"/>
      <c r="M116" s="211" t="s">
        <v>34</v>
      </c>
      <c r="N116" s="212" t="s">
        <v>49</v>
      </c>
      <c r="O116" s="44"/>
      <c r="P116" s="213">
        <f t="shared" si="1"/>
        <v>0</v>
      </c>
      <c r="Q116" s="213">
        <v>0</v>
      </c>
      <c r="R116" s="213">
        <f t="shared" si="2"/>
        <v>0</v>
      </c>
      <c r="S116" s="213">
        <v>0</v>
      </c>
      <c r="T116" s="214">
        <f t="shared" si="3"/>
        <v>0</v>
      </c>
      <c r="AR116" s="25" t="s">
        <v>282</v>
      </c>
      <c r="AT116" s="25" t="s">
        <v>185</v>
      </c>
      <c r="AU116" s="25" t="s">
        <v>89</v>
      </c>
      <c r="AY116" s="25" t="s">
        <v>183</v>
      </c>
      <c r="BE116" s="215">
        <f t="shared" si="4"/>
        <v>0</v>
      </c>
      <c r="BF116" s="215">
        <f t="shared" si="5"/>
        <v>0</v>
      </c>
      <c r="BG116" s="215">
        <f t="shared" si="6"/>
        <v>0</v>
      </c>
      <c r="BH116" s="215">
        <f t="shared" si="7"/>
        <v>0</v>
      </c>
      <c r="BI116" s="215">
        <f t="shared" si="8"/>
        <v>0</v>
      </c>
      <c r="BJ116" s="25" t="s">
        <v>85</v>
      </c>
      <c r="BK116" s="215">
        <f t="shared" si="9"/>
        <v>0</v>
      </c>
      <c r="BL116" s="25" t="s">
        <v>282</v>
      </c>
      <c r="BM116" s="25" t="s">
        <v>537</v>
      </c>
    </row>
    <row r="117" spans="2:65" s="1" customFormat="1" ht="16.5" customHeight="1">
      <c r="B117" s="43"/>
      <c r="C117" s="204" t="s">
        <v>376</v>
      </c>
      <c r="D117" s="204" t="s">
        <v>185</v>
      </c>
      <c r="E117" s="205" t="s">
        <v>3362</v>
      </c>
      <c r="F117" s="206" t="s">
        <v>3363</v>
      </c>
      <c r="G117" s="207" t="s">
        <v>1792</v>
      </c>
      <c r="H117" s="208">
        <v>38</v>
      </c>
      <c r="I117" s="209"/>
      <c r="J117" s="210">
        <f t="shared" si="0"/>
        <v>0</v>
      </c>
      <c r="K117" s="206" t="s">
        <v>34</v>
      </c>
      <c r="L117" s="63"/>
      <c r="M117" s="211" t="s">
        <v>34</v>
      </c>
      <c r="N117" s="212" t="s">
        <v>49</v>
      </c>
      <c r="O117" s="44"/>
      <c r="P117" s="213">
        <f t="shared" si="1"/>
        <v>0</v>
      </c>
      <c r="Q117" s="213">
        <v>0</v>
      </c>
      <c r="R117" s="213">
        <f t="shared" si="2"/>
        <v>0</v>
      </c>
      <c r="S117" s="213">
        <v>0</v>
      </c>
      <c r="T117" s="214">
        <f t="shared" si="3"/>
        <v>0</v>
      </c>
      <c r="AR117" s="25" t="s">
        <v>282</v>
      </c>
      <c r="AT117" s="25" t="s">
        <v>185</v>
      </c>
      <c r="AU117" s="25" t="s">
        <v>89</v>
      </c>
      <c r="AY117" s="25" t="s">
        <v>183</v>
      </c>
      <c r="BE117" s="215">
        <f t="shared" si="4"/>
        <v>0</v>
      </c>
      <c r="BF117" s="215">
        <f t="shared" si="5"/>
        <v>0</v>
      </c>
      <c r="BG117" s="215">
        <f t="shared" si="6"/>
        <v>0</v>
      </c>
      <c r="BH117" s="215">
        <f t="shared" si="7"/>
        <v>0</v>
      </c>
      <c r="BI117" s="215">
        <f t="shared" si="8"/>
        <v>0</v>
      </c>
      <c r="BJ117" s="25" t="s">
        <v>85</v>
      </c>
      <c r="BK117" s="215">
        <f t="shared" si="9"/>
        <v>0</v>
      </c>
      <c r="BL117" s="25" t="s">
        <v>282</v>
      </c>
      <c r="BM117" s="25" t="s">
        <v>546</v>
      </c>
    </row>
    <row r="118" spans="2:65" s="1" customFormat="1" ht="16.5" customHeight="1">
      <c r="B118" s="43"/>
      <c r="C118" s="204" t="s">
        <v>380</v>
      </c>
      <c r="D118" s="204" t="s">
        <v>185</v>
      </c>
      <c r="E118" s="205" t="s">
        <v>3364</v>
      </c>
      <c r="F118" s="206" t="s">
        <v>3365</v>
      </c>
      <c r="G118" s="207" t="s">
        <v>1792</v>
      </c>
      <c r="H118" s="208">
        <v>1</v>
      </c>
      <c r="I118" s="209"/>
      <c r="J118" s="210">
        <f t="shared" si="0"/>
        <v>0</v>
      </c>
      <c r="K118" s="206" t="s">
        <v>34</v>
      </c>
      <c r="L118" s="63"/>
      <c r="M118" s="211" t="s">
        <v>34</v>
      </c>
      <c r="N118" s="212" t="s">
        <v>49</v>
      </c>
      <c r="O118" s="44"/>
      <c r="P118" s="213">
        <f t="shared" si="1"/>
        <v>0</v>
      </c>
      <c r="Q118" s="213">
        <v>0</v>
      </c>
      <c r="R118" s="213">
        <f t="shared" si="2"/>
        <v>0</v>
      </c>
      <c r="S118" s="213">
        <v>0</v>
      </c>
      <c r="T118" s="214">
        <f t="shared" si="3"/>
        <v>0</v>
      </c>
      <c r="AR118" s="25" t="s">
        <v>282</v>
      </c>
      <c r="AT118" s="25" t="s">
        <v>185</v>
      </c>
      <c r="AU118" s="25" t="s">
        <v>89</v>
      </c>
      <c r="AY118" s="25" t="s">
        <v>183</v>
      </c>
      <c r="BE118" s="215">
        <f t="shared" si="4"/>
        <v>0</v>
      </c>
      <c r="BF118" s="215">
        <f t="shared" si="5"/>
        <v>0</v>
      </c>
      <c r="BG118" s="215">
        <f t="shared" si="6"/>
        <v>0</v>
      </c>
      <c r="BH118" s="215">
        <f t="shared" si="7"/>
        <v>0</v>
      </c>
      <c r="BI118" s="215">
        <f t="shared" si="8"/>
        <v>0</v>
      </c>
      <c r="BJ118" s="25" t="s">
        <v>85</v>
      </c>
      <c r="BK118" s="215">
        <f t="shared" si="9"/>
        <v>0</v>
      </c>
      <c r="BL118" s="25" t="s">
        <v>282</v>
      </c>
      <c r="BM118" s="25" t="s">
        <v>558</v>
      </c>
    </row>
    <row r="119" spans="2:65" s="1" customFormat="1" ht="16.5" customHeight="1">
      <c r="B119" s="43"/>
      <c r="C119" s="204" t="s">
        <v>384</v>
      </c>
      <c r="D119" s="204" t="s">
        <v>185</v>
      </c>
      <c r="E119" s="205" t="s">
        <v>3366</v>
      </c>
      <c r="F119" s="206" t="s">
        <v>3367</v>
      </c>
      <c r="G119" s="207" t="s">
        <v>3336</v>
      </c>
      <c r="H119" s="208">
        <v>1</v>
      </c>
      <c r="I119" s="209"/>
      <c r="J119" s="210">
        <f t="shared" si="0"/>
        <v>0</v>
      </c>
      <c r="K119" s="206" t="s">
        <v>34</v>
      </c>
      <c r="L119" s="63"/>
      <c r="M119" s="211" t="s">
        <v>34</v>
      </c>
      <c r="N119" s="212" t="s">
        <v>49</v>
      </c>
      <c r="O119" s="44"/>
      <c r="P119" s="213">
        <f t="shared" si="1"/>
        <v>0</v>
      </c>
      <c r="Q119" s="213">
        <v>0</v>
      </c>
      <c r="R119" s="213">
        <f t="shared" si="2"/>
        <v>0</v>
      </c>
      <c r="S119" s="213">
        <v>0</v>
      </c>
      <c r="T119" s="214">
        <f t="shared" si="3"/>
        <v>0</v>
      </c>
      <c r="AR119" s="25" t="s">
        <v>282</v>
      </c>
      <c r="AT119" s="25" t="s">
        <v>185</v>
      </c>
      <c r="AU119" s="25" t="s">
        <v>89</v>
      </c>
      <c r="AY119" s="25" t="s">
        <v>183</v>
      </c>
      <c r="BE119" s="215">
        <f t="shared" si="4"/>
        <v>0</v>
      </c>
      <c r="BF119" s="215">
        <f t="shared" si="5"/>
        <v>0</v>
      </c>
      <c r="BG119" s="215">
        <f t="shared" si="6"/>
        <v>0</v>
      </c>
      <c r="BH119" s="215">
        <f t="shared" si="7"/>
        <v>0</v>
      </c>
      <c r="BI119" s="215">
        <f t="shared" si="8"/>
        <v>0</v>
      </c>
      <c r="BJ119" s="25" t="s">
        <v>85</v>
      </c>
      <c r="BK119" s="215">
        <f t="shared" si="9"/>
        <v>0</v>
      </c>
      <c r="BL119" s="25" t="s">
        <v>282</v>
      </c>
      <c r="BM119" s="25" t="s">
        <v>570</v>
      </c>
    </row>
    <row r="120" spans="2:65" s="1" customFormat="1" ht="16.5" customHeight="1">
      <c r="B120" s="43"/>
      <c r="C120" s="204" t="s">
        <v>388</v>
      </c>
      <c r="D120" s="204" t="s">
        <v>185</v>
      </c>
      <c r="E120" s="205" t="s">
        <v>3368</v>
      </c>
      <c r="F120" s="206" t="s">
        <v>3369</v>
      </c>
      <c r="G120" s="207" t="s">
        <v>3336</v>
      </c>
      <c r="H120" s="208">
        <v>2</v>
      </c>
      <c r="I120" s="209"/>
      <c r="J120" s="210">
        <f t="shared" si="0"/>
        <v>0</v>
      </c>
      <c r="K120" s="206" t="s">
        <v>34</v>
      </c>
      <c r="L120" s="63"/>
      <c r="M120" s="211" t="s">
        <v>34</v>
      </c>
      <c r="N120" s="212" t="s">
        <v>49</v>
      </c>
      <c r="O120" s="44"/>
      <c r="P120" s="213">
        <f t="shared" si="1"/>
        <v>0</v>
      </c>
      <c r="Q120" s="213">
        <v>0</v>
      </c>
      <c r="R120" s="213">
        <f t="shared" si="2"/>
        <v>0</v>
      </c>
      <c r="S120" s="213">
        <v>0</v>
      </c>
      <c r="T120" s="214">
        <f t="shared" si="3"/>
        <v>0</v>
      </c>
      <c r="AR120" s="25" t="s">
        <v>282</v>
      </c>
      <c r="AT120" s="25" t="s">
        <v>185</v>
      </c>
      <c r="AU120" s="25" t="s">
        <v>89</v>
      </c>
      <c r="AY120" s="25" t="s">
        <v>183</v>
      </c>
      <c r="BE120" s="215">
        <f t="shared" si="4"/>
        <v>0</v>
      </c>
      <c r="BF120" s="215">
        <f t="shared" si="5"/>
        <v>0</v>
      </c>
      <c r="BG120" s="215">
        <f t="shared" si="6"/>
        <v>0</v>
      </c>
      <c r="BH120" s="215">
        <f t="shared" si="7"/>
        <v>0</v>
      </c>
      <c r="BI120" s="215">
        <f t="shared" si="8"/>
        <v>0</v>
      </c>
      <c r="BJ120" s="25" t="s">
        <v>85</v>
      </c>
      <c r="BK120" s="215">
        <f t="shared" si="9"/>
        <v>0</v>
      </c>
      <c r="BL120" s="25" t="s">
        <v>282</v>
      </c>
      <c r="BM120" s="25" t="s">
        <v>592</v>
      </c>
    </row>
    <row r="121" spans="2:65" s="1" customFormat="1" ht="16.5" customHeight="1">
      <c r="B121" s="43"/>
      <c r="C121" s="204" t="s">
        <v>393</v>
      </c>
      <c r="D121" s="204" t="s">
        <v>185</v>
      </c>
      <c r="E121" s="205" t="s">
        <v>3370</v>
      </c>
      <c r="F121" s="206" t="s">
        <v>3371</v>
      </c>
      <c r="G121" s="207" t="s">
        <v>3336</v>
      </c>
      <c r="H121" s="208">
        <v>6</v>
      </c>
      <c r="I121" s="209"/>
      <c r="J121" s="210">
        <f aca="true" t="shared" si="10" ref="J121:J138">ROUND(I121*H121,2)</f>
        <v>0</v>
      </c>
      <c r="K121" s="206" t="s">
        <v>34</v>
      </c>
      <c r="L121" s="63"/>
      <c r="M121" s="211" t="s">
        <v>34</v>
      </c>
      <c r="N121" s="212" t="s">
        <v>49</v>
      </c>
      <c r="O121" s="44"/>
      <c r="P121" s="213">
        <f aca="true" t="shared" si="11" ref="P121:P138">O121*H121</f>
        <v>0</v>
      </c>
      <c r="Q121" s="213">
        <v>0</v>
      </c>
      <c r="R121" s="213">
        <f aca="true" t="shared" si="12" ref="R121:R138">Q121*H121</f>
        <v>0</v>
      </c>
      <c r="S121" s="213">
        <v>0</v>
      </c>
      <c r="T121" s="214">
        <f aca="true" t="shared" si="13" ref="T121:T138">S121*H121</f>
        <v>0</v>
      </c>
      <c r="AR121" s="25" t="s">
        <v>282</v>
      </c>
      <c r="AT121" s="25" t="s">
        <v>185</v>
      </c>
      <c r="AU121" s="25" t="s">
        <v>89</v>
      </c>
      <c r="AY121" s="25" t="s">
        <v>183</v>
      </c>
      <c r="BE121" s="215">
        <f aca="true" t="shared" si="14" ref="BE121:BE138">IF(N121="základní",J121,0)</f>
        <v>0</v>
      </c>
      <c r="BF121" s="215">
        <f aca="true" t="shared" si="15" ref="BF121:BF138">IF(N121="snížená",J121,0)</f>
        <v>0</v>
      </c>
      <c r="BG121" s="215">
        <f aca="true" t="shared" si="16" ref="BG121:BG138">IF(N121="zákl. přenesená",J121,0)</f>
        <v>0</v>
      </c>
      <c r="BH121" s="215">
        <f aca="true" t="shared" si="17" ref="BH121:BH138">IF(N121="sníž. přenesená",J121,0)</f>
        <v>0</v>
      </c>
      <c r="BI121" s="215">
        <f aca="true" t="shared" si="18" ref="BI121:BI138">IF(N121="nulová",J121,0)</f>
        <v>0</v>
      </c>
      <c r="BJ121" s="25" t="s">
        <v>85</v>
      </c>
      <c r="BK121" s="215">
        <f aca="true" t="shared" si="19" ref="BK121:BK138">ROUND(I121*H121,2)</f>
        <v>0</v>
      </c>
      <c r="BL121" s="25" t="s">
        <v>282</v>
      </c>
      <c r="BM121" s="25" t="s">
        <v>611</v>
      </c>
    </row>
    <row r="122" spans="2:65" s="1" customFormat="1" ht="16.5" customHeight="1">
      <c r="B122" s="43"/>
      <c r="C122" s="204" t="s">
        <v>398</v>
      </c>
      <c r="D122" s="204" t="s">
        <v>185</v>
      </c>
      <c r="E122" s="205" t="s">
        <v>3372</v>
      </c>
      <c r="F122" s="206" t="s">
        <v>3373</v>
      </c>
      <c r="G122" s="207" t="s">
        <v>3336</v>
      </c>
      <c r="H122" s="208">
        <v>2</v>
      </c>
      <c r="I122" s="209"/>
      <c r="J122" s="210">
        <f t="shared" si="10"/>
        <v>0</v>
      </c>
      <c r="K122" s="206" t="s">
        <v>34</v>
      </c>
      <c r="L122" s="63"/>
      <c r="M122" s="211" t="s">
        <v>34</v>
      </c>
      <c r="N122" s="212" t="s">
        <v>49</v>
      </c>
      <c r="O122" s="44"/>
      <c r="P122" s="213">
        <f t="shared" si="11"/>
        <v>0</v>
      </c>
      <c r="Q122" s="213">
        <v>0</v>
      </c>
      <c r="R122" s="213">
        <f t="shared" si="12"/>
        <v>0</v>
      </c>
      <c r="S122" s="213">
        <v>0</v>
      </c>
      <c r="T122" s="214">
        <f t="shared" si="13"/>
        <v>0</v>
      </c>
      <c r="AR122" s="25" t="s">
        <v>282</v>
      </c>
      <c r="AT122" s="25" t="s">
        <v>185</v>
      </c>
      <c r="AU122" s="25" t="s">
        <v>89</v>
      </c>
      <c r="AY122" s="25" t="s">
        <v>183</v>
      </c>
      <c r="BE122" s="215">
        <f t="shared" si="14"/>
        <v>0</v>
      </c>
      <c r="BF122" s="215">
        <f t="shared" si="15"/>
        <v>0</v>
      </c>
      <c r="BG122" s="215">
        <f t="shared" si="16"/>
        <v>0</v>
      </c>
      <c r="BH122" s="215">
        <f t="shared" si="17"/>
        <v>0</v>
      </c>
      <c r="BI122" s="215">
        <f t="shared" si="18"/>
        <v>0</v>
      </c>
      <c r="BJ122" s="25" t="s">
        <v>85</v>
      </c>
      <c r="BK122" s="215">
        <f t="shared" si="19"/>
        <v>0</v>
      </c>
      <c r="BL122" s="25" t="s">
        <v>282</v>
      </c>
      <c r="BM122" s="25" t="s">
        <v>623</v>
      </c>
    </row>
    <row r="123" spans="2:65" s="1" customFormat="1" ht="16.5" customHeight="1">
      <c r="B123" s="43"/>
      <c r="C123" s="204" t="s">
        <v>403</v>
      </c>
      <c r="D123" s="204" t="s">
        <v>185</v>
      </c>
      <c r="E123" s="205" t="s">
        <v>3374</v>
      </c>
      <c r="F123" s="206" t="s">
        <v>3375</v>
      </c>
      <c r="G123" s="207" t="s">
        <v>3336</v>
      </c>
      <c r="H123" s="208">
        <v>5</v>
      </c>
      <c r="I123" s="209"/>
      <c r="J123" s="210">
        <f t="shared" si="10"/>
        <v>0</v>
      </c>
      <c r="K123" s="206" t="s">
        <v>34</v>
      </c>
      <c r="L123" s="63"/>
      <c r="M123" s="211" t="s">
        <v>34</v>
      </c>
      <c r="N123" s="212" t="s">
        <v>49</v>
      </c>
      <c r="O123" s="44"/>
      <c r="P123" s="213">
        <f t="shared" si="11"/>
        <v>0</v>
      </c>
      <c r="Q123" s="213">
        <v>0</v>
      </c>
      <c r="R123" s="213">
        <f t="shared" si="12"/>
        <v>0</v>
      </c>
      <c r="S123" s="213">
        <v>0</v>
      </c>
      <c r="T123" s="214">
        <f t="shared" si="13"/>
        <v>0</v>
      </c>
      <c r="AR123" s="25" t="s">
        <v>282</v>
      </c>
      <c r="AT123" s="25" t="s">
        <v>185</v>
      </c>
      <c r="AU123" s="25" t="s">
        <v>89</v>
      </c>
      <c r="AY123" s="25" t="s">
        <v>183</v>
      </c>
      <c r="BE123" s="215">
        <f t="shared" si="14"/>
        <v>0</v>
      </c>
      <c r="BF123" s="215">
        <f t="shared" si="15"/>
        <v>0</v>
      </c>
      <c r="BG123" s="215">
        <f t="shared" si="16"/>
        <v>0</v>
      </c>
      <c r="BH123" s="215">
        <f t="shared" si="17"/>
        <v>0</v>
      </c>
      <c r="BI123" s="215">
        <f t="shared" si="18"/>
        <v>0</v>
      </c>
      <c r="BJ123" s="25" t="s">
        <v>85</v>
      </c>
      <c r="BK123" s="215">
        <f t="shared" si="19"/>
        <v>0</v>
      </c>
      <c r="BL123" s="25" t="s">
        <v>282</v>
      </c>
      <c r="BM123" s="25" t="s">
        <v>634</v>
      </c>
    </row>
    <row r="124" spans="2:65" s="1" customFormat="1" ht="16.5" customHeight="1">
      <c r="B124" s="43"/>
      <c r="C124" s="204" t="s">
        <v>407</v>
      </c>
      <c r="D124" s="204" t="s">
        <v>185</v>
      </c>
      <c r="E124" s="205" t="s">
        <v>3376</v>
      </c>
      <c r="F124" s="206" t="s">
        <v>3377</v>
      </c>
      <c r="G124" s="207" t="s">
        <v>3336</v>
      </c>
      <c r="H124" s="208">
        <v>2</v>
      </c>
      <c r="I124" s="209"/>
      <c r="J124" s="210">
        <f t="shared" si="10"/>
        <v>0</v>
      </c>
      <c r="K124" s="206" t="s">
        <v>34</v>
      </c>
      <c r="L124" s="63"/>
      <c r="M124" s="211" t="s">
        <v>34</v>
      </c>
      <c r="N124" s="212" t="s">
        <v>49</v>
      </c>
      <c r="O124" s="44"/>
      <c r="P124" s="213">
        <f t="shared" si="11"/>
        <v>0</v>
      </c>
      <c r="Q124" s="213">
        <v>0</v>
      </c>
      <c r="R124" s="213">
        <f t="shared" si="12"/>
        <v>0</v>
      </c>
      <c r="S124" s="213">
        <v>0</v>
      </c>
      <c r="T124" s="214">
        <f t="shared" si="13"/>
        <v>0</v>
      </c>
      <c r="AR124" s="25" t="s">
        <v>282</v>
      </c>
      <c r="AT124" s="25" t="s">
        <v>185</v>
      </c>
      <c r="AU124" s="25" t="s">
        <v>89</v>
      </c>
      <c r="AY124" s="25" t="s">
        <v>183</v>
      </c>
      <c r="BE124" s="215">
        <f t="shared" si="14"/>
        <v>0</v>
      </c>
      <c r="BF124" s="215">
        <f t="shared" si="15"/>
        <v>0</v>
      </c>
      <c r="BG124" s="215">
        <f t="shared" si="16"/>
        <v>0</v>
      </c>
      <c r="BH124" s="215">
        <f t="shared" si="17"/>
        <v>0</v>
      </c>
      <c r="BI124" s="215">
        <f t="shared" si="18"/>
        <v>0</v>
      </c>
      <c r="BJ124" s="25" t="s">
        <v>85</v>
      </c>
      <c r="BK124" s="215">
        <f t="shared" si="19"/>
        <v>0</v>
      </c>
      <c r="BL124" s="25" t="s">
        <v>282</v>
      </c>
      <c r="BM124" s="25" t="s">
        <v>644</v>
      </c>
    </row>
    <row r="125" spans="2:65" s="1" customFormat="1" ht="16.5" customHeight="1">
      <c r="B125" s="43"/>
      <c r="C125" s="204" t="s">
        <v>411</v>
      </c>
      <c r="D125" s="204" t="s">
        <v>185</v>
      </c>
      <c r="E125" s="205" t="s">
        <v>3378</v>
      </c>
      <c r="F125" s="206" t="s">
        <v>3379</v>
      </c>
      <c r="G125" s="207" t="s">
        <v>3336</v>
      </c>
      <c r="H125" s="208">
        <v>2</v>
      </c>
      <c r="I125" s="209"/>
      <c r="J125" s="210">
        <f t="shared" si="10"/>
        <v>0</v>
      </c>
      <c r="K125" s="206" t="s">
        <v>34</v>
      </c>
      <c r="L125" s="63"/>
      <c r="M125" s="211" t="s">
        <v>34</v>
      </c>
      <c r="N125" s="212" t="s">
        <v>49</v>
      </c>
      <c r="O125" s="44"/>
      <c r="P125" s="213">
        <f t="shared" si="11"/>
        <v>0</v>
      </c>
      <c r="Q125" s="213">
        <v>0</v>
      </c>
      <c r="R125" s="213">
        <f t="shared" si="12"/>
        <v>0</v>
      </c>
      <c r="S125" s="213">
        <v>0</v>
      </c>
      <c r="T125" s="214">
        <f t="shared" si="13"/>
        <v>0</v>
      </c>
      <c r="AR125" s="25" t="s">
        <v>282</v>
      </c>
      <c r="AT125" s="25" t="s">
        <v>185</v>
      </c>
      <c r="AU125" s="25" t="s">
        <v>89</v>
      </c>
      <c r="AY125" s="25" t="s">
        <v>183</v>
      </c>
      <c r="BE125" s="215">
        <f t="shared" si="14"/>
        <v>0</v>
      </c>
      <c r="BF125" s="215">
        <f t="shared" si="15"/>
        <v>0</v>
      </c>
      <c r="BG125" s="215">
        <f t="shared" si="16"/>
        <v>0</v>
      </c>
      <c r="BH125" s="215">
        <f t="shared" si="17"/>
        <v>0</v>
      </c>
      <c r="BI125" s="215">
        <f t="shared" si="18"/>
        <v>0</v>
      </c>
      <c r="BJ125" s="25" t="s">
        <v>85</v>
      </c>
      <c r="BK125" s="215">
        <f t="shared" si="19"/>
        <v>0</v>
      </c>
      <c r="BL125" s="25" t="s">
        <v>282</v>
      </c>
      <c r="BM125" s="25" t="s">
        <v>654</v>
      </c>
    </row>
    <row r="126" spans="2:65" s="1" customFormat="1" ht="16.5" customHeight="1">
      <c r="B126" s="43"/>
      <c r="C126" s="204" t="s">
        <v>417</v>
      </c>
      <c r="D126" s="204" t="s">
        <v>185</v>
      </c>
      <c r="E126" s="205" t="s">
        <v>3380</v>
      </c>
      <c r="F126" s="206" t="s">
        <v>3381</v>
      </c>
      <c r="G126" s="207" t="s">
        <v>3336</v>
      </c>
      <c r="H126" s="208">
        <v>3</v>
      </c>
      <c r="I126" s="209"/>
      <c r="J126" s="210">
        <f t="shared" si="10"/>
        <v>0</v>
      </c>
      <c r="K126" s="206" t="s">
        <v>34</v>
      </c>
      <c r="L126" s="63"/>
      <c r="M126" s="211" t="s">
        <v>34</v>
      </c>
      <c r="N126" s="212" t="s">
        <v>49</v>
      </c>
      <c r="O126" s="44"/>
      <c r="P126" s="213">
        <f t="shared" si="11"/>
        <v>0</v>
      </c>
      <c r="Q126" s="213">
        <v>0</v>
      </c>
      <c r="R126" s="213">
        <f t="shared" si="12"/>
        <v>0</v>
      </c>
      <c r="S126" s="213">
        <v>0</v>
      </c>
      <c r="T126" s="214">
        <f t="shared" si="13"/>
        <v>0</v>
      </c>
      <c r="AR126" s="25" t="s">
        <v>282</v>
      </c>
      <c r="AT126" s="25" t="s">
        <v>185</v>
      </c>
      <c r="AU126" s="25" t="s">
        <v>89</v>
      </c>
      <c r="AY126" s="25" t="s">
        <v>183</v>
      </c>
      <c r="BE126" s="215">
        <f t="shared" si="14"/>
        <v>0</v>
      </c>
      <c r="BF126" s="215">
        <f t="shared" si="15"/>
        <v>0</v>
      </c>
      <c r="BG126" s="215">
        <f t="shared" si="16"/>
        <v>0</v>
      </c>
      <c r="BH126" s="215">
        <f t="shared" si="17"/>
        <v>0</v>
      </c>
      <c r="BI126" s="215">
        <f t="shared" si="18"/>
        <v>0</v>
      </c>
      <c r="BJ126" s="25" t="s">
        <v>85</v>
      </c>
      <c r="BK126" s="215">
        <f t="shared" si="19"/>
        <v>0</v>
      </c>
      <c r="BL126" s="25" t="s">
        <v>282</v>
      </c>
      <c r="BM126" s="25" t="s">
        <v>669</v>
      </c>
    </row>
    <row r="127" spans="2:65" s="1" customFormat="1" ht="16.5" customHeight="1">
      <c r="B127" s="43"/>
      <c r="C127" s="204" t="s">
        <v>423</v>
      </c>
      <c r="D127" s="204" t="s">
        <v>185</v>
      </c>
      <c r="E127" s="205" t="s">
        <v>3382</v>
      </c>
      <c r="F127" s="206" t="s">
        <v>3383</v>
      </c>
      <c r="G127" s="207" t="s">
        <v>3336</v>
      </c>
      <c r="H127" s="208">
        <v>1</v>
      </c>
      <c r="I127" s="209"/>
      <c r="J127" s="210">
        <f t="shared" si="10"/>
        <v>0</v>
      </c>
      <c r="K127" s="206" t="s">
        <v>34</v>
      </c>
      <c r="L127" s="63"/>
      <c r="M127" s="211" t="s">
        <v>34</v>
      </c>
      <c r="N127" s="212" t="s">
        <v>49</v>
      </c>
      <c r="O127" s="44"/>
      <c r="P127" s="213">
        <f t="shared" si="11"/>
        <v>0</v>
      </c>
      <c r="Q127" s="213">
        <v>0</v>
      </c>
      <c r="R127" s="213">
        <f t="shared" si="12"/>
        <v>0</v>
      </c>
      <c r="S127" s="213">
        <v>0</v>
      </c>
      <c r="T127" s="214">
        <f t="shared" si="13"/>
        <v>0</v>
      </c>
      <c r="AR127" s="25" t="s">
        <v>282</v>
      </c>
      <c r="AT127" s="25" t="s">
        <v>185</v>
      </c>
      <c r="AU127" s="25" t="s">
        <v>89</v>
      </c>
      <c r="AY127" s="25" t="s">
        <v>183</v>
      </c>
      <c r="BE127" s="215">
        <f t="shared" si="14"/>
        <v>0</v>
      </c>
      <c r="BF127" s="215">
        <f t="shared" si="15"/>
        <v>0</v>
      </c>
      <c r="BG127" s="215">
        <f t="shared" si="16"/>
        <v>0</v>
      </c>
      <c r="BH127" s="215">
        <f t="shared" si="17"/>
        <v>0</v>
      </c>
      <c r="BI127" s="215">
        <f t="shared" si="18"/>
        <v>0</v>
      </c>
      <c r="BJ127" s="25" t="s">
        <v>85</v>
      </c>
      <c r="BK127" s="215">
        <f t="shared" si="19"/>
        <v>0</v>
      </c>
      <c r="BL127" s="25" t="s">
        <v>282</v>
      </c>
      <c r="BM127" s="25" t="s">
        <v>680</v>
      </c>
    </row>
    <row r="128" spans="2:65" s="1" customFormat="1" ht="16.5" customHeight="1">
      <c r="B128" s="43"/>
      <c r="C128" s="204" t="s">
        <v>428</v>
      </c>
      <c r="D128" s="204" t="s">
        <v>185</v>
      </c>
      <c r="E128" s="205" t="s">
        <v>3384</v>
      </c>
      <c r="F128" s="206" t="s">
        <v>3385</v>
      </c>
      <c r="G128" s="207" t="s">
        <v>3336</v>
      </c>
      <c r="H128" s="208">
        <v>1</v>
      </c>
      <c r="I128" s="209"/>
      <c r="J128" s="210">
        <f t="shared" si="10"/>
        <v>0</v>
      </c>
      <c r="K128" s="206" t="s">
        <v>34</v>
      </c>
      <c r="L128" s="63"/>
      <c r="M128" s="211" t="s">
        <v>34</v>
      </c>
      <c r="N128" s="212" t="s">
        <v>49</v>
      </c>
      <c r="O128" s="44"/>
      <c r="P128" s="213">
        <f t="shared" si="11"/>
        <v>0</v>
      </c>
      <c r="Q128" s="213">
        <v>0</v>
      </c>
      <c r="R128" s="213">
        <f t="shared" si="12"/>
        <v>0</v>
      </c>
      <c r="S128" s="213">
        <v>0</v>
      </c>
      <c r="T128" s="214">
        <f t="shared" si="13"/>
        <v>0</v>
      </c>
      <c r="AR128" s="25" t="s">
        <v>282</v>
      </c>
      <c r="AT128" s="25" t="s">
        <v>185</v>
      </c>
      <c r="AU128" s="25" t="s">
        <v>89</v>
      </c>
      <c r="AY128" s="25" t="s">
        <v>183</v>
      </c>
      <c r="BE128" s="215">
        <f t="shared" si="14"/>
        <v>0</v>
      </c>
      <c r="BF128" s="215">
        <f t="shared" si="15"/>
        <v>0</v>
      </c>
      <c r="BG128" s="215">
        <f t="shared" si="16"/>
        <v>0</v>
      </c>
      <c r="BH128" s="215">
        <f t="shared" si="17"/>
        <v>0</v>
      </c>
      <c r="BI128" s="215">
        <f t="shared" si="18"/>
        <v>0</v>
      </c>
      <c r="BJ128" s="25" t="s">
        <v>85</v>
      </c>
      <c r="BK128" s="215">
        <f t="shared" si="19"/>
        <v>0</v>
      </c>
      <c r="BL128" s="25" t="s">
        <v>282</v>
      </c>
      <c r="BM128" s="25" t="s">
        <v>691</v>
      </c>
    </row>
    <row r="129" spans="2:65" s="1" customFormat="1" ht="16.5" customHeight="1">
      <c r="B129" s="43"/>
      <c r="C129" s="204" t="s">
        <v>437</v>
      </c>
      <c r="D129" s="204" t="s">
        <v>185</v>
      </c>
      <c r="E129" s="205" t="s">
        <v>3386</v>
      </c>
      <c r="F129" s="206" t="s">
        <v>3387</v>
      </c>
      <c r="G129" s="207" t="s">
        <v>3336</v>
      </c>
      <c r="H129" s="208">
        <v>4</v>
      </c>
      <c r="I129" s="209"/>
      <c r="J129" s="210">
        <f t="shared" si="10"/>
        <v>0</v>
      </c>
      <c r="K129" s="206" t="s">
        <v>34</v>
      </c>
      <c r="L129" s="63"/>
      <c r="M129" s="211" t="s">
        <v>34</v>
      </c>
      <c r="N129" s="212" t="s">
        <v>49</v>
      </c>
      <c r="O129" s="44"/>
      <c r="P129" s="213">
        <f t="shared" si="11"/>
        <v>0</v>
      </c>
      <c r="Q129" s="213">
        <v>0</v>
      </c>
      <c r="R129" s="213">
        <f t="shared" si="12"/>
        <v>0</v>
      </c>
      <c r="S129" s="213">
        <v>0</v>
      </c>
      <c r="T129" s="214">
        <f t="shared" si="13"/>
        <v>0</v>
      </c>
      <c r="AR129" s="25" t="s">
        <v>282</v>
      </c>
      <c r="AT129" s="25" t="s">
        <v>185</v>
      </c>
      <c r="AU129" s="25" t="s">
        <v>89</v>
      </c>
      <c r="AY129" s="25" t="s">
        <v>183</v>
      </c>
      <c r="BE129" s="215">
        <f t="shared" si="14"/>
        <v>0</v>
      </c>
      <c r="BF129" s="215">
        <f t="shared" si="15"/>
        <v>0</v>
      </c>
      <c r="BG129" s="215">
        <f t="shared" si="16"/>
        <v>0</v>
      </c>
      <c r="BH129" s="215">
        <f t="shared" si="17"/>
        <v>0</v>
      </c>
      <c r="BI129" s="215">
        <f t="shared" si="18"/>
        <v>0</v>
      </c>
      <c r="BJ129" s="25" t="s">
        <v>85</v>
      </c>
      <c r="BK129" s="215">
        <f t="shared" si="19"/>
        <v>0</v>
      </c>
      <c r="BL129" s="25" t="s">
        <v>282</v>
      </c>
      <c r="BM129" s="25" t="s">
        <v>703</v>
      </c>
    </row>
    <row r="130" spans="2:65" s="1" customFormat="1" ht="16.5" customHeight="1">
      <c r="B130" s="43"/>
      <c r="C130" s="204" t="s">
        <v>442</v>
      </c>
      <c r="D130" s="204" t="s">
        <v>185</v>
      </c>
      <c r="E130" s="205" t="s">
        <v>3388</v>
      </c>
      <c r="F130" s="206" t="s">
        <v>3389</v>
      </c>
      <c r="G130" s="207" t="s">
        <v>3336</v>
      </c>
      <c r="H130" s="208">
        <v>1</v>
      </c>
      <c r="I130" s="209"/>
      <c r="J130" s="210">
        <f t="shared" si="10"/>
        <v>0</v>
      </c>
      <c r="K130" s="206" t="s">
        <v>34</v>
      </c>
      <c r="L130" s="63"/>
      <c r="M130" s="211" t="s">
        <v>34</v>
      </c>
      <c r="N130" s="212" t="s">
        <v>49</v>
      </c>
      <c r="O130" s="44"/>
      <c r="P130" s="213">
        <f t="shared" si="11"/>
        <v>0</v>
      </c>
      <c r="Q130" s="213">
        <v>0</v>
      </c>
      <c r="R130" s="213">
        <f t="shared" si="12"/>
        <v>0</v>
      </c>
      <c r="S130" s="213">
        <v>0</v>
      </c>
      <c r="T130" s="214">
        <f t="shared" si="13"/>
        <v>0</v>
      </c>
      <c r="AR130" s="25" t="s">
        <v>282</v>
      </c>
      <c r="AT130" s="25" t="s">
        <v>185</v>
      </c>
      <c r="AU130" s="25" t="s">
        <v>89</v>
      </c>
      <c r="AY130" s="25" t="s">
        <v>183</v>
      </c>
      <c r="BE130" s="215">
        <f t="shared" si="14"/>
        <v>0</v>
      </c>
      <c r="BF130" s="215">
        <f t="shared" si="15"/>
        <v>0</v>
      </c>
      <c r="BG130" s="215">
        <f t="shared" si="16"/>
        <v>0</v>
      </c>
      <c r="BH130" s="215">
        <f t="shared" si="17"/>
        <v>0</v>
      </c>
      <c r="BI130" s="215">
        <f t="shared" si="18"/>
        <v>0</v>
      </c>
      <c r="BJ130" s="25" t="s">
        <v>85</v>
      </c>
      <c r="BK130" s="215">
        <f t="shared" si="19"/>
        <v>0</v>
      </c>
      <c r="BL130" s="25" t="s">
        <v>282</v>
      </c>
      <c r="BM130" s="25" t="s">
        <v>715</v>
      </c>
    </row>
    <row r="131" spans="2:65" s="1" customFormat="1" ht="16.5" customHeight="1">
      <c r="B131" s="43"/>
      <c r="C131" s="204" t="s">
        <v>447</v>
      </c>
      <c r="D131" s="204" t="s">
        <v>185</v>
      </c>
      <c r="E131" s="205" t="s">
        <v>3390</v>
      </c>
      <c r="F131" s="206" t="s">
        <v>3391</v>
      </c>
      <c r="G131" s="207" t="s">
        <v>3336</v>
      </c>
      <c r="H131" s="208">
        <v>1</v>
      </c>
      <c r="I131" s="209"/>
      <c r="J131" s="210">
        <f t="shared" si="10"/>
        <v>0</v>
      </c>
      <c r="K131" s="206" t="s">
        <v>34</v>
      </c>
      <c r="L131" s="63"/>
      <c r="M131" s="211" t="s">
        <v>34</v>
      </c>
      <c r="N131" s="212" t="s">
        <v>49</v>
      </c>
      <c r="O131" s="44"/>
      <c r="P131" s="213">
        <f t="shared" si="11"/>
        <v>0</v>
      </c>
      <c r="Q131" s="213">
        <v>0</v>
      </c>
      <c r="R131" s="213">
        <f t="shared" si="12"/>
        <v>0</v>
      </c>
      <c r="S131" s="213">
        <v>0</v>
      </c>
      <c r="T131" s="214">
        <f t="shared" si="13"/>
        <v>0</v>
      </c>
      <c r="AR131" s="25" t="s">
        <v>282</v>
      </c>
      <c r="AT131" s="25" t="s">
        <v>185</v>
      </c>
      <c r="AU131" s="25" t="s">
        <v>89</v>
      </c>
      <c r="AY131" s="25" t="s">
        <v>183</v>
      </c>
      <c r="BE131" s="215">
        <f t="shared" si="14"/>
        <v>0</v>
      </c>
      <c r="BF131" s="215">
        <f t="shared" si="15"/>
        <v>0</v>
      </c>
      <c r="BG131" s="215">
        <f t="shared" si="16"/>
        <v>0</v>
      </c>
      <c r="BH131" s="215">
        <f t="shared" si="17"/>
        <v>0</v>
      </c>
      <c r="BI131" s="215">
        <f t="shared" si="18"/>
        <v>0</v>
      </c>
      <c r="BJ131" s="25" t="s">
        <v>85</v>
      </c>
      <c r="BK131" s="215">
        <f t="shared" si="19"/>
        <v>0</v>
      </c>
      <c r="BL131" s="25" t="s">
        <v>282</v>
      </c>
      <c r="BM131" s="25" t="s">
        <v>729</v>
      </c>
    </row>
    <row r="132" spans="2:65" s="1" customFormat="1" ht="16.5" customHeight="1">
      <c r="B132" s="43"/>
      <c r="C132" s="204" t="s">
        <v>452</v>
      </c>
      <c r="D132" s="204" t="s">
        <v>185</v>
      </c>
      <c r="E132" s="205" t="s">
        <v>3392</v>
      </c>
      <c r="F132" s="206" t="s">
        <v>3393</v>
      </c>
      <c r="G132" s="207" t="s">
        <v>3336</v>
      </c>
      <c r="H132" s="208">
        <v>4</v>
      </c>
      <c r="I132" s="209"/>
      <c r="J132" s="210">
        <f t="shared" si="10"/>
        <v>0</v>
      </c>
      <c r="K132" s="206" t="s">
        <v>34</v>
      </c>
      <c r="L132" s="63"/>
      <c r="M132" s="211" t="s">
        <v>34</v>
      </c>
      <c r="N132" s="212" t="s">
        <v>49</v>
      </c>
      <c r="O132" s="44"/>
      <c r="P132" s="213">
        <f t="shared" si="11"/>
        <v>0</v>
      </c>
      <c r="Q132" s="213">
        <v>0</v>
      </c>
      <c r="R132" s="213">
        <f t="shared" si="12"/>
        <v>0</v>
      </c>
      <c r="S132" s="213">
        <v>0</v>
      </c>
      <c r="T132" s="214">
        <f t="shared" si="13"/>
        <v>0</v>
      </c>
      <c r="AR132" s="25" t="s">
        <v>282</v>
      </c>
      <c r="AT132" s="25" t="s">
        <v>185</v>
      </c>
      <c r="AU132" s="25" t="s">
        <v>89</v>
      </c>
      <c r="AY132" s="25" t="s">
        <v>183</v>
      </c>
      <c r="BE132" s="215">
        <f t="shared" si="14"/>
        <v>0</v>
      </c>
      <c r="BF132" s="215">
        <f t="shared" si="15"/>
        <v>0</v>
      </c>
      <c r="BG132" s="215">
        <f t="shared" si="16"/>
        <v>0</v>
      </c>
      <c r="BH132" s="215">
        <f t="shared" si="17"/>
        <v>0</v>
      </c>
      <c r="BI132" s="215">
        <f t="shared" si="18"/>
        <v>0</v>
      </c>
      <c r="BJ132" s="25" t="s">
        <v>85</v>
      </c>
      <c r="BK132" s="215">
        <f t="shared" si="19"/>
        <v>0</v>
      </c>
      <c r="BL132" s="25" t="s">
        <v>282</v>
      </c>
      <c r="BM132" s="25" t="s">
        <v>739</v>
      </c>
    </row>
    <row r="133" spans="2:65" s="1" customFormat="1" ht="16.5" customHeight="1">
      <c r="B133" s="43"/>
      <c r="C133" s="204" t="s">
        <v>457</v>
      </c>
      <c r="D133" s="204" t="s">
        <v>185</v>
      </c>
      <c r="E133" s="205" t="s">
        <v>3394</v>
      </c>
      <c r="F133" s="206" t="s">
        <v>3395</v>
      </c>
      <c r="G133" s="207" t="s">
        <v>3336</v>
      </c>
      <c r="H133" s="208">
        <v>1</v>
      </c>
      <c r="I133" s="209"/>
      <c r="J133" s="210">
        <f t="shared" si="10"/>
        <v>0</v>
      </c>
      <c r="K133" s="206" t="s">
        <v>34</v>
      </c>
      <c r="L133" s="63"/>
      <c r="M133" s="211" t="s">
        <v>34</v>
      </c>
      <c r="N133" s="212" t="s">
        <v>49</v>
      </c>
      <c r="O133" s="44"/>
      <c r="P133" s="213">
        <f t="shared" si="11"/>
        <v>0</v>
      </c>
      <c r="Q133" s="213">
        <v>0</v>
      </c>
      <c r="R133" s="213">
        <f t="shared" si="12"/>
        <v>0</v>
      </c>
      <c r="S133" s="213">
        <v>0</v>
      </c>
      <c r="T133" s="214">
        <f t="shared" si="13"/>
        <v>0</v>
      </c>
      <c r="AR133" s="25" t="s">
        <v>282</v>
      </c>
      <c r="AT133" s="25" t="s">
        <v>185</v>
      </c>
      <c r="AU133" s="25" t="s">
        <v>89</v>
      </c>
      <c r="AY133" s="25" t="s">
        <v>183</v>
      </c>
      <c r="BE133" s="215">
        <f t="shared" si="14"/>
        <v>0</v>
      </c>
      <c r="BF133" s="215">
        <f t="shared" si="15"/>
        <v>0</v>
      </c>
      <c r="BG133" s="215">
        <f t="shared" si="16"/>
        <v>0</v>
      </c>
      <c r="BH133" s="215">
        <f t="shared" si="17"/>
        <v>0</v>
      </c>
      <c r="BI133" s="215">
        <f t="shared" si="18"/>
        <v>0</v>
      </c>
      <c r="BJ133" s="25" t="s">
        <v>85</v>
      </c>
      <c r="BK133" s="215">
        <f t="shared" si="19"/>
        <v>0</v>
      </c>
      <c r="BL133" s="25" t="s">
        <v>282</v>
      </c>
      <c r="BM133" s="25" t="s">
        <v>749</v>
      </c>
    </row>
    <row r="134" spans="2:65" s="1" customFormat="1" ht="16.5" customHeight="1">
      <c r="B134" s="43"/>
      <c r="C134" s="204" t="s">
        <v>462</v>
      </c>
      <c r="D134" s="204" t="s">
        <v>185</v>
      </c>
      <c r="E134" s="205" t="s">
        <v>3396</v>
      </c>
      <c r="F134" s="206" t="s">
        <v>3397</v>
      </c>
      <c r="G134" s="207" t="s">
        <v>3336</v>
      </c>
      <c r="H134" s="208">
        <v>1</v>
      </c>
      <c r="I134" s="209"/>
      <c r="J134" s="210">
        <f t="shared" si="10"/>
        <v>0</v>
      </c>
      <c r="K134" s="206" t="s">
        <v>34</v>
      </c>
      <c r="L134" s="63"/>
      <c r="M134" s="211" t="s">
        <v>34</v>
      </c>
      <c r="N134" s="212" t="s">
        <v>49</v>
      </c>
      <c r="O134" s="44"/>
      <c r="P134" s="213">
        <f t="shared" si="11"/>
        <v>0</v>
      </c>
      <c r="Q134" s="213">
        <v>0</v>
      </c>
      <c r="R134" s="213">
        <f t="shared" si="12"/>
        <v>0</v>
      </c>
      <c r="S134" s="213">
        <v>0</v>
      </c>
      <c r="T134" s="214">
        <f t="shared" si="13"/>
        <v>0</v>
      </c>
      <c r="AR134" s="25" t="s">
        <v>282</v>
      </c>
      <c r="AT134" s="25" t="s">
        <v>185</v>
      </c>
      <c r="AU134" s="25" t="s">
        <v>89</v>
      </c>
      <c r="AY134" s="25" t="s">
        <v>183</v>
      </c>
      <c r="BE134" s="215">
        <f t="shared" si="14"/>
        <v>0</v>
      </c>
      <c r="BF134" s="215">
        <f t="shared" si="15"/>
        <v>0</v>
      </c>
      <c r="BG134" s="215">
        <f t="shared" si="16"/>
        <v>0</v>
      </c>
      <c r="BH134" s="215">
        <f t="shared" si="17"/>
        <v>0</v>
      </c>
      <c r="BI134" s="215">
        <f t="shared" si="18"/>
        <v>0</v>
      </c>
      <c r="BJ134" s="25" t="s">
        <v>85</v>
      </c>
      <c r="BK134" s="215">
        <f t="shared" si="19"/>
        <v>0</v>
      </c>
      <c r="BL134" s="25" t="s">
        <v>282</v>
      </c>
      <c r="BM134" s="25" t="s">
        <v>798</v>
      </c>
    </row>
    <row r="135" spans="2:65" s="1" customFormat="1" ht="16.5" customHeight="1">
      <c r="B135" s="43"/>
      <c r="C135" s="204" t="s">
        <v>468</v>
      </c>
      <c r="D135" s="204" t="s">
        <v>185</v>
      </c>
      <c r="E135" s="205" t="s">
        <v>3398</v>
      </c>
      <c r="F135" s="206" t="s">
        <v>3399</v>
      </c>
      <c r="G135" s="207" t="s">
        <v>3336</v>
      </c>
      <c r="H135" s="208">
        <v>1</v>
      </c>
      <c r="I135" s="209"/>
      <c r="J135" s="210">
        <f t="shared" si="10"/>
        <v>0</v>
      </c>
      <c r="K135" s="206" t="s">
        <v>34</v>
      </c>
      <c r="L135" s="63"/>
      <c r="M135" s="211" t="s">
        <v>34</v>
      </c>
      <c r="N135" s="212" t="s">
        <v>49</v>
      </c>
      <c r="O135" s="44"/>
      <c r="P135" s="213">
        <f t="shared" si="11"/>
        <v>0</v>
      </c>
      <c r="Q135" s="213">
        <v>0</v>
      </c>
      <c r="R135" s="213">
        <f t="shared" si="12"/>
        <v>0</v>
      </c>
      <c r="S135" s="213">
        <v>0</v>
      </c>
      <c r="T135" s="214">
        <f t="shared" si="13"/>
        <v>0</v>
      </c>
      <c r="AR135" s="25" t="s">
        <v>282</v>
      </c>
      <c r="AT135" s="25" t="s">
        <v>185</v>
      </c>
      <c r="AU135" s="25" t="s">
        <v>89</v>
      </c>
      <c r="AY135" s="25" t="s">
        <v>183</v>
      </c>
      <c r="BE135" s="215">
        <f t="shared" si="14"/>
        <v>0</v>
      </c>
      <c r="BF135" s="215">
        <f t="shared" si="15"/>
        <v>0</v>
      </c>
      <c r="BG135" s="215">
        <f t="shared" si="16"/>
        <v>0</v>
      </c>
      <c r="BH135" s="215">
        <f t="shared" si="17"/>
        <v>0</v>
      </c>
      <c r="BI135" s="215">
        <f t="shared" si="18"/>
        <v>0</v>
      </c>
      <c r="BJ135" s="25" t="s">
        <v>85</v>
      </c>
      <c r="BK135" s="215">
        <f t="shared" si="19"/>
        <v>0</v>
      </c>
      <c r="BL135" s="25" t="s">
        <v>282</v>
      </c>
      <c r="BM135" s="25" t="s">
        <v>808</v>
      </c>
    </row>
    <row r="136" spans="2:65" s="1" customFormat="1" ht="16.5" customHeight="1">
      <c r="B136" s="43"/>
      <c r="C136" s="204" t="s">
        <v>473</v>
      </c>
      <c r="D136" s="204" t="s">
        <v>185</v>
      </c>
      <c r="E136" s="205" t="s">
        <v>3400</v>
      </c>
      <c r="F136" s="206" t="s">
        <v>3401</v>
      </c>
      <c r="G136" s="207" t="s">
        <v>3336</v>
      </c>
      <c r="H136" s="208">
        <v>1</v>
      </c>
      <c r="I136" s="209"/>
      <c r="J136" s="210">
        <f t="shared" si="10"/>
        <v>0</v>
      </c>
      <c r="K136" s="206" t="s">
        <v>34</v>
      </c>
      <c r="L136" s="63"/>
      <c r="M136" s="211" t="s">
        <v>34</v>
      </c>
      <c r="N136" s="212" t="s">
        <v>49</v>
      </c>
      <c r="O136" s="44"/>
      <c r="P136" s="213">
        <f t="shared" si="11"/>
        <v>0</v>
      </c>
      <c r="Q136" s="213">
        <v>0</v>
      </c>
      <c r="R136" s="213">
        <f t="shared" si="12"/>
        <v>0</v>
      </c>
      <c r="S136" s="213">
        <v>0</v>
      </c>
      <c r="T136" s="214">
        <f t="shared" si="13"/>
        <v>0</v>
      </c>
      <c r="AR136" s="25" t="s">
        <v>282</v>
      </c>
      <c r="AT136" s="25" t="s">
        <v>185</v>
      </c>
      <c r="AU136" s="25" t="s">
        <v>89</v>
      </c>
      <c r="AY136" s="25" t="s">
        <v>183</v>
      </c>
      <c r="BE136" s="215">
        <f t="shared" si="14"/>
        <v>0</v>
      </c>
      <c r="BF136" s="215">
        <f t="shared" si="15"/>
        <v>0</v>
      </c>
      <c r="BG136" s="215">
        <f t="shared" si="16"/>
        <v>0</v>
      </c>
      <c r="BH136" s="215">
        <f t="shared" si="17"/>
        <v>0</v>
      </c>
      <c r="BI136" s="215">
        <f t="shared" si="18"/>
        <v>0</v>
      </c>
      <c r="BJ136" s="25" t="s">
        <v>85</v>
      </c>
      <c r="BK136" s="215">
        <f t="shared" si="19"/>
        <v>0</v>
      </c>
      <c r="BL136" s="25" t="s">
        <v>282</v>
      </c>
      <c r="BM136" s="25" t="s">
        <v>820</v>
      </c>
    </row>
    <row r="137" spans="2:65" s="1" customFormat="1" ht="16.5" customHeight="1">
      <c r="B137" s="43"/>
      <c r="C137" s="204" t="s">
        <v>479</v>
      </c>
      <c r="D137" s="204" t="s">
        <v>185</v>
      </c>
      <c r="E137" s="205" t="s">
        <v>3402</v>
      </c>
      <c r="F137" s="206" t="s">
        <v>3403</v>
      </c>
      <c r="G137" s="207" t="s">
        <v>3336</v>
      </c>
      <c r="H137" s="208">
        <v>1</v>
      </c>
      <c r="I137" s="209"/>
      <c r="J137" s="210">
        <f t="shared" si="10"/>
        <v>0</v>
      </c>
      <c r="K137" s="206" t="s">
        <v>34</v>
      </c>
      <c r="L137" s="63"/>
      <c r="M137" s="211" t="s">
        <v>34</v>
      </c>
      <c r="N137" s="212" t="s">
        <v>49</v>
      </c>
      <c r="O137" s="44"/>
      <c r="P137" s="213">
        <f t="shared" si="11"/>
        <v>0</v>
      </c>
      <c r="Q137" s="213">
        <v>0</v>
      </c>
      <c r="R137" s="213">
        <f t="shared" si="12"/>
        <v>0</v>
      </c>
      <c r="S137" s="213">
        <v>0</v>
      </c>
      <c r="T137" s="214">
        <f t="shared" si="13"/>
        <v>0</v>
      </c>
      <c r="AR137" s="25" t="s">
        <v>282</v>
      </c>
      <c r="AT137" s="25" t="s">
        <v>185</v>
      </c>
      <c r="AU137" s="25" t="s">
        <v>89</v>
      </c>
      <c r="AY137" s="25" t="s">
        <v>183</v>
      </c>
      <c r="BE137" s="215">
        <f t="shared" si="14"/>
        <v>0</v>
      </c>
      <c r="BF137" s="215">
        <f t="shared" si="15"/>
        <v>0</v>
      </c>
      <c r="BG137" s="215">
        <f t="shared" si="16"/>
        <v>0</v>
      </c>
      <c r="BH137" s="215">
        <f t="shared" si="17"/>
        <v>0</v>
      </c>
      <c r="BI137" s="215">
        <f t="shared" si="18"/>
        <v>0</v>
      </c>
      <c r="BJ137" s="25" t="s">
        <v>85</v>
      </c>
      <c r="BK137" s="215">
        <f t="shared" si="19"/>
        <v>0</v>
      </c>
      <c r="BL137" s="25" t="s">
        <v>282</v>
      </c>
      <c r="BM137" s="25" t="s">
        <v>829</v>
      </c>
    </row>
    <row r="138" spans="2:65" s="1" customFormat="1" ht="38.25" customHeight="1">
      <c r="B138" s="43"/>
      <c r="C138" s="204" t="s">
        <v>485</v>
      </c>
      <c r="D138" s="204" t="s">
        <v>185</v>
      </c>
      <c r="E138" s="205" t="s">
        <v>3404</v>
      </c>
      <c r="F138" s="206" t="s">
        <v>3405</v>
      </c>
      <c r="G138" s="207" t="s">
        <v>1510</v>
      </c>
      <c r="H138" s="279"/>
      <c r="I138" s="381">
        <f>SUM(J89:J137)/100</f>
        <v>0</v>
      </c>
      <c r="J138" s="210">
        <f t="shared" si="10"/>
        <v>0</v>
      </c>
      <c r="K138" s="206" t="s">
        <v>189</v>
      </c>
      <c r="L138" s="63"/>
      <c r="M138" s="211" t="s">
        <v>34</v>
      </c>
      <c r="N138" s="212" t="s">
        <v>49</v>
      </c>
      <c r="O138" s="44"/>
      <c r="P138" s="213">
        <f t="shared" si="11"/>
        <v>0</v>
      </c>
      <c r="Q138" s="213">
        <v>0</v>
      </c>
      <c r="R138" s="213">
        <f t="shared" si="12"/>
        <v>0</v>
      </c>
      <c r="S138" s="213">
        <v>0</v>
      </c>
      <c r="T138" s="214">
        <f t="shared" si="13"/>
        <v>0</v>
      </c>
      <c r="AR138" s="25" t="s">
        <v>282</v>
      </c>
      <c r="AT138" s="25" t="s">
        <v>185</v>
      </c>
      <c r="AU138" s="25" t="s">
        <v>89</v>
      </c>
      <c r="AY138" s="25" t="s">
        <v>183</v>
      </c>
      <c r="BE138" s="215">
        <f t="shared" si="14"/>
        <v>0</v>
      </c>
      <c r="BF138" s="215">
        <f t="shared" si="15"/>
        <v>0</v>
      </c>
      <c r="BG138" s="215">
        <f t="shared" si="16"/>
        <v>0</v>
      </c>
      <c r="BH138" s="215">
        <f t="shared" si="17"/>
        <v>0</v>
      </c>
      <c r="BI138" s="215">
        <f t="shared" si="18"/>
        <v>0</v>
      </c>
      <c r="BJ138" s="25" t="s">
        <v>85</v>
      </c>
      <c r="BK138" s="215">
        <f t="shared" si="19"/>
        <v>0</v>
      </c>
      <c r="BL138" s="25" t="s">
        <v>282</v>
      </c>
      <c r="BM138" s="25" t="s">
        <v>842</v>
      </c>
    </row>
    <row r="139" spans="2:63" s="11" customFormat="1" ht="29.85" customHeight="1">
      <c r="B139" s="187"/>
      <c r="C139" s="188"/>
      <c r="D139" s="201" t="s">
        <v>77</v>
      </c>
      <c r="E139" s="202" t="s">
        <v>3406</v>
      </c>
      <c r="F139" s="202" t="s">
        <v>3407</v>
      </c>
      <c r="G139" s="188"/>
      <c r="H139" s="188"/>
      <c r="I139" s="191"/>
      <c r="J139" s="203">
        <f>BK139</f>
        <v>0</v>
      </c>
      <c r="K139" s="188"/>
      <c r="L139" s="193"/>
      <c r="M139" s="194"/>
      <c r="N139" s="195"/>
      <c r="O139" s="195"/>
      <c r="P139" s="196">
        <f>SUM(P140:P145)</f>
        <v>0</v>
      </c>
      <c r="Q139" s="195"/>
      <c r="R139" s="196">
        <f>SUM(R140:R145)</f>
        <v>0</v>
      </c>
      <c r="S139" s="195"/>
      <c r="T139" s="197">
        <f>SUM(T140:T145)</f>
        <v>0</v>
      </c>
      <c r="AR139" s="198" t="s">
        <v>89</v>
      </c>
      <c r="AT139" s="199" t="s">
        <v>77</v>
      </c>
      <c r="AU139" s="199" t="s">
        <v>85</v>
      </c>
      <c r="AY139" s="198" t="s">
        <v>183</v>
      </c>
      <c r="BK139" s="200">
        <f>SUM(BK140:BK145)</f>
        <v>0</v>
      </c>
    </row>
    <row r="140" spans="2:65" s="1" customFormat="1" ht="16.5" customHeight="1">
      <c r="B140" s="43"/>
      <c r="C140" s="204" t="s">
        <v>490</v>
      </c>
      <c r="D140" s="204" t="s">
        <v>185</v>
      </c>
      <c r="E140" s="205" t="s">
        <v>3408</v>
      </c>
      <c r="F140" s="206" t="s">
        <v>3409</v>
      </c>
      <c r="G140" s="207" t="s">
        <v>465</v>
      </c>
      <c r="H140" s="208">
        <v>452</v>
      </c>
      <c r="I140" s="209"/>
      <c r="J140" s="210">
        <f aca="true" t="shared" si="20" ref="J140:J145">ROUND(I140*H140,2)</f>
        <v>0</v>
      </c>
      <c r="K140" s="206" t="s">
        <v>34</v>
      </c>
      <c r="L140" s="63"/>
      <c r="M140" s="211" t="s">
        <v>34</v>
      </c>
      <c r="N140" s="212" t="s">
        <v>49</v>
      </c>
      <c r="O140" s="44"/>
      <c r="P140" s="213">
        <f aca="true" t="shared" si="21" ref="P140:P145">O140*H140</f>
        <v>0</v>
      </c>
      <c r="Q140" s="213">
        <v>0</v>
      </c>
      <c r="R140" s="213">
        <f aca="true" t="shared" si="22" ref="R140:R145">Q140*H140</f>
        <v>0</v>
      </c>
      <c r="S140" s="213">
        <v>0</v>
      </c>
      <c r="T140" s="214">
        <f aca="true" t="shared" si="23" ref="T140:T145">S140*H140</f>
        <v>0</v>
      </c>
      <c r="AR140" s="25" t="s">
        <v>282</v>
      </c>
      <c r="AT140" s="25" t="s">
        <v>185</v>
      </c>
      <c r="AU140" s="25" t="s">
        <v>89</v>
      </c>
      <c r="AY140" s="25" t="s">
        <v>183</v>
      </c>
      <c r="BE140" s="215">
        <f aca="true" t="shared" si="24" ref="BE140:BE145">IF(N140="základní",J140,0)</f>
        <v>0</v>
      </c>
      <c r="BF140" s="215">
        <f aca="true" t="shared" si="25" ref="BF140:BF145">IF(N140="snížená",J140,0)</f>
        <v>0</v>
      </c>
      <c r="BG140" s="215">
        <f aca="true" t="shared" si="26" ref="BG140:BG145">IF(N140="zákl. přenesená",J140,0)</f>
        <v>0</v>
      </c>
      <c r="BH140" s="215">
        <f aca="true" t="shared" si="27" ref="BH140:BH145">IF(N140="sníž. přenesená",J140,0)</f>
        <v>0</v>
      </c>
      <c r="BI140" s="215">
        <f aca="true" t="shared" si="28" ref="BI140:BI145">IF(N140="nulová",J140,0)</f>
        <v>0</v>
      </c>
      <c r="BJ140" s="25" t="s">
        <v>85</v>
      </c>
      <c r="BK140" s="215">
        <f aca="true" t="shared" si="29" ref="BK140:BK145">ROUND(I140*H140,2)</f>
        <v>0</v>
      </c>
      <c r="BL140" s="25" t="s">
        <v>282</v>
      </c>
      <c r="BM140" s="25" t="s">
        <v>852</v>
      </c>
    </row>
    <row r="141" spans="2:65" s="1" customFormat="1" ht="16.5" customHeight="1">
      <c r="B141" s="43"/>
      <c r="C141" s="204" t="s">
        <v>504</v>
      </c>
      <c r="D141" s="204" t="s">
        <v>185</v>
      </c>
      <c r="E141" s="205" t="s">
        <v>3410</v>
      </c>
      <c r="F141" s="206" t="s">
        <v>3411</v>
      </c>
      <c r="G141" s="207" t="s">
        <v>465</v>
      </c>
      <c r="H141" s="208">
        <v>260</v>
      </c>
      <c r="I141" s="209"/>
      <c r="J141" s="210">
        <f t="shared" si="20"/>
        <v>0</v>
      </c>
      <c r="K141" s="206" t="s">
        <v>34</v>
      </c>
      <c r="L141" s="63"/>
      <c r="M141" s="211" t="s">
        <v>34</v>
      </c>
      <c r="N141" s="212" t="s">
        <v>49</v>
      </c>
      <c r="O141" s="44"/>
      <c r="P141" s="213">
        <f t="shared" si="21"/>
        <v>0</v>
      </c>
      <c r="Q141" s="213">
        <v>0</v>
      </c>
      <c r="R141" s="213">
        <f t="shared" si="22"/>
        <v>0</v>
      </c>
      <c r="S141" s="213">
        <v>0</v>
      </c>
      <c r="T141" s="214">
        <f t="shared" si="23"/>
        <v>0</v>
      </c>
      <c r="AR141" s="25" t="s">
        <v>282</v>
      </c>
      <c r="AT141" s="25" t="s">
        <v>185</v>
      </c>
      <c r="AU141" s="25" t="s">
        <v>89</v>
      </c>
      <c r="AY141" s="25" t="s">
        <v>183</v>
      </c>
      <c r="BE141" s="215">
        <f t="shared" si="24"/>
        <v>0</v>
      </c>
      <c r="BF141" s="215">
        <f t="shared" si="25"/>
        <v>0</v>
      </c>
      <c r="BG141" s="215">
        <f t="shared" si="26"/>
        <v>0</v>
      </c>
      <c r="BH141" s="215">
        <f t="shared" si="27"/>
        <v>0</v>
      </c>
      <c r="BI141" s="215">
        <f t="shared" si="28"/>
        <v>0</v>
      </c>
      <c r="BJ141" s="25" t="s">
        <v>85</v>
      </c>
      <c r="BK141" s="215">
        <f t="shared" si="29"/>
        <v>0</v>
      </c>
      <c r="BL141" s="25" t="s">
        <v>282</v>
      </c>
      <c r="BM141" s="25" t="s">
        <v>862</v>
      </c>
    </row>
    <row r="142" spans="2:65" s="1" customFormat="1" ht="16.5" customHeight="1">
      <c r="B142" s="43"/>
      <c r="C142" s="204" t="s">
        <v>509</v>
      </c>
      <c r="D142" s="204" t="s">
        <v>185</v>
      </c>
      <c r="E142" s="205" t="s">
        <v>3412</v>
      </c>
      <c r="F142" s="206" t="s">
        <v>3413</v>
      </c>
      <c r="G142" s="207" t="s">
        <v>465</v>
      </c>
      <c r="H142" s="208">
        <v>84</v>
      </c>
      <c r="I142" s="209"/>
      <c r="J142" s="210">
        <f t="shared" si="20"/>
        <v>0</v>
      </c>
      <c r="K142" s="206" t="s">
        <v>34</v>
      </c>
      <c r="L142" s="63"/>
      <c r="M142" s="211" t="s">
        <v>34</v>
      </c>
      <c r="N142" s="212" t="s">
        <v>49</v>
      </c>
      <c r="O142" s="44"/>
      <c r="P142" s="213">
        <f t="shared" si="21"/>
        <v>0</v>
      </c>
      <c r="Q142" s="213">
        <v>0</v>
      </c>
      <c r="R142" s="213">
        <f t="shared" si="22"/>
        <v>0</v>
      </c>
      <c r="S142" s="213">
        <v>0</v>
      </c>
      <c r="T142" s="214">
        <f t="shared" si="23"/>
        <v>0</v>
      </c>
      <c r="AR142" s="25" t="s">
        <v>282</v>
      </c>
      <c r="AT142" s="25" t="s">
        <v>185</v>
      </c>
      <c r="AU142" s="25" t="s">
        <v>89</v>
      </c>
      <c r="AY142" s="25" t="s">
        <v>183</v>
      </c>
      <c r="BE142" s="215">
        <f t="shared" si="24"/>
        <v>0</v>
      </c>
      <c r="BF142" s="215">
        <f t="shared" si="25"/>
        <v>0</v>
      </c>
      <c r="BG142" s="215">
        <f t="shared" si="26"/>
        <v>0</v>
      </c>
      <c r="BH142" s="215">
        <f t="shared" si="27"/>
        <v>0</v>
      </c>
      <c r="BI142" s="215">
        <f t="shared" si="28"/>
        <v>0</v>
      </c>
      <c r="BJ142" s="25" t="s">
        <v>85</v>
      </c>
      <c r="BK142" s="215">
        <f t="shared" si="29"/>
        <v>0</v>
      </c>
      <c r="BL142" s="25" t="s">
        <v>282</v>
      </c>
      <c r="BM142" s="25" t="s">
        <v>874</v>
      </c>
    </row>
    <row r="143" spans="2:65" s="1" customFormat="1" ht="16.5" customHeight="1">
      <c r="B143" s="43"/>
      <c r="C143" s="204" t="s">
        <v>516</v>
      </c>
      <c r="D143" s="204" t="s">
        <v>185</v>
      </c>
      <c r="E143" s="205" t="s">
        <v>3414</v>
      </c>
      <c r="F143" s="206" t="s">
        <v>3415</v>
      </c>
      <c r="G143" s="207" t="s">
        <v>465</v>
      </c>
      <c r="H143" s="208">
        <v>24</v>
      </c>
      <c r="I143" s="209"/>
      <c r="J143" s="210">
        <f t="shared" si="20"/>
        <v>0</v>
      </c>
      <c r="K143" s="206" t="s">
        <v>34</v>
      </c>
      <c r="L143" s="63"/>
      <c r="M143" s="211" t="s">
        <v>34</v>
      </c>
      <c r="N143" s="212" t="s">
        <v>49</v>
      </c>
      <c r="O143" s="44"/>
      <c r="P143" s="213">
        <f t="shared" si="21"/>
        <v>0</v>
      </c>
      <c r="Q143" s="213">
        <v>0</v>
      </c>
      <c r="R143" s="213">
        <f t="shared" si="22"/>
        <v>0</v>
      </c>
      <c r="S143" s="213">
        <v>0</v>
      </c>
      <c r="T143" s="214">
        <f t="shared" si="23"/>
        <v>0</v>
      </c>
      <c r="AR143" s="25" t="s">
        <v>282</v>
      </c>
      <c r="AT143" s="25" t="s">
        <v>185</v>
      </c>
      <c r="AU143" s="25" t="s">
        <v>89</v>
      </c>
      <c r="AY143" s="25" t="s">
        <v>183</v>
      </c>
      <c r="BE143" s="215">
        <f t="shared" si="24"/>
        <v>0</v>
      </c>
      <c r="BF143" s="215">
        <f t="shared" si="25"/>
        <v>0</v>
      </c>
      <c r="BG143" s="215">
        <f t="shared" si="26"/>
        <v>0</v>
      </c>
      <c r="BH143" s="215">
        <f t="shared" si="27"/>
        <v>0</v>
      </c>
      <c r="BI143" s="215">
        <f t="shared" si="28"/>
        <v>0</v>
      </c>
      <c r="BJ143" s="25" t="s">
        <v>85</v>
      </c>
      <c r="BK143" s="215">
        <f t="shared" si="29"/>
        <v>0</v>
      </c>
      <c r="BL143" s="25" t="s">
        <v>282</v>
      </c>
      <c r="BM143" s="25" t="s">
        <v>885</v>
      </c>
    </row>
    <row r="144" spans="2:65" s="1" customFormat="1" ht="16.5" customHeight="1">
      <c r="B144" s="43"/>
      <c r="C144" s="204" t="s">
        <v>533</v>
      </c>
      <c r="D144" s="204" t="s">
        <v>185</v>
      </c>
      <c r="E144" s="205" t="s">
        <v>3416</v>
      </c>
      <c r="F144" s="206" t="s">
        <v>3417</v>
      </c>
      <c r="G144" s="207" t="s">
        <v>465</v>
      </c>
      <c r="H144" s="208">
        <v>84</v>
      </c>
      <c r="I144" s="209"/>
      <c r="J144" s="210">
        <f t="shared" si="20"/>
        <v>0</v>
      </c>
      <c r="K144" s="206" t="s">
        <v>34</v>
      </c>
      <c r="L144" s="63"/>
      <c r="M144" s="211" t="s">
        <v>34</v>
      </c>
      <c r="N144" s="212" t="s">
        <v>49</v>
      </c>
      <c r="O144" s="44"/>
      <c r="P144" s="213">
        <f t="shared" si="21"/>
        <v>0</v>
      </c>
      <c r="Q144" s="213">
        <v>0</v>
      </c>
      <c r="R144" s="213">
        <f t="shared" si="22"/>
        <v>0</v>
      </c>
      <c r="S144" s="213">
        <v>0</v>
      </c>
      <c r="T144" s="214">
        <f t="shared" si="23"/>
        <v>0</v>
      </c>
      <c r="AR144" s="25" t="s">
        <v>282</v>
      </c>
      <c r="AT144" s="25" t="s">
        <v>185</v>
      </c>
      <c r="AU144" s="25" t="s">
        <v>89</v>
      </c>
      <c r="AY144" s="25" t="s">
        <v>183</v>
      </c>
      <c r="BE144" s="215">
        <f t="shared" si="24"/>
        <v>0</v>
      </c>
      <c r="BF144" s="215">
        <f t="shared" si="25"/>
        <v>0</v>
      </c>
      <c r="BG144" s="215">
        <f t="shared" si="26"/>
        <v>0</v>
      </c>
      <c r="BH144" s="215">
        <f t="shared" si="27"/>
        <v>0</v>
      </c>
      <c r="BI144" s="215">
        <f t="shared" si="28"/>
        <v>0</v>
      </c>
      <c r="BJ144" s="25" t="s">
        <v>85</v>
      </c>
      <c r="BK144" s="215">
        <f t="shared" si="29"/>
        <v>0</v>
      </c>
      <c r="BL144" s="25" t="s">
        <v>282</v>
      </c>
      <c r="BM144" s="25" t="s">
        <v>899</v>
      </c>
    </row>
    <row r="145" spans="2:65" s="1" customFormat="1" ht="38.25" customHeight="1">
      <c r="B145" s="43"/>
      <c r="C145" s="204" t="s">
        <v>537</v>
      </c>
      <c r="D145" s="204" t="s">
        <v>185</v>
      </c>
      <c r="E145" s="205" t="s">
        <v>1727</v>
      </c>
      <c r="F145" s="206" t="s">
        <v>1728</v>
      </c>
      <c r="G145" s="207" t="s">
        <v>1510</v>
      </c>
      <c r="H145" s="279"/>
      <c r="I145" s="381">
        <f>SUM(J140:J144)/100</f>
        <v>0</v>
      </c>
      <c r="J145" s="210">
        <f t="shared" si="20"/>
        <v>0</v>
      </c>
      <c r="K145" s="206" t="s">
        <v>189</v>
      </c>
      <c r="L145" s="63"/>
      <c r="M145" s="211" t="s">
        <v>34</v>
      </c>
      <c r="N145" s="212" t="s">
        <v>49</v>
      </c>
      <c r="O145" s="44"/>
      <c r="P145" s="213">
        <f t="shared" si="21"/>
        <v>0</v>
      </c>
      <c r="Q145" s="213">
        <v>0</v>
      </c>
      <c r="R145" s="213">
        <f t="shared" si="22"/>
        <v>0</v>
      </c>
      <c r="S145" s="213">
        <v>0</v>
      </c>
      <c r="T145" s="214">
        <f t="shared" si="23"/>
        <v>0</v>
      </c>
      <c r="AR145" s="25" t="s">
        <v>282</v>
      </c>
      <c r="AT145" s="25" t="s">
        <v>185</v>
      </c>
      <c r="AU145" s="25" t="s">
        <v>89</v>
      </c>
      <c r="AY145" s="25" t="s">
        <v>183</v>
      </c>
      <c r="BE145" s="215">
        <f t="shared" si="24"/>
        <v>0</v>
      </c>
      <c r="BF145" s="215">
        <f t="shared" si="25"/>
        <v>0</v>
      </c>
      <c r="BG145" s="215">
        <f t="shared" si="26"/>
        <v>0</v>
      </c>
      <c r="BH145" s="215">
        <f t="shared" si="27"/>
        <v>0</v>
      </c>
      <c r="BI145" s="215">
        <f t="shared" si="28"/>
        <v>0</v>
      </c>
      <c r="BJ145" s="25" t="s">
        <v>85</v>
      </c>
      <c r="BK145" s="215">
        <f t="shared" si="29"/>
        <v>0</v>
      </c>
      <c r="BL145" s="25" t="s">
        <v>282</v>
      </c>
      <c r="BM145" s="25" t="s">
        <v>909</v>
      </c>
    </row>
    <row r="146" spans="2:63" s="11" customFormat="1" ht="29.85" customHeight="1">
      <c r="B146" s="187"/>
      <c r="C146" s="188"/>
      <c r="D146" s="201" t="s">
        <v>77</v>
      </c>
      <c r="E146" s="202" t="s">
        <v>3418</v>
      </c>
      <c r="F146" s="202" t="s">
        <v>3419</v>
      </c>
      <c r="G146" s="188"/>
      <c r="H146" s="188"/>
      <c r="I146" s="191"/>
      <c r="J146" s="203">
        <f>BK146</f>
        <v>0</v>
      </c>
      <c r="K146" s="188"/>
      <c r="L146" s="193"/>
      <c r="M146" s="194"/>
      <c r="N146" s="195"/>
      <c r="O146" s="195"/>
      <c r="P146" s="196">
        <f>SUM(P147:P152)</f>
        <v>0</v>
      </c>
      <c r="Q146" s="195"/>
      <c r="R146" s="196">
        <f>SUM(R147:R152)</f>
        <v>0</v>
      </c>
      <c r="S146" s="195"/>
      <c r="T146" s="197">
        <f>SUM(T147:T152)</f>
        <v>0</v>
      </c>
      <c r="AR146" s="198" t="s">
        <v>89</v>
      </c>
      <c r="AT146" s="199" t="s">
        <v>77</v>
      </c>
      <c r="AU146" s="199" t="s">
        <v>85</v>
      </c>
      <c r="AY146" s="198" t="s">
        <v>183</v>
      </c>
      <c r="BK146" s="200">
        <f>SUM(BK147:BK152)</f>
        <v>0</v>
      </c>
    </row>
    <row r="147" spans="2:65" s="1" customFormat="1" ht="16.5" customHeight="1">
      <c r="B147" s="43"/>
      <c r="C147" s="204" t="s">
        <v>542</v>
      </c>
      <c r="D147" s="204" t="s">
        <v>185</v>
      </c>
      <c r="E147" s="205" t="s">
        <v>3420</v>
      </c>
      <c r="F147" s="206" t="s">
        <v>3421</v>
      </c>
      <c r="G147" s="207" t="s">
        <v>3422</v>
      </c>
      <c r="H147" s="208">
        <v>72</v>
      </c>
      <c r="I147" s="209"/>
      <c r="J147" s="210">
        <f aca="true" t="shared" si="30" ref="J147:J152">ROUND(I147*H147,2)</f>
        <v>0</v>
      </c>
      <c r="K147" s="206" t="s">
        <v>34</v>
      </c>
      <c r="L147" s="63"/>
      <c r="M147" s="211" t="s">
        <v>34</v>
      </c>
      <c r="N147" s="212" t="s">
        <v>49</v>
      </c>
      <c r="O147" s="44"/>
      <c r="P147" s="213">
        <f aca="true" t="shared" si="31" ref="P147:P152">O147*H147</f>
        <v>0</v>
      </c>
      <c r="Q147" s="213">
        <v>0</v>
      </c>
      <c r="R147" s="213">
        <f aca="true" t="shared" si="32" ref="R147:R152">Q147*H147</f>
        <v>0</v>
      </c>
      <c r="S147" s="213">
        <v>0</v>
      </c>
      <c r="T147" s="214">
        <f aca="true" t="shared" si="33" ref="T147:T152">S147*H147</f>
        <v>0</v>
      </c>
      <c r="AR147" s="25" t="s">
        <v>1802</v>
      </c>
      <c r="AT147" s="25" t="s">
        <v>185</v>
      </c>
      <c r="AU147" s="25" t="s">
        <v>89</v>
      </c>
      <c r="AY147" s="25" t="s">
        <v>183</v>
      </c>
      <c r="BE147" s="215">
        <f aca="true" t="shared" si="34" ref="BE147:BE152">IF(N147="základní",J147,0)</f>
        <v>0</v>
      </c>
      <c r="BF147" s="215">
        <f aca="true" t="shared" si="35" ref="BF147:BF152">IF(N147="snížená",J147,0)</f>
        <v>0</v>
      </c>
      <c r="BG147" s="215">
        <f aca="true" t="shared" si="36" ref="BG147:BG152">IF(N147="zákl. přenesená",J147,0)</f>
        <v>0</v>
      </c>
      <c r="BH147" s="215">
        <f aca="true" t="shared" si="37" ref="BH147:BH152">IF(N147="sníž. přenesená",J147,0)</f>
        <v>0</v>
      </c>
      <c r="BI147" s="215">
        <f aca="true" t="shared" si="38" ref="BI147:BI152">IF(N147="nulová",J147,0)</f>
        <v>0</v>
      </c>
      <c r="BJ147" s="25" t="s">
        <v>85</v>
      </c>
      <c r="BK147" s="215">
        <f aca="true" t="shared" si="39" ref="BK147:BK152">ROUND(I147*H147,2)</f>
        <v>0</v>
      </c>
      <c r="BL147" s="25" t="s">
        <v>1802</v>
      </c>
      <c r="BM147" s="25" t="s">
        <v>919</v>
      </c>
    </row>
    <row r="148" spans="2:65" s="1" customFormat="1" ht="16.5" customHeight="1">
      <c r="B148" s="43"/>
      <c r="C148" s="204" t="s">
        <v>546</v>
      </c>
      <c r="D148" s="204" t="s">
        <v>185</v>
      </c>
      <c r="E148" s="205" t="s">
        <v>3423</v>
      </c>
      <c r="F148" s="206" t="s">
        <v>3424</v>
      </c>
      <c r="G148" s="207" t="s">
        <v>3422</v>
      </c>
      <c r="H148" s="208">
        <v>6</v>
      </c>
      <c r="I148" s="209"/>
      <c r="J148" s="210">
        <f t="shared" si="30"/>
        <v>0</v>
      </c>
      <c r="K148" s="206" t="s">
        <v>34</v>
      </c>
      <c r="L148" s="63"/>
      <c r="M148" s="211" t="s">
        <v>34</v>
      </c>
      <c r="N148" s="212" t="s">
        <v>49</v>
      </c>
      <c r="O148" s="44"/>
      <c r="P148" s="213">
        <f t="shared" si="31"/>
        <v>0</v>
      </c>
      <c r="Q148" s="213">
        <v>0</v>
      </c>
      <c r="R148" s="213">
        <f t="shared" si="32"/>
        <v>0</v>
      </c>
      <c r="S148" s="213">
        <v>0</v>
      </c>
      <c r="T148" s="214">
        <f t="shared" si="33"/>
        <v>0</v>
      </c>
      <c r="AR148" s="25" t="s">
        <v>1802</v>
      </c>
      <c r="AT148" s="25" t="s">
        <v>185</v>
      </c>
      <c r="AU148" s="25" t="s">
        <v>89</v>
      </c>
      <c r="AY148" s="25" t="s">
        <v>183</v>
      </c>
      <c r="BE148" s="215">
        <f t="shared" si="34"/>
        <v>0</v>
      </c>
      <c r="BF148" s="215">
        <f t="shared" si="35"/>
        <v>0</v>
      </c>
      <c r="BG148" s="215">
        <f t="shared" si="36"/>
        <v>0</v>
      </c>
      <c r="BH148" s="215">
        <f t="shared" si="37"/>
        <v>0</v>
      </c>
      <c r="BI148" s="215">
        <f t="shared" si="38"/>
        <v>0</v>
      </c>
      <c r="BJ148" s="25" t="s">
        <v>85</v>
      </c>
      <c r="BK148" s="215">
        <f t="shared" si="39"/>
        <v>0</v>
      </c>
      <c r="BL148" s="25" t="s">
        <v>1802</v>
      </c>
      <c r="BM148" s="25" t="s">
        <v>932</v>
      </c>
    </row>
    <row r="149" spans="2:65" s="1" customFormat="1" ht="16.5" customHeight="1">
      <c r="B149" s="43"/>
      <c r="C149" s="204" t="s">
        <v>551</v>
      </c>
      <c r="D149" s="204" t="s">
        <v>185</v>
      </c>
      <c r="E149" s="205" t="s">
        <v>3425</v>
      </c>
      <c r="F149" s="206" t="s">
        <v>3426</v>
      </c>
      <c r="G149" s="207" t="s">
        <v>3422</v>
      </c>
      <c r="H149" s="208">
        <v>6</v>
      </c>
      <c r="I149" s="209"/>
      <c r="J149" s="210">
        <f t="shared" si="30"/>
        <v>0</v>
      </c>
      <c r="K149" s="206" t="s">
        <v>34</v>
      </c>
      <c r="L149" s="63"/>
      <c r="M149" s="211" t="s">
        <v>34</v>
      </c>
      <c r="N149" s="212" t="s">
        <v>49</v>
      </c>
      <c r="O149" s="44"/>
      <c r="P149" s="213">
        <f t="shared" si="31"/>
        <v>0</v>
      </c>
      <c r="Q149" s="213">
        <v>0</v>
      </c>
      <c r="R149" s="213">
        <f t="shared" si="32"/>
        <v>0</v>
      </c>
      <c r="S149" s="213">
        <v>0</v>
      </c>
      <c r="T149" s="214">
        <f t="shared" si="33"/>
        <v>0</v>
      </c>
      <c r="AR149" s="25" t="s">
        <v>1802</v>
      </c>
      <c r="AT149" s="25" t="s">
        <v>185</v>
      </c>
      <c r="AU149" s="25" t="s">
        <v>89</v>
      </c>
      <c r="AY149" s="25" t="s">
        <v>183</v>
      </c>
      <c r="BE149" s="215">
        <f t="shared" si="34"/>
        <v>0</v>
      </c>
      <c r="BF149" s="215">
        <f t="shared" si="35"/>
        <v>0</v>
      </c>
      <c r="BG149" s="215">
        <f t="shared" si="36"/>
        <v>0</v>
      </c>
      <c r="BH149" s="215">
        <f t="shared" si="37"/>
        <v>0</v>
      </c>
      <c r="BI149" s="215">
        <f t="shared" si="38"/>
        <v>0</v>
      </c>
      <c r="BJ149" s="25" t="s">
        <v>85</v>
      </c>
      <c r="BK149" s="215">
        <f t="shared" si="39"/>
        <v>0</v>
      </c>
      <c r="BL149" s="25" t="s">
        <v>1802</v>
      </c>
      <c r="BM149" s="25" t="s">
        <v>942</v>
      </c>
    </row>
    <row r="150" spans="2:65" s="1" customFormat="1" ht="16.5" customHeight="1">
      <c r="B150" s="43"/>
      <c r="C150" s="204" t="s">
        <v>558</v>
      </c>
      <c r="D150" s="204" t="s">
        <v>185</v>
      </c>
      <c r="E150" s="205" t="s">
        <v>3427</v>
      </c>
      <c r="F150" s="206" t="s">
        <v>3428</v>
      </c>
      <c r="G150" s="207" t="s">
        <v>3422</v>
      </c>
      <c r="H150" s="208">
        <v>16</v>
      </c>
      <c r="I150" s="209"/>
      <c r="J150" s="210">
        <f t="shared" si="30"/>
        <v>0</v>
      </c>
      <c r="K150" s="206" t="s">
        <v>34</v>
      </c>
      <c r="L150" s="63"/>
      <c r="M150" s="211" t="s">
        <v>34</v>
      </c>
      <c r="N150" s="212" t="s">
        <v>49</v>
      </c>
      <c r="O150" s="44"/>
      <c r="P150" s="213">
        <f t="shared" si="31"/>
        <v>0</v>
      </c>
      <c r="Q150" s="213">
        <v>0</v>
      </c>
      <c r="R150" s="213">
        <f t="shared" si="32"/>
        <v>0</v>
      </c>
      <c r="S150" s="213">
        <v>0</v>
      </c>
      <c r="T150" s="214">
        <f t="shared" si="33"/>
        <v>0</v>
      </c>
      <c r="AR150" s="25" t="s">
        <v>1802</v>
      </c>
      <c r="AT150" s="25" t="s">
        <v>185</v>
      </c>
      <c r="AU150" s="25" t="s">
        <v>89</v>
      </c>
      <c r="AY150" s="25" t="s">
        <v>183</v>
      </c>
      <c r="BE150" s="215">
        <f t="shared" si="34"/>
        <v>0</v>
      </c>
      <c r="BF150" s="215">
        <f t="shared" si="35"/>
        <v>0</v>
      </c>
      <c r="BG150" s="215">
        <f t="shared" si="36"/>
        <v>0</v>
      </c>
      <c r="BH150" s="215">
        <f t="shared" si="37"/>
        <v>0</v>
      </c>
      <c r="BI150" s="215">
        <f t="shared" si="38"/>
        <v>0</v>
      </c>
      <c r="BJ150" s="25" t="s">
        <v>85</v>
      </c>
      <c r="BK150" s="215">
        <f t="shared" si="39"/>
        <v>0</v>
      </c>
      <c r="BL150" s="25" t="s">
        <v>1802</v>
      </c>
      <c r="BM150" s="25" t="s">
        <v>958</v>
      </c>
    </row>
    <row r="151" spans="2:65" s="1" customFormat="1" ht="16.5" customHeight="1">
      <c r="B151" s="43"/>
      <c r="C151" s="204" t="s">
        <v>564</v>
      </c>
      <c r="D151" s="204" t="s">
        <v>185</v>
      </c>
      <c r="E151" s="205" t="s">
        <v>3429</v>
      </c>
      <c r="F151" s="206" t="s">
        <v>3430</v>
      </c>
      <c r="G151" s="207" t="s">
        <v>3422</v>
      </c>
      <c r="H151" s="208">
        <v>8</v>
      </c>
      <c r="I151" s="209"/>
      <c r="J151" s="210">
        <f t="shared" si="30"/>
        <v>0</v>
      </c>
      <c r="K151" s="206" t="s">
        <v>34</v>
      </c>
      <c r="L151" s="63"/>
      <c r="M151" s="211" t="s">
        <v>34</v>
      </c>
      <c r="N151" s="212" t="s">
        <v>49</v>
      </c>
      <c r="O151" s="44"/>
      <c r="P151" s="213">
        <f t="shared" si="31"/>
        <v>0</v>
      </c>
      <c r="Q151" s="213">
        <v>0</v>
      </c>
      <c r="R151" s="213">
        <f t="shared" si="32"/>
        <v>0</v>
      </c>
      <c r="S151" s="213">
        <v>0</v>
      </c>
      <c r="T151" s="214">
        <f t="shared" si="33"/>
        <v>0</v>
      </c>
      <c r="AR151" s="25" t="s">
        <v>1802</v>
      </c>
      <c r="AT151" s="25" t="s">
        <v>185</v>
      </c>
      <c r="AU151" s="25" t="s">
        <v>89</v>
      </c>
      <c r="AY151" s="25" t="s">
        <v>183</v>
      </c>
      <c r="BE151" s="215">
        <f t="shared" si="34"/>
        <v>0</v>
      </c>
      <c r="BF151" s="215">
        <f t="shared" si="35"/>
        <v>0</v>
      </c>
      <c r="BG151" s="215">
        <f t="shared" si="36"/>
        <v>0</v>
      </c>
      <c r="BH151" s="215">
        <f t="shared" si="37"/>
        <v>0</v>
      </c>
      <c r="BI151" s="215">
        <f t="shared" si="38"/>
        <v>0</v>
      </c>
      <c r="BJ151" s="25" t="s">
        <v>85</v>
      </c>
      <c r="BK151" s="215">
        <f t="shared" si="39"/>
        <v>0</v>
      </c>
      <c r="BL151" s="25" t="s">
        <v>1802</v>
      </c>
      <c r="BM151" s="25" t="s">
        <v>967</v>
      </c>
    </row>
    <row r="152" spans="2:65" s="1" customFormat="1" ht="16.5" customHeight="1">
      <c r="B152" s="43"/>
      <c r="C152" s="204" t="s">
        <v>570</v>
      </c>
      <c r="D152" s="204" t="s">
        <v>185</v>
      </c>
      <c r="E152" s="205" t="s">
        <v>3431</v>
      </c>
      <c r="F152" s="206" t="s">
        <v>3432</v>
      </c>
      <c r="G152" s="207" t="s">
        <v>3422</v>
      </c>
      <c r="H152" s="208">
        <v>15</v>
      </c>
      <c r="I152" s="209"/>
      <c r="J152" s="210">
        <f t="shared" si="30"/>
        <v>0</v>
      </c>
      <c r="K152" s="206" t="s">
        <v>34</v>
      </c>
      <c r="L152" s="63"/>
      <c r="M152" s="211" t="s">
        <v>34</v>
      </c>
      <c r="N152" s="288" t="s">
        <v>49</v>
      </c>
      <c r="O152" s="289"/>
      <c r="P152" s="290">
        <f t="shared" si="31"/>
        <v>0</v>
      </c>
      <c r="Q152" s="290">
        <v>0</v>
      </c>
      <c r="R152" s="290">
        <f t="shared" si="32"/>
        <v>0</v>
      </c>
      <c r="S152" s="290">
        <v>0</v>
      </c>
      <c r="T152" s="291">
        <f t="shared" si="33"/>
        <v>0</v>
      </c>
      <c r="AR152" s="25" t="s">
        <v>1802</v>
      </c>
      <c r="AT152" s="25" t="s">
        <v>185</v>
      </c>
      <c r="AU152" s="25" t="s">
        <v>89</v>
      </c>
      <c r="AY152" s="25" t="s">
        <v>183</v>
      </c>
      <c r="BE152" s="215">
        <f t="shared" si="34"/>
        <v>0</v>
      </c>
      <c r="BF152" s="215">
        <f t="shared" si="35"/>
        <v>0</v>
      </c>
      <c r="BG152" s="215">
        <f t="shared" si="36"/>
        <v>0</v>
      </c>
      <c r="BH152" s="215">
        <f t="shared" si="37"/>
        <v>0</v>
      </c>
      <c r="BI152" s="215">
        <f t="shared" si="38"/>
        <v>0</v>
      </c>
      <c r="BJ152" s="25" t="s">
        <v>85</v>
      </c>
      <c r="BK152" s="215">
        <f t="shared" si="39"/>
        <v>0</v>
      </c>
      <c r="BL152" s="25" t="s">
        <v>1802</v>
      </c>
      <c r="BM152" s="25" t="s">
        <v>986</v>
      </c>
    </row>
    <row r="153" spans="2:12" s="1" customFormat="1" ht="6.95" customHeight="1">
      <c r="B153" s="58"/>
      <c r="C153" s="59"/>
      <c r="D153" s="59"/>
      <c r="E153" s="59"/>
      <c r="F153" s="59"/>
      <c r="G153" s="59"/>
      <c r="H153" s="59"/>
      <c r="I153" s="150"/>
      <c r="J153" s="59"/>
      <c r="K153" s="59"/>
      <c r="L153" s="63"/>
    </row>
  </sheetData>
  <sheetProtection password="CC35" sheet="1" objects="1" scenarios="1" formatCells="0" formatColumns="0" formatRows="0" sort="0" autoFilter="0"/>
  <autoFilter ref="C85:K152"/>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105</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3433</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40</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ROUND(J91,2)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ROUND(SUM(BE91:BE278),2)</f>
        <v>0</v>
      </c>
      <c r="G32" s="44"/>
      <c r="H32" s="44"/>
      <c r="I32" s="142">
        <v>0.21</v>
      </c>
      <c r="J32" s="141">
        <f>ROUND(ROUND((SUM(BE91:BE278)),2)*I32,2)</f>
        <v>0</v>
      </c>
      <c r="K32" s="47"/>
    </row>
    <row r="33" spans="2:11" s="1" customFormat="1" ht="14.45" customHeight="1">
      <c r="B33" s="43"/>
      <c r="C33" s="44"/>
      <c r="D33" s="44"/>
      <c r="E33" s="51" t="s">
        <v>50</v>
      </c>
      <c r="F33" s="141">
        <f>ROUND(SUM(BF91:BF278),2)</f>
        <v>0</v>
      </c>
      <c r="G33" s="44"/>
      <c r="H33" s="44"/>
      <c r="I33" s="142">
        <v>0.15</v>
      </c>
      <c r="J33" s="141">
        <f>ROUND(ROUND((SUM(BF91:BF278)),2)*I33,2)</f>
        <v>0</v>
      </c>
      <c r="K33" s="47"/>
    </row>
    <row r="34" spans="2:11" s="1" customFormat="1" ht="14.45" customHeight="1" hidden="1">
      <c r="B34" s="43"/>
      <c r="C34" s="44"/>
      <c r="D34" s="44"/>
      <c r="E34" s="51" t="s">
        <v>51</v>
      </c>
      <c r="F34" s="141">
        <f>ROUND(SUM(BG91:BG278),2)</f>
        <v>0</v>
      </c>
      <c r="G34" s="44"/>
      <c r="H34" s="44"/>
      <c r="I34" s="142">
        <v>0.21</v>
      </c>
      <c r="J34" s="141">
        <v>0</v>
      </c>
      <c r="K34" s="47"/>
    </row>
    <row r="35" spans="2:11" s="1" customFormat="1" ht="14.45" customHeight="1" hidden="1">
      <c r="B35" s="43"/>
      <c r="C35" s="44"/>
      <c r="D35" s="44"/>
      <c r="E35" s="51" t="s">
        <v>52</v>
      </c>
      <c r="F35" s="141">
        <f>ROUND(SUM(BH91:BH278),2)</f>
        <v>0</v>
      </c>
      <c r="G35" s="44"/>
      <c r="H35" s="44"/>
      <c r="I35" s="142">
        <v>0.15</v>
      </c>
      <c r="J35" s="141">
        <v>0</v>
      </c>
      <c r="K35" s="47"/>
    </row>
    <row r="36" spans="2:11" s="1" customFormat="1" ht="14.45" customHeight="1" hidden="1">
      <c r="B36" s="43"/>
      <c r="C36" s="44"/>
      <c r="D36" s="44"/>
      <c r="E36" s="51" t="s">
        <v>53</v>
      </c>
      <c r="F36" s="141">
        <f>ROUND(SUM(BI91:BI278),2)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SO_01_5 - Elektroinstalace</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Obchodní projekt Jihlava, spol.s r.o.</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J91</f>
        <v>0</v>
      </c>
      <c r="K60" s="47"/>
      <c r="AU60" s="25" t="s">
        <v>127</v>
      </c>
    </row>
    <row r="61" spans="2:11" s="8" customFormat="1" ht="24.95" customHeight="1">
      <c r="B61" s="160"/>
      <c r="C61" s="161"/>
      <c r="D61" s="162" t="s">
        <v>3434</v>
      </c>
      <c r="E61" s="163"/>
      <c r="F61" s="163"/>
      <c r="G61" s="163"/>
      <c r="H61" s="163"/>
      <c r="I61" s="164"/>
      <c r="J61" s="165">
        <f>J92</f>
        <v>0</v>
      </c>
      <c r="K61" s="166"/>
    </row>
    <row r="62" spans="2:11" s="9" customFormat="1" ht="19.9" customHeight="1">
      <c r="B62" s="167"/>
      <c r="C62" s="168"/>
      <c r="D62" s="169" t="s">
        <v>3435</v>
      </c>
      <c r="E62" s="170"/>
      <c r="F62" s="170"/>
      <c r="G62" s="170"/>
      <c r="H62" s="170"/>
      <c r="I62" s="171"/>
      <c r="J62" s="172">
        <f>J93</f>
        <v>0</v>
      </c>
      <c r="K62" s="173"/>
    </row>
    <row r="63" spans="2:11" s="9" customFormat="1" ht="14.85" customHeight="1">
      <c r="B63" s="167"/>
      <c r="C63" s="168"/>
      <c r="D63" s="169" t="s">
        <v>3436</v>
      </c>
      <c r="E63" s="170"/>
      <c r="F63" s="170"/>
      <c r="G63" s="170"/>
      <c r="H63" s="170"/>
      <c r="I63" s="171"/>
      <c r="J63" s="172">
        <f>J94</f>
        <v>0</v>
      </c>
      <c r="K63" s="173"/>
    </row>
    <row r="64" spans="2:11" s="9" customFormat="1" ht="14.85" customHeight="1">
      <c r="B64" s="167"/>
      <c r="C64" s="168"/>
      <c r="D64" s="169" t="s">
        <v>3437</v>
      </c>
      <c r="E64" s="170"/>
      <c r="F64" s="170"/>
      <c r="G64" s="170"/>
      <c r="H64" s="170"/>
      <c r="I64" s="171"/>
      <c r="J64" s="172">
        <f>J116</f>
        <v>0</v>
      </c>
      <c r="K64" s="173"/>
    </row>
    <row r="65" spans="2:11" s="9" customFormat="1" ht="14.85" customHeight="1">
      <c r="B65" s="167"/>
      <c r="C65" s="168"/>
      <c r="D65" s="169" t="s">
        <v>3438</v>
      </c>
      <c r="E65" s="170"/>
      <c r="F65" s="170"/>
      <c r="G65" s="170"/>
      <c r="H65" s="170"/>
      <c r="I65" s="171"/>
      <c r="J65" s="172">
        <f>J133</f>
        <v>0</v>
      </c>
      <c r="K65" s="173"/>
    </row>
    <row r="66" spans="2:11" s="9" customFormat="1" ht="19.9" customHeight="1">
      <c r="B66" s="167"/>
      <c r="C66" s="168"/>
      <c r="D66" s="169" t="s">
        <v>3439</v>
      </c>
      <c r="E66" s="170"/>
      <c r="F66" s="170"/>
      <c r="G66" s="170"/>
      <c r="H66" s="170"/>
      <c r="I66" s="171"/>
      <c r="J66" s="172">
        <f>J139</f>
        <v>0</v>
      </c>
      <c r="K66" s="173"/>
    </row>
    <row r="67" spans="2:11" s="9" customFormat="1" ht="19.9" customHeight="1">
      <c r="B67" s="167"/>
      <c r="C67" s="168"/>
      <c r="D67" s="169" t="s">
        <v>3440</v>
      </c>
      <c r="E67" s="170"/>
      <c r="F67" s="170"/>
      <c r="G67" s="170"/>
      <c r="H67" s="170"/>
      <c r="I67" s="171"/>
      <c r="J67" s="172">
        <f>J223</f>
        <v>0</v>
      </c>
      <c r="K67" s="173"/>
    </row>
    <row r="68" spans="2:11" s="9" customFormat="1" ht="19.9" customHeight="1">
      <c r="B68" s="167"/>
      <c r="C68" s="168"/>
      <c r="D68" s="169" t="s">
        <v>3441</v>
      </c>
      <c r="E68" s="170"/>
      <c r="F68" s="170"/>
      <c r="G68" s="170"/>
      <c r="H68" s="170"/>
      <c r="I68" s="171"/>
      <c r="J68" s="172">
        <f>J247</f>
        <v>0</v>
      </c>
      <c r="K68" s="173"/>
    </row>
    <row r="69" spans="2:11" s="9" customFormat="1" ht="19.9" customHeight="1">
      <c r="B69" s="167"/>
      <c r="C69" s="168"/>
      <c r="D69" s="169" t="s">
        <v>3442</v>
      </c>
      <c r="E69" s="170"/>
      <c r="F69" s="170"/>
      <c r="G69" s="170"/>
      <c r="H69" s="170"/>
      <c r="I69" s="171"/>
      <c r="J69" s="172">
        <f>J253</f>
        <v>0</v>
      </c>
      <c r="K69" s="173"/>
    </row>
    <row r="70" spans="2:11" s="1" customFormat="1" ht="21.75" customHeight="1">
      <c r="B70" s="43"/>
      <c r="C70" s="44"/>
      <c r="D70" s="44"/>
      <c r="E70" s="44"/>
      <c r="F70" s="44"/>
      <c r="G70" s="44"/>
      <c r="H70" s="44"/>
      <c r="I70" s="129"/>
      <c r="J70" s="44"/>
      <c r="K70" s="47"/>
    </row>
    <row r="71" spans="2:11" s="1" customFormat="1" ht="6.95" customHeight="1">
      <c r="B71" s="58"/>
      <c r="C71" s="59"/>
      <c r="D71" s="59"/>
      <c r="E71" s="59"/>
      <c r="F71" s="59"/>
      <c r="G71" s="59"/>
      <c r="H71" s="59"/>
      <c r="I71" s="150"/>
      <c r="J71" s="59"/>
      <c r="K71" s="60"/>
    </row>
    <row r="75" spans="2:12" s="1" customFormat="1" ht="6.95" customHeight="1">
      <c r="B75" s="61"/>
      <c r="C75" s="62"/>
      <c r="D75" s="62"/>
      <c r="E75" s="62"/>
      <c r="F75" s="62"/>
      <c r="G75" s="62"/>
      <c r="H75" s="62"/>
      <c r="I75" s="153"/>
      <c r="J75" s="62"/>
      <c r="K75" s="62"/>
      <c r="L75" s="63"/>
    </row>
    <row r="76" spans="2:12" s="1" customFormat="1" ht="36.95" customHeight="1">
      <c r="B76" s="43"/>
      <c r="C76" s="64" t="s">
        <v>167</v>
      </c>
      <c r="D76" s="65"/>
      <c r="E76" s="65"/>
      <c r="F76" s="65"/>
      <c r="G76" s="65"/>
      <c r="H76" s="65"/>
      <c r="I76" s="174"/>
      <c r="J76" s="65"/>
      <c r="K76" s="65"/>
      <c r="L76" s="63"/>
    </row>
    <row r="77" spans="2:12" s="1" customFormat="1" ht="6.95" customHeight="1">
      <c r="B77" s="43"/>
      <c r="C77" s="65"/>
      <c r="D77" s="65"/>
      <c r="E77" s="65"/>
      <c r="F77" s="65"/>
      <c r="G77" s="65"/>
      <c r="H77" s="65"/>
      <c r="I77" s="174"/>
      <c r="J77" s="65"/>
      <c r="K77" s="65"/>
      <c r="L77" s="63"/>
    </row>
    <row r="78" spans="2:12" s="1" customFormat="1" ht="14.45" customHeight="1">
      <c r="B78" s="43"/>
      <c r="C78" s="67" t="s">
        <v>18</v>
      </c>
      <c r="D78" s="65"/>
      <c r="E78" s="65"/>
      <c r="F78" s="65"/>
      <c r="G78" s="65"/>
      <c r="H78" s="65"/>
      <c r="I78" s="174"/>
      <c r="J78" s="65"/>
      <c r="K78" s="65"/>
      <c r="L78" s="63"/>
    </row>
    <row r="79" spans="2:12" s="1" customFormat="1" ht="16.5" customHeight="1">
      <c r="B79" s="43"/>
      <c r="C79" s="65"/>
      <c r="D79" s="65"/>
      <c r="E79" s="425" t="str">
        <f>E7</f>
        <v>Stavební úpravy obj.stájové budovy Veterinární nemocnice v areálu SVÚ Jihlava</v>
      </c>
      <c r="F79" s="426"/>
      <c r="G79" s="426"/>
      <c r="H79" s="426"/>
      <c r="I79" s="174"/>
      <c r="J79" s="65"/>
      <c r="K79" s="65"/>
      <c r="L79" s="63"/>
    </row>
    <row r="80" spans="2:12" ht="15">
      <c r="B80" s="29"/>
      <c r="C80" s="67" t="s">
        <v>121</v>
      </c>
      <c r="D80" s="292"/>
      <c r="E80" s="292"/>
      <c r="F80" s="292"/>
      <c r="G80" s="292"/>
      <c r="H80" s="292"/>
      <c r="J80" s="292"/>
      <c r="K80" s="292"/>
      <c r="L80" s="293"/>
    </row>
    <row r="81" spans="2:12" s="1" customFormat="1" ht="16.5" customHeight="1">
      <c r="B81" s="43"/>
      <c r="C81" s="65"/>
      <c r="D81" s="65"/>
      <c r="E81" s="425" t="s">
        <v>122</v>
      </c>
      <c r="F81" s="427"/>
      <c r="G81" s="427"/>
      <c r="H81" s="427"/>
      <c r="I81" s="174"/>
      <c r="J81" s="65"/>
      <c r="K81" s="65"/>
      <c r="L81" s="63"/>
    </row>
    <row r="82" spans="2:12" s="1" customFormat="1" ht="14.45" customHeight="1">
      <c r="B82" s="43"/>
      <c r="C82" s="67" t="s">
        <v>2790</v>
      </c>
      <c r="D82" s="65"/>
      <c r="E82" s="65"/>
      <c r="F82" s="65"/>
      <c r="G82" s="65"/>
      <c r="H82" s="65"/>
      <c r="I82" s="174"/>
      <c r="J82" s="65"/>
      <c r="K82" s="65"/>
      <c r="L82" s="63"/>
    </row>
    <row r="83" spans="2:12" s="1" customFormat="1" ht="17.25" customHeight="1">
      <c r="B83" s="43"/>
      <c r="C83" s="65"/>
      <c r="D83" s="65"/>
      <c r="E83" s="420" t="str">
        <f>E11</f>
        <v>SO_01_5 - Elektroinstalace</v>
      </c>
      <c r="F83" s="427"/>
      <c r="G83" s="427"/>
      <c r="H83" s="427"/>
      <c r="I83" s="174"/>
      <c r="J83" s="65"/>
      <c r="K83" s="65"/>
      <c r="L83" s="63"/>
    </row>
    <row r="84" spans="2:12" s="1" customFormat="1" ht="6.95" customHeight="1">
      <c r="B84" s="43"/>
      <c r="C84" s="65"/>
      <c r="D84" s="65"/>
      <c r="E84" s="65"/>
      <c r="F84" s="65"/>
      <c r="G84" s="65"/>
      <c r="H84" s="65"/>
      <c r="I84" s="174"/>
      <c r="J84" s="65"/>
      <c r="K84" s="65"/>
      <c r="L84" s="63"/>
    </row>
    <row r="85" spans="2:12" s="1" customFormat="1" ht="18" customHeight="1">
      <c r="B85" s="43"/>
      <c r="C85" s="67" t="s">
        <v>24</v>
      </c>
      <c r="D85" s="65"/>
      <c r="E85" s="65"/>
      <c r="F85" s="175" t="str">
        <f>F14</f>
        <v>Jihlava</v>
      </c>
      <c r="G85" s="65"/>
      <c r="H85" s="65"/>
      <c r="I85" s="176" t="s">
        <v>26</v>
      </c>
      <c r="J85" s="75" t="str">
        <f>IF(J14="","",J14)</f>
        <v>4. 4. 2017</v>
      </c>
      <c r="K85" s="65"/>
      <c r="L85" s="63"/>
    </row>
    <row r="86" spans="2:12" s="1" customFormat="1" ht="6.95" customHeight="1">
      <c r="B86" s="43"/>
      <c r="C86" s="65"/>
      <c r="D86" s="65"/>
      <c r="E86" s="65"/>
      <c r="F86" s="65"/>
      <c r="G86" s="65"/>
      <c r="H86" s="65"/>
      <c r="I86" s="174"/>
      <c r="J86" s="65"/>
      <c r="K86" s="65"/>
      <c r="L86" s="63"/>
    </row>
    <row r="87" spans="2:12" s="1" customFormat="1" ht="15">
      <c r="B87" s="43"/>
      <c r="C87" s="67" t="s">
        <v>32</v>
      </c>
      <c r="D87" s="65"/>
      <c r="E87" s="65"/>
      <c r="F87" s="175" t="str">
        <f>E17</f>
        <v>SVÚ Jihlava, Rantířovská 93, Jihlava</v>
      </c>
      <c r="G87" s="65"/>
      <c r="H87" s="65"/>
      <c r="I87" s="176" t="s">
        <v>39</v>
      </c>
      <c r="J87" s="175" t="str">
        <f>E23</f>
        <v>Obchodní projekt Jihlava, spol.s r.o.</v>
      </c>
      <c r="K87" s="65"/>
      <c r="L87" s="63"/>
    </row>
    <row r="88" spans="2:12" s="1" customFormat="1" ht="14.45" customHeight="1">
      <c r="B88" s="43"/>
      <c r="C88" s="67" t="s">
        <v>37</v>
      </c>
      <c r="D88" s="65"/>
      <c r="E88" s="65"/>
      <c r="F88" s="175" t="str">
        <f>IF(E20="","",E20)</f>
        <v/>
      </c>
      <c r="G88" s="65"/>
      <c r="H88" s="65"/>
      <c r="I88" s="174"/>
      <c r="J88" s="65"/>
      <c r="K88" s="65"/>
      <c r="L88" s="63"/>
    </row>
    <row r="89" spans="2:12" s="1" customFormat="1" ht="10.35" customHeight="1">
      <c r="B89" s="43"/>
      <c r="C89" s="65"/>
      <c r="D89" s="65"/>
      <c r="E89" s="65"/>
      <c r="F89" s="65"/>
      <c r="G89" s="65"/>
      <c r="H89" s="65"/>
      <c r="I89" s="174"/>
      <c r="J89" s="65"/>
      <c r="K89" s="65"/>
      <c r="L89" s="63"/>
    </row>
    <row r="90" spans="2:20" s="10" customFormat="1" ht="29.25" customHeight="1">
      <c r="B90" s="177"/>
      <c r="C90" s="178" t="s">
        <v>168</v>
      </c>
      <c r="D90" s="179" t="s">
        <v>63</v>
      </c>
      <c r="E90" s="179" t="s">
        <v>59</v>
      </c>
      <c r="F90" s="179" t="s">
        <v>169</v>
      </c>
      <c r="G90" s="179" t="s">
        <v>170</v>
      </c>
      <c r="H90" s="179" t="s">
        <v>171</v>
      </c>
      <c r="I90" s="180" t="s">
        <v>172</v>
      </c>
      <c r="J90" s="179" t="s">
        <v>125</v>
      </c>
      <c r="K90" s="181" t="s">
        <v>173</v>
      </c>
      <c r="L90" s="182"/>
      <c r="M90" s="83" t="s">
        <v>174</v>
      </c>
      <c r="N90" s="84" t="s">
        <v>48</v>
      </c>
      <c r="O90" s="84" t="s">
        <v>175</v>
      </c>
      <c r="P90" s="84" t="s">
        <v>176</v>
      </c>
      <c r="Q90" s="84" t="s">
        <v>177</v>
      </c>
      <c r="R90" s="84" t="s">
        <v>178</v>
      </c>
      <c r="S90" s="84" t="s">
        <v>179</v>
      </c>
      <c r="T90" s="85" t="s">
        <v>180</v>
      </c>
    </row>
    <row r="91" spans="2:63" s="1" customFormat="1" ht="29.25" customHeight="1">
      <c r="B91" s="43"/>
      <c r="C91" s="89" t="s">
        <v>126</v>
      </c>
      <c r="D91" s="65"/>
      <c r="E91" s="65"/>
      <c r="F91" s="65"/>
      <c r="G91" s="65"/>
      <c r="H91" s="65"/>
      <c r="I91" s="174"/>
      <c r="J91" s="183">
        <f>BK91</f>
        <v>0</v>
      </c>
      <c r="K91" s="65"/>
      <c r="L91" s="63"/>
      <c r="M91" s="86"/>
      <c r="N91" s="87"/>
      <c r="O91" s="87"/>
      <c r="P91" s="184">
        <f>P92</f>
        <v>0</v>
      </c>
      <c r="Q91" s="87"/>
      <c r="R91" s="184">
        <f>R92</f>
        <v>0</v>
      </c>
      <c r="S91" s="87"/>
      <c r="T91" s="185">
        <f>T92</f>
        <v>0</v>
      </c>
      <c r="AT91" s="25" t="s">
        <v>77</v>
      </c>
      <c r="AU91" s="25" t="s">
        <v>127</v>
      </c>
      <c r="BK91" s="186">
        <f>BK92</f>
        <v>0</v>
      </c>
    </row>
    <row r="92" spans="2:63" s="11" customFormat="1" ht="37.35" customHeight="1">
      <c r="B92" s="187"/>
      <c r="C92" s="188"/>
      <c r="D92" s="189" t="s">
        <v>77</v>
      </c>
      <c r="E92" s="190" t="s">
        <v>3302</v>
      </c>
      <c r="F92" s="190" t="s">
        <v>3443</v>
      </c>
      <c r="G92" s="188"/>
      <c r="H92" s="188"/>
      <c r="I92" s="191"/>
      <c r="J92" s="192">
        <f>BK92</f>
        <v>0</v>
      </c>
      <c r="K92" s="188"/>
      <c r="L92" s="193"/>
      <c r="M92" s="194"/>
      <c r="N92" s="195"/>
      <c r="O92" s="195"/>
      <c r="P92" s="196">
        <f>P93+P139+P223+P247+P253</f>
        <v>0</v>
      </c>
      <c r="Q92" s="195"/>
      <c r="R92" s="196">
        <f>R93+R139+R223+R247+R253</f>
        <v>0</v>
      </c>
      <c r="S92" s="195"/>
      <c r="T92" s="197">
        <f>T93+T139+T223+T247+T253</f>
        <v>0</v>
      </c>
      <c r="AR92" s="198" t="s">
        <v>196</v>
      </c>
      <c r="AT92" s="199" t="s">
        <v>77</v>
      </c>
      <c r="AU92" s="199" t="s">
        <v>78</v>
      </c>
      <c r="AY92" s="198" t="s">
        <v>183</v>
      </c>
      <c r="BK92" s="200">
        <f>BK93+BK139+BK223+BK247+BK253</f>
        <v>0</v>
      </c>
    </row>
    <row r="93" spans="2:63" s="11" customFormat="1" ht="19.9" customHeight="1">
      <c r="B93" s="187"/>
      <c r="C93" s="188"/>
      <c r="D93" s="189" t="s">
        <v>77</v>
      </c>
      <c r="E93" s="277" t="s">
        <v>3304</v>
      </c>
      <c r="F93" s="277" t="s">
        <v>3444</v>
      </c>
      <c r="G93" s="188"/>
      <c r="H93" s="188"/>
      <c r="I93" s="191"/>
      <c r="J93" s="278">
        <f>BK93</f>
        <v>0</v>
      </c>
      <c r="K93" s="188"/>
      <c r="L93" s="193"/>
      <c r="M93" s="194"/>
      <c r="N93" s="195"/>
      <c r="O93" s="195"/>
      <c r="P93" s="196">
        <f>P94+P116+P133</f>
        <v>0</v>
      </c>
      <c r="Q93" s="195"/>
      <c r="R93" s="196">
        <f>R94+R116+R133</f>
        <v>0</v>
      </c>
      <c r="S93" s="195"/>
      <c r="T93" s="197">
        <f>T94+T116+T133</f>
        <v>0</v>
      </c>
      <c r="AR93" s="198" t="s">
        <v>196</v>
      </c>
      <c r="AT93" s="199" t="s">
        <v>77</v>
      </c>
      <c r="AU93" s="199" t="s">
        <v>85</v>
      </c>
      <c r="AY93" s="198" t="s">
        <v>183</v>
      </c>
      <c r="BK93" s="200">
        <f>BK94+BK116+BK133</f>
        <v>0</v>
      </c>
    </row>
    <row r="94" spans="2:63" s="11" customFormat="1" ht="14.85" customHeight="1">
      <c r="B94" s="187"/>
      <c r="C94" s="188"/>
      <c r="D94" s="201" t="s">
        <v>77</v>
      </c>
      <c r="E94" s="202" t="s">
        <v>3406</v>
      </c>
      <c r="F94" s="202" t="s">
        <v>3445</v>
      </c>
      <c r="G94" s="188"/>
      <c r="H94" s="188"/>
      <c r="I94" s="191"/>
      <c r="J94" s="203">
        <f>BK94</f>
        <v>0</v>
      </c>
      <c r="K94" s="188"/>
      <c r="L94" s="193"/>
      <c r="M94" s="194"/>
      <c r="N94" s="195"/>
      <c r="O94" s="195"/>
      <c r="P94" s="196">
        <f>SUM(P95:P115)</f>
        <v>0</v>
      </c>
      <c r="Q94" s="195"/>
      <c r="R94" s="196">
        <f>SUM(R95:R115)</f>
        <v>0</v>
      </c>
      <c r="S94" s="195"/>
      <c r="T94" s="197">
        <f>SUM(T95:T115)</f>
        <v>0</v>
      </c>
      <c r="AR94" s="198" t="s">
        <v>196</v>
      </c>
      <c r="AT94" s="199" t="s">
        <v>77</v>
      </c>
      <c r="AU94" s="199" t="s">
        <v>89</v>
      </c>
      <c r="AY94" s="198" t="s">
        <v>183</v>
      </c>
      <c r="BK94" s="200">
        <f>SUM(BK95:BK115)</f>
        <v>0</v>
      </c>
    </row>
    <row r="95" spans="2:65" s="1" customFormat="1" ht="16.5" customHeight="1">
      <c r="B95" s="43"/>
      <c r="C95" s="204" t="s">
        <v>85</v>
      </c>
      <c r="D95" s="204" t="s">
        <v>185</v>
      </c>
      <c r="E95" s="205" t="s">
        <v>3446</v>
      </c>
      <c r="F95" s="206" t="s">
        <v>3447</v>
      </c>
      <c r="G95" s="207" t="s">
        <v>3448</v>
      </c>
      <c r="H95" s="208">
        <v>1</v>
      </c>
      <c r="I95" s="209"/>
      <c r="J95" s="210">
        <f aca="true" t="shared" si="0" ref="J95:J115">ROUND(I95*H95,2)</f>
        <v>0</v>
      </c>
      <c r="K95" s="206" t="s">
        <v>34</v>
      </c>
      <c r="L95" s="63"/>
      <c r="M95" s="211" t="s">
        <v>34</v>
      </c>
      <c r="N95" s="212" t="s">
        <v>49</v>
      </c>
      <c r="O95" s="44"/>
      <c r="P95" s="213">
        <f aca="true" t="shared" si="1" ref="P95:P115">O95*H95</f>
        <v>0</v>
      </c>
      <c r="Q95" s="213">
        <v>0</v>
      </c>
      <c r="R95" s="213">
        <f aca="true" t="shared" si="2" ref="R95:R115">Q95*H95</f>
        <v>0</v>
      </c>
      <c r="S95" s="213">
        <v>0</v>
      </c>
      <c r="T95" s="214">
        <f aca="true" t="shared" si="3" ref="T95:T115">S95*H95</f>
        <v>0</v>
      </c>
      <c r="AR95" s="25" t="s">
        <v>592</v>
      </c>
      <c r="AT95" s="25" t="s">
        <v>185</v>
      </c>
      <c r="AU95" s="25" t="s">
        <v>196</v>
      </c>
      <c r="AY95" s="25" t="s">
        <v>183</v>
      </c>
      <c r="BE95" s="215">
        <f aca="true" t="shared" si="4" ref="BE95:BE115">IF(N95="základní",J95,0)</f>
        <v>0</v>
      </c>
      <c r="BF95" s="215">
        <f aca="true" t="shared" si="5" ref="BF95:BF115">IF(N95="snížená",J95,0)</f>
        <v>0</v>
      </c>
      <c r="BG95" s="215">
        <f aca="true" t="shared" si="6" ref="BG95:BG115">IF(N95="zákl. přenesená",J95,0)</f>
        <v>0</v>
      </c>
      <c r="BH95" s="215">
        <f aca="true" t="shared" si="7" ref="BH95:BH115">IF(N95="sníž. přenesená",J95,0)</f>
        <v>0</v>
      </c>
      <c r="BI95" s="215">
        <f aca="true" t="shared" si="8" ref="BI95:BI115">IF(N95="nulová",J95,0)</f>
        <v>0</v>
      </c>
      <c r="BJ95" s="25" t="s">
        <v>85</v>
      </c>
      <c r="BK95" s="215">
        <f aca="true" t="shared" si="9" ref="BK95:BK115">ROUND(I95*H95,2)</f>
        <v>0</v>
      </c>
      <c r="BL95" s="25" t="s">
        <v>592</v>
      </c>
      <c r="BM95" s="25" t="s">
        <v>89</v>
      </c>
    </row>
    <row r="96" spans="2:65" s="1" customFormat="1" ht="16.5" customHeight="1">
      <c r="B96" s="43"/>
      <c r="C96" s="204" t="s">
        <v>89</v>
      </c>
      <c r="D96" s="204" t="s">
        <v>185</v>
      </c>
      <c r="E96" s="205" t="s">
        <v>3449</v>
      </c>
      <c r="F96" s="206" t="s">
        <v>3450</v>
      </c>
      <c r="G96" s="207" t="s">
        <v>3448</v>
      </c>
      <c r="H96" s="208">
        <v>1</v>
      </c>
      <c r="I96" s="209"/>
      <c r="J96" s="210">
        <f t="shared" si="0"/>
        <v>0</v>
      </c>
      <c r="K96" s="206" t="s">
        <v>34</v>
      </c>
      <c r="L96" s="63"/>
      <c r="M96" s="211" t="s">
        <v>34</v>
      </c>
      <c r="N96" s="212" t="s">
        <v>49</v>
      </c>
      <c r="O96" s="44"/>
      <c r="P96" s="213">
        <f t="shared" si="1"/>
        <v>0</v>
      </c>
      <c r="Q96" s="213">
        <v>0</v>
      </c>
      <c r="R96" s="213">
        <f t="shared" si="2"/>
        <v>0</v>
      </c>
      <c r="S96" s="213">
        <v>0</v>
      </c>
      <c r="T96" s="214">
        <f t="shared" si="3"/>
        <v>0</v>
      </c>
      <c r="AR96" s="25" t="s">
        <v>592</v>
      </c>
      <c r="AT96" s="25" t="s">
        <v>185</v>
      </c>
      <c r="AU96" s="25" t="s">
        <v>196</v>
      </c>
      <c r="AY96" s="25" t="s">
        <v>183</v>
      </c>
      <c r="BE96" s="215">
        <f t="shared" si="4"/>
        <v>0</v>
      </c>
      <c r="BF96" s="215">
        <f t="shared" si="5"/>
        <v>0</v>
      </c>
      <c r="BG96" s="215">
        <f t="shared" si="6"/>
        <v>0</v>
      </c>
      <c r="BH96" s="215">
        <f t="shared" si="7"/>
        <v>0</v>
      </c>
      <c r="BI96" s="215">
        <f t="shared" si="8"/>
        <v>0</v>
      </c>
      <c r="BJ96" s="25" t="s">
        <v>85</v>
      </c>
      <c r="BK96" s="215">
        <f t="shared" si="9"/>
        <v>0</v>
      </c>
      <c r="BL96" s="25" t="s">
        <v>592</v>
      </c>
      <c r="BM96" s="25" t="s">
        <v>190</v>
      </c>
    </row>
    <row r="97" spans="2:65" s="1" customFormat="1" ht="16.5" customHeight="1">
      <c r="B97" s="43"/>
      <c r="C97" s="204" t="s">
        <v>196</v>
      </c>
      <c r="D97" s="204" t="s">
        <v>185</v>
      </c>
      <c r="E97" s="205" t="s">
        <v>3451</v>
      </c>
      <c r="F97" s="206" t="s">
        <v>3452</v>
      </c>
      <c r="G97" s="207" t="s">
        <v>3448</v>
      </c>
      <c r="H97" s="208">
        <v>1</v>
      </c>
      <c r="I97" s="209"/>
      <c r="J97" s="210">
        <f t="shared" si="0"/>
        <v>0</v>
      </c>
      <c r="K97" s="206" t="s">
        <v>34</v>
      </c>
      <c r="L97" s="63"/>
      <c r="M97" s="211" t="s">
        <v>34</v>
      </c>
      <c r="N97" s="212" t="s">
        <v>49</v>
      </c>
      <c r="O97" s="44"/>
      <c r="P97" s="213">
        <f t="shared" si="1"/>
        <v>0</v>
      </c>
      <c r="Q97" s="213">
        <v>0</v>
      </c>
      <c r="R97" s="213">
        <f t="shared" si="2"/>
        <v>0</v>
      </c>
      <c r="S97" s="213">
        <v>0</v>
      </c>
      <c r="T97" s="214">
        <f t="shared" si="3"/>
        <v>0</v>
      </c>
      <c r="AR97" s="25" t="s">
        <v>592</v>
      </c>
      <c r="AT97" s="25" t="s">
        <v>185</v>
      </c>
      <c r="AU97" s="25" t="s">
        <v>196</v>
      </c>
      <c r="AY97" s="25" t="s">
        <v>183</v>
      </c>
      <c r="BE97" s="215">
        <f t="shared" si="4"/>
        <v>0</v>
      </c>
      <c r="BF97" s="215">
        <f t="shared" si="5"/>
        <v>0</v>
      </c>
      <c r="BG97" s="215">
        <f t="shared" si="6"/>
        <v>0</v>
      </c>
      <c r="BH97" s="215">
        <f t="shared" si="7"/>
        <v>0</v>
      </c>
      <c r="BI97" s="215">
        <f t="shared" si="8"/>
        <v>0</v>
      </c>
      <c r="BJ97" s="25" t="s">
        <v>85</v>
      </c>
      <c r="BK97" s="215">
        <f t="shared" si="9"/>
        <v>0</v>
      </c>
      <c r="BL97" s="25" t="s">
        <v>592</v>
      </c>
      <c r="BM97" s="25" t="s">
        <v>222</v>
      </c>
    </row>
    <row r="98" spans="2:65" s="1" customFormat="1" ht="16.5" customHeight="1">
      <c r="B98" s="43"/>
      <c r="C98" s="204" t="s">
        <v>190</v>
      </c>
      <c r="D98" s="204" t="s">
        <v>185</v>
      </c>
      <c r="E98" s="205" t="s">
        <v>3453</v>
      </c>
      <c r="F98" s="206" t="s">
        <v>3454</v>
      </c>
      <c r="G98" s="207" t="s">
        <v>3448</v>
      </c>
      <c r="H98" s="208">
        <v>1</v>
      </c>
      <c r="I98" s="209"/>
      <c r="J98" s="210">
        <f t="shared" si="0"/>
        <v>0</v>
      </c>
      <c r="K98" s="206" t="s">
        <v>34</v>
      </c>
      <c r="L98" s="63"/>
      <c r="M98" s="211" t="s">
        <v>34</v>
      </c>
      <c r="N98" s="212" t="s">
        <v>49</v>
      </c>
      <c r="O98" s="44"/>
      <c r="P98" s="213">
        <f t="shared" si="1"/>
        <v>0</v>
      </c>
      <c r="Q98" s="213">
        <v>0</v>
      </c>
      <c r="R98" s="213">
        <f t="shared" si="2"/>
        <v>0</v>
      </c>
      <c r="S98" s="213">
        <v>0</v>
      </c>
      <c r="T98" s="214">
        <f t="shared" si="3"/>
        <v>0</v>
      </c>
      <c r="AR98" s="25" t="s">
        <v>592</v>
      </c>
      <c r="AT98" s="25" t="s">
        <v>185</v>
      </c>
      <c r="AU98" s="25" t="s">
        <v>196</v>
      </c>
      <c r="AY98" s="25" t="s">
        <v>183</v>
      </c>
      <c r="BE98" s="215">
        <f t="shared" si="4"/>
        <v>0</v>
      </c>
      <c r="BF98" s="215">
        <f t="shared" si="5"/>
        <v>0</v>
      </c>
      <c r="BG98" s="215">
        <f t="shared" si="6"/>
        <v>0</v>
      </c>
      <c r="BH98" s="215">
        <f t="shared" si="7"/>
        <v>0</v>
      </c>
      <c r="BI98" s="215">
        <f t="shared" si="8"/>
        <v>0</v>
      </c>
      <c r="BJ98" s="25" t="s">
        <v>85</v>
      </c>
      <c r="BK98" s="215">
        <f t="shared" si="9"/>
        <v>0</v>
      </c>
      <c r="BL98" s="25" t="s">
        <v>592</v>
      </c>
      <c r="BM98" s="25" t="s">
        <v>234</v>
      </c>
    </row>
    <row r="99" spans="2:65" s="1" customFormat="1" ht="16.5" customHeight="1">
      <c r="B99" s="43"/>
      <c r="C99" s="204" t="s">
        <v>213</v>
      </c>
      <c r="D99" s="204" t="s">
        <v>185</v>
      </c>
      <c r="E99" s="205" t="s">
        <v>3455</v>
      </c>
      <c r="F99" s="206" t="s">
        <v>3456</v>
      </c>
      <c r="G99" s="207" t="s">
        <v>3448</v>
      </c>
      <c r="H99" s="208">
        <v>2</v>
      </c>
      <c r="I99" s="209"/>
      <c r="J99" s="210">
        <f t="shared" si="0"/>
        <v>0</v>
      </c>
      <c r="K99" s="206" t="s">
        <v>34</v>
      </c>
      <c r="L99" s="63"/>
      <c r="M99" s="211" t="s">
        <v>34</v>
      </c>
      <c r="N99" s="212" t="s">
        <v>49</v>
      </c>
      <c r="O99" s="44"/>
      <c r="P99" s="213">
        <f t="shared" si="1"/>
        <v>0</v>
      </c>
      <c r="Q99" s="213">
        <v>0</v>
      </c>
      <c r="R99" s="213">
        <f t="shared" si="2"/>
        <v>0</v>
      </c>
      <c r="S99" s="213">
        <v>0</v>
      </c>
      <c r="T99" s="214">
        <f t="shared" si="3"/>
        <v>0</v>
      </c>
      <c r="AR99" s="25" t="s">
        <v>592</v>
      </c>
      <c r="AT99" s="25" t="s">
        <v>185</v>
      </c>
      <c r="AU99" s="25" t="s">
        <v>196</v>
      </c>
      <c r="AY99" s="25" t="s">
        <v>183</v>
      </c>
      <c r="BE99" s="215">
        <f t="shared" si="4"/>
        <v>0</v>
      </c>
      <c r="BF99" s="215">
        <f t="shared" si="5"/>
        <v>0</v>
      </c>
      <c r="BG99" s="215">
        <f t="shared" si="6"/>
        <v>0</v>
      </c>
      <c r="BH99" s="215">
        <f t="shared" si="7"/>
        <v>0</v>
      </c>
      <c r="BI99" s="215">
        <f t="shared" si="8"/>
        <v>0</v>
      </c>
      <c r="BJ99" s="25" t="s">
        <v>85</v>
      </c>
      <c r="BK99" s="215">
        <f t="shared" si="9"/>
        <v>0</v>
      </c>
      <c r="BL99" s="25" t="s">
        <v>592</v>
      </c>
      <c r="BM99" s="25" t="s">
        <v>246</v>
      </c>
    </row>
    <row r="100" spans="2:65" s="1" customFormat="1" ht="16.5" customHeight="1">
      <c r="B100" s="43"/>
      <c r="C100" s="204" t="s">
        <v>222</v>
      </c>
      <c r="D100" s="204" t="s">
        <v>185</v>
      </c>
      <c r="E100" s="205" t="s">
        <v>3457</v>
      </c>
      <c r="F100" s="206" t="s">
        <v>3458</v>
      </c>
      <c r="G100" s="207" t="s">
        <v>3448</v>
      </c>
      <c r="H100" s="208">
        <v>8</v>
      </c>
      <c r="I100" s="209"/>
      <c r="J100" s="210">
        <f t="shared" si="0"/>
        <v>0</v>
      </c>
      <c r="K100" s="206" t="s">
        <v>34</v>
      </c>
      <c r="L100" s="63"/>
      <c r="M100" s="211" t="s">
        <v>34</v>
      </c>
      <c r="N100" s="212" t="s">
        <v>49</v>
      </c>
      <c r="O100" s="44"/>
      <c r="P100" s="213">
        <f t="shared" si="1"/>
        <v>0</v>
      </c>
      <c r="Q100" s="213">
        <v>0</v>
      </c>
      <c r="R100" s="213">
        <f t="shared" si="2"/>
        <v>0</v>
      </c>
      <c r="S100" s="213">
        <v>0</v>
      </c>
      <c r="T100" s="214">
        <f t="shared" si="3"/>
        <v>0</v>
      </c>
      <c r="AR100" s="25" t="s">
        <v>592</v>
      </c>
      <c r="AT100" s="25" t="s">
        <v>185</v>
      </c>
      <c r="AU100" s="25" t="s">
        <v>196</v>
      </c>
      <c r="AY100" s="25" t="s">
        <v>183</v>
      </c>
      <c r="BE100" s="215">
        <f t="shared" si="4"/>
        <v>0</v>
      </c>
      <c r="BF100" s="215">
        <f t="shared" si="5"/>
        <v>0</v>
      </c>
      <c r="BG100" s="215">
        <f t="shared" si="6"/>
        <v>0</v>
      </c>
      <c r="BH100" s="215">
        <f t="shared" si="7"/>
        <v>0</v>
      </c>
      <c r="BI100" s="215">
        <f t="shared" si="8"/>
        <v>0</v>
      </c>
      <c r="BJ100" s="25" t="s">
        <v>85</v>
      </c>
      <c r="BK100" s="215">
        <f t="shared" si="9"/>
        <v>0</v>
      </c>
      <c r="BL100" s="25" t="s">
        <v>592</v>
      </c>
      <c r="BM100" s="25" t="s">
        <v>262</v>
      </c>
    </row>
    <row r="101" spans="2:65" s="1" customFormat="1" ht="16.5" customHeight="1">
      <c r="B101" s="43"/>
      <c r="C101" s="204" t="s">
        <v>227</v>
      </c>
      <c r="D101" s="204" t="s">
        <v>185</v>
      </c>
      <c r="E101" s="205" t="s">
        <v>3459</v>
      </c>
      <c r="F101" s="206" t="s">
        <v>3460</v>
      </c>
      <c r="G101" s="207" t="s">
        <v>3448</v>
      </c>
      <c r="H101" s="208">
        <v>2</v>
      </c>
      <c r="I101" s="209"/>
      <c r="J101" s="210">
        <f t="shared" si="0"/>
        <v>0</v>
      </c>
      <c r="K101" s="206" t="s">
        <v>34</v>
      </c>
      <c r="L101" s="63"/>
      <c r="M101" s="211" t="s">
        <v>34</v>
      </c>
      <c r="N101" s="212" t="s">
        <v>49</v>
      </c>
      <c r="O101" s="44"/>
      <c r="P101" s="213">
        <f t="shared" si="1"/>
        <v>0</v>
      </c>
      <c r="Q101" s="213">
        <v>0</v>
      </c>
      <c r="R101" s="213">
        <f t="shared" si="2"/>
        <v>0</v>
      </c>
      <c r="S101" s="213">
        <v>0</v>
      </c>
      <c r="T101" s="214">
        <f t="shared" si="3"/>
        <v>0</v>
      </c>
      <c r="AR101" s="25" t="s">
        <v>592</v>
      </c>
      <c r="AT101" s="25" t="s">
        <v>185</v>
      </c>
      <c r="AU101" s="25" t="s">
        <v>196</v>
      </c>
      <c r="AY101" s="25" t="s">
        <v>183</v>
      </c>
      <c r="BE101" s="215">
        <f t="shared" si="4"/>
        <v>0</v>
      </c>
      <c r="BF101" s="215">
        <f t="shared" si="5"/>
        <v>0</v>
      </c>
      <c r="BG101" s="215">
        <f t="shared" si="6"/>
        <v>0</v>
      </c>
      <c r="BH101" s="215">
        <f t="shared" si="7"/>
        <v>0</v>
      </c>
      <c r="BI101" s="215">
        <f t="shared" si="8"/>
        <v>0</v>
      </c>
      <c r="BJ101" s="25" t="s">
        <v>85</v>
      </c>
      <c r="BK101" s="215">
        <f t="shared" si="9"/>
        <v>0</v>
      </c>
      <c r="BL101" s="25" t="s">
        <v>592</v>
      </c>
      <c r="BM101" s="25" t="s">
        <v>271</v>
      </c>
    </row>
    <row r="102" spans="2:65" s="1" customFormat="1" ht="16.5" customHeight="1">
      <c r="B102" s="43"/>
      <c r="C102" s="204" t="s">
        <v>234</v>
      </c>
      <c r="D102" s="204" t="s">
        <v>185</v>
      </c>
      <c r="E102" s="205" t="s">
        <v>3461</v>
      </c>
      <c r="F102" s="206" t="s">
        <v>3462</v>
      </c>
      <c r="G102" s="207" t="s">
        <v>3448</v>
      </c>
      <c r="H102" s="208">
        <v>6</v>
      </c>
      <c r="I102" s="209"/>
      <c r="J102" s="210">
        <f t="shared" si="0"/>
        <v>0</v>
      </c>
      <c r="K102" s="206" t="s">
        <v>34</v>
      </c>
      <c r="L102" s="63"/>
      <c r="M102" s="211" t="s">
        <v>34</v>
      </c>
      <c r="N102" s="212" t="s">
        <v>49</v>
      </c>
      <c r="O102" s="44"/>
      <c r="P102" s="213">
        <f t="shared" si="1"/>
        <v>0</v>
      </c>
      <c r="Q102" s="213">
        <v>0</v>
      </c>
      <c r="R102" s="213">
        <f t="shared" si="2"/>
        <v>0</v>
      </c>
      <c r="S102" s="213">
        <v>0</v>
      </c>
      <c r="T102" s="214">
        <f t="shared" si="3"/>
        <v>0</v>
      </c>
      <c r="AR102" s="25" t="s">
        <v>592</v>
      </c>
      <c r="AT102" s="25" t="s">
        <v>185</v>
      </c>
      <c r="AU102" s="25" t="s">
        <v>196</v>
      </c>
      <c r="AY102" s="25" t="s">
        <v>183</v>
      </c>
      <c r="BE102" s="215">
        <f t="shared" si="4"/>
        <v>0</v>
      </c>
      <c r="BF102" s="215">
        <f t="shared" si="5"/>
        <v>0</v>
      </c>
      <c r="BG102" s="215">
        <f t="shared" si="6"/>
        <v>0</v>
      </c>
      <c r="BH102" s="215">
        <f t="shared" si="7"/>
        <v>0</v>
      </c>
      <c r="BI102" s="215">
        <f t="shared" si="8"/>
        <v>0</v>
      </c>
      <c r="BJ102" s="25" t="s">
        <v>85</v>
      </c>
      <c r="BK102" s="215">
        <f t="shared" si="9"/>
        <v>0</v>
      </c>
      <c r="BL102" s="25" t="s">
        <v>592</v>
      </c>
      <c r="BM102" s="25" t="s">
        <v>282</v>
      </c>
    </row>
    <row r="103" spans="2:65" s="1" customFormat="1" ht="16.5" customHeight="1">
      <c r="B103" s="43"/>
      <c r="C103" s="204" t="s">
        <v>239</v>
      </c>
      <c r="D103" s="204" t="s">
        <v>185</v>
      </c>
      <c r="E103" s="205" t="s">
        <v>3463</v>
      </c>
      <c r="F103" s="206" t="s">
        <v>3464</v>
      </c>
      <c r="G103" s="207" t="s">
        <v>3448</v>
      </c>
      <c r="H103" s="208">
        <v>2</v>
      </c>
      <c r="I103" s="209"/>
      <c r="J103" s="210">
        <f t="shared" si="0"/>
        <v>0</v>
      </c>
      <c r="K103" s="206" t="s">
        <v>34</v>
      </c>
      <c r="L103" s="63"/>
      <c r="M103" s="211" t="s">
        <v>34</v>
      </c>
      <c r="N103" s="212" t="s">
        <v>49</v>
      </c>
      <c r="O103" s="44"/>
      <c r="P103" s="213">
        <f t="shared" si="1"/>
        <v>0</v>
      </c>
      <c r="Q103" s="213">
        <v>0</v>
      </c>
      <c r="R103" s="213">
        <f t="shared" si="2"/>
        <v>0</v>
      </c>
      <c r="S103" s="213">
        <v>0</v>
      </c>
      <c r="T103" s="214">
        <f t="shared" si="3"/>
        <v>0</v>
      </c>
      <c r="AR103" s="25" t="s">
        <v>592</v>
      </c>
      <c r="AT103" s="25" t="s">
        <v>185</v>
      </c>
      <c r="AU103" s="25" t="s">
        <v>196</v>
      </c>
      <c r="AY103" s="25" t="s">
        <v>183</v>
      </c>
      <c r="BE103" s="215">
        <f t="shared" si="4"/>
        <v>0</v>
      </c>
      <c r="BF103" s="215">
        <f t="shared" si="5"/>
        <v>0</v>
      </c>
      <c r="BG103" s="215">
        <f t="shared" si="6"/>
        <v>0</v>
      </c>
      <c r="BH103" s="215">
        <f t="shared" si="7"/>
        <v>0</v>
      </c>
      <c r="BI103" s="215">
        <f t="shared" si="8"/>
        <v>0</v>
      </c>
      <c r="BJ103" s="25" t="s">
        <v>85</v>
      </c>
      <c r="BK103" s="215">
        <f t="shared" si="9"/>
        <v>0</v>
      </c>
      <c r="BL103" s="25" t="s">
        <v>592</v>
      </c>
      <c r="BM103" s="25" t="s">
        <v>294</v>
      </c>
    </row>
    <row r="104" spans="2:65" s="1" customFormat="1" ht="16.5" customHeight="1">
      <c r="B104" s="43"/>
      <c r="C104" s="204" t="s">
        <v>246</v>
      </c>
      <c r="D104" s="204" t="s">
        <v>185</v>
      </c>
      <c r="E104" s="205" t="s">
        <v>3465</v>
      </c>
      <c r="F104" s="206" t="s">
        <v>3466</v>
      </c>
      <c r="G104" s="207" t="s">
        <v>3448</v>
      </c>
      <c r="H104" s="208">
        <v>7</v>
      </c>
      <c r="I104" s="209"/>
      <c r="J104" s="210">
        <f t="shared" si="0"/>
        <v>0</v>
      </c>
      <c r="K104" s="206" t="s">
        <v>34</v>
      </c>
      <c r="L104" s="63"/>
      <c r="M104" s="211" t="s">
        <v>34</v>
      </c>
      <c r="N104" s="212" t="s">
        <v>49</v>
      </c>
      <c r="O104" s="44"/>
      <c r="P104" s="213">
        <f t="shared" si="1"/>
        <v>0</v>
      </c>
      <c r="Q104" s="213">
        <v>0</v>
      </c>
      <c r="R104" s="213">
        <f t="shared" si="2"/>
        <v>0</v>
      </c>
      <c r="S104" s="213">
        <v>0</v>
      </c>
      <c r="T104" s="214">
        <f t="shared" si="3"/>
        <v>0</v>
      </c>
      <c r="AR104" s="25" t="s">
        <v>592</v>
      </c>
      <c r="AT104" s="25" t="s">
        <v>185</v>
      </c>
      <c r="AU104" s="25" t="s">
        <v>196</v>
      </c>
      <c r="AY104" s="25" t="s">
        <v>183</v>
      </c>
      <c r="BE104" s="215">
        <f t="shared" si="4"/>
        <v>0</v>
      </c>
      <c r="BF104" s="215">
        <f t="shared" si="5"/>
        <v>0</v>
      </c>
      <c r="BG104" s="215">
        <f t="shared" si="6"/>
        <v>0</v>
      </c>
      <c r="BH104" s="215">
        <f t="shared" si="7"/>
        <v>0</v>
      </c>
      <c r="BI104" s="215">
        <f t="shared" si="8"/>
        <v>0</v>
      </c>
      <c r="BJ104" s="25" t="s">
        <v>85</v>
      </c>
      <c r="BK104" s="215">
        <f t="shared" si="9"/>
        <v>0</v>
      </c>
      <c r="BL104" s="25" t="s">
        <v>592</v>
      </c>
      <c r="BM104" s="25" t="s">
        <v>304</v>
      </c>
    </row>
    <row r="105" spans="2:65" s="1" customFormat="1" ht="16.5" customHeight="1">
      <c r="B105" s="43"/>
      <c r="C105" s="204" t="s">
        <v>254</v>
      </c>
      <c r="D105" s="204" t="s">
        <v>185</v>
      </c>
      <c r="E105" s="205" t="s">
        <v>3467</v>
      </c>
      <c r="F105" s="206" t="s">
        <v>3468</v>
      </c>
      <c r="G105" s="207" t="s">
        <v>3448</v>
      </c>
      <c r="H105" s="208">
        <v>22</v>
      </c>
      <c r="I105" s="209"/>
      <c r="J105" s="210">
        <f t="shared" si="0"/>
        <v>0</v>
      </c>
      <c r="K105" s="206" t="s">
        <v>34</v>
      </c>
      <c r="L105" s="63"/>
      <c r="M105" s="211" t="s">
        <v>34</v>
      </c>
      <c r="N105" s="212" t="s">
        <v>49</v>
      </c>
      <c r="O105" s="44"/>
      <c r="P105" s="213">
        <f t="shared" si="1"/>
        <v>0</v>
      </c>
      <c r="Q105" s="213">
        <v>0</v>
      </c>
      <c r="R105" s="213">
        <f t="shared" si="2"/>
        <v>0</v>
      </c>
      <c r="S105" s="213">
        <v>0</v>
      </c>
      <c r="T105" s="214">
        <f t="shared" si="3"/>
        <v>0</v>
      </c>
      <c r="AR105" s="25" t="s">
        <v>592</v>
      </c>
      <c r="AT105" s="25" t="s">
        <v>185</v>
      </c>
      <c r="AU105" s="25" t="s">
        <v>196</v>
      </c>
      <c r="AY105" s="25" t="s">
        <v>183</v>
      </c>
      <c r="BE105" s="215">
        <f t="shared" si="4"/>
        <v>0</v>
      </c>
      <c r="BF105" s="215">
        <f t="shared" si="5"/>
        <v>0</v>
      </c>
      <c r="BG105" s="215">
        <f t="shared" si="6"/>
        <v>0</v>
      </c>
      <c r="BH105" s="215">
        <f t="shared" si="7"/>
        <v>0</v>
      </c>
      <c r="BI105" s="215">
        <f t="shared" si="8"/>
        <v>0</v>
      </c>
      <c r="BJ105" s="25" t="s">
        <v>85</v>
      </c>
      <c r="BK105" s="215">
        <f t="shared" si="9"/>
        <v>0</v>
      </c>
      <c r="BL105" s="25" t="s">
        <v>592</v>
      </c>
      <c r="BM105" s="25" t="s">
        <v>325</v>
      </c>
    </row>
    <row r="106" spans="2:65" s="1" customFormat="1" ht="16.5" customHeight="1">
      <c r="B106" s="43"/>
      <c r="C106" s="204" t="s">
        <v>262</v>
      </c>
      <c r="D106" s="204" t="s">
        <v>185</v>
      </c>
      <c r="E106" s="205" t="s">
        <v>3469</v>
      </c>
      <c r="F106" s="206" t="s">
        <v>3470</v>
      </c>
      <c r="G106" s="207" t="s">
        <v>3448</v>
      </c>
      <c r="H106" s="208">
        <v>2</v>
      </c>
      <c r="I106" s="209"/>
      <c r="J106" s="210">
        <f t="shared" si="0"/>
        <v>0</v>
      </c>
      <c r="K106" s="206" t="s">
        <v>34</v>
      </c>
      <c r="L106" s="63"/>
      <c r="M106" s="211" t="s">
        <v>34</v>
      </c>
      <c r="N106" s="212" t="s">
        <v>49</v>
      </c>
      <c r="O106" s="44"/>
      <c r="P106" s="213">
        <f t="shared" si="1"/>
        <v>0</v>
      </c>
      <c r="Q106" s="213">
        <v>0</v>
      </c>
      <c r="R106" s="213">
        <f t="shared" si="2"/>
        <v>0</v>
      </c>
      <c r="S106" s="213">
        <v>0</v>
      </c>
      <c r="T106" s="214">
        <f t="shared" si="3"/>
        <v>0</v>
      </c>
      <c r="AR106" s="25" t="s">
        <v>592</v>
      </c>
      <c r="AT106" s="25" t="s">
        <v>185</v>
      </c>
      <c r="AU106" s="25" t="s">
        <v>196</v>
      </c>
      <c r="AY106" s="25" t="s">
        <v>183</v>
      </c>
      <c r="BE106" s="215">
        <f t="shared" si="4"/>
        <v>0</v>
      </c>
      <c r="BF106" s="215">
        <f t="shared" si="5"/>
        <v>0</v>
      </c>
      <c r="BG106" s="215">
        <f t="shared" si="6"/>
        <v>0</v>
      </c>
      <c r="BH106" s="215">
        <f t="shared" si="7"/>
        <v>0</v>
      </c>
      <c r="BI106" s="215">
        <f t="shared" si="8"/>
        <v>0</v>
      </c>
      <c r="BJ106" s="25" t="s">
        <v>85</v>
      </c>
      <c r="BK106" s="215">
        <f t="shared" si="9"/>
        <v>0</v>
      </c>
      <c r="BL106" s="25" t="s">
        <v>592</v>
      </c>
      <c r="BM106" s="25" t="s">
        <v>336</v>
      </c>
    </row>
    <row r="107" spans="2:65" s="1" customFormat="1" ht="16.5" customHeight="1">
      <c r="B107" s="43"/>
      <c r="C107" s="204" t="s">
        <v>266</v>
      </c>
      <c r="D107" s="204" t="s">
        <v>185</v>
      </c>
      <c r="E107" s="205" t="s">
        <v>3471</v>
      </c>
      <c r="F107" s="206" t="s">
        <v>3472</v>
      </c>
      <c r="G107" s="207" t="s">
        <v>3448</v>
      </c>
      <c r="H107" s="208">
        <v>1</v>
      </c>
      <c r="I107" s="209"/>
      <c r="J107" s="210">
        <f t="shared" si="0"/>
        <v>0</v>
      </c>
      <c r="K107" s="206" t="s">
        <v>34</v>
      </c>
      <c r="L107" s="63"/>
      <c r="M107" s="211" t="s">
        <v>34</v>
      </c>
      <c r="N107" s="212" t="s">
        <v>49</v>
      </c>
      <c r="O107" s="44"/>
      <c r="P107" s="213">
        <f t="shared" si="1"/>
        <v>0</v>
      </c>
      <c r="Q107" s="213">
        <v>0</v>
      </c>
      <c r="R107" s="213">
        <f t="shared" si="2"/>
        <v>0</v>
      </c>
      <c r="S107" s="213">
        <v>0</v>
      </c>
      <c r="T107" s="214">
        <f t="shared" si="3"/>
        <v>0</v>
      </c>
      <c r="AR107" s="25" t="s">
        <v>592</v>
      </c>
      <c r="AT107" s="25" t="s">
        <v>185</v>
      </c>
      <c r="AU107" s="25" t="s">
        <v>196</v>
      </c>
      <c r="AY107" s="25" t="s">
        <v>183</v>
      </c>
      <c r="BE107" s="215">
        <f t="shared" si="4"/>
        <v>0</v>
      </c>
      <c r="BF107" s="215">
        <f t="shared" si="5"/>
        <v>0</v>
      </c>
      <c r="BG107" s="215">
        <f t="shared" si="6"/>
        <v>0</v>
      </c>
      <c r="BH107" s="215">
        <f t="shared" si="7"/>
        <v>0</v>
      </c>
      <c r="BI107" s="215">
        <f t="shared" si="8"/>
        <v>0</v>
      </c>
      <c r="BJ107" s="25" t="s">
        <v>85</v>
      </c>
      <c r="BK107" s="215">
        <f t="shared" si="9"/>
        <v>0</v>
      </c>
      <c r="BL107" s="25" t="s">
        <v>592</v>
      </c>
      <c r="BM107" s="25" t="s">
        <v>349</v>
      </c>
    </row>
    <row r="108" spans="2:65" s="1" customFormat="1" ht="16.5" customHeight="1">
      <c r="B108" s="43"/>
      <c r="C108" s="204" t="s">
        <v>271</v>
      </c>
      <c r="D108" s="204" t="s">
        <v>185</v>
      </c>
      <c r="E108" s="205" t="s">
        <v>3473</v>
      </c>
      <c r="F108" s="206" t="s">
        <v>3474</v>
      </c>
      <c r="G108" s="207" t="s">
        <v>3448</v>
      </c>
      <c r="H108" s="208">
        <v>1</v>
      </c>
      <c r="I108" s="209"/>
      <c r="J108" s="210">
        <f t="shared" si="0"/>
        <v>0</v>
      </c>
      <c r="K108" s="206" t="s">
        <v>34</v>
      </c>
      <c r="L108" s="63"/>
      <c r="M108" s="211" t="s">
        <v>34</v>
      </c>
      <c r="N108" s="212" t="s">
        <v>49</v>
      </c>
      <c r="O108" s="44"/>
      <c r="P108" s="213">
        <f t="shared" si="1"/>
        <v>0</v>
      </c>
      <c r="Q108" s="213">
        <v>0</v>
      </c>
      <c r="R108" s="213">
        <f t="shared" si="2"/>
        <v>0</v>
      </c>
      <c r="S108" s="213">
        <v>0</v>
      </c>
      <c r="T108" s="214">
        <f t="shared" si="3"/>
        <v>0</v>
      </c>
      <c r="AR108" s="25" t="s">
        <v>592</v>
      </c>
      <c r="AT108" s="25" t="s">
        <v>185</v>
      </c>
      <c r="AU108" s="25" t="s">
        <v>196</v>
      </c>
      <c r="AY108" s="25" t="s">
        <v>183</v>
      </c>
      <c r="BE108" s="215">
        <f t="shared" si="4"/>
        <v>0</v>
      </c>
      <c r="BF108" s="215">
        <f t="shared" si="5"/>
        <v>0</v>
      </c>
      <c r="BG108" s="215">
        <f t="shared" si="6"/>
        <v>0</v>
      </c>
      <c r="BH108" s="215">
        <f t="shared" si="7"/>
        <v>0</v>
      </c>
      <c r="BI108" s="215">
        <f t="shared" si="8"/>
        <v>0</v>
      </c>
      <c r="BJ108" s="25" t="s">
        <v>85</v>
      </c>
      <c r="BK108" s="215">
        <f t="shared" si="9"/>
        <v>0</v>
      </c>
      <c r="BL108" s="25" t="s">
        <v>592</v>
      </c>
      <c r="BM108" s="25" t="s">
        <v>372</v>
      </c>
    </row>
    <row r="109" spans="2:65" s="1" customFormat="1" ht="16.5" customHeight="1">
      <c r="B109" s="43"/>
      <c r="C109" s="204" t="s">
        <v>10</v>
      </c>
      <c r="D109" s="204" t="s">
        <v>185</v>
      </c>
      <c r="E109" s="205" t="s">
        <v>3475</v>
      </c>
      <c r="F109" s="206" t="s">
        <v>3476</v>
      </c>
      <c r="G109" s="207" t="s">
        <v>3448</v>
      </c>
      <c r="H109" s="208">
        <v>2</v>
      </c>
      <c r="I109" s="209"/>
      <c r="J109" s="210">
        <f t="shared" si="0"/>
        <v>0</v>
      </c>
      <c r="K109" s="206" t="s">
        <v>34</v>
      </c>
      <c r="L109" s="63"/>
      <c r="M109" s="211" t="s">
        <v>34</v>
      </c>
      <c r="N109" s="212" t="s">
        <v>49</v>
      </c>
      <c r="O109" s="44"/>
      <c r="P109" s="213">
        <f t="shared" si="1"/>
        <v>0</v>
      </c>
      <c r="Q109" s="213">
        <v>0</v>
      </c>
      <c r="R109" s="213">
        <f t="shared" si="2"/>
        <v>0</v>
      </c>
      <c r="S109" s="213">
        <v>0</v>
      </c>
      <c r="T109" s="214">
        <f t="shared" si="3"/>
        <v>0</v>
      </c>
      <c r="AR109" s="25" t="s">
        <v>592</v>
      </c>
      <c r="AT109" s="25" t="s">
        <v>185</v>
      </c>
      <c r="AU109" s="25" t="s">
        <v>196</v>
      </c>
      <c r="AY109" s="25" t="s">
        <v>183</v>
      </c>
      <c r="BE109" s="215">
        <f t="shared" si="4"/>
        <v>0</v>
      </c>
      <c r="BF109" s="215">
        <f t="shared" si="5"/>
        <v>0</v>
      </c>
      <c r="BG109" s="215">
        <f t="shared" si="6"/>
        <v>0</v>
      </c>
      <c r="BH109" s="215">
        <f t="shared" si="7"/>
        <v>0</v>
      </c>
      <c r="BI109" s="215">
        <f t="shared" si="8"/>
        <v>0</v>
      </c>
      <c r="BJ109" s="25" t="s">
        <v>85</v>
      </c>
      <c r="BK109" s="215">
        <f t="shared" si="9"/>
        <v>0</v>
      </c>
      <c r="BL109" s="25" t="s">
        <v>592</v>
      </c>
      <c r="BM109" s="25" t="s">
        <v>380</v>
      </c>
    </row>
    <row r="110" spans="2:65" s="1" customFormat="1" ht="16.5" customHeight="1">
      <c r="B110" s="43"/>
      <c r="C110" s="204" t="s">
        <v>282</v>
      </c>
      <c r="D110" s="204" t="s">
        <v>185</v>
      </c>
      <c r="E110" s="205" t="s">
        <v>3477</v>
      </c>
      <c r="F110" s="206" t="s">
        <v>3478</v>
      </c>
      <c r="G110" s="207" t="s">
        <v>3448</v>
      </c>
      <c r="H110" s="208">
        <v>2</v>
      </c>
      <c r="I110" s="209"/>
      <c r="J110" s="210">
        <f t="shared" si="0"/>
        <v>0</v>
      </c>
      <c r="K110" s="206" t="s">
        <v>34</v>
      </c>
      <c r="L110" s="63"/>
      <c r="M110" s="211" t="s">
        <v>34</v>
      </c>
      <c r="N110" s="212" t="s">
        <v>49</v>
      </c>
      <c r="O110" s="44"/>
      <c r="P110" s="213">
        <f t="shared" si="1"/>
        <v>0</v>
      </c>
      <c r="Q110" s="213">
        <v>0</v>
      </c>
      <c r="R110" s="213">
        <f t="shared" si="2"/>
        <v>0</v>
      </c>
      <c r="S110" s="213">
        <v>0</v>
      </c>
      <c r="T110" s="214">
        <f t="shared" si="3"/>
        <v>0</v>
      </c>
      <c r="AR110" s="25" t="s">
        <v>592</v>
      </c>
      <c r="AT110" s="25" t="s">
        <v>185</v>
      </c>
      <c r="AU110" s="25" t="s">
        <v>196</v>
      </c>
      <c r="AY110" s="25" t="s">
        <v>183</v>
      </c>
      <c r="BE110" s="215">
        <f t="shared" si="4"/>
        <v>0</v>
      </c>
      <c r="BF110" s="215">
        <f t="shared" si="5"/>
        <v>0</v>
      </c>
      <c r="BG110" s="215">
        <f t="shared" si="6"/>
        <v>0</v>
      </c>
      <c r="BH110" s="215">
        <f t="shared" si="7"/>
        <v>0</v>
      </c>
      <c r="BI110" s="215">
        <f t="shared" si="8"/>
        <v>0</v>
      </c>
      <c r="BJ110" s="25" t="s">
        <v>85</v>
      </c>
      <c r="BK110" s="215">
        <f t="shared" si="9"/>
        <v>0</v>
      </c>
      <c r="BL110" s="25" t="s">
        <v>592</v>
      </c>
      <c r="BM110" s="25" t="s">
        <v>388</v>
      </c>
    </row>
    <row r="111" spans="2:65" s="1" customFormat="1" ht="25.5" customHeight="1">
      <c r="B111" s="43"/>
      <c r="C111" s="204" t="s">
        <v>288</v>
      </c>
      <c r="D111" s="204" t="s">
        <v>185</v>
      </c>
      <c r="E111" s="205" t="s">
        <v>3479</v>
      </c>
      <c r="F111" s="206" t="s">
        <v>3480</v>
      </c>
      <c r="G111" s="207" t="s">
        <v>1792</v>
      </c>
      <c r="H111" s="208">
        <v>1</v>
      </c>
      <c r="I111" s="209"/>
      <c r="J111" s="210">
        <f t="shared" si="0"/>
        <v>0</v>
      </c>
      <c r="K111" s="206" t="s">
        <v>34</v>
      </c>
      <c r="L111" s="63"/>
      <c r="M111" s="211" t="s">
        <v>34</v>
      </c>
      <c r="N111" s="212" t="s">
        <v>49</v>
      </c>
      <c r="O111" s="44"/>
      <c r="P111" s="213">
        <f t="shared" si="1"/>
        <v>0</v>
      </c>
      <c r="Q111" s="213">
        <v>0</v>
      </c>
      <c r="R111" s="213">
        <f t="shared" si="2"/>
        <v>0</v>
      </c>
      <c r="S111" s="213">
        <v>0</v>
      </c>
      <c r="T111" s="214">
        <f t="shared" si="3"/>
        <v>0</v>
      </c>
      <c r="AR111" s="25" t="s">
        <v>592</v>
      </c>
      <c r="AT111" s="25" t="s">
        <v>185</v>
      </c>
      <c r="AU111" s="25" t="s">
        <v>196</v>
      </c>
      <c r="AY111" s="25" t="s">
        <v>183</v>
      </c>
      <c r="BE111" s="215">
        <f t="shared" si="4"/>
        <v>0</v>
      </c>
      <c r="BF111" s="215">
        <f t="shared" si="5"/>
        <v>0</v>
      </c>
      <c r="BG111" s="215">
        <f t="shared" si="6"/>
        <v>0</v>
      </c>
      <c r="BH111" s="215">
        <f t="shared" si="7"/>
        <v>0</v>
      </c>
      <c r="BI111" s="215">
        <f t="shared" si="8"/>
        <v>0</v>
      </c>
      <c r="BJ111" s="25" t="s">
        <v>85</v>
      </c>
      <c r="BK111" s="215">
        <f t="shared" si="9"/>
        <v>0</v>
      </c>
      <c r="BL111" s="25" t="s">
        <v>592</v>
      </c>
      <c r="BM111" s="25" t="s">
        <v>398</v>
      </c>
    </row>
    <row r="112" spans="2:65" s="1" customFormat="1" ht="16.5" customHeight="1">
      <c r="B112" s="43"/>
      <c r="C112" s="204" t="s">
        <v>294</v>
      </c>
      <c r="D112" s="204" t="s">
        <v>185</v>
      </c>
      <c r="E112" s="205" t="s">
        <v>3481</v>
      </c>
      <c r="F112" s="206" t="s">
        <v>3482</v>
      </c>
      <c r="G112" s="207" t="s">
        <v>1792</v>
      </c>
      <c r="H112" s="208">
        <v>78</v>
      </c>
      <c r="I112" s="209"/>
      <c r="J112" s="210">
        <f t="shared" si="0"/>
        <v>0</v>
      </c>
      <c r="K112" s="206" t="s">
        <v>34</v>
      </c>
      <c r="L112" s="63"/>
      <c r="M112" s="211" t="s">
        <v>34</v>
      </c>
      <c r="N112" s="212" t="s">
        <v>49</v>
      </c>
      <c r="O112" s="44"/>
      <c r="P112" s="213">
        <f t="shared" si="1"/>
        <v>0</v>
      </c>
      <c r="Q112" s="213">
        <v>0</v>
      </c>
      <c r="R112" s="213">
        <f t="shared" si="2"/>
        <v>0</v>
      </c>
      <c r="S112" s="213">
        <v>0</v>
      </c>
      <c r="T112" s="214">
        <f t="shared" si="3"/>
        <v>0</v>
      </c>
      <c r="AR112" s="25" t="s">
        <v>592</v>
      </c>
      <c r="AT112" s="25" t="s">
        <v>185</v>
      </c>
      <c r="AU112" s="25" t="s">
        <v>196</v>
      </c>
      <c r="AY112" s="25" t="s">
        <v>183</v>
      </c>
      <c r="BE112" s="215">
        <f t="shared" si="4"/>
        <v>0</v>
      </c>
      <c r="BF112" s="215">
        <f t="shared" si="5"/>
        <v>0</v>
      </c>
      <c r="BG112" s="215">
        <f t="shared" si="6"/>
        <v>0</v>
      </c>
      <c r="BH112" s="215">
        <f t="shared" si="7"/>
        <v>0</v>
      </c>
      <c r="BI112" s="215">
        <f t="shared" si="8"/>
        <v>0</v>
      </c>
      <c r="BJ112" s="25" t="s">
        <v>85</v>
      </c>
      <c r="BK112" s="215">
        <f t="shared" si="9"/>
        <v>0</v>
      </c>
      <c r="BL112" s="25" t="s">
        <v>592</v>
      </c>
      <c r="BM112" s="25" t="s">
        <v>407</v>
      </c>
    </row>
    <row r="113" spans="2:65" s="1" customFormat="1" ht="16.5" customHeight="1">
      <c r="B113" s="43"/>
      <c r="C113" s="204" t="s">
        <v>299</v>
      </c>
      <c r="D113" s="204" t="s">
        <v>185</v>
      </c>
      <c r="E113" s="205" t="s">
        <v>3483</v>
      </c>
      <c r="F113" s="206" t="s">
        <v>3484</v>
      </c>
      <c r="G113" s="207" t="s">
        <v>1792</v>
      </c>
      <c r="H113" s="208">
        <v>8</v>
      </c>
      <c r="I113" s="209"/>
      <c r="J113" s="210">
        <f t="shared" si="0"/>
        <v>0</v>
      </c>
      <c r="K113" s="206" t="s">
        <v>34</v>
      </c>
      <c r="L113" s="63"/>
      <c r="M113" s="211" t="s">
        <v>34</v>
      </c>
      <c r="N113" s="212" t="s">
        <v>49</v>
      </c>
      <c r="O113" s="44"/>
      <c r="P113" s="213">
        <f t="shared" si="1"/>
        <v>0</v>
      </c>
      <c r="Q113" s="213">
        <v>0</v>
      </c>
      <c r="R113" s="213">
        <f t="shared" si="2"/>
        <v>0</v>
      </c>
      <c r="S113" s="213">
        <v>0</v>
      </c>
      <c r="T113" s="214">
        <f t="shared" si="3"/>
        <v>0</v>
      </c>
      <c r="AR113" s="25" t="s">
        <v>592</v>
      </c>
      <c r="AT113" s="25" t="s">
        <v>185</v>
      </c>
      <c r="AU113" s="25" t="s">
        <v>196</v>
      </c>
      <c r="AY113" s="25" t="s">
        <v>183</v>
      </c>
      <c r="BE113" s="215">
        <f t="shared" si="4"/>
        <v>0</v>
      </c>
      <c r="BF113" s="215">
        <f t="shared" si="5"/>
        <v>0</v>
      </c>
      <c r="BG113" s="215">
        <f t="shared" si="6"/>
        <v>0</v>
      </c>
      <c r="BH113" s="215">
        <f t="shared" si="7"/>
        <v>0</v>
      </c>
      <c r="BI113" s="215">
        <f t="shared" si="8"/>
        <v>0</v>
      </c>
      <c r="BJ113" s="25" t="s">
        <v>85</v>
      </c>
      <c r="BK113" s="215">
        <f t="shared" si="9"/>
        <v>0</v>
      </c>
      <c r="BL113" s="25" t="s">
        <v>592</v>
      </c>
      <c r="BM113" s="25" t="s">
        <v>417</v>
      </c>
    </row>
    <row r="114" spans="2:65" s="1" customFormat="1" ht="16.5" customHeight="1">
      <c r="B114" s="43"/>
      <c r="C114" s="204" t="s">
        <v>304</v>
      </c>
      <c r="D114" s="204" t="s">
        <v>185</v>
      </c>
      <c r="E114" s="205" t="s">
        <v>3485</v>
      </c>
      <c r="F114" s="206" t="s">
        <v>3486</v>
      </c>
      <c r="G114" s="207" t="s">
        <v>1792</v>
      </c>
      <c r="H114" s="208">
        <v>3</v>
      </c>
      <c r="I114" s="209"/>
      <c r="J114" s="210">
        <f t="shared" si="0"/>
        <v>0</v>
      </c>
      <c r="K114" s="206" t="s">
        <v>34</v>
      </c>
      <c r="L114" s="63"/>
      <c r="M114" s="211" t="s">
        <v>34</v>
      </c>
      <c r="N114" s="212" t="s">
        <v>49</v>
      </c>
      <c r="O114" s="44"/>
      <c r="P114" s="213">
        <f t="shared" si="1"/>
        <v>0</v>
      </c>
      <c r="Q114" s="213">
        <v>0</v>
      </c>
      <c r="R114" s="213">
        <f t="shared" si="2"/>
        <v>0</v>
      </c>
      <c r="S114" s="213">
        <v>0</v>
      </c>
      <c r="T114" s="214">
        <f t="shared" si="3"/>
        <v>0</v>
      </c>
      <c r="AR114" s="25" t="s">
        <v>592</v>
      </c>
      <c r="AT114" s="25" t="s">
        <v>185</v>
      </c>
      <c r="AU114" s="25" t="s">
        <v>196</v>
      </c>
      <c r="AY114" s="25" t="s">
        <v>183</v>
      </c>
      <c r="BE114" s="215">
        <f t="shared" si="4"/>
        <v>0</v>
      </c>
      <c r="BF114" s="215">
        <f t="shared" si="5"/>
        <v>0</v>
      </c>
      <c r="BG114" s="215">
        <f t="shared" si="6"/>
        <v>0</v>
      </c>
      <c r="BH114" s="215">
        <f t="shared" si="7"/>
        <v>0</v>
      </c>
      <c r="BI114" s="215">
        <f t="shared" si="8"/>
        <v>0</v>
      </c>
      <c r="BJ114" s="25" t="s">
        <v>85</v>
      </c>
      <c r="BK114" s="215">
        <f t="shared" si="9"/>
        <v>0</v>
      </c>
      <c r="BL114" s="25" t="s">
        <v>592</v>
      </c>
      <c r="BM114" s="25" t="s">
        <v>428</v>
      </c>
    </row>
    <row r="115" spans="2:65" s="1" customFormat="1" ht="16.5" customHeight="1">
      <c r="B115" s="43"/>
      <c r="C115" s="204" t="s">
        <v>9</v>
      </c>
      <c r="D115" s="204" t="s">
        <v>185</v>
      </c>
      <c r="E115" s="205" t="s">
        <v>3487</v>
      </c>
      <c r="F115" s="206" t="s">
        <v>3488</v>
      </c>
      <c r="G115" s="207" t="s">
        <v>1792</v>
      </c>
      <c r="H115" s="208">
        <v>3</v>
      </c>
      <c r="I115" s="209"/>
      <c r="J115" s="210">
        <f t="shared" si="0"/>
        <v>0</v>
      </c>
      <c r="K115" s="206" t="s">
        <v>34</v>
      </c>
      <c r="L115" s="63"/>
      <c r="M115" s="211" t="s">
        <v>34</v>
      </c>
      <c r="N115" s="212" t="s">
        <v>49</v>
      </c>
      <c r="O115" s="44"/>
      <c r="P115" s="213">
        <f t="shared" si="1"/>
        <v>0</v>
      </c>
      <c r="Q115" s="213">
        <v>0</v>
      </c>
      <c r="R115" s="213">
        <f t="shared" si="2"/>
        <v>0</v>
      </c>
      <c r="S115" s="213">
        <v>0</v>
      </c>
      <c r="T115" s="214">
        <f t="shared" si="3"/>
        <v>0</v>
      </c>
      <c r="AR115" s="25" t="s">
        <v>592</v>
      </c>
      <c r="AT115" s="25" t="s">
        <v>185</v>
      </c>
      <c r="AU115" s="25" t="s">
        <v>196</v>
      </c>
      <c r="AY115" s="25" t="s">
        <v>183</v>
      </c>
      <c r="BE115" s="215">
        <f t="shared" si="4"/>
        <v>0</v>
      </c>
      <c r="BF115" s="215">
        <f t="shared" si="5"/>
        <v>0</v>
      </c>
      <c r="BG115" s="215">
        <f t="shared" si="6"/>
        <v>0</v>
      </c>
      <c r="BH115" s="215">
        <f t="shared" si="7"/>
        <v>0</v>
      </c>
      <c r="BI115" s="215">
        <f t="shared" si="8"/>
        <v>0</v>
      </c>
      <c r="BJ115" s="25" t="s">
        <v>85</v>
      </c>
      <c r="BK115" s="215">
        <f t="shared" si="9"/>
        <v>0</v>
      </c>
      <c r="BL115" s="25" t="s">
        <v>592</v>
      </c>
      <c r="BM115" s="25" t="s">
        <v>442</v>
      </c>
    </row>
    <row r="116" spans="2:63" s="11" customFormat="1" ht="22.35" customHeight="1">
      <c r="B116" s="187"/>
      <c r="C116" s="188"/>
      <c r="D116" s="201" t="s">
        <v>77</v>
      </c>
      <c r="E116" s="202" t="s">
        <v>3418</v>
      </c>
      <c r="F116" s="202" t="s">
        <v>3489</v>
      </c>
      <c r="G116" s="188"/>
      <c r="H116" s="188"/>
      <c r="I116" s="191"/>
      <c r="J116" s="203">
        <f>BK116</f>
        <v>0</v>
      </c>
      <c r="K116" s="188"/>
      <c r="L116" s="193"/>
      <c r="M116" s="194"/>
      <c r="N116" s="195"/>
      <c r="O116" s="195"/>
      <c r="P116" s="196">
        <f>SUM(P117:P132)</f>
        <v>0</v>
      </c>
      <c r="Q116" s="195"/>
      <c r="R116" s="196">
        <f>SUM(R117:R132)</f>
        <v>0</v>
      </c>
      <c r="S116" s="195"/>
      <c r="T116" s="197">
        <f>SUM(T117:T132)</f>
        <v>0</v>
      </c>
      <c r="AR116" s="198" t="s">
        <v>196</v>
      </c>
      <c r="AT116" s="199" t="s">
        <v>77</v>
      </c>
      <c r="AU116" s="199" t="s">
        <v>89</v>
      </c>
      <c r="AY116" s="198" t="s">
        <v>183</v>
      </c>
      <c r="BK116" s="200">
        <f>SUM(BK117:BK132)</f>
        <v>0</v>
      </c>
    </row>
    <row r="117" spans="2:65" s="1" customFormat="1" ht="16.5" customHeight="1">
      <c r="B117" s="43"/>
      <c r="C117" s="204" t="s">
        <v>325</v>
      </c>
      <c r="D117" s="204" t="s">
        <v>185</v>
      </c>
      <c r="E117" s="205" t="s">
        <v>3446</v>
      </c>
      <c r="F117" s="206" t="s">
        <v>3447</v>
      </c>
      <c r="G117" s="207" t="s">
        <v>3448</v>
      </c>
      <c r="H117" s="208">
        <v>1</v>
      </c>
      <c r="I117" s="209"/>
      <c r="J117" s="210">
        <f aca="true" t="shared" si="10" ref="J117:J132">ROUND(I117*H117,2)</f>
        <v>0</v>
      </c>
      <c r="K117" s="206" t="s">
        <v>34</v>
      </c>
      <c r="L117" s="63"/>
      <c r="M117" s="211" t="s">
        <v>34</v>
      </c>
      <c r="N117" s="212" t="s">
        <v>49</v>
      </c>
      <c r="O117" s="44"/>
      <c r="P117" s="213">
        <f aca="true" t="shared" si="11" ref="P117:P132">O117*H117</f>
        <v>0</v>
      </c>
      <c r="Q117" s="213">
        <v>0</v>
      </c>
      <c r="R117" s="213">
        <f aca="true" t="shared" si="12" ref="R117:R132">Q117*H117</f>
        <v>0</v>
      </c>
      <c r="S117" s="213">
        <v>0</v>
      </c>
      <c r="T117" s="214">
        <f aca="true" t="shared" si="13" ref="T117:T132">S117*H117</f>
        <v>0</v>
      </c>
      <c r="AR117" s="25" t="s">
        <v>592</v>
      </c>
      <c r="AT117" s="25" t="s">
        <v>185</v>
      </c>
      <c r="AU117" s="25" t="s">
        <v>196</v>
      </c>
      <c r="AY117" s="25" t="s">
        <v>183</v>
      </c>
      <c r="BE117" s="215">
        <f aca="true" t="shared" si="14" ref="BE117:BE132">IF(N117="základní",J117,0)</f>
        <v>0</v>
      </c>
      <c r="BF117" s="215">
        <f aca="true" t="shared" si="15" ref="BF117:BF132">IF(N117="snížená",J117,0)</f>
        <v>0</v>
      </c>
      <c r="BG117" s="215">
        <f aca="true" t="shared" si="16" ref="BG117:BG132">IF(N117="zákl. přenesená",J117,0)</f>
        <v>0</v>
      </c>
      <c r="BH117" s="215">
        <f aca="true" t="shared" si="17" ref="BH117:BH132">IF(N117="sníž. přenesená",J117,0)</f>
        <v>0</v>
      </c>
      <c r="BI117" s="215">
        <f aca="true" t="shared" si="18" ref="BI117:BI132">IF(N117="nulová",J117,0)</f>
        <v>0</v>
      </c>
      <c r="BJ117" s="25" t="s">
        <v>85</v>
      </c>
      <c r="BK117" s="215">
        <f aca="true" t="shared" si="19" ref="BK117:BK132">ROUND(I117*H117,2)</f>
        <v>0</v>
      </c>
      <c r="BL117" s="25" t="s">
        <v>592</v>
      </c>
      <c r="BM117" s="25" t="s">
        <v>452</v>
      </c>
    </row>
    <row r="118" spans="2:65" s="1" customFormat="1" ht="16.5" customHeight="1">
      <c r="B118" s="43"/>
      <c r="C118" s="204" t="s">
        <v>330</v>
      </c>
      <c r="D118" s="204" t="s">
        <v>185</v>
      </c>
      <c r="E118" s="205" t="s">
        <v>3453</v>
      </c>
      <c r="F118" s="206" t="s">
        <v>3454</v>
      </c>
      <c r="G118" s="207" t="s">
        <v>3448</v>
      </c>
      <c r="H118" s="208">
        <v>1</v>
      </c>
      <c r="I118" s="209"/>
      <c r="J118" s="210">
        <f t="shared" si="10"/>
        <v>0</v>
      </c>
      <c r="K118" s="206" t="s">
        <v>34</v>
      </c>
      <c r="L118" s="63"/>
      <c r="M118" s="211" t="s">
        <v>34</v>
      </c>
      <c r="N118" s="212" t="s">
        <v>49</v>
      </c>
      <c r="O118" s="44"/>
      <c r="P118" s="213">
        <f t="shared" si="11"/>
        <v>0</v>
      </c>
      <c r="Q118" s="213">
        <v>0</v>
      </c>
      <c r="R118" s="213">
        <f t="shared" si="12"/>
        <v>0</v>
      </c>
      <c r="S118" s="213">
        <v>0</v>
      </c>
      <c r="T118" s="214">
        <f t="shared" si="13"/>
        <v>0</v>
      </c>
      <c r="AR118" s="25" t="s">
        <v>592</v>
      </c>
      <c r="AT118" s="25" t="s">
        <v>185</v>
      </c>
      <c r="AU118" s="25" t="s">
        <v>196</v>
      </c>
      <c r="AY118" s="25" t="s">
        <v>183</v>
      </c>
      <c r="BE118" s="215">
        <f t="shared" si="14"/>
        <v>0</v>
      </c>
      <c r="BF118" s="215">
        <f t="shared" si="15"/>
        <v>0</v>
      </c>
      <c r="BG118" s="215">
        <f t="shared" si="16"/>
        <v>0</v>
      </c>
      <c r="BH118" s="215">
        <f t="shared" si="17"/>
        <v>0</v>
      </c>
      <c r="BI118" s="215">
        <f t="shared" si="18"/>
        <v>0</v>
      </c>
      <c r="BJ118" s="25" t="s">
        <v>85</v>
      </c>
      <c r="BK118" s="215">
        <f t="shared" si="19"/>
        <v>0</v>
      </c>
      <c r="BL118" s="25" t="s">
        <v>592</v>
      </c>
      <c r="BM118" s="25" t="s">
        <v>462</v>
      </c>
    </row>
    <row r="119" spans="2:65" s="1" customFormat="1" ht="16.5" customHeight="1">
      <c r="B119" s="43"/>
      <c r="C119" s="204" t="s">
        <v>336</v>
      </c>
      <c r="D119" s="204" t="s">
        <v>185</v>
      </c>
      <c r="E119" s="205" t="s">
        <v>3451</v>
      </c>
      <c r="F119" s="206" t="s">
        <v>3452</v>
      </c>
      <c r="G119" s="207" t="s">
        <v>3448</v>
      </c>
      <c r="H119" s="208">
        <v>1</v>
      </c>
      <c r="I119" s="209"/>
      <c r="J119" s="210">
        <f t="shared" si="10"/>
        <v>0</v>
      </c>
      <c r="K119" s="206" t="s">
        <v>34</v>
      </c>
      <c r="L119" s="63"/>
      <c r="M119" s="211" t="s">
        <v>34</v>
      </c>
      <c r="N119" s="212" t="s">
        <v>49</v>
      </c>
      <c r="O119" s="44"/>
      <c r="P119" s="213">
        <f t="shared" si="11"/>
        <v>0</v>
      </c>
      <c r="Q119" s="213">
        <v>0</v>
      </c>
      <c r="R119" s="213">
        <f t="shared" si="12"/>
        <v>0</v>
      </c>
      <c r="S119" s="213">
        <v>0</v>
      </c>
      <c r="T119" s="214">
        <f t="shared" si="13"/>
        <v>0</v>
      </c>
      <c r="AR119" s="25" t="s">
        <v>592</v>
      </c>
      <c r="AT119" s="25" t="s">
        <v>185</v>
      </c>
      <c r="AU119" s="25" t="s">
        <v>196</v>
      </c>
      <c r="AY119" s="25" t="s">
        <v>183</v>
      </c>
      <c r="BE119" s="215">
        <f t="shared" si="14"/>
        <v>0</v>
      </c>
      <c r="BF119" s="215">
        <f t="shared" si="15"/>
        <v>0</v>
      </c>
      <c r="BG119" s="215">
        <f t="shared" si="16"/>
        <v>0</v>
      </c>
      <c r="BH119" s="215">
        <f t="shared" si="17"/>
        <v>0</v>
      </c>
      <c r="BI119" s="215">
        <f t="shared" si="18"/>
        <v>0</v>
      </c>
      <c r="BJ119" s="25" t="s">
        <v>85</v>
      </c>
      <c r="BK119" s="215">
        <f t="shared" si="19"/>
        <v>0</v>
      </c>
      <c r="BL119" s="25" t="s">
        <v>592</v>
      </c>
      <c r="BM119" s="25" t="s">
        <v>473</v>
      </c>
    </row>
    <row r="120" spans="2:65" s="1" customFormat="1" ht="16.5" customHeight="1">
      <c r="B120" s="43"/>
      <c r="C120" s="204" t="s">
        <v>341</v>
      </c>
      <c r="D120" s="204" t="s">
        <v>185</v>
      </c>
      <c r="E120" s="205" t="s">
        <v>3455</v>
      </c>
      <c r="F120" s="206" t="s">
        <v>3456</v>
      </c>
      <c r="G120" s="207" t="s">
        <v>3448</v>
      </c>
      <c r="H120" s="208">
        <v>3</v>
      </c>
      <c r="I120" s="209"/>
      <c r="J120" s="210">
        <f t="shared" si="10"/>
        <v>0</v>
      </c>
      <c r="K120" s="206" t="s">
        <v>34</v>
      </c>
      <c r="L120" s="63"/>
      <c r="M120" s="211" t="s">
        <v>34</v>
      </c>
      <c r="N120" s="212" t="s">
        <v>49</v>
      </c>
      <c r="O120" s="44"/>
      <c r="P120" s="213">
        <f t="shared" si="11"/>
        <v>0</v>
      </c>
      <c r="Q120" s="213">
        <v>0</v>
      </c>
      <c r="R120" s="213">
        <f t="shared" si="12"/>
        <v>0</v>
      </c>
      <c r="S120" s="213">
        <v>0</v>
      </c>
      <c r="T120" s="214">
        <f t="shared" si="13"/>
        <v>0</v>
      </c>
      <c r="AR120" s="25" t="s">
        <v>592</v>
      </c>
      <c r="AT120" s="25" t="s">
        <v>185</v>
      </c>
      <c r="AU120" s="25" t="s">
        <v>196</v>
      </c>
      <c r="AY120" s="25" t="s">
        <v>183</v>
      </c>
      <c r="BE120" s="215">
        <f t="shared" si="14"/>
        <v>0</v>
      </c>
      <c r="BF120" s="215">
        <f t="shared" si="15"/>
        <v>0</v>
      </c>
      <c r="BG120" s="215">
        <f t="shared" si="16"/>
        <v>0</v>
      </c>
      <c r="BH120" s="215">
        <f t="shared" si="17"/>
        <v>0</v>
      </c>
      <c r="BI120" s="215">
        <f t="shared" si="18"/>
        <v>0</v>
      </c>
      <c r="BJ120" s="25" t="s">
        <v>85</v>
      </c>
      <c r="BK120" s="215">
        <f t="shared" si="19"/>
        <v>0</v>
      </c>
      <c r="BL120" s="25" t="s">
        <v>592</v>
      </c>
      <c r="BM120" s="25" t="s">
        <v>485</v>
      </c>
    </row>
    <row r="121" spans="2:65" s="1" customFormat="1" ht="16.5" customHeight="1">
      <c r="B121" s="43"/>
      <c r="C121" s="204" t="s">
        <v>349</v>
      </c>
      <c r="D121" s="204" t="s">
        <v>185</v>
      </c>
      <c r="E121" s="205" t="s">
        <v>3457</v>
      </c>
      <c r="F121" s="206" t="s">
        <v>3458</v>
      </c>
      <c r="G121" s="207" t="s">
        <v>3448</v>
      </c>
      <c r="H121" s="208">
        <v>13</v>
      </c>
      <c r="I121" s="209"/>
      <c r="J121" s="210">
        <f t="shared" si="10"/>
        <v>0</v>
      </c>
      <c r="K121" s="206" t="s">
        <v>34</v>
      </c>
      <c r="L121" s="63"/>
      <c r="M121" s="211" t="s">
        <v>34</v>
      </c>
      <c r="N121" s="212" t="s">
        <v>49</v>
      </c>
      <c r="O121" s="44"/>
      <c r="P121" s="213">
        <f t="shared" si="11"/>
        <v>0</v>
      </c>
      <c r="Q121" s="213">
        <v>0</v>
      </c>
      <c r="R121" s="213">
        <f t="shared" si="12"/>
        <v>0</v>
      </c>
      <c r="S121" s="213">
        <v>0</v>
      </c>
      <c r="T121" s="214">
        <f t="shared" si="13"/>
        <v>0</v>
      </c>
      <c r="AR121" s="25" t="s">
        <v>592</v>
      </c>
      <c r="AT121" s="25" t="s">
        <v>185</v>
      </c>
      <c r="AU121" s="25" t="s">
        <v>196</v>
      </c>
      <c r="AY121" s="25" t="s">
        <v>183</v>
      </c>
      <c r="BE121" s="215">
        <f t="shared" si="14"/>
        <v>0</v>
      </c>
      <c r="BF121" s="215">
        <f t="shared" si="15"/>
        <v>0</v>
      </c>
      <c r="BG121" s="215">
        <f t="shared" si="16"/>
        <v>0</v>
      </c>
      <c r="BH121" s="215">
        <f t="shared" si="17"/>
        <v>0</v>
      </c>
      <c r="BI121" s="215">
        <f t="shared" si="18"/>
        <v>0</v>
      </c>
      <c r="BJ121" s="25" t="s">
        <v>85</v>
      </c>
      <c r="BK121" s="215">
        <f t="shared" si="19"/>
        <v>0</v>
      </c>
      <c r="BL121" s="25" t="s">
        <v>592</v>
      </c>
      <c r="BM121" s="25" t="s">
        <v>504</v>
      </c>
    </row>
    <row r="122" spans="2:65" s="1" customFormat="1" ht="16.5" customHeight="1">
      <c r="B122" s="43"/>
      <c r="C122" s="204" t="s">
        <v>359</v>
      </c>
      <c r="D122" s="204" t="s">
        <v>185</v>
      </c>
      <c r="E122" s="205" t="s">
        <v>3459</v>
      </c>
      <c r="F122" s="206" t="s">
        <v>3460</v>
      </c>
      <c r="G122" s="207" t="s">
        <v>3448</v>
      </c>
      <c r="H122" s="208">
        <v>1</v>
      </c>
      <c r="I122" s="209"/>
      <c r="J122" s="210">
        <f t="shared" si="10"/>
        <v>0</v>
      </c>
      <c r="K122" s="206" t="s">
        <v>34</v>
      </c>
      <c r="L122" s="63"/>
      <c r="M122" s="211" t="s">
        <v>34</v>
      </c>
      <c r="N122" s="212" t="s">
        <v>49</v>
      </c>
      <c r="O122" s="44"/>
      <c r="P122" s="213">
        <f t="shared" si="11"/>
        <v>0</v>
      </c>
      <c r="Q122" s="213">
        <v>0</v>
      </c>
      <c r="R122" s="213">
        <f t="shared" si="12"/>
        <v>0</v>
      </c>
      <c r="S122" s="213">
        <v>0</v>
      </c>
      <c r="T122" s="214">
        <f t="shared" si="13"/>
        <v>0</v>
      </c>
      <c r="AR122" s="25" t="s">
        <v>592</v>
      </c>
      <c r="AT122" s="25" t="s">
        <v>185</v>
      </c>
      <c r="AU122" s="25" t="s">
        <v>196</v>
      </c>
      <c r="AY122" s="25" t="s">
        <v>183</v>
      </c>
      <c r="BE122" s="215">
        <f t="shared" si="14"/>
        <v>0</v>
      </c>
      <c r="BF122" s="215">
        <f t="shared" si="15"/>
        <v>0</v>
      </c>
      <c r="BG122" s="215">
        <f t="shared" si="16"/>
        <v>0</v>
      </c>
      <c r="BH122" s="215">
        <f t="shared" si="17"/>
        <v>0</v>
      </c>
      <c r="BI122" s="215">
        <f t="shared" si="18"/>
        <v>0</v>
      </c>
      <c r="BJ122" s="25" t="s">
        <v>85</v>
      </c>
      <c r="BK122" s="215">
        <f t="shared" si="19"/>
        <v>0</v>
      </c>
      <c r="BL122" s="25" t="s">
        <v>592</v>
      </c>
      <c r="BM122" s="25" t="s">
        <v>516</v>
      </c>
    </row>
    <row r="123" spans="2:65" s="1" customFormat="1" ht="16.5" customHeight="1">
      <c r="B123" s="43"/>
      <c r="C123" s="204" t="s">
        <v>372</v>
      </c>
      <c r="D123" s="204" t="s">
        <v>185</v>
      </c>
      <c r="E123" s="205" t="s">
        <v>3461</v>
      </c>
      <c r="F123" s="206" t="s">
        <v>3462</v>
      </c>
      <c r="G123" s="207" t="s">
        <v>3448</v>
      </c>
      <c r="H123" s="208">
        <v>3</v>
      </c>
      <c r="I123" s="209"/>
      <c r="J123" s="210">
        <f t="shared" si="10"/>
        <v>0</v>
      </c>
      <c r="K123" s="206" t="s">
        <v>34</v>
      </c>
      <c r="L123" s="63"/>
      <c r="M123" s="211" t="s">
        <v>34</v>
      </c>
      <c r="N123" s="212" t="s">
        <v>49</v>
      </c>
      <c r="O123" s="44"/>
      <c r="P123" s="213">
        <f t="shared" si="11"/>
        <v>0</v>
      </c>
      <c r="Q123" s="213">
        <v>0</v>
      </c>
      <c r="R123" s="213">
        <f t="shared" si="12"/>
        <v>0</v>
      </c>
      <c r="S123" s="213">
        <v>0</v>
      </c>
      <c r="T123" s="214">
        <f t="shared" si="13"/>
        <v>0</v>
      </c>
      <c r="AR123" s="25" t="s">
        <v>592</v>
      </c>
      <c r="AT123" s="25" t="s">
        <v>185</v>
      </c>
      <c r="AU123" s="25" t="s">
        <v>196</v>
      </c>
      <c r="AY123" s="25" t="s">
        <v>183</v>
      </c>
      <c r="BE123" s="215">
        <f t="shared" si="14"/>
        <v>0</v>
      </c>
      <c r="BF123" s="215">
        <f t="shared" si="15"/>
        <v>0</v>
      </c>
      <c r="BG123" s="215">
        <f t="shared" si="16"/>
        <v>0</v>
      </c>
      <c r="BH123" s="215">
        <f t="shared" si="17"/>
        <v>0</v>
      </c>
      <c r="BI123" s="215">
        <f t="shared" si="18"/>
        <v>0</v>
      </c>
      <c r="BJ123" s="25" t="s">
        <v>85</v>
      </c>
      <c r="BK123" s="215">
        <f t="shared" si="19"/>
        <v>0</v>
      </c>
      <c r="BL123" s="25" t="s">
        <v>592</v>
      </c>
      <c r="BM123" s="25" t="s">
        <v>537</v>
      </c>
    </row>
    <row r="124" spans="2:65" s="1" customFormat="1" ht="16.5" customHeight="1">
      <c r="B124" s="43"/>
      <c r="C124" s="204" t="s">
        <v>376</v>
      </c>
      <c r="D124" s="204" t="s">
        <v>185</v>
      </c>
      <c r="E124" s="205" t="s">
        <v>3465</v>
      </c>
      <c r="F124" s="206" t="s">
        <v>3466</v>
      </c>
      <c r="G124" s="207" t="s">
        <v>3448</v>
      </c>
      <c r="H124" s="208">
        <v>10</v>
      </c>
      <c r="I124" s="209"/>
      <c r="J124" s="210">
        <f t="shared" si="10"/>
        <v>0</v>
      </c>
      <c r="K124" s="206" t="s">
        <v>34</v>
      </c>
      <c r="L124" s="63"/>
      <c r="M124" s="211" t="s">
        <v>34</v>
      </c>
      <c r="N124" s="212" t="s">
        <v>49</v>
      </c>
      <c r="O124" s="44"/>
      <c r="P124" s="213">
        <f t="shared" si="11"/>
        <v>0</v>
      </c>
      <c r="Q124" s="213">
        <v>0</v>
      </c>
      <c r="R124" s="213">
        <f t="shared" si="12"/>
        <v>0</v>
      </c>
      <c r="S124" s="213">
        <v>0</v>
      </c>
      <c r="T124" s="214">
        <f t="shared" si="13"/>
        <v>0</v>
      </c>
      <c r="AR124" s="25" t="s">
        <v>592</v>
      </c>
      <c r="AT124" s="25" t="s">
        <v>185</v>
      </c>
      <c r="AU124" s="25" t="s">
        <v>196</v>
      </c>
      <c r="AY124" s="25" t="s">
        <v>183</v>
      </c>
      <c r="BE124" s="215">
        <f t="shared" si="14"/>
        <v>0</v>
      </c>
      <c r="BF124" s="215">
        <f t="shared" si="15"/>
        <v>0</v>
      </c>
      <c r="BG124" s="215">
        <f t="shared" si="16"/>
        <v>0</v>
      </c>
      <c r="BH124" s="215">
        <f t="shared" si="17"/>
        <v>0</v>
      </c>
      <c r="BI124" s="215">
        <f t="shared" si="18"/>
        <v>0</v>
      </c>
      <c r="BJ124" s="25" t="s">
        <v>85</v>
      </c>
      <c r="BK124" s="215">
        <f t="shared" si="19"/>
        <v>0</v>
      </c>
      <c r="BL124" s="25" t="s">
        <v>592</v>
      </c>
      <c r="BM124" s="25" t="s">
        <v>546</v>
      </c>
    </row>
    <row r="125" spans="2:65" s="1" customFormat="1" ht="16.5" customHeight="1">
      <c r="B125" s="43"/>
      <c r="C125" s="204" t="s">
        <v>380</v>
      </c>
      <c r="D125" s="204" t="s">
        <v>185</v>
      </c>
      <c r="E125" s="205" t="s">
        <v>3467</v>
      </c>
      <c r="F125" s="206" t="s">
        <v>3468</v>
      </c>
      <c r="G125" s="207" t="s">
        <v>3448</v>
      </c>
      <c r="H125" s="208">
        <v>51</v>
      </c>
      <c r="I125" s="209"/>
      <c r="J125" s="210">
        <f t="shared" si="10"/>
        <v>0</v>
      </c>
      <c r="K125" s="206" t="s">
        <v>34</v>
      </c>
      <c r="L125" s="63"/>
      <c r="M125" s="211" t="s">
        <v>34</v>
      </c>
      <c r="N125" s="212" t="s">
        <v>49</v>
      </c>
      <c r="O125" s="44"/>
      <c r="P125" s="213">
        <f t="shared" si="11"/>
        <v>0</v>
      </c>
      <c r="Q125" s="213">
        <v>0</v>
      </c>
      <c r="R125" s="213">
        <f t="shared" si="12"/>
        <v>0</v>
      </c>
      <c r="S125" s="213">
        <v>0</v>
      </c>
      <c r="T125" s="214">
        <f t="shared" si="13"/>
        <v>0</v>
      </c>
      <c r="AR125" s="25" t="s">
        <v>592</v>
      </c>
      <c r="AT125" s="25" t="s">
        <v>185</v>
      </c>
      <c r="AU125" s="25" t="s">
        <v>196</v>
      </c>
      <c r="AY125" s="25" t="s">
        <v>183</v>
      </c>
      <c r="BE125" s="215">
        <f t="shared" si="14"/>
        <v>0</v>
      </c>
      <c r="BF125" s="215">
        <f t="shared" si="15"/>
        <v>0</v>
      </c>
      <c r="BG125" s="215">
        <f t="shared" si="16"/>
        <v>0</v>
      </c>
      <c r="BH125" s="215">
        <f t="shared" si="17"/>
        <v>0</v>
      </c>
      <c r="BI125" s="215">
        <f t="shared" si="18"/>
        <v>0</v>
      </c>
      <c r="BJ125" s="25" t="s">
        <v>85</v>
      </c>
      <c r="BK125" s="215">
        <f t="shared" si="19"/>
        <v>0</v>
      </c>
      <c r="BL125" s="25" t="s">
        <v>592</v>
      </c>
      <c r="BM125" s="25" t="s">
        <v>558</v>
      </c>
    </row>
    <row r="126" spans="2:65" s="1" customFormat="1" ht="16.5" customHeight="1">
      <c r="B126" s="43"/>
      <c r="C126" s="204" t="s">
        <v>384</v>
      </c>
      <c r="D126" s="204" t="s">
        <v>185</v>
      </c>
      <c r="E126" s="205" t="s">
        <v>3471</v>
      </c>
      <c r="F126" s="206" t="s">
        <v>3472</v>
      </c>
      <c r="G126" s="207" t="s">
        <v>3448</v>
      </c>
      <c r="H126" s="208">
        <v>1</v>
      </c>
      <c r="I126" s="209"/>
      <c r="J126" s="210">
        <f t="shared" si="10"/>
        <v>0</v>
      </c>
      <c r="K126" s="206" t="s">
        <v>34</v>
      </c>
      <c r="L126" s="63"/>
      <c r="M126" s="211" t="s">
        <v>34</v>
      </c>
      <c r="N126" s="212" t="s">
        <v>49</v>
      </c>
      <c r="O126" s="44"/>
      <c r="P126" s="213">
        <f t="shared" si="11"/>
        <v>0</v>
      </c>
      <c r="Q126" s="213">
        <v>0</v>
      </c>
      <c r="R126" s="213">
        <f t="shared" si="12"/>
        <v>0</v>
      </c>
      <c r="S126" s="213">
        <v>0</v>
      </c>
      <c r="T126" s="214">
        <f t="shared" si="13"/>
        <v>0</v>
      </c>
      <c r="AR126" s="25" t="s">
        <v>592</v>
      </c>
      <c r="AT126" s="25" t="s">
        <v>185</v>
      </c>
      <c r="AU126" s="25" t="s">
        <v>196</v>
      </c>
      <c r="AY126" s="25" t="s">
        <v>183</v>
      </c>
      <c r="BE126" s="215">
        <f t="shared" si="14"/>
        <v>0</v>
      </c>
      <c r="BF126" s="215">
        <f t="shared" si="15"/>
        <v>0</v>
      </c>
      <c r="BG126" s="215">
        <f t="shared" si="16"/>
        <v>0</v>
      </c>
      <c r="BH126" s="215">
        <f t="shared" si="17"/>
        <v>0</v>
      </c>
      <c r="BI126" s="215">
        <f t="shared" si="18"/>
        <v>0</v>
      </c>
      <c r="BJ126" s="25" t="s">
        <v>85</v>
      </c>
      <c r="BK126" s="215">
        <f t="shared" si="19"/>
        <v>0</v>
      </c>
      <c r="BL126" s="25" t="s">
        <v>592</v>
      </c>
      <c r="BM126" s="25" t="s">
        <v>570</v>
      </c>
    </row>
    <row r="127" spans="2:65" s="1" customFormat="1" ht="16.5" customHeight="1">
      <c r="B127" s="43"/>
      <c r="C127" s="204" t="s">
        <v>388</v>
      </c>
      <c r="D127" s="204" t="s">
        <v>185</v>
      </c>
      <c r="E127" s="205" t="s">
        <v>3473</v>
      </c>
      <c r="F127" s="206" t="s">
        <v>3474</v>
      </c>
      <c r="G127" s="207" t="s">
        <v>3448</v>
      </c>
      <c r="H127" s="208">
        <v>2</v>
      </c>
      <c r="I127" s="209"/>
      <c r="J127" s="210">
        <f t="shared" si="10"/>
        <v>0</v>
      </c>
      <c r="K127" s="206" t="s">
        <v>34</v>
      </c>
      <c r="L127" s="63"/>
      <c r="M127" s="211" t="s">
        <v>34</v>
      </c>
      <c r="N127" s="212" t="s">
        <v>49</v>
      </c>
      <c r="O127" s="44"/>
      <c r="P127" s="213">
        <f t="shared" si="11"/>
        <v>0</v>
      </c>
      <c r="Q127" s="213">
        <v>0</v>
      </c>
      <c r="R127" s="213">
        <f t="shared" si="12"/>
        <v>0</v>
      </c>
      <c r="S127" s="213">
        <v>0</v>
      </c>
      <c r="T127" s="214">
        <f t="shared" si="13"/>
        <v>0</v>
      </c>
      <c r="AR127" s="25" t="s">
        <v>592</v>
      </c>
      <c r="AT127" s="25" t="s">
        <v>185</v>
      </c>
      <c r="AU127" s="25" t="s">
        <v>196</v>
      </c>
      <c r="AY127" s="25" t="s">
        <v>183</v>
      </c>
      <c r="BE127" s="215">
        <f t="shared" si="14"/>
        <v>0</v>
      </c>
      <c r="BF127" s="215">
        <f t="shared" si="15"/>
        <v>0</v>
      </c>
      <c r="BG127" s="215">
        <f t="shared" si="16"/>
        <v>0</v>
      </c>
      <c r="BH127" s="215">
        <f t="shared" si="17"/>
        <v>0</v>
      </c>
      <c r="BI127" s="215">
        <f t="shared" si="18"/>
        <v>0</v>
      </c>
      <c r="BJ127" s="25" t="s">
        <v>85</v>
      </c>
      <c r="BK127" s="215">
        <f t="shared" si="19"/>
        <v>0</v>
      </c>
      <c r="BL127" s="25" t="s">
        <v>592</v>
      </c>
      <c r="BM127" s="25" t="s">
        <v>592</v>
      </c>
    </row>
    <row r="128" spans="2:65" s="1" customFormat="1" ht="16.5" customHeight="1">
      <c r="B128" s="43"/>
      <c r="C128" s="204" t="s">
        <v>393</v>
      </c>
      <c r="D128" s="204" t="s">
        <v>185</v>
      </c>
      <c r="E128" s="205" t="s">
        <v>3475</v>
      </c>
      <c r="F128" s="206" t="s">
        <v>3476</v>
      </c>
      <c r="G128" s="207" t="s">
        <v>3448</v>
      </c>
      <c r="H128" s="208">
        <v>2</v>
      </c>
      <c r="I128" s="209"/>
      <c r="J128" s="210">
        <f t="shared" si="10"/>
        <v>0</v>
      </c>
      <c r="K128" s="206" t="s">
        <v>34</v>
      </c>
      <c r="L128" s="63"/>
      <c r="M128" s="211" t="s">
        <v>34</v>
      </c>
      <c r="N128" s="212" t="s">
        <v>49</v>
      </c>
      <c r="O128" s="44"/>
      <c r="P128" s="213">
        <f t="shared" si="11"/>
        <v>0</v>
      </c>
      <c r="Q128" s="213">
        <v>0</v>
      </c>
      <c r="R128" s="213">
        <f t="shared" si="12"/>
        <v>0</v>
      </c>
      <c r="S128" s="213">
        <v>0</v>
      </c>
      <c r="T128" s="214">
        <f t="shared" si="13"/>
        <v>0</v>
      </c>
      <c r="AR128" s="25" t="s">
        <v>592</v>
      </c>
      <c r="AT128" s="25" t="s">
        <v>185</v>
      </c>
      <c r="AU128" s="25" t="s">
        <v>196</v>
      </c>
      <c r="AY128" s="25" t="s">
        <v>183</v>
      </c>
      <c r="BE128" s="215">
        <f t="shared" si="14"/>
        <v>0</v>
      </c>
      <c r="BF128" s="215">
        <f t="shared" si="15"/>
        <v>0</v>
      </c>
      <c r="BG128" s="215">
        <f t="shared" si="16"/>
        <v>0</v>
      </c>
      <c r="BH128" s="215">
        <f t="shared" si="17"/>
        <v>0</v>
      </c>
      <c r="BI128" s="215">
        <f t="shared" si="18"/>
        <v>0</v>
      </c>
      <c r="BJ128" s="25" t="s">
        <v>85</v>
      </c>
      <c r="BK128" s="215">
        <f t="shared" si="19"/>
        <v>0</v>
      </c>
      <c r="BL128" s="25" t="s">
        <v>592</v>
      </c>
      <c r="BM128" s="25" t="s">
        <v>611</v>
      </c>
    </row>
    <row r="129" spans="2:65" s="1" customFormat="1" ht="16.5" customHeight="1">
      <c r="B129" s="43"/>
      <c r="C129" s="204" t="s">
        <v>398</v>
      </c>
      <c r="D129" s="204" t="s">
        <v>185</v>
      </c>
      <c r="E129" s="205" t="s">
        <v>3477</v>
      </c>
      <c r="F129" s="206" t="s">
        <v>3478</v>
      </c>
      <c r="G129" s="207" t="s">
        <v>3448</v>
      </c>
      <c r="H129" s="208">
        <v>2</v>
      </c>
      <c r="I129" s="209"/>
      <c r="J129" s="210">
        <f t="shared" si="10"/>
        <v>0</v>
      </c>
      <c r="K129" s="206" t="s">
        <v>34</v>
      </c>
      <c r="L129" s="63"/>
      <c r="M129" s="211" t="s">
        <v>34</v>
      </c>
      <c r="N129" s="212" t="s">
        <v>49</v>
      </c>
      <c r="O129" s="44"/>
      <c r="P129" s="213">
        <f t="shared" si="11"/>
        <v>0</v>
      </c>
      <c r="Q129" s="213">
        <v>0</v>
      </c>
      <c r="R129" s="213">
        <f t="shared" si="12"/>
        <v>0</v>
      </c>
      <c r="S129" s="213">
        <v>0</v>
      </c>
      <c r="T129" s="214">
        <f t="shared" si="13"/>
        <v>0</v>
      </c>
      <c r="AR129" s="25" t="s">
        <v>592</v>
      </c>
      <c r="AT129" s="25" t="s">
        <v>185</v>
      </c>
      <c r="AU129" s="25" t="s">
        <v>196</v>
      </c>
      <c r="AY129" s="25" t="s">
        <v>183</v>
      </c>
      <c r="BE129" s="215">
        <f t="shared" si="14"/>
        <v>0</v>
      </c>
      <c r="BF129" s="215">
        <f t="shared" si="15"/>
        <v>0</v>
      </c>
      <c r="BG129" s="215">
        <f t="shared" si="16"/>
        <v>0</v>
      </c>
      <c r="BH129" s="215">
        <f t="shared" si="17"/>
        <v>0</v>
      </c>
      <c r="BI129" s="215">
        <f t="shared" si="18"/>
        <v>0</v>
      </c>
      <c r="BJ129" s="25" t="s">
        <v>85</v>
      </c>
      <c r="BK129" s="215">
        <f t="shared" si="19"/>
        <v>0</v>
      </c>
      <c r="BL129" s="25" t="s">
        <v>592</v>
      </c>
      <c r="BM129" s="25" t="s">
        <v>623</v>
      </c>
    </row>
    <row r="130" spans="2:65" s="1" customFormat="1" ht="25.5" customHeight="1">
      <c r="B130" s="43"/>
      <c r="C130" s="204" t="s">
        <v>403</v>
      </c>
      <c r="D130" s="204" t="s">
        <v>185</v>
      </c>
      <c r="E130" s="205" t="s">
        <v>3479</v>
      </c>
      <c r="F130" s="206" t="s">
        <v>3480</v>
      </c>
      <c r="G130" s="207" t="s">
        <v>1792</v>
      </c>
      <c r="H130" s="208">
        <v>1</v>
      </c>
      <c r="I130" s="209"/>
      <c r="J130" s="210">
        <f t="shared" si="10"/>
        <v>0</v>
      </c>
      <c r="K130" s="206" t="s">
        <v>34</v>
      </c>
      <c r="L130" s="63"/>
      <c r="M130" s="211" t="s">
        <v>34</v>
      </c>
      <c r="N130" s="212" t="s">
        <v>49</v>
      </c>
      <c r="O130" s="44"/>
      <c r="P130" s="213">
        <f t="shared" si="11"/>
        <v>0</v>
      </c>
      <c r="Q130" s="213">
        <v>0</v>
      </c>
      <c r="R130" s="213">
        <f t="shared" si="12"/>
        <v>0</v>
      </c>
      <c r="S130" s="213">
        <v>0</v>
      </c>
      <c r="T130" s="214">
        <f t="shared" si="13"/>
        <v>0</v>
      </c>
      <c r="AR130" s="25" t="s">
        <v>592</v>
      </c>
      <c r="AT130" s="25" t="s">
        <v>185</v>
      </c>
      <c r="AU130" s="25" t="s">
        <v>196</v>
      </c>
      <c r="AY130" s="25" t="s">
        <v>183</v>
      </c>
      <c r="BE130" s="215">
        <f t="shared" si="14"/>
        <v>0</v>
      </c>
      <c r="BF130" s="215">
        <f t="shared" si="15"/>
        <v>0</v>
      </c>
      <c r="BG130" s="215">
        <f t="shared" si="16"/>
        <v>0</v>
      </c>
      <c r="BH130" s="215">
        <f t="shared" si="17"/>
        <v>0</v>
      </c>
      <c r="BI130" s="215">
        <f t="shared" si="18"/>
        <v>0</v>
      </c>
      <c r="BJ130" s="25" t="s">
        <v>85</v>
      </c>
      <c r="BK130" s="215">
        <f t="shared" si="19"/>
        <v>0</v>
      </c>
      <c r="BL130" s="25" t="s">
        <v>592</v>
      </c>
      <c r="BM130" s="25" t="s">
        <v>634</v>
      </c>
    </row>
    <row r="131" spans="2:65" s="1" customFormat="1" ht="25.5" customHeight="1">
      <c r="B131" s="43"/>
      <c r="C131" s="204" t="s">
        <v>407</v>
      </c>
      <c r="D131" s="204" t="s">
        <v>185</v>
      </c>
      <c r="E131" s="205" t="s">
        <v>3490</v>
      </c>
      <c r="F131" s="206" t="s">
        <v>3491</v>
      </c>
      <c r="G131" s="207" t="s">
        <v>1792</v>
      </c>
      <c r="H131" s="208">
        <v>1</v>
      </c>
      <c r="I131" s="209"/>
      <c r="J131" s="210">
        <f t="shared" si="10"/>
        <v>0</v>
      </c>
      <c r="K131" s="206" t="s">
        <v>34</v>
      </c>
      <c r="L131" s="63"/>
      <c r="M131" s="211" t="s">
        <v>34</v>
      </c>
      <c r="N131" s="212" t="s">
        <v>49</v>
      </c>
      <c r="O131" s="44"/>
      <c r="P131" s="213">
        <f t="shared" si="11"/>
        <v>0</v>
      </c>
      <c r="Q131" s="213">
        <v>0</v>
      </c>
      <c r="R131" s="213">
        <f t="shared" si="12"/>
        <v>0</v>
      </c>
      <c r="S131" s="213">
        <v>0</v>
      </c>
      <c r="T131" s="214">
        <f t="shared" si="13"/>
        <v>0</v>
      </c>
      <c r="AR131" s="25" t="s">
        <v>592</v>
      </c>
      <c r="AT131" s="25" t="s">
        <v>185</v>
      </c>
      <c r="AU131" s="25" t="s">
        <v>196</v>
      </c>
      <c r="AY131" s="25" t="s">
        <v>183</v>
      </c>
      <c r="BE131" s="215">
        <f t="shared" si="14"/>
        <v>0</v>
      </c>
      <c r="BF131" s="215">
        <f t="shared" si="15"/>
        <v>0</v>
      </c>
      <c r="BG131" s="215">
        <f t="shared" si="16"/>
        <v>0</v>
      </c>
      <c r="BH131" s="215">
        <f t="shared" si="17"/>
        <v>0</v>
      </c>
      <c r="BI131" s="215">
        <f t="shared" si="18"/>
        <v>0</v>
      </c>
      <c r="BJ131" s="25" t="s">
        <v>85</v>
      </c>
      <c r="BK131" s="215">
        <f t="shared" si="19"/>
        <v>0</v>
      </c>
      <c r="BL131" s="25" t="s">
        <v>592</v>
      </c>
      <c r="BM131" s="25" t="s">
        <v>644</v>
      </c>
    </row>
    <row r="132" spans="2:65" s="1" customFormat="1" ht="16.5" customHeight="1">
      <c r="B132" s="43"/>
      <c r="C132" s="204" t="s">
        <v>411</v>
      </c>
      <c r="D132" s="204" t="s">
        <v>185</v>
      </c>
      <c r="E132" s="205" t="s">
        <v>3481</v>
      </c>
      <c r="F132" s="206" t="s">
        <v>3482</v>
      </c>
      <c r="G132" s="207" t="s">
        <v>1792</v>
      </c>
      <c r="H132" s="208">
        <v>137</v>
      </c>
      <c r="I132" s="209"/>
      <c r="J132" s="210">
        <f t="shared" si="10"/>
        <v>0</v>
      </c>
      <c r="K132" s="206" t="s">
        <v>34</v>
      </c>
      <c r="L132" s="63"/>
      <c r="M132" s="211" t="s">
        <v>34</v>
      </c>
      <c r="N132" s="212" t="s">
        <v>49</v>
      </c>
      <c r="O132" s="44"/>
      <c r="P132" s="213">
        <f t="shared" si="11"/>
        <v>0</v>
      </c>
      <c r="Q132" s="213">
        <v>0</v>
      </c>
      <c r="R132" s="213">
        <f t="shared" si="12"/>
        <v>0</v>
      </c>
      <c r="S132" s="213">
        <v>0</v>
      </c>
      <c r="T132" s="214">
        <f t="shared" si="13"/>
        <v>0</v>
      </c>
      <c r="AR132" s="25" t="s">
        <v>592</v>
      </c>
      <c r="AT132" s="25" t="s">
        <v>185</v>
      </c>
      <c r="AU132" s="25" t="s">
        <v>196</v>
      </c>
      <c r="AY132" s="25" t="s">
        <v>183</v>
      </c>
      <c r="BE132" s="215">
        <f t="shared" si="14"/>
        <v>0</v>
      </c>
      <c r="BF132" s="215">
        <f t="shared" si="15"/>
        <v>0</v>
      </c>
      <c r="BG132" s="215">
        <f t="shared" si="16"/>
        <v>0</v>
      </c>
      <c r="BH132" s="215">
        <f t="shared" si="17"/>
        <v>0</v>
      </c>
      <c r="BI132" s="215">
        <f t="shared" si="18"/>
        <v>0</v>
      </c>
      <c r="BJ132" s="25" t="s">
        <v>85</v>
      </c>
      <c r="BK132" s="215">
        <f t="shared" si="19"/>
        <v>0</v>
      </c>
      <c r="BL132" s="25" t="s">
        <v>592</v>
      </c>
      <c r="BM132" s="25" t="s">
        <v>654</v>
      </c>
    </row>
    <row r="133" spans="2:63" s="11" customFormat="1" ht="22.35" customHeight="1">
      <c r="B133" s="187"/>
      <c r="C133" s="188"/>
      <c r="D133" s="201" t="s">
        <v>77</v>
      </c>
      <c r="E133" s="202" t="s">
        <v>3492</v>
      </c>
      <c r="F133" s="202" t="s">
        <v>3493</v>
      </c>
      <c r="G133" s="188"/>
      <c r="H133" s="188"/>
      <c r="I133" s="191"/>
      <c r="J133" s="203">
        <f>BK133</f>
        <v>0</v>
      </c>
      <c r="K133" s="188"/>
      <c r="L133" s="193"/>
      <c r="M133" s="194"/>
      <c r="N133" s="195"/>
      <c r="O133" s="195"/>
      <c r="P133" s="196">
        <f>SUM(P134:P138)</f>
        <v>0</v>
      </c>
      <c r="Q133" s="195"/>
      <c r="R133" s="196">
        <f>SUM(R134:R138)</f>
        <v>0</v>
      </c>
      <c r="S133" s="195"/>
      <c r="T133" s="197">
        <f>SUM(T134:T138)</f>
        <v>0</v>
      </c>
      <c r="AR133" s="198" t="s">
        <v>196</v>
      </c>
      <c r="AT133" s="199" t="s">
        <v>77</v>
      </c>
      <c r="AU133" s="199" t="s">
        <v>89</v>
      </c>
      <c r="AY133" s="198" t="s">
        <v>183</v>
      </c>
      <c r="BK133" s="200">
        <f>SUM(BK134:BK138)</f>
        <v>0</v>
      </c>
    </row>
    <row r="134" spans="2:65" s="1" customFormat="1" ht="16.5" customHeight="1">
      <c r="B134" s="43"/>
      <c r="C134" s="204" t="s">
        <v>417</v>
      </c>
      <c r="D134" s="204" t="s">
        <v>185</v>
      </c>
      <c r="E134" s="205" t="s">
        <v>3494</v>
      </c>
      <c r="F134" s="206" t="s">
        <v>3495</v>
      </c>
      <c r="G134" s="207" t="s">
        <v>3448</v>
      </c>
      <c r="H134" s="208">
        <v>1</v>
      </c>
      <c r="I134" s="209"/>
      <c r="J134" s="210">
        <f>ROUND(I134*H134,2)</f>
        <v>0</v>
      </c>
      <c r="K134" s="206" t="s">
        <v>34</v>
      </c>
      <c r="L134" s="63"/>
      <c r="M134" s="211" t="s">
        <v>34</v>
      </c>
      <c r="N134" s="212" t="s">
        <v>49</v>
      </c>
      <c r="O134" s="44"/>
      <c r="P134" s="213">
        <f>O134*H134</f>
        <v>0</v>
      </c>
      <c r="Q134" s="213">
        <v>0</v>
      </c>
      <c r="R134" s="213">
        <f>Q134*H134</f>
        <v>0</v>
      </c>
      <c r="S134" s="213">
        <v>0</v>
      </c>
      <c r="T134" s="214">
        <f>S134*H134</f>
        <v>0</v>
      </c>
      <c r="AR134" s="25" t="s">
        <v>592</v>
      </c>
      <c r="AT134" s="25" t="s">
        <v>185</v>
      </c>
      <c r="AU134" s="25" t="s">
        <v>196</v>
      </c>
      <c r="AY134" s="25" t="s">
        <v>183</v>
      </c>
      <c r="BE134" s="215">
        <f>IF(N134="základní",J134,0)</f>
        <v>0</v>
      </c>
      <c r="BF134" s="215">
        <f>IF(N134="snížená",J134,0)</f>
        <v>0</v>
      </c>
      <c r="BG134" s="215">
        <f>IF(N134="zákl. přenesená",J134,0)</f>
        <v>0</v>
      </c>
      <c r="BH134" s="215">
        <f>IF(N134="sníž. přenesená",J134,0)</f>
        <v>0</v>
      </c>
      <c r="BI134" s="215">
        <f>IF(N134="nulová",J134,0)</f>
        <v>0</v>
      </c>
      <c r="BJ134" s="25" t="s">
        <v>85</v>
      </c>
      <c r="BK134" s="215">
        <f>ROUND(I134*H134,2)</f>
        <v>0</v>
      </c>
      <c r="BL134" s="25" t="s">
        <v>592</v>
      </c>
      <c r="BM134" s="25" t="s">
        <v>669</v>
      </c>
    </row>
    <row r="135" spans="2:65" s="1" customFormat="1" ht="16.5" customHeight="1">
      <c r="B135" s="43"/>
      <c r="C135" s="204" t="s">
        <v>423</v>
      </c>
      <c r="D135" s="204" t="s">
        <v>185</v>
      </c>
      <c r="E135" s="205" t="s">
        <v>3496</v>
      </c>
      <c r="F135" s="206" t="s">
        <v>3497</v>
      </c>
      <c r="G135" s="207" t="s">
        <v>3448</v>
      </c>
      <c r="H135" s="208">
        <v>1</v>
      </c>
      <c r="I135" s="209"/>
      <c r="J135" s="210">
        <f>ROUND(I135*H135,2)</f>
        <v>0</v>
      </c>
      <c r="K135" s="206" t="s">
        <v>34</v>
      </c>
      <c r="L135" s="63"/>
      <c r="M135" s="211" t="s">
        <v>34</v>
      </c>
      <c r="N135" s="212" t="s">
        <v>49</v>
      </c>
      <c r="O135" s="44"/>
      <c r="P135" s="213">
        <f>O135*H135</f>
        <v>0</v>
      </c>
      <c r="Q135" s="213">
        <v>0</v>
      </c>
      <c r="R135" s="213">
        <f>Q135*H135</f>
        <v>0</v>
      </c>
      <c r="S135" s="213">
        <v>0</v>
      </c>
      <c r="T135" s="214">
        <f>S135*H135</f>
        <v>0</v>
      </c>
      <c r="AR135" s="25" t="s">
        <v>592</v>
      </c>
      <c r="AT135" s="25" t="s">
        <v>185</v>
      </c>
      <c r="AU135" s="25" t="s">
        <v>196</v>
      </c>
      <c r="AY135" s="25" t="s">
        <v>183</v>
      </c>
      <c r="BE135" s="215">
        <f>IF(N135="základní",J135,0)</f>
        <v>0</v>
      </c>
      <c r="BF135" s="215">
        <f>IF(N135="snížená",J135,0)</f>
        <v>0</v>
      </c>
      <c r="BG135" s="215">
        <f>IF(N135="zákl. přenesená",J135,0)</f>
        <v>0</v>
      </c>
      <c r="BH135" s="215">
        <f>IF(N135="sníž. přenesená",J135,0)</f>
        <v>0</v>
      </c>
      <c r="BI135" s="215">
        <f>IF(N135="nulová",J135,0)</f>
        <v>0</v>
      </c>
      <c r="BJ135" s="25" t="s">
        <v>85</v>
      </c>
      <c r="BK135" s="215">
        <f>ROUND(I135*H135,2)</f>
        <v>0</v>
      </c>
      <c r="BL135" s="25" t="s">
        <v>592</v>
      </c>
      <c r="BM135" s="25" t="s">
        <v>680</v>
      </c>
    </row>
    <row r="136" spans="2:65" s="1" customFormat="1" ht="16.5" customHeight="1">
      <c r="B136" s="43"/>
      <c r="C136" s="204" t="s">
        <v>428</v>
      </c>
      <c r="D136" s="204" t="s">
        <v>185</v>
      </c>
      <c r="E136" s="205" t="s">
        <v>3498</v>
      </c>
      <c r="F136" s="206" t="s">
        <v>3499</v>
      </c>
      <c r="G136" s="207" t="s">
        <v>3448</v>
      </c>
      <c r="H136" s="208">
        <v>1</v>
      </c>
      <c r="I136" s="209"/>
      <c r="J136" s="210">
        <f>ROUND(I136*H136,2)</f>
        <v>0</v>
      </c>
      <c r="K136" s="206" t="s">
        <v>34</v>
      </c>
      <c r="L136" s="63"/>
      <c r="M136" s="211" t="s">
        <v>34</v>
      </c>
      <c r="N136" s="212" t="s">
        <v>49</v>
      </c>
      <c r="O136" s="44"/>
      <c r="P136" s="213">
        <f>O136*H136</f>
        <v>0</v>
      </c>
      <c r="Q136" s="213">
        <v>0</v>
      </c>
      <c r="R136" s="213">
        <f>Q136*H136</f>
        <v>0</v>
      </c>
      <c r="S136" s="213">
        <v>0</v>
      </c>
      <c r="T136" s="214">
        <f>S136*H136</f>
        <v>0</v>
      </c>
      <c r="AR136" s="25" t="s">
        <v>592</v>
      </c>
      <c r="AT136" s="25" t="s">
        <v>185</v>
      </c>
      <c r="AU136" s="25" t="s">
        <v>196</v>
      </c>
      <c r="AY136" s="25" t="s">
        <v>183</v>
      </c>
      <c r="BE136" s="215">
        <f>IF(N136="základní",J136,0)</f>
        <v>0</v>
      </c>
      <c r="BF136" s="215">
        <f>IF(N136="snížená",J136,0)</f>
        <v>0</v>
      </c>
      <c r="BG136" s="215">
        <f>IF(N136="zákl. přenesená",J136,0)</f>
        <v>0</v>
      </c>
      <c r="BH136" s="215">
        <f>IF(N136="sníž. přenesená",J136,0)</f>
        <v>0</v>
      </c>
      <c r="BI136" s="215">
        <f>IF(N136="nulová",J136,0)</f>
        <v>0</v>
      </c>
      <c r="BJ136" s="25" t="s">
        <v>85</v>
      </c>
      <c r="BK136" s="215">
        <f>ROUND(I136*H136,2)</f>
        <v>0</v>
      </c>
      <c r="BL136" s="25" t="s">
        <v>592</v>
      </c>
      <c r="BM136" s="25" t="s">
        <v>691</v>
      </c>
    </row>
    <row r="137" spans="2:65" s="1" customFormat="1" ht="16.5" customHeight="1">
      <c r="B137" s="43"/>
      <c r="C137" s="204" t="s">
        <v>437</v>
      </c>
      <c r="D137" s="204" t="s">
        <v>185</v>
      </c>
      <c r="E137" s="205" t="s">
        <v>3457</v>
      </c>
      <c r="F137" s="206" t="s">
        <v>3458</v>
      </c>
      <c r="G137" s="207" t="s">
        <v>3448</v>
      </c>
      <c r="H137" s="208">
        <v>8</v>
      </c>
      <c r="I137" s="209"/>
      <c r="J137" s="210">
        <f>ROUND(I137*H137,2)</f>
        <v>0</v>
      </c>
      <c r="K137" s="206" t="s">
        <v>34</v>
      </c>
      <c r="L137" s="63"/>
      <c r="M137" s="211" t="s">
        <v>34</v>
      </c>
      <c r="N137" s="212" t="s">
        <v>49</v>
      </c>
      <c r="O137" s="44"/>
      <c r="P137" s="213">
        <f>O137*H137</f>
        <v>0</v>
      </c>
      <c r="Q137" s="213">
        <v>0</v>
      </c>
      <c r="R137" s="213">
        <f>Q137*H137</f>
        <v>0</v>
      </c>
      <c r="S137" s="213">
        <v>0</v>
      </c>
      <c r="T137" s="214">
        <f>S137*H137</f>
        <v>0</v>
      </c>
      <c r="AR137" s="25" t="s">
        <v>592</v>
      </c>
      <c r="AT137" s="25" t="s">
        <v>185</v>
      </c>
      <c r="AU137" s="25" t="s">
        <v>196</v>
      </c>
      <c r="AY137" s="25" t="s">
        <v>183</v>
      </c>
      <c r="BE137" s="215">
        <f>IF(N137="základní",J137,0)</f>
        <v>0</v>
      </c>
      <c r="BF137" s="215">
        <f>IF(N137="snížená",J137,0)</f>
        <v>0</v>
      </c>
      <c r="BG137" s="215">
        <f>IF(N137="zákl. přenesená",J137,0)</f>
        <v>0</v>
      </c>
      <c r="BH137" s="215">
        <f>IF(N137="sníž. přenesená",J137,0)</f>
        <v>0</v>
      </c>
      <c r="BI137" s="215">
        <f>IF(N137="nulová",J137,0)</f>
        <v>0</v>
      </c>
      <c r="BJ137" s="25" t="s">
        <v>85</v>
      </c>
      <c r="BK137" s="215">
        <f>ROUND(I137*H137,2)</f>
        <v>0</v>
      </c>
      <c r="BL137" s="25" t="s">
        <v>592</v>
      </c>
      <c r="BM137" s="25" t="s">
        <v>703</v>
      </c>
    </row>
    <row r="138" spans="2:65" s="1" customFormat="1" ht="16.5" customHeight="1">
      <c r="B138" s="43"/>
      <c r="C138" s="204" t="s">
        <v>442</v>
      </c>
      <c r="D138" s="204" t="s">
        <v>185</v>
      </c>
      <c r="E138" s="205" t="s">
        <v>3459</v>
      </c>
      <c r="F138" s="206" t="s">
        <v>3460</v>
      </c>
      <c r="G138" s="207" t="s">
        <v>3448</v>
      </c>
      <c r="H138" s="208">
        <v>2</v>
      </c>
      <c r="I138" s="209"/>
      <c r="J138" s="210">
        <f>ROUND(I138*H138,2)</f>
        <v>0</v>
      </c>
      <c r="K138" s="206" t="s">
        <v>34</v>
      </c>
      <c r="L138" s="63"/>
      <c r="M138" s="211" t="s">
        <v>34</v>
      </c>
      <c r="N138" s="212" t="s">
        <v>49</v>
      </c>
      <c r="O138" s="44"/>
      <c r="P138" s="213">
        <f>O138*H138</f>
        <v>0</v>
      </c>
      <c r="Q138" s="213">
        <v>0</v>
      </c>
      <c r="R138" s="213">
        <f>Q138*H138</f>
        <v>0</v>
      </c>
      <c r="S138" s="213">
        <v>0</v>
      </c>
      <c r="T138" s="214">
        <f>S138*H138</f>
        <v>0</v>
      </c>
      <c r="AR138" s="25" t="s">
        <v>592</v>
      </c>
      <c r="AT138" s="25" t="s">
        <v>185</v>
      </c>
      <c r="AU138" s="25" t="s">
        <v>196</v>
      </c>
      <c r="AY138" s="25" t="s">
        <v>183</v>
      </c>
      <c r="BE138" s="215">
        <f>IF(N138="základní",J138,0)</f>
        <v>0</v>
      </c>
      <c r="BF138" s="215">
        <f>IF(N138="snížená",J138,0)</f>
        <v>0</v>
      </c>
      <c r="BG138" s="215">
        <f>IF(N138="zákl. přenesená",J138,0)</f>
        <v>0</v>
      </c>
      <c r="BH138" s="215">
        <f>IF(N138="sníž. přenesená",J138,0)</f>
        <v>0</v>
      </c>
      <c r="BI138" s="215">
        <f>IF(N138="nulová",J138,0)</f>
        <v>0</v>
      </c>
      <c r="BJ138" s="25" t="s">
        <v>85</v>
      </c>
      <c r="BK138" s="215">
        <f>ROUND(I138*H138,2)</f>
        <v>0</v>
      </c>
      <c r="BL138" s="25" t="s">
        <v>592</v>
      </c>
      <c r="BM138" s="25" t="s">
        <v>715</v>
      </c>
    </row>
    <row r="139" spans="2:63" s="11" customFormat="1" ht="29.85" customHeight="1">
      <c r="B139" s="187"/>
      <c r="C139" s="188"/>
      <c r="D139" s="201" t="s">
        <v>77</v>
      </c>
      <c r="E139" s="202" t="s">
        <v>3500</v>
      </c>
      <c r="F139" s="202" t="s">
        <v>3501</v>
      </c>
      <c r="G139" s="188"/>
      <c r="H139" s="188"/>
      <c r="I139" s="191"/>
      <c r="J139" s="203">
        <f>BK139</f>
        <v>0</v>
      </c>
      <c r="K139" s="188"/>
      <c r="L139" s="193"/>
      <c r="M139" s="194"/>
      <c r="N139" s="195"/>
      <c r="O139" s="195"/>
      <c r="P139" s="196">
        <f>SUM(P140:P222)</f>
        <v>0</v>
      </c>
      <c r="Q139" s="195"/>
      <c r="R139" s="196">
        <f>SUM(R140:R222)</f>
        <v>0</v>
      </c>
      <c r="S139" s="195"/>
      <c r="T139" s="197">
        <f>SUM(T140:T222)</f>
        <v>0</v>
      </c>
      <c r="AR139" s="198" t="s">
        <v>196</v>
      </c>
      <c r="AT139" s="199" t="s">
        <v>77</v>
      </c>
      <c r="AU139" s="199" t="s">
        <v>85</v>
      </c>
      <c r="AY139" s="198" t="s">
        <v>183</v>
      </c>
      <c r="BK139" s="200">
        <f>SUM(BK140:BK222)</f>
        <v>0</v>
      </c>
    </row>
    <row r="140" spans="2:65" s="1" customFormat="1" ht="16.5" customHeight="1">
      <c r="B140" s="43"/>
      <c r="C140" s="204" t="s">
        <v>447</v>
      </c>
      <c r="D140" s="204" t="s">
        <v>185</v>
      </c>
      <c r="E140" s="205" t="s">
        <v>3502</v>
      </c>
      <c r="F140" s="206" t="s">
        <v>3503</v>
      </c>
      <c r="G140" s="207" t="s">
        <v>1792</v>
      </c>
      <c r="H140" s="208">
        <v>3</v>
      </c>
      <c r="I140" s="209"/>
      <c r="J140" s="210">
        <f aca="true" t="shared" si="20" ref="J140:J171">ROUND(I140*H140,2)</f>
        <v>0</v>
      </c>
      <c r="K140" s="206" t="s">
        <v>34</v>
      </c>
      <c r="L140" s="63"/>
      <c r="M140" s="211" t="s">
        <v>34</v>
      </c>
      <c r="N140" s="212" t="s">
        <v>49</v>
      </c>
      <c r="O140" s="44"/>
      <c r="P140" s="213">
        <f aca="true" t="shared" si="21" ref="P140:P171">O140*H140</f>
        <v>0</v>
      </c>
      <c r="Q140" s="213">
        <v>0</v>
      </c>
      <c r="R140" s="213">
        <f aca="true" t="shared" si="22" ref="R140:R171">Q140*H140</f>
        <v>0</v>
      </c>
      <c r="S140" s="213">
        <v>0</v>
      </c>
      <c r="T140" s="214">
        <f aca="true" t="shared" si="23" ref="T140:T171">S140*H140</f>
        <v>0</v>
      </c>
      <c r="AR140" s="25" t="s">
        <v>592</v>
      </c>
      <c r="AT140" s="25" t="s">
        <v>185</v>
      </c>
      <c r="AU140" s="25" t="s">
        <v>89</v>
      </c>
      <c r="AY140" s="25" t="s">
        <v>183</v>
      </c>
      <c r="BE140" s="215">
        <f aca="true" t="shared" si="24" ref="BE140:BE171">IF(N140="základní",J140,0)</f>
        <v>0</v>
      </c>
      <c r="BF140" s="215">
        <f aca="true" t="shared" si="25" ref="BF140:BF171">IF(N140="snížená",J140,0)</f>
        <v>0</v>
      </c>
      <c r="BG140" s="215">
        <f aca="true" t="shared" si="26" ref="BG140:BG171">IF(N140="zákl. přenesená",J140,0)</f>
        <v>0</v>
      </c>
      <c r="BH140" s="215">
        <f aca="true" t="shared" si="27" ref="BH140:BH171">IF(N140="sníž. přenesená",J140,0)</f>
        <v>0</v>
      </c>
      <c r="BI140" s="215">
        <f aca="true" t="shared" si="28" ref="BI140:BI171">IF(N140="nulová",J140,0)</f>
        <v>0</v>
      </c>
      <c r="BJ140" s="25" t="s">
        <v>85</v>
      </c>
      <c r="BK140" s="215">
        <f aca="true" t="shared" si="29" ref="BK140:BK171">ROUND(I140*H140,2)</f>
        <v>0</v>
      </c>
      <c r="BL140" s="25" t="s">
        <v>592</v>
      </c>
      <c r="BM140" s="25" t="s">
        <v>729</v>
      </c>
    </row>
    <row r="141" spans="2:65" s="1" customFormat="1" ht="16.5" customHeight="1">
      <c r="B141" s="43"/>
      <c r="C141" s="204" t="s">
        <v>452</v>
      </c>
      <c r="D141" s="204" t="s">
        <v>185</v>
      </c>
      <c r="E141" s="205" t="s">
        <v>3504</v>
      </c>
      <c r="F141" s="206" t="s">
        <v>3505</v>
      </c>
      <c r="G141" s="207" t="s">
        <v>1792</v>
      </c>
      <c r="H141" s="208">
        <v>1</v>
      </c>
      <c r="I141" s="209"/>
      <c r="J141" s="210">
        <f t="shared" si="20"/>
        <v>0</v>
      </c>
      <c r="K141" s="206" t="s">
        <v>34</v>
      </c>
      <c r="L141" s="63"/>
      <c r="M141" s="211" t="s">
        <v>34</v>
      </c>
      <c r="N141" s="212" t="s">
        <v>49</v>
      </c>
      <c r="O141" s="44"/>
      <c r="P141" s="213">
        <f t="shared" si="21"/>
        <v>0</v>
      </c>
      <c r="Q141" s="213">
        <v>0</v>
      </c>
      <c r="R141" s="213">
        <f t="shared" si="22"/>
        <v>0</v>
      </c>
      <c r="S141" s="213">
        <v>0</v>
      </c>
      <c r="T141" s="214">
        <f t="shared" si="23"/>
        <v>0</v>
      </c>
      <c r="AR141" s="25" t="s">
        <v>592</v>
      </c>
      <c r="AT141" s="25" t="s">
        <v>185</v>
      </c>
      <c r="AU141" s="25" t="s">
        <v>89</v>
      </c>
      <c r="AY141" s="25" t="s">
        <v>183</v>
      </c>
      <c r="BE141" s="215">
        <f t="shared" si="24"/>
        <v>0</v>
      </c>
      <c r="BF141" s="215">
        <f t="shared" si="25"/>
        <v>0</v>
      </c>
      <c r="BG141" s="215">
        <f t="shared" si="26"/>
        <v>0</v>
      </c>
      <c r="BH141" s="215">
        <f t="shared" si="27"/>
        <v>0</v>
      </c>
      <c r="BI141" s="215">
        <f t="shared" si="28"/>
        <v>0</v>
      </c>
      <c r="BJ141" s="25" t="s">
        <v>85</v>
      </c>
      <c r="BK141" s="215">
        <f t="shared" si="29"/>
        <v>0</v>
      </c>
      <c r="BL141" s="25" t="s">
        <v>592</v>
      </c>
      <c r="BM141" s="25" t="s">
        <v>739</v>
      </c>
    </row>
    <row r="142" spans="2:65" s="1" customFormat="1" ht="16.5" customHeight="1">
      <c r="B142" s="43"/>
      <c r="C142" s="204" t="s">
        <v>457</v>
      </c>
      <c r="D142" s="204" t="s">
        <v>185</v>
      </c>
      <c r="E142" s="205" t="s">
        <v>3506</v>
      </c>
      <c r="F142" s="206" t="s">
        <v>3507</v>
      </c>
      <c r="G142" s="207" t="s">
        <v>3448</v>
      </c>
      <c r="H142" s="208">
        <v>3</v>
      </c>
      <c r="I142" s="209"/>
      <c r="J142" s="210">
        <f t="shared" si="20"/>
        <v>0</v>
      </c>
      <c r="K142" s="206" t="s">
        <v>34</v>
      </c>
      <c r="L142" s="63"/>
      <c r="M142" s="211" t="s">
        <v>34</v>
      </c>
      <c r="N142" s="212" t="s">
        <v>49</v>
      </c>
      <c r="O142" s="44"/>
      <c r="P142" s="213">
        <f t="shared" si="21"/>
        <v>0</v>
      </c>
      <c r="Q142" s="213">
        <v>0</v>
      </c>
      <c r="R142" s="213">
        <f t="shared" si="22"/>
        <v>0</v>
      </c>
      <c r="S142" s="213">
        <v>0</v>
      </c>
      <c r="T142" s="214">
        <f t="shared" si="23"/>
        <v>0</v>
      </c>
      <c r="AR142" s="25" t="s">
        <v>592</v>
      </c>
      <c r="AT142" s="25" t="s">
        <v>185</v>
      </c>
      <c r="AU142" s="25" t="s">
        <v>89</v>
      </c>
      <c r="AY142" s="25" t="s">
        <v>183</v>
      </c>
      <c r="BE142" s="215">
        <f t="shared" si="24"/>
        <v>0</v>
      </c>
      <c r="BF142" s="215">
        <f t="shared" si="25"/>
        <v>0</v>
      </c>
      <c r="BG142" s="215">
        <f t="shared" si="26"/>
        <v>0</v>
      </c>
      <c r="BH142" s="215">
        <f t="shared" si="27"/>
        <v>0</v>
      </c>
      <c r="BI142" s="215">
        <f t="shared" si="28"/>
        <v>0</v>
      </c>
      <c r="BJ142" s="25" t="s">
        <v>85</v>
      </c>
      <c r="BK142" s="215">
        <f t="shared" si="29"/>
        <v>0</v>
      </c>
      <c r="BL142" s="25" t="s">
        <v>592</v>
      </c>
      <c r="BM142" s="25" t="s">
        <v>749</v>
      </c>
    </row>
    <row r="143" spans="2:65" s="1" customFormat="1" ht="16.5" customHeight="1">
      <c r="B143" s="43"/>
      <c r="C143" s="204" t="s">
        <v>462</v>
      </c>
      <c r="D143" s="204" t="s">
        <v>185</v>
      </c>
      <c r="E143" s="205" t="s">
        <v>3508</v>
      </c>
      <c r="F143" s="206" t="s">
        <v>3509</v>
      </c>
      <c r="G143" s="207" t="s">
        <v>1792</v>
      </c>
      <c r="H143" s="208">
        <v>10</v>
      </c>
      <c r="I143" s="209"/>
      <c r="J143" s="210">
        <f t="shared" si="20"/>
        <v>0</v>
      </c>
      <c r="K143" s="206" t="s">
        <v>34</v>
      </c>
      <c r="L143" s="63"/>
      <c r="M143" s="211" t="s">
        <v>34</v>
      </c>
      <c r="N143" s="212" t="s">
        <v>49</v>
      </c>
      <c r="O143" s="44"/>
      <c r="P143" s="213">
        <f t="shared" si="21"/>
        <v>0</v>
      </c>
      <c r="Q143" s="213">
        <v>0</v>
      </c>
      <c r="R143" s="213">
        <f t="shared" si="22"/>
        <v>0</v>
      </c>
      <c r="S143" s="213">
        <v>0</v>
      </c>
      <c r="T143" s="214">
        <f t="shared" si="23"/>
        <v>0</v>
      </c>
      <c r="AR143" s="25" t="s">
        <v>592</v>
      </c>
      <c r="AT143" s="25" t="s">
        <v>185</v>
      </c>
      <c r="AU143" s="25" t="s">
        <v>89</v>
      </c>
      <c r="AY143" s="25" t="s">
        <v>183</v>
      </c>
      <c r="BE143" s="215">
        <f t="shared" si="24"/>
        <v>0</v>
      </c>
      <c r="BF143" s="215">
        <f t="shared" si="25"/>
        <v>0</v>
      </c>
      <c r="BG143" s="215">
        <f t="shared" si="26"/>
        <v>0</v>
      </c>
      <c r="BH143" s="215">
        <f t="shared" si="27"/>
        <v>0</v>
      </c>
      <c r="BI143" s="215">
        <f t="shared" si="28"/>
        <v>0</v>
      </c>
      <c r="BJ143" s="25" t="s">
        <v>85</v>
      </c>
      <c r="BK143" s="215">
        <f t="shared" si="29"/>
        <v>0</v>
      </c>
      <c r="BL143" s="25" t="s">
        <v>592</v>
      </c>
      <c r="BM143" s="25" t="s">
        <v>798</v>
      </c>
    </row>
    <row r="144" spans="2:65" s="1" customFormat="1" ht="16.5" customHeight="1">
      <c r="B144" s="43"/>
      <c r="C144" s="204" t="s">
        <v>468</v>
      </c>
      <c r="D144" s="204" t="s">
        <v>185</v>
      </c>
      <c r="E144" s="205" t="s">
        <v>3510</v>
      </c>
      <c r="F144" s="206" t="s">
        <v>3511</v>
      </c>
      <c r="G144" s="207" t="s">
        <v>1792</v>
      </c>
      <c r="H144" s="208">
        <v>16</v>
      </c>
      <c r="I144" s="209"/>
      <c r="J144" s="210">
        <f t="shared" si="20"/>
        <v>0</v>
      </c>
      <c r="K144" s="206" t="s">
        <v>34</v>
      </c>
      <c r="L144" s="63"/>
      <c r="M144" s="211" t="s">
        <v>34</v>
      </c>
      <c r="N144" s="212" t="s">
        <v>49</v>
      </c>
      <c r="O144" s="44"/>
      <c r="P144" s="213">
        <f t="shared" si="21"/>
        <v>0</v>
      </c>
      <c r="Q144" s="213">
        <v>0</v>
      </c>
      <c r="R144" s="213">
        <f t="shared" si="22"/>
        <v>0</v>
      </c>
      <c r="S144" s="213">
        <v>0</v>
      </c>
      <c r="T144" s="214">
        <f t="shared" si="23"/>
        <v>0</v>
      </c>
      <c r="AR144" s="25" t="s">
        <v>592</v>
      </c>
      <c r="AT144" s="25" t="s">
        <v>185</v>
      </c>
      <c r="AU144" s="25" t="s">
        <v>89</v>
      </c>
      <c r="AY144" s="25" t="s">
        <v>183</v>
      </c>
      <c r="BE144" s="215">
        <f t="shared" si="24"/>
        <v>0</v>
      </c>
      <c r="BF144" s="215">
        <f t="shared" si="25"/>
        <v>0</v>
      </c>
      <c r="BG144" s="215">
        <f t="shared" si="26"/>
        <v>0</v>
      </c>
      <c r="BH144" s="215">
        <f t="shared" si="27"/>
        <v>0</v>
      </c>
      <c r="BI144" s="215">
        <f t="shared" si="28"/>
        <v>0</v>
      </c>
      <c r="BJ144" s="25" t="s">
        <v>85</v>
      </c>
      <c r="BK144" s="215">
        <f t="shared" si="29"/>
        <v>0</v>
      </c>
      <c r="BL144" s="25" t="s">
        <v>592</v>
      </c>
      <c r="BM144" s="25" t="s">
        <v>808</v>
      </c>
    </row>
    <row r="145" spans="2:65" s="1" customFormat="1" ht="16.5" customHeight="1">
      <c r="B145" s="43"/>
      <c r="C145" s="204" t="s">
        <v>473</v>
      </c>
      <c r="D145" s="204" t="s">
        <v>185</v>
      </c>
      <c r="E145" s="205" t="s">
        <v>3512</v>
      </c>
      <c r="F145" s="206" t="s">
        <v>3513</v>
      </c>
      <c r="G145" s="207" t="s">
        <v>1792</v>
      </c>
      <c r="H145" s="208">
        <v>1</v>
      </c>
      <c r="I145" s="209"/>
      <c r="J145" s="210">
        <f t="shared" si="20"/>
        <v>0</v>
      </c>
      <c r="K145" s="206" t="s">
        <v>34</v>
      </c>
      <c r="L145" s="63"/>
      <c r="M145" s="211" t="s">
        <v>34</v>
      </c>
      <c r="N145" s="212" t="s">
        <v>49</v>
      </c>
      <c r="O145" s="44"/>
      <c r="P145" s="213">
        <f t="shared" si="21"/>
        <v>0</v>
      </c>
      <c r="Q145" s="213">
        <v>0</v>
      </c>
      <c r="R145" s="213">
        <f t="shared" si="22"/>
        <v>0</v>
      </c>
      <c r="S145" s="213">
        <v>0</v>
      </c>
      <c r="T145" s="214">
        <f t="shared" si="23"/>
        <v>0</v>
      </c>
      <c r="AR145" s="25" t="s">
        <v>592</v>
      </c>
      <c r="AT145" s="25" t="s">
        <v>185</v>
      </c>
      <c r="AU145" s="25" t="s">
        <v>89</v>
      </c>
      <c r="AY145" s="25" t="s">
        <v>183</v>
      </c>
      <c r="BE145" s="215">
        <f t="shared" si="24"/>
        <v>0</v>
      </c>
      <c r="BF145" s="215">
        <f t="shared" si="25"/>
        <v>0</v>
      </c>
      <c r="BG145" s="215">
        <f t="shared" si="26"/>
        <v>0</v>
      </c>
      <c r="BH145" s="215">
        <f t="shared" si="27"/>
        <v>0</v>
      </c>
      <c r="BI145" s="215">
        <f t="shared" si="28"/>
        <v>0</v>
      </c>
      <c r="BJ145" s="25" t="s">
        <v>85</v>
      </c>
      <c r="BK145" s="215">
        <f t="shared" si="29"/>
        <v>0</v>
      </c>
      <c r="BL145" s="25" t="s">
        <v>592</v>
      </c>
      <c r="BM145" s="25" t="s">
        <v>820</v>
      </c>
    </row>
    <row r="146" spans="2:65" s="1" customFormat="1" ht="16.5" customHeight="1">
      <c r="B146" s="43"/>
      <c r="C146" s="204" t="s">
        <v>479</v>
      </c>
      <c r="D146" s="204" t="s">
        <v>185</v>
      </c>
      <c r="E146" s="205" t="s">
        <v>3514</v>
      </c>
      <c r="F146" s="206" t="s">
        <v>3515</v>
      </c>
      <c r="G146" s="207" t="s">
        <v>1792</v>
      </c>
      <c r="H146" s="208">
        <v>24</v>
      </c>
      <c r="I146" s="209"/>
      <c r="J146" s="210">
        <f t="shared" si="20"/>
        <v>0</v>
      </c>
      <c r="K146" s="206" t="s">
        <v>34</v>
      </c>
      <c r="L146" s="63"/>
      <c r="M146" s="211" t="s">
        <v>34</v>
      </c>
      <c r="N146" s="212" t="s">
        <v>49</v>
      </c>
      <c r="O146" s="44"/>
      <c r="P146" s="213">
        <f t="shared" si="21"/>
        <v>0</v>
      </c>
      <c r="Q146" s="213">
        <v>0</v>
      </c>
      <c r="R146" s="213">
        <f t="shared" si="22"/>
        <v>0</v>
      </c>
      <c r="S146" s="213">
        <v>0</v>
      </c>
      <c r="T146" s="214">
        <f t="shared" si="23"/>
        <v>0</v>
      </c>
      <c r="AR146" s="25" t="s">
        <v>592</v>
      </c>
      <c r="AT146" s="25" t="s">
        <v>185</v>
      </c>
      <c r="AU146" s="25" t="s">
        <v>89</v>
      </c>
      <c r="AY146" s="25" t="s">
        <v>183</v>
      </c>
      <c r="BE146" s="215">
        <f t="shared" si="24"/>
        <v>0</v>
      </c>
      <c r="BF146" s="215">
        <f t="shared" si="25"/>
        <v>0</v>
      </c>
      <c r="BG146" s="215">
        <f t="shared" si="26"/>
        <v>0</v>
      </c>
      <c r="BH146" s="215">
        <f t="shared" si="27"/>
        <v>0</v>
      </c>
      <c r="BI146" s="215">
        <f t="shared" si="28"/>
        <v>0</v>
      </c>
      <c r="BJ146" s="25" t="s">
        <v>85</v>
      </c>
      <c r="BK146" s="215">
        <f t="shared" si="29"/>
        <v>0</v>
      </c>
      <c r="BL146" s="25" t="s">
        <v>592</v>
      </c>
      <c r="BM146" s="25" t="s">
        <v>829</v>
      </c>
    </row>
    <row r="147" spans="2:65" s="1" customFormat="1" ht="25.5" customHeight="1">
      <c r="B147" s="43"/>
      <c r="C147" s="204" t="s">
        <v>485</v>
      </c>
      <c r="D147" s="204" t="s">
        <v>185</v>
      </c>
      <c r="E147" s="205" t="s">
        <v>3516</v>
      </c>
      <c r="F147" s="206" t="s">
        <v>3517</v>
      </c>
      <c r="G147" s="207" t="s">
        <v>1792</v>
      </c>
      <c r="H147" s="208">
        <v>35</v>
      </c>
      <c r="I147" s="209"/>
      <c r="J147" s="210">
        <f t="shared" si="20"/>
        <v>0</v>
      </c>
      <c r="K147" s="206" t="s">
        <v>34</v>
      </c>
      <c r="L147" s="63"/>
      <c r="M147" s="211" t="s">
        <v>34</v>
      </c>
      <c r="N147" s="212" t="s">
        <v>49</v>
      </c>
      <c r="O147" s="44"/>
      <c r="P147" s="213">
        <f t="shared" si="21"/>
        <v>0</v>
      </c>
      <c r="Q147" s="213">
        <v>0</v>
      </c>
      <c r="R147" s="213">
        <f t="shared" si="22"/>
        <v>0</v>
      </c>
      <c r="S147" s="213">
        <v>0</v>
      </c>
      <c r="T147" s="214">
        <f t="shared" si="23"/>
        <v>0</v>
      </c>
      <c r="AR147" s="25" t="s">
        <v>592</v>
      </c>
      <c r="AT147" s="25" t="s">
        <v>185</v>
      </c>
      <c r="AU147" s="25" t="s">
        <v>89</v>
      </c>
      <c r="AY147" s="25" t="s">
        <v>183</v>
      </c>
      <c r="BE147" s="215">
        <f t="shared" si="24"/>
        <v>0</v>
      </c>
      <c r="BF147" s="215">
        <f t="shared" si="25"/>
        <v>0</v>
      </c>
      <c r="BG147" s="215">
        <f t="shared" si="26"/>
        <v>0</v>
      </c>
      <c r="BH147" s="215">
        <f t="shared" si="27"/>
        <v>0</v>
      </c>
      <c r="BI147" s="215">
        <f t="shared" si="28"/>
        <v>0</v>
      </c>
      <c r="BJ147" s="25" t="s">
        <v>85</v>
      </c>
      <c r="BK147" s="215">
        <f t="shared" si="29"/>
        <v>0</v>
      </c>
      <c r="BL147" s="25" t="s">
        <v>592</v>
      </c>
      <c r="BM147" s="25" t="s">
        <v>842</v>
      </c>
    </row>
    <row r="148" spans="2:65" s="1" customFormat="1" ht="63.75" customHeight="1">
      <c r="B148" s="43"/>
      <c r="C148" s="204" t="s">
        <v>490</v>
      </c>
      <c r="D148" s="204" t="s">
        <v>185</v>
      </c>
      <c r="E148" s="205" t="s">
        <v>3518</v>
      </c>
      <c r="F148" s="206" t="s">
        <v>3519</v>
      </c>
      <c r="G148" s="207" t="s">
        <v>1792</v>
      </c>
      <c r="H148" s="208">
        <v>5</v>
      </c>
      <c r="I148" s="209"/>
      <c r="J148" s="210">
        <f t="shared" si="20"/>
        <v>0</v>
      </c>
      <c r="K148" s="206" t="s">
        <v>34</v>
      </c>
      <c r="L148" s="63"/>
      <c r="M148" s="211" t="s">
        <v>34</v>
      </c>
      <c r="N148" s="212" t="s">
        <v>49</v>
      </c>
      <c r="O148" s="44"/>
      <c r="P148" s="213">
        <f t="shared" si="21"/>
        <v>0</v>
      </c>
      <c r="Q148" s="213">
        <v>0</v>
      </c>
      <c r="R148" s="213">
        <f t="shared" si="22"/>
        <v>0</v>
      </c>
      <c r="S148" s="213">
        <v>0</v>
      </c>
      <c r="T148" s="214">
        <f t="shared" si="23"/>
        <v>0</v>
      </c>
      <c r="AR148" s="25" t="s">
        <v>592</v>
      </c>
      <c r="AT148" s="25" t="s">
        <v>185</v>
      </c>
      <c r="AU148" s="25" t="s">
        <v>89</v>
      </c>
      <c r="AY148" s="25" t="s">
        <v>183</v>
      </c>
      <c r="BE148" s="215">
        <f t="shared" si="24"/>
        <v>0</v>
      </c>
      <c r="BF148" s="215">
        <f t="shared" si="25"/>
        <v>0</v>
      </c>
      <c r="BG148" s="215">
        <f t="shared" si="26"/>
        <v>0</v>
      </c>
      <c r="BH148" s="215">
        <f t="shared" si="27"/>
        <v>0</v>
      </c>
      <c r="BI148" s="215">
        <f t="shared" si="28"/>
        <v>0</v>
      </c>
      <c r="BJ148" s="25" t="s">
        <v>85</v>
      </c>
      <c r="BK148" s="215">
        <f t="shared" si="29"/>
        <v>0</v>
      </c>
      <c r="BL148" s="25" t="s">
        <v>592</v>
      </c>
      <c r="BM148" s="25" t="s">
        <v>852</v>
      </c>
    </row>
    <row r="149" spans="2:65" s="1" customFormat="1" ht="16.5" customHeight="1">
      <c r="B149" s="43"/>
      <c r="C149" s="204" t="s">
        <v>504</v>
      </c>
      <c r="D149" s="204" t="s">
        <v>185</v>
      </c>
      <c r="E149" s="205" t="s">
        <v>3520</v>
      </c>
      <c r="F149" s="206" t="s">
        <v>3521</v>
      </c>
      <c r="G149" s="207" t="s">
        <v>1792</v>
      </c>
      <c r="H149" s="208">
        <v>27</v>
      </c>
      <c r="I149" s="209"/>
      <c r="J149" s="210">
        <f t="shared" si="20"/>
        <v>0</v>
      </c>
      <c r="K149" s="206" t="s">
        <v>34</v>
      </c>
      <c r="L149" s="63"/>
      <c r="M149" s="211" t="s">
        <v>34</v>
      </c>
      <c r="N149" s="212" t="s">
        <v>49</v>
      </c>
      <c r="O149" s="44"/>
      <c r="P149" s="213">
        <f t="shared" si="21"/>
        <v>0</v>
      </c>
      <c r="Q149" s="213">
        <v>0</v>
      </c>
      <c r="R149" s="213">
        <f t="shared" si="22"/>
        <v>0</v>
      </c>
      <c r="S149" s="213">
        <v>0</v>
      </c>
      <c r="T149" s="214">
        <f t="shared" si="23"/>
        <v>0</v>
      </c>
      <c r="AR149" s="25" t="s">
        <v>592</v>
      </c>
      <c r="AT149" s="25" t="s">
        <v>185</v>
      </c>
      <c r="AU149" s="25" t="s">
        <v>89</v>
      </c>
      <c r="AY149" s="25" t="s">
        <v>183</v>
      </c>
      <c r="BE149" s="215">
        <f t="shared" si="24"/>
        <v>0</v>
      </c>
      <c r="BF149" s="215">
        <f t="shared" si="25"/>
        <v>0</v>
      </c>
      <c r="BG149" s="215">
        <f t="shared" si="26"/>
        <v>0</v>
      </c>
      <c r="BH149" s="215">
        <f t="shared" si="27"/>
        <v>0</v>
      </c>
      <c r="BI149" s="215">
        <f t="shared" si="28"/>
        <v>0</v>
      </c>
      <c r="BJ149" s="25" t="s">
        <v>85</v>
      </c>
      <c r="BK149" s="215">
        <f t="shared" si="29"/>
        <v>0</v>
      </c>
      <c r="BL149" s="25" t="s">
        <v>592</v>
      </c>
      <c r="BM149" s="25" t="s">
        <v>862</v>
      </c>
    </row>
    <row r="150" spans="2:65" s="1" customFormat="1" ht="25.5" customHeight="1">
      <c r="B150" s="43"/>
      <c r="C150" s="204" t="s">
        <v>509</v>
      </c>
      <c r="D150" s="204" t="s">
        <v>185</v>
      </c>
      <c r="E150" s="205" t="s">
        <v>3522</v>
      </c>
      <c r="F150" s="206" t="s">
        <v>3523</v>
      </c>
      <c r="G150" s="207" t="s">
        <v>1792</v>
      </c>
      <c r="H150" s="208">
        <v>4</v>
      </c>
      <c r="I150" s="209"/>
      <c r="J150" s="210">
        <f t="shared" si="20"/>
        <v>0</v>
      </c>
      <c r="K150" s="206" t="s">
        <v>34</v>
      </c>
      <c r="L150" s="63"/>
      <c r="M150" s="211" t="s">
        <v>34</v>
      </c>
      <c r="N150" s="212" t="s">
        <v>49</v>
      </c>
      <c r="O150" s="44"/>
      <c r="P150" s="213">
        <f t="shared" si="21"/>
        <v>0</v>
      </c>
      <c r="Q150" s="213">
        <v>0</v>
      </c>
      <c r="R150" s="213">
        <f t="shared" si="22"/>
        <v>0</v>
      </c>
      <c r="S150" s="213">
        <v>0</v>
      </c>
      <c r="T150" s="214">
        <f t="shared" si="23"/>
        <v>0</v>
      </c>
      <c r="AR150" s="25" t="s">
        <v>592</v>
      </c>
      <c r="AT150" s="25" t="s">
        <v>185</v>
      </c>
      <c r="AU150" s="25" t="s">
        <v>89</v>
      </c>
      <c r="AY150" s="25" t="s">
        <v>183</v>
      </c>
      <c r="BE150" s="215">
        <f t="shared" si="24"/>
        <v>0</v>
      </c>
      <c r="BF150" s="215">
        <f t="shared" si="25"/>
        <v>0</v>
      </c>
      <c r="BG150" s="215">
        <f t="shared" si="26"/>
        <v>0</v>
      </c>
      <c r="BH150" s="215">
        <f t="shared" si="27"/>
        <v>0</v>
      </c>
      <c r="BI150" s="215">
        <f t="shared" si="28"/>
        <v>0</v>
      </c>
      <c r="BJ150" s="25" t="s">
        <v>85</v>
      </c>
      <c r="BK150" s="215">
        <f t="shared" si="29"/>
        <v>0</v>
      </c>
      <c r="BL150" s="25" t="s">
        <v>592</v>
      </c>
      <c r="BM150" s="25" t="s">
        <v>874</v>
      </c>
    </row>
    <row r="151" spans="2:65" s="1" customFormat="1" ht="16.5" customHeight="1">
      <c r="B151" s="43"/>
      <c r="C151" s="204" t="s">
        <v>516</v>
      </c>
      <c r="D151" s="204" t="s">
        <v>185</v>
      </c>
      <c r="E151" s="205" t="s">
        <v>3524</v>
      </c>
      <c r="F151" s="206" t="s">
        <v>3525</v>
      </c>
      <c r="G151" s="207" t="s">
        <v>1792</v>
      </c>
      <c r="H151" s="208">
        <v>11</v>
      </c>
      <c r="I151" s="209"/>
      <c r="J151" s="210">
        <f t="shared" si="20"/>
        <v>0</v>
      </c>
      <c r="K151" s="206" t="s">
        <v>34</v>
      </c>
      <c r="L151" s="63"/>
      <c r="M151" s="211" t="s">
        <v>34</v>
      </c>
      <c r="N151" s="212" t="s">
        <v>49</v>
      </c>
      <c r="O151" s="44"/>
      <c r="P151" s="213">
        <f t="shared" si="21"/>
        <v>0</v>
      </c>
      <c r="Q151" s="213">
        <v>0</v>
      </c>
      <c r="R151" s="213">
        <f t="shared" si="22"/>
        <v>0</v>
      </c>
      <c r="S151" s="213">
        <v>0</v>
      </c>
      <c r="T151" s="214">
        <f t="shared" si="23"/>
        <v>0</v>
      </c>
      <c r="AR151" s="25" t="s">
        <v>592</v>
      </c>
      <c r="AT151" s="25" t="s">
        <v>185</v>
      </c>
      <c r="AU151" s="25" t="s">
        <v>89</v>
      </c>
      <c r="AY151" s="25" t="s">
        <v>183</v>
      </c>
      <c r="BE151" s="215">
        <f t="shared" si="24"/>
        <v>0</v>
      </c>
      <c r="BF151" s="215">
        <f t="shared" si="25"/>
        <v>0</v>
      </c>
      <c r="BG151" s="215">
        <f t="shared" si="26"/>
        <v>0</v>
      </c>
      <c r="BH151" s="215">
        <f t="shared" si="27"/>
        <v>0</v>
      </c>
      <c r="BI151" s="215">
        <f t="shared" si="28"/>
        <v>0</v>
      </c>
      <c r="BJ151" s="25" t="s">
        <v>85</v>
      </c>
      <c r="BK151" s="215">
        <f t="shared" si="29"/>
        <v>0</v>
      </c>
      <c r="BL151" s="25" t="s">
        <v>592</v>
      </c>
      <c r="BM151" s="25" t="s">
        <v>885</v>
      </c>
    </row>
    <row r="152" spans="2:65" s="1" customFormat="1" ht="16.5" customHeight="1">
      <c r="B152" s="43"/>
      <c r="C152" s="204" t="s">
        <v>533</v>
      </c>
      <c r="D152" s="204" t="s">
        <v>185</v>
      </c>
      <c r="E152" s="205" t="s">
        <v>3526</v>
      </c>
      <c r="F152" s="206" t="s">
        <v>3527</v>
      </c>
      <c r="G152" s="207" t="s">
        <v>1792</v>
      </c>
      <c r="H152" s="208">
        <v>20</v>
      </c>
      <c r="I152" s="209"/>
      <c r="J152" s="210">
        <f t="shared" si="20"/>
        <v>0</v>
      </c>
      <c r="K152" s="206" t="s">
        <v>34</v>
      </c>
      <c r="L152" s="63"/>
      <c r="M152" s="211" t="s">
        <v>34</v>
      </c>
      <c r="N152" s="212" t="s">
        <v>49</v>
      </c>
      <c r="O152" s="44"/>
      <c r="P152" s="213">
        <f t="shared" si="21"/>
        <v>0</v>
      </c>
      <c r="Q152" s="213">
        <v>0</v>
      </c>
      <c r="R152" s="213">
        <f t="shared" si="22"/>
        <v>0</v>
      </c>
      <c r="S152" s="213">
        <v>0</v>
      </c>
      <c r="T152" s="214">
        <f t="shared" si="23"/>
        <v>0</v>
      </c>
      <c r="AR152" s="25" t="s">
        <v>592</v>
      </c>
      <c r="AT152" s="25" t="s">
        <v>185</v>
      </c>
      <c r="AU152" s="25" t="s">
        <v>89</v>
      </c>
      <c r="AY152" s="25" t="s">
        <v>183</v>
      </c>
      <c r="BE152" s="215">
        <f t="shared" si="24"/>
        <v>0</v>
      </c>
      <c r="BF152" s="215">
        <f t="shared" si="25"/>
        <v>0</v>
      </c>
      <c r="BG152" s="215">
        <f t="shared" si="26"/>
        <v>0</v>
      </c>
      <c r="BH152" s="215">
        <f t="shared" si="27"/>
        <v>0</v>
      </c>
      <c r="BI152" s="215">
        <f t="shared" si="28"/>
        <v>0</v>
      </c>
      <c r="BJ152" s="25" t="s">
        <v>85</v>
      </c>
      <c r="BK152" s="215">
        <f t="shared" si="29"/>
        <v>0</v>
      </c>
      <c r="BL152" s="25" t="s">
        <v>592</v>
      </c>
      <c r="BM152" s="25" t="s">
        <v>899</v>
      </c>
    </row>
    <row r="153" spans="2:65" s="1" customFormat="1" ht="16.5" customHeight="1">
      <c r="B153" s="43"/>
      <c r="C153" s="204" t="s">
        <v>537</v>
      </c>
      <c r="D153" s="204" t="s">
        <v>185</v>
      </c>
      <c r="E153" s="205" t="s">
        <v>3528</v>
      </c>
      <c r="F153" s="206" t="s">
        <v>3529</v>
      </c>
      <c r="G153" s="207" t="s">
        <v>1792</v>
      </c>
      <c r="H153" s="208">
        <v>64</v>
      </c>
      <c r="I153" s="209"/>
      <c r="J153" s="210">
        <f t="shared" si="20"/>
        <v>0</v>
      </c>
      <c r="K153" s="206" t="s">
        <v>34</v>
      </c>
      <c r="L153" s="63"/>
      <c r="M153" s="211" t="s">
        <v>34</v>
      </c>
      <c r="N153" s="212" t="s">
        <v>49</v>
      </c>
      <c r="O153" s="44"/>
      <c r="P153" s="213">
        <f t="shared" si="21"/>
        <v>0</v>
      </c>
      <c r="Q153" s="213">
        <v>0</v>
      </c>
      <c r="R153" s="213">
        <f t="shared" si="22"/>
        <v>0</v>
      </c>
      <c r="S153" s="213">
        <v>0</v>
      </c>
      <c r="T153" s="214">
        <f t="shared" si="23"/>
        <v>0</v>
      </c>
      <c r="AR153" s="25" t="s">
        <v>592</v>
      </c>
      <c r="AT153" s="25" t="s">
        <v>185</v>
      </c>
      <c r="AU153" s="25" t="s">
        <v>89</v>
      </c>
      <c r="AY153" s="25" t="s">
        <v>183</v>
      </c>
      <c r="BE153" s="215">
        <f t="shared" si="24"/>
        <v>0</v>
      </c>
      <c r="BF153" s="215">
        <f t="shared" si="25"/>
        <v>0</v>
      </c>
      <c r="BG153" s="215">
        <f t="shared" si="26"/>
        <v>0</v>
      </c>
      <c r="BH153" s="215">
        <f t="shared" si="27"/>
        <v>0</v>
      </c>
      <c r="BI153" s="215">
        <f t="shared" si="28"/>
        <v>0</v>
      </c>
      <c r="BJ153" s="25" t="s">
        <v>85</v>
      </c>
      <c r="BK153" s="215">
        <f t="shared" si="29"/>
        <v>0</v>
      </c>
      <c r="BL153" s="25" t="s">
        <v>592</v>
      </c>
      <c r="BM153" s="25" t="s">
        <v>909</v>
      </c>
    </row>
    <row r="154" spans="2:65" s="1" customFormat="1" ht="16.5" customHeight="1">
      <c r="B154" s="43"/>
      <c r="C154" s="204" t="s">
        <v>542</v>
      </c>
      <c r="D154" s="204" t="s">
        <v>185</v>
      </c>
      <c r="E154" s="205" t="s">
        <v>3530</v>
      </c>
      <c r="F154" s="206" t="s">
        <v>3531</v>
      </c>
      <c r="G154" s="207" t="s">
        <v>1792</v>
      </c>
      <c r="H154" s="208">
        <v>2</v>
      </c>
      <c r="I154" s="209"/>
      <c r="J154" s="210">
        <f t="shared" si="20"/>
        <v>0</v>
      </c>
      <c r="K154" s="206" t="s">
        <v>34</v>
      </c>
      <c r="L154" s="63"/>
      <c r="M154" s="211" t="s">
        <v>34</v>
      </c>
      <c r="N154" s="212" t="s">
        <v>49</v>
      </c>
      <c r="O154" s="44"/>
      <c r="P154" s="213">
        <f t="shared" si="21"/>
        <v>0</v>
      </c>
      <c r="Q154" s="213">
        <v>0</v>
      </c>
      <c r="R154" s="213">
        <f t="shared" si="22"/>
        <v>0</v>
      </c>
      <c r="S154" s="213">
        <v>0</v>
      </c>
      <c r="T154" s="214">
        <f t="shared" si="23"/>
        <v>0</v>
      </c>
      <c r="AR154" s="25" t="s">
        <v>592</v>
      </c>
      <c r="AT154" s="25" t="s">
        <v>185</v>
      </c>
      <c r="AU154" s="25" t="s">
        <v>89</v>
      </c>
      <c r="AY154" s="25" t="s">
        <v>183</v>
      </c>
      <c r="BE154" s="215">
        <f t="shared" si="24"/>
        <v>0</v>
      </c>
      <c r="BF154" s="215">
        <f t="shared" si="25"/>
        <v>0</v>
      </c>
      <c r="BG154" s="215">
        <f t="shared" si="26"/>
        <v>0</v>
      </c>
      <c r="BH154" s="215">
        <f t="shared" si="27"/>
        <v>0</v>
      </c>
      <c r="BI154" s="215">
        <f t="shared" si="28"/>
        <v>0</v>
      </c>
      <c r="BJ154" s="25" t="s">
        <v>85</v>
      </c>
      <c r="BK154" s="215">
        <f t="shared" si="29"/>
        <v>0</v>
      </c>
      <c r="BL154" s="25" t="s">
        <v>592</v>
      </c>
      <c r="BM154" s="25" t="s">
        <v>919</v>
      </c>
    </row>
    <row r="155" spans="2:65" s="1" customFormat="1" ht="16.5" customHeight="1">
      <c r="B155" s="43"/>
      <c r="C155" s="204" t="s">
        <v>546</v>
      </c>
      <c r="D155" s="204" t="s">
        <v>185</v>
      </c>
      <c r="E155" s="205" t="s">
        <v>3532</v>
      </c>
      <c r="F155" s="206" t="s">
        <v>3533</v>
      </c>
      <c r="G155" s="207" t="s">
        <v>1792</v>
      </c>
      <c r="H155" s="208">
        <v>96</v>
      </c>
      <c r="I155" s="209"/>
      <c r="J155" s="210">
        <f t="shared" si="20"/>
        <v>0</v>
      </c>
      <c r="K155" s="206" t="s">
        <v>34</v>
      </c>
      <c r="L155" s="63"/>
      <c r="M155" s="211" t="s">
        <v>34</v>
      </c>
      <c r="N155" s="212" t="s">
        <v>49</v>
      </c>
      <c r="O155" s="44"/>
      <c r="P155" s="213">
        <f t="shared" si="21"/>
        <v>0</v>
      </c>
      <c r="Q155" s="213">
        <v>0</v>
      </c>
      <c r="R155" s="213">
        <f t="shared" si="22"/>
        <v>0</v>
      </c>
      <c r="S155" s="213">
        <v>0</v>
      </c>
      <c r="T155" s="214">
        <f t="shared" si="23"/>
        <v>0</v>
      </c>
      <c r="AR155" s="25" t="s">
        <v>592</v>
      </c>
      <c r="AT155" s="25" t="s">
        <v>185</v>
      </c>
      <c r="AU155" s="25" t="s">
        <v>89</v>
      </c>
      <c r="AY155" s="25" t="s">
        <v>183</v>
      </c>
      <c r="BE155" s="215">
        <f t="shared" si="24"/>
        <v>0</v>
      </c>
      <c r="BF155" s="215">
        <f t="shared" si="25"/>
        <v>0</v>
      </c>
      <c r="BG155" s="215">
        <f t="shared" si="26"/>
        <v>0</v>
      </c>
      <c r="BH155" s="215">
        <f t="shared" si="27"/>
        <v>0</v>
      </c>
      <c r="BI155" s="215">
        <f t="shared" si="28"/>
        <v>0</v>
      </c>
      <c r="BJ155" s="25" t="s">
        <v>85</v>
      </c>
      <c r="BK155" s="215">
        <f t="shared" si="29"/>
        <v>0</v>
      </c>
      <c r="BL155" s="25" t="s">
        <v>592</v>
      </c>
      <c r="BM155" s="25" t="s">
        <v>932</v>
      </c>
    </row>
    <row r="156" spans="2:65" s="1" customFormat="1" ht="16.5" customHeight="1">
      <c r="B156" s="43"/>
      <c r="C156" s="204" t="s">
        <v>551</v>
      </c>
      <c r="D156" s="204" t="s">
        <v>185</v>
      </c>
      <c r="E156" s="205" t="s">
        <v>3534</v>
      </c>
      <c r="F156" s="206" t="s">
        <v>3535</v>
      </c>
      <c r="G156" s="207" t="s">
        <v>1792</v>
      </c>
      <c r="H156" s="208">
        <v>54</v>
      </c>
      <c r="I156" s="209"/>
      <c r="J156" s="210">
        <f t="shared" si="20"/>
        <v>0</v>
      </c>
      <c r="K156" s="206" t="s">
        <v>34</v>
      </c>
      <c r="L156" s="63"/>
      <c r="M156" s="211" t="s">
        <v>34</v>
      </c>
      <c r="N156" s="212" t="s">
        <v>49</v>
      </c>
      <c r="O156" s="44"/>
      <c r="P156" s="213">
        <f t="shared" si="21"/>
        <v>0</v>
      </c>
      <c r="Q156" s="213">
        <v>0</v>
      </c>
      <c r="R156" s="213">
        <f t="shared" si="22"/>
        <v>0</v>
      </c>
      <c r="S156" s="213">
        <v>0</v>
      </c>
      <c r="T156" s="214">
        <f t="shared" si="23"/>
        <v>0</v>
      </c>
      <c r="AR156" s="25" t="s">
        <v>592</v>
      </c>
      <c r="AT156" s="25" t="s">
        <v>185</v>
      </c>
      <c r="AU156" s="25" t="s">
        <v>89</v>
      </c>
      <c r="AY156" s="25" t="s">
        <v>183</v>
      </c>
      <c r="BE156" s="215">
        <f t="shared" si="24"/>
        <v>0</v>
      </c>
      <c r="BF156" s="215">
        <f t="shared" si="25"/>
        <v>0</v>
      </c>
      <c r="BG156" s="215">
        <f t="shared" si="26"/>
        <v>0</v>
      </c>
      <c r="BH156" s="215">
        <f t="shared" si="27"/>
        <v>0</v>
      </c>
      <c r="BI156" s="215">
        <f t="shared" si="28"/>
        <v>0</v>
      </c>
      <c r="BJ156" s="25" t="s">
        <v>85</v>
      </c>
      <c r="BK156" s="215">
        <f t="shared" si="29"/>
        <v>0</v>
      </c>
      <c r="BL156" s="25" t="s">
        <v>592</v>
      </c>
      <c r="BM156" s="25" t="s">
        <v>942</v>
      </c>
    </row>
    <row r="157" spans="2:65" s="1" customFormat="1" ht="16.5" customHeight="1">
      <c r="B157" s="43"/>
      <c r="C157" s="204" t="s">
        <v>558</v>
      </c>
      <c r="D157" s="204" t="s">
        <v>185</v>
      </c>
      <c r="E157" s="205" t="s">
        <v>3536</v>
      </c>
      <c r="F157" s="206" t="s">
        <v>3537</v>
      </c>
      <c r="G157" s="207" t="s">
        <v>1792</v>
      </c>
      <c r="H157" s="208">
        <v>4</v>
      </c>
      <c r="I157" s="209"/>
      <c r="J157" s="210">
        <f t="shared" si="20"/>
        <v>0</v>
      </c>
      <c r="K157" s="206" t="s">
        <v>34</v>
      </c>
      <c r="L157" s="63"/>
      <c r="M157" s="211" t="s">
        <v>34</v>
      </c>
      <c r="N157" s="212" t="s">
        <v>49</v>
      </c>
      <c r="O157" s="44"/>
      <c r="P157" s="213">
        <f t="shared" si="21"/>
        <v>0</v>
      </c>
      <c r="Q157" s="213">
        <v>0</v>
      </c>
      <c r="R157" s="213">
        <f t="shared" si="22"/>
        <v>0</v>
      </c>
      <c r="S157" s="213">
        <v>0</v>
      </c>
      <c r="T157" s="214">
        <f t="shared" si="23"/>
        <v>0</v>
      </c>
      <c r="AR157" s="25" t="s">
        <v>592</v>
      </c>
      <c r="AT157" s="25" t="s">
        <v>185</v>
      </c>
      <c r="AU157" s="25" t="s">
        <v>89</v>
      </c>
      <c r="AY157" s="25" t="s">
        <v>183</v>
      </c>
      <c r="BE157" s="215">
        <f t="shared" si="24"/>
        <v>0</v>
      </c>
      <c r="BF157" s="215">
        <f t="shared" si="25"/>
        <v>0</v>
      </c>
      <c r="BG157" s="215">
        <f t="shared" si="26"/>
        <v>0</v>
      </c>
      <c r="BH157" s="215">
        <f t="shared" si="27"/>
        <v>0</v>
      </c>
      <c r="BI157" s="215">
        <f t="shared" si="28"/>
        <v>0</v>
      </c>
      <c r="BJ157" s="25" t="s">
        <v>85</v>
      </c>
      <c r="BK157" s="215">
        <f t="shared" si="29"/>
        <v>0</v>
      </c>
      <c r="BL157" s="25" t="s">
        <v>592</v>
      </c>
      <c r="BM157" s="25" t="s">
        <v>958</v>
      </c>
    </row>
    <row r="158" spans="2:65" s="1" customFormat="1" ht="16.5" customHeight="1">
      <c r="B158" s="43"/>
      <c r="C158" s="204" t="s">
        <v>564</v>
      </c>
      <c r="D158" s="204" t="s">
        <v>185</v>
      </c>
      <c r="E158" s="205" t="s">
        <v>3538</v>
      </c>
      <c r="F158" s="206" t="s">
        <v>3539</v>
      </c>
      <c r="G158" s="207" t="s">
        <v>1792</v>
      </c>
      <c r="H158" s="208">
        <v>133</v>
      </c>
      <c r="I158" s="209"/>
      <c r="J158" s="210">
        <f t="shared" si="20"/>
        <v>0</v>
      </c>
      <c r="K158" s="206" t="s">
        <v>34</v>
      </c>
      <c r="L158" s="63"/>
      <c r="M158" s="211" t="s">
        <v>34</v>
      </c>
      <c r="N158" s="212" t="s">
        <v>49</v>
      </c>
      <c r="O158" s="44"/>
      <c r="P158" s="213">
        <f t="shared" si="21"/>
        <v>0</v>
      </c>
      <c r="Q158" s="213">
        <v>0</v>
      </c>
      <c r="R158" s="213">
        <f t="shared" si="22"/>
        <v>0</v>
      </c>
      <c r="S158" s="213">
        <v>0</v>
      </c>
      <c r="T158" s="214">
        <f t="shared" si="23"/>
        <v>0</v>
      </c>
      <c r="AR158" s="25" t="s">
        <v>592</v>
      </c>
      <c r="AT158" s="25" t="s">
        <v>185</v>
      </c>
      <c r="AU158" s="25" t="s">
        <v>89</v>
      </c>
      <c r="AY158" s="25" t="s">
        <v>183</v>
      </c>
      <c r="BE158" s="215">
        <f t="shared" si="24"/>
        <v>0</v>
      </c>
      <c r="BF158" s="215">
        <f t="shared" si="25"/>
        <v>0</v>
      </c>
      <c r="BG158" s="215">
        <f t="shared" si="26"/>
        <v>0</v>
      </c>
      <c r="BH158" s="215">
        <f t="shared" si="27"/>
        <v>0</v>
      </c>
      <c r="BI158" s="215">
        <f t="shared" si="28"/>
        <v>0</v>
      </c>
      <c r="BJ158" s="25" t="s">
        <v>85</v>
      </c>
      <c r="BK158" s="215">
        <f t="shared" si="29"/>
        <v>0</v>
      </c>
      <c r="BL158" s="25" t="s">
        <v>592</v>
      </c>
      <c r="BM158" s="25" t="s">
        <v>967</v>
      </c>
    </row>
    <row r="159" spans="2:65" s="1" customFormat="1" ht="16.5" customHeight="1">
      <c r="B159" s="43"/>
      <c r="C159" s="204" t="s">
        <v>570</v>
      </c>
      <c r="D159" s="204" t="s">
        <v>185</v>
      </c>
      <c r="E159" s="205" t="s">
        <v>3540</v>
      </c>
      <c r="F159" s="206" t="s">
        <v>3541</v>
      </c>
      <c r="G159" s="207" t="s">
        <v>1792</v>
      </c>
      <c r="H159" s="208">
        <v>240</v>
      </c>
      <c r="I159" s="209"/>
      <c r="J159" s="210">
        <f t="shared" si="20"/>
        <v>0</v>
      </c>
      <c r="K159" s="206" t="s">
        <v>34</v>
      </c>
      <c r="L159" s="63"/>
      <c r="M159" s="211" t="s">
        <v>34</v>
      </c>
      <c r="N159" s="212" t="s">
        <v>49</v>
      </c>
      <c r="O159" s="44"/>
      <c r="P159" s="213">
        <f t="shared" si="21"/>
        <v>0</v>
      </c>
      <c r="Q159" s="213">
        <v>0</v>
      </c>
      <c r="R159" s="213">
        <f t="shared" si="22"/>
        <v>0</v>
      </c>
      <c r="S159" s="213">
        <v>0</v>
      </c>
      <c r="T159" s="214">
        <f t="shared" si="23"/>
        <v>0</v>
      </c>
      <c r="AR159" s="25" t="s">
        <v>592</v>
      </c>
      <c r="AT159" s="25" t="s">
        <v>185</v>
      </c>
      <c r="AU159" s="25" t="s">
        <v>89</v>
      </c>
      <c r="AY159" s="25" t="s">
        <v>183</v>
      </c>
      <c r="BE159" s="215">
        <f t="shared" si="24"/>
        <v>0</v>
      </c>
      <c r="BF159" s="215">
        <f t="shared" si="25"/>
        <v>0</v>
      </c>
      <c r="BG159" s="215">
        <f t="shared" si="26"/>
        <v>0</v>
      </c>
      <c r="BH159" s="215">
        <f t="shared" si="27"/>
        <v>0</v>
      </c>
      <c r="BI159" s="215">
        <f t="shared" si="28"/>
        <v>0</v>
      </c>
      <c r="BJ159" s="25" t="s">
        <v>85</v>
      </c>
      <c r="BK159" s="215">
        <f t="shared" si="29"/>
        <v>0</v>
      </c>
      <c r="BL159" s="25" t="s">
        <v>592</v>
      </c>
      <c r="BM159" s="25" t="s">
        <v>986</v>
      </c>
    </row>
    <row r="160" spans="2:65" s="1" customFormat="1" ht="16.5" customHeight="1">
      <c r="B160" s="43"/>
      <c r="C160" s="204" t="s">
        <v>577</v>
      </c>
      <c r="D160" s="204" t="s">
        <v>185</v>
      </c>
      <c r="E160" s="205" t="s">
        <v>3542</v>
      </c>
      <c r="F160" s="206" t="s">
        <v>3543</v>
      </c>
      <c r="G160" s="207" t="s">
        <v>1792</v>
      </c>
      <c r="H160" s="208">
        <v>252</v>
      </c>
      <c r="I160" s="209"/>
      <c r="J160" s="210">
        <f t="shared" si="20"/>
        <v>0</v>
      </c>
      <c r="K160" s="206" t="s">
        <v>34</v>
      </c>
      <c r="L160" s="63"/>
      <c r="M160" s="211" t="s">
        <v>34</v>
      </c>
      <c r="N160" s="212" t="s">
        <v>49</v>
      </c>
      <c r="O160" s="44"/>
      <c r="P160" s="213">
        <f t="shared" si="21"/>
        <v>0</v>
      </c>
      <c r="Q160" s="213">
        <v>0</v>
      </c>
      <c r="R160" s="213">
        <f t="shared" si="22"/>
        <v>0</v>
      </c>
      <c r="S160" s="213">
        <v>0</v>
      </c>
      <c r="T160" s="214">
        <f t="shared" si="23"/>
        <v>0</v>
      </c>
      <c r="AR160" s="25" t="s">
        <v>592</v>
      </c>
      <c r="AT160" s="25" t="s">
        <v>185</v>
      </c>
      <c r="AU160" s="25" t="s">
        <v>89</v>
      </c>
      <c r="AY160" s="25" t="s">
        <v>183</v>
      </c>
      <c r="BE160" s="215">
        <f t="shared" si="24"/>
        <v>0</v>
      </c>
      <c r="BF160" s="215">
        <f t="shared" si="25"/>
        <v>0</v>
      </c>
      <c r="BG160" s="215">
        <f t="shared" si="26"/>
        <v>0</v>
      </c>
      <c r="BH160" s="215">
        <f t="shared" si="27"/>
        <v>0</v>
      </c>
      <c r="BI160" s="215">
        <f t="shared" si="28"/>
        <v>0</v>
      </c>
      <c r="BJ160" s="25" t="s">
        <v>85</v>
      </c>
      <c r="BK160" s="215">
        <f t="shared" si="29"/>
        <v>0</v>
      </c>
      <c r="BL160" s="25" t="s">
        <v>592</v>
      </c>
      <c r="BM160" s="25" t="s">
        <v>998</v>
      </c>
    </row>
    <row r="161" spans="2:65" s="1" customFormat="1" ht="16.5" customHeight="1">
      <c r="B161" s="43"/>
      <c r="C161" s="204" t="s">
        <v>592</v>
      </c>
      <c r="D161" s="204" t="s">
        <v>185</v>
      </c>
      <c r="E161" s="205" t="s">
        <v>3544</v>
      </c>
      <c r="F161" s="206" t="s">
        <v>3545</v>
      </c>
      <c r="G161" s="207" t="s">
        <v>1792</v>
      </c>
      <c r="H161" s="208">
        <v>42</v>
      </c>
      <c r="I161" s="209"/>
      <c r="J161" s="210">
        <f t="shared" si="20"/>
        <v>0</v>
      </c>
      <c r="K161" s="206" t="s">
        <v>34</v>
      </c>
      <c r="L161" s="63"/>
      <c r="M161" s="211" t="s">
        <v>34</v>
      </c>
      <c r="N161" s="212" t="s">
        <v>49</v>
      </c>
      <c r="O161" s="44"/>
      <c r="P161" s="213">
        <f t="shared" si="21"/>
        <v>0</v>
      </c>
      <c r="Q161" s="213">
        <v>0</v>
      </c>
      <c r="R161" s="213">
        <f t="shared" si="22"/>
        <v>0</v>
      </c>
      <c r="S161" s="213">
        <v>0</v>
      </c>
      <c r="T161" s="214">
        <f t="shared" si="23"/>
        <v>0</v>
      </c>
      <c r="AR161" s="25" t="s">
        <v>592</v>
      </c>
      <c r="AT161" s="25" t="s">
        <v>185</v>
      </c>
      <c r="AU161" s="25" t="s">
        <v>89</v>
      </c>
      <c r="AY161" s="25" t="s">
        <v>183</v>
      </c>
      <c r="BE161" s="215">
        <f t="shared" si="24"/>
        <v>0</v>
      </c>
      <c r="BF161" s="215">
        <f t="shared" si="25"/>
        <v>0</v>
      </c>
      <c r="BG161" s="215">
        <f t="shared" si="26"/>
        <v>0</v>
      </c>
      <c r="BH161" s="215">
        <f t="shared" si="27"/>
        <v>0</v>
      </c>
      <c r="BI161" s="215">
        <f t="shared" si="28"/>
        <v>0</v>
      </c>
      <c r="BJ161" s="25" t="s">
        <v>85</v>
      </c>
      <c r="BK161" s="215">
        <f t="shared" si="29"/>
        <v>0</v>
      </c>
      <c r="BL161" s="25" t="s">
        <v>592</v>
      </c>
      <c r="BM161" s="25" t="s">
        <v>1009</v>
      </c>
    </row>
    <row r="162" spans="2:65" s="1" customFormat="1" ht="16.5" customHeight="1">
      <c r="B162" s="43"/>
      <c r="C162" s="204" t="s">
        <v>606</v>
      </c>
      <c r="D162" s="204" t="s">
        <v>185</v>
      </c>
      <c r="E162" s="205" t="s">
        <v>3546</v>
      </c>
      <c r="F162" s="206" t="s">
        <v>3547</v>
      </c>
      <c r="G162" s="207" t="s">
        <v>1792</v>
      </c>
      <c r="H162" s="208">
        <v>1</v>
      </c>
      <c r="I162" s="209"/>
      <c r="J162" s="210">
        <f t="shared" si="20"/>
        <v>0</v>
      </c>
      <c r="K162" s="206" t="s">
        <v>34</v>
      </c>
      <c r="L162" s="63"/>
      <c r="M162" s="211" t="s">
        <v>34</v>
      </c>
      <c r="N162" s="212" t="s">
        <v>49</v>
      </c>
      <c r="O162" s="44"/>
      <c r="P162" s="213">
        <f t="shared" si="21"/>
        <v>0</v>
      </c>
      <c r="Q162" s="213">
        <v>0</v>
      </c>
      <c r="R162" s="213">
        <f t="shared" si="22"/>
        <v>0</v>
      </c>
      <c r="S162" s="213">
        <v>0</v>
      </c>
      <c r="T162" s="214">
        <f t="shared" si="23"/>
        <v>0</v>
      </c>
      <c r="AR162" s="25" t="s">
        <v>592</v>
      </c>
      <c r="AT162" s="25" t="s">
        <v>185</v>
      </c>
      <c r="AU162" s="25" t="s">
        <v>89</v>
      </c>
      <c r="AY162" s="25" t="s">
        <v>183</v>
      </c>
      <c r="BE162" s="215">
        <f t="shared" si="24"/>
        <v>0</v>
      </c>
      <c r="BF162" s="215">
        <f t="shared" si="25"/>
        <v>0</v>
      </c>
      <c r="BG162" s="215">
        <f t="shared" si="26"/>
        <v>0</v>
      </c>
      <c r="BH162" s="215">
        <f t="shared" si="27"/>
        <v>0</v>
      </c>
      <c r="BI162" s="215">
        <f t="shared" si="28"/>
        <v>0</v>
      </c>
      <c r="BJ162" s="25" t="s">
        <v>85</v>
      </c>
      <c r="BK162" s="215">
        <f t="shared" si="29"/>
        <v>0</v>
      </c>
      <c r="BL162" s="25" t="s">
        <v>592</v>
      </c>
      <c r="BM162" s="25" t="s">
        <v>1020</v>
      </c>
    </row>
    <row r="163" spans="2:65" s="1" customFormat="1" ht="16.5" customHeight="1">
      <c r="B163" s="43"/>
      <c r="C163" s="204" t="s">
        <v>611</v>
      </c>
      <c r="D163" s="204" t="s">
        <v>185</v>
      </c>
      <c r="E163" s="205" t="s">
        <v>3548</v>
      </c>
      <c r="F163" s="206" t="s">
        <v>3549</v>
      </c>
      <c r="G163" s="207" t="s">
        <v>1792</v>
      </c>
      <c r="H163" s="208">
        <v>4</v>
      </c>
      <c r="I163" s="209"/>
      <c r="J163" s="210">
        <f t="shared" si="20"/>
        <v>0</v>
      </c>
      <c r="K163" s="206" t="s">
        <v>34</v>
      </c>
      <c r="L163" s="63"/>
      <c r="M163" s="211" t="s">
        <v>34</v>
      </c>
      <c r="N163" s="212" t="s">
        <v>49</v>
      </c>
      <c r="O163" s="44"/>
      <c r="P163" s="213">
        <f t="shared" si="21"/>
        <v>0</v>
      </c>
      <c r="Q163" s="213">
        <v>0</v>
      </c>
      <c r="R163" s="213">
        <f t="shared" si="22"/>
        <v>0</v>
      </c>
      <c r="S163" s="213">
        <v>0</v>
      </c>
      <c r="T163" s="214">
        <f t="shared" si="23"/>
        <v>0</v>
      </c>
      <c r="AR163" s="25" t="s">
        <v>592</v>
      </c>
      <c r="AT163" s="25" t="s">
        <v>185</v>
      </c>
      <c r="AU163" s="25" t="s">
        <v>89</v>
      </c>
      <c r="AY163" s="25" t="s">
        <v>183</v>
      </c>
      <c r="BE163" s="215">
        <f t="shared" si="24"/>
        <v>0</v>
      </c>
      <c r="BF163" s="215">
        <f t="shared" si="25"/>
        <v>0</v>
      </c>
      <c r="BG163" s="215">
        <f t="shared" si="26"/>
        <v>0</v>
      </c>
      <c r="BH163" s="215">
        <f t="shared" si="27"/>
        <v>0</v>
      </c>
      <c r="BI163" s="215">
        <f t="shared" si="28"/>
        <v>0</v>
      </c>
      <c r="BJ163" s="25" t="s">
        <v>85</v>
      </c>
      <c r="BK163" s="215">
        <f t="shared" si="29"/>
        <v>0</v>
      </c>
      <c r="BL163" s="25" t="s">
        <v>592</v>
      </c>
      <c r="BM163" s="25" t="s">
        <v>1031</v>
      </c>
    </row>
    <row r="164" spans="2:65" s="1" customFormat="1" ht="16.5" customHeight="1">
      <c r="B164" s="43"/>
      <c r="C164" s="204" t="s">
        <v>618</v>
      </c>
      <c r="D164" s="204" t="s">
        <v>185</v>
      </c>
      <c r="E164" s="205" t="s">
        <v>3550</v>
      </c>
      <c r="F164" s="206" t="s">
        <v>3551</v>
      </c>
      <c r="G164" s="207" t="s">
        <v>1792</v>
      </c>
      <c r="H164" s="208">
        <v>1</v>
      </c>
      <c r="I164" s="209"/>
      <c r="J164" s="210">
        <f t="shared" si="20"/>
        <v>0</v>
      </c>
      <c r="K164" s="206" t="s">
        <v>34</v>
      </c>
      <c r="L164" s="63"/>
      <c r="M164" s="211" t="s">
        <v>34</v>
      </c>
      <c r="N164" s="212" t="s">
        <v>49</v>
      </c>
      <c r="O164" s="44"/>
      <c r="P164" s="213">
        <f t="shared" si="21"/>
        <v>0</v>
      </c>
      <c r="Q164" s="213">
        <v>0</v>
      </c>
      <c r="R164" s="213">
        <f t="shared" si="22"/>
        <v>0</v>
      </c>
      <c r="S164" s="213">
        <v>0</v>
      </c>
      <c r="T164" s="214">
        <f t="shared" si="23"/>
        <v>0</v>
      </c>
      <c r="AR164" s="25" t="s">
        <v>592</v>
      </c>
      <c r="AT164" s="25" t="s">
        <v>185</v>
      </c>
      <c r="AU164" s="25" t="s">
        <v>89</v>
      </c>
      <c r="AY164" s="25" t="s">
        <v>183</v>
      </c>
      <c r="BE164" s="215">
        <f t="shared" si="24"/>
        <v>0</v>
      </c>
      <c r="BF164" s="215">
        <f t="shared" si="25"/>
        <v>0</v>
      </c>
      <c r="BG164" s="215">
        <f t="shared" si="26"/>
        <v>0</v>
      </c>
      <c r="BH164" s="215">
        <f t="shared" si="27"/>
        <v>0</v>
      </c>
      <c r="BI164" s="215">
        <f t="shared" si="28"/>
        <v>0</v>
      </c>
      <c r="BJ164" s="25" t="s">
        <v>85</v>
      </c>
      <c r="BK164" s="215">
        <f t="shared" si="29"/>
        <v>0</v>
      </c>
      <c r="BL164" s="25" t="s">
        <v>592</v>
      </c>
      <c r="BM164" s="25" t="s">
        <v>1045</v>
      </c>
    </row>
    <row r="165" spans="2:65" s="1" customFormat="1" ht="16.5" customHeight="1">
      <c r="B165" s="43"/>
      <c r="C165" s="204" t="s">
        <v>623</v>
      </c>
      <c r="D165" s="204" t="s">
        <v>185</v>
      </c>
      <c r="E165" s="205" t="s">
        <v>3552</v>
      </c>
      <c r="F165" s="206" t="s">
        <v>3553</v>
      </c>
      <c r="G165" s="207" t="s">
        <v>1792</v>
      </c>
      <c r="H165" s="208">
        <v>84</v>
      </c>
      <c r="I165" s="209"/>
      <c r="J165" s="210">
        <f t="shared" si="20"/>
        <v>0</v>
      </c>
      <c r="K165" s="206" t="s">
        <v>34</v>
      </c>
      <c r="L165" s="63"/>
      <c r="M165" s="211" t="s">
        <v>34</v>
      </c>
      <c r="N165" s="212" t="s">
        <v>49</v>
      </c>
      <c r="O165" s="44"/>
      <c r="P165" s="213">
        <f t="shared" si="21"/>
        <v>0</v>
      </c>
      <c r="Q165" s="213">
        <v>0</v>
      </c>
      <c r="R165" s="213">
        <f t="shared" si="22"/>
        <v>0</v>
      </c>
      <c r="S165" s="213">
        <v>0</v>
      </c>
      <c r="T165" s="214">
        <f t="shared" si="23"/>
        <v>0</v>
      </c>
      <c r="AR165" s="25" t="s">
        <v>592</v>
      </c>
      <c r="AT165" s="25" t="s">
        <v>185</v>
      </c>
      <c r="AU165" s="25" t="s">
        <v>89</v>
      </c>
      <c r="AY165" s="25" t="s">
        <v>183</v>
      </c>
      <c r="BE165" s="215">
        <f t="shared" si="24"/>
        <v>0</v>
      </c>
      <c r="BF165" s="215">
        <f t="shared" si="25"/>
        <v>0</v>
      </c>
      <c r="BG165" s="215">
        <f t="shared" si="26"/>
        <v>0</v>
      </c>
      <c r="BH165" s="215">
        <f t="shared" si="27"/>
        <v>0</v>
      </c>
      <c r="BI165" s="215">
        <f t="shared" si="28"/>
        <v>0</v>
      </c>
      <c r="BJ165" s="25" t="s">
        <v>85</v>
      </c>
      <c r="BK165" s="215">
        <f t="shared" si="29"/>
        <v>0</v>
      </c>
      <c r="BL165" s="25" t="s">
        <v>592</v>
      </c>
      <c r="BM165" s="25" t="s">
        <v>1057</v>
      </c>
    </row>
    <row r="166" spans="2:65" s="1" customFormat="1" ht="16.5" customHeight="1">
      <c r="B166" s="43"/>
      <c r="C166" s="204" t="s">
        <v>629</v>
      </c>
      <c r="D166" s="204" t="s">
        <v>185</v>
      </c>
      <c r="E166" s="205" t="s">
        <v>3554</v>
      </c>
      <c r="F166" s="206" t="s">
        <v>3555</v>
      </c>
      <c r="G166" s="207" t="s">
        <v>465</v>
      </c>
      <c r="H166" s="208">
        <v>200</v>
      </c>
      <c r="I166" s="209"/>
      <c r="J166" s="210">
        <f t="shared" si="20"/>
        <v>0</v>
      </c>
      <c r="K166" s="206" t="s">
        <v>34</v>
      </c>
      <c r="L166" s="63"/>
      <c r="M166" s="211" t="s">
        <v>34</v>
      </c>
      <c r="N166" s="212" t="s">
        <v>49</v>
      </c>
      <c r="O166" s="44"/>
      <c r="P166" s="213">
        <f t="shared" si="21"/>
        <v>0</v>
      </c>
      <c r="Q166" s="213">
        <v>0</v>
      </c>
      <c r="R166" s="213">
        <f t="shared" si="22"/>
        <v>0</v>
      </c>
      <c r="S166" s="213">
        <v>0</v>
      </c>
      <c r="T166" s="214">
        <f t="shared" si="23"/>
        <v>0</v>
      </c>
      <c r="AR166" s="25" t="s">
        <v>592</v>
      </c>
      <c r="AT166" s="25" t="s">
        <v>185</v>
      </c>
      <c r="AU166" s="25" t="s">
        <v>89</v>
      </c>
      <c r="AY166" s="25" t="s">
        <v>183</v>
      </c>
      <c r="BE166" s="215">
        <f t="shared" si="24"/>
        <v>0</v>
      </c>
      <c r="BF166" s="215">
        <f t="shared" si="25"/>
        <v>0</v>
      </c>
      <c r="BG166" s="215">
        <f t="shared" si="26"/>
        <v>0</v>
      </c>
      <c r="BH166" s="215">
        <f t="shared" si="27"/>
        <v>0</v>
      </c>
      <c r="BI166" s="215">
        <f t="shared" si="28"/>
        <v>0</v>
      </c>
      <c r="BJ166" s="25" t="s">
        <v>85</v>
      </c>
      <c r="BK166" s="215">
        <f t="shared" si="29"/>
        <v>0</v>
      </c>
      <c r="BL166" s="25" t="s">
        <v>592</v>
      </c>
      <c r="BM166" s="25" t="s">
        <v>1069</v>
      </c>
    </row>
    <row r="167" spans="2:65" s="1" customFormat="1" ht="16.5" customHeight="1">
      <c r="B167" s="43"/>
      <c r="C167" s="204" t="s">
        <v>634</v>
      </c>
      <c r="D167" s="204" t="s">
        <v>185</v>
      </c>
      <c r="E167" s="205" t="s">
        <v>3556</v>
      </c>
      <c r="F167" s="206" t="s">
        <v>3557</v>
      </c>
      <c r="G167" s="207" t="s">
        <v>465</v>
      </c>
      <c r="H167" s="208">
        <v>200</v>
      </c>
      <c r="I167" s="209"/>
      <c r="J167" s="210">
        <f t="shared" si="20"/>
        <v>0</v>
      </c>
      <c r="K167" s="206" t="s">
        <v>34</v>
      </c>
      <c r="L167" s="63"/>
      <c r="M167" s="211" t="s">
        <v>34</v>
      </c>
      <c r="N167" s="212" t="s">
        <v>49</v>
      </c>
      <c r="O167" s="44"/>
      <c r="P167" s="213">
        <f t="shared" si="21"/>
        <v>0</v>
      </c>
      <c r="Q167" s="213">
        <v>0</v>
      </c>
      <c r="R167" s="213">
        <f t="shared" si="22"/>
        <v>0</v>
      </c>
      <c r="S167" s="213">
        <v>0</v>
      </c>
      <c r="T167" s="214">
        <f t="shared" si="23"/>
        <v>0</v>
      </c>
      <c r="AR167" s="25" t="s">
        <v>592</v>
      </c>
      <c r="AT167" s="25" t="s">
        <v>185</v>
      </c>
      <c r="AU167" s="25" t="s">
        <v>89</v>
      </c>
      <c r="AY167" s="25" t="s">
        <v>183</v>
      </c>
      <c r="BE167" s="215">
        <f t="shared" si="24"/>
        <v>0</v>
      </c>
      <c r="BF167" s="215">
        <f t="shared" si="25"/>
        <v>0</v>
      </c>
      <c r="BG167" s="215">
        <f t="shared" si="26"/>
        <v>0</v>
      </c>
      <c r="BH167" s="215">
        <f t="shared" si="27"/>
        <v>0</v>
      </c>
      <c r="BI167" s="215">
        <f t="shared" si="28"/>
        <v>0</v>
      </c>
      <c r="BJ167" s="25" t="s">
        <v>85</v>
      </c>
      <c r="BK167" s="215">
        <f t="shared" si="29"/>
        <v>0</v>
      </c>
      <c r="BL167" s="25" t="s">
        <v>592</v>
      </c>
      <c r="BM167" s="25" t="s">
        <v>1078</v>
      </c>
    </row>
    <row r="168" spans="2:65" s="1" customFormat="1" ht="16.5" customHeight="1">
      <c r="B168" s="43"/>
      <c r="C168" s="204" t="s">
        <v>639</v>
      </c>
      <c r="D168" s="204" t="s">
        <v>185</v>
      </c>
      <c r="E168" s="205" t="s">
        <v>3558</v>
      </c>
      <c r="F168" s="206" t="s">
        <v>3559</v>
      </c>
      <c r="G168" s="207" t="s">
        <v>465</v>
      </c>
      <c r="H168" s="208">
        <v>400</v>
      </c>
      <c r="I168" s="209"/>
      <c r="J168" s="210">
        <f t="shared" si="20"/>
        <v>0</v>
      </c>
      <c r="K168" s="206" t="s">
        <v>34</v>
      </c>
      <c r="L168" s="63"/>
      <c r="M168" s="211" t="s">
        <v>34</v>
      </c>
      <c r="N168" s="212" t="s">
        <v>49</v>
      </c>
      <c r="O168" s="44"/>
      <c r="P168" s="213">
        <f t="shared" si="21"/>
        <v>0</v>
      </c>
      <c r="Q168" s="213">
        <v>0</v>
      </c>
      <c r="R168" s="213">
        <f t="shared" si="22"/>
        <v>0</v>
      </c>
      <c r="S168" s="213">
        <v>0</v>
      </c>
      <c r="T168" s="214">
        <f t="shared" si="23"/>
        <v>0</v>
      </c>
      <c r="AR168" s="25" t="s">
        <v>592</v>
      </c>
      <c r="AT168" s="25" t="s">
        <v>185</v>
      </c>
      <c r="AU168" s="25" t="s">
        <v>89</v>
      </c>
      <c r="AY168" s="25" t="s">
        <v>183</v>
      </c>
      <c r="BE168" s="215">
        <f t="shared" si="24"/>
        <v>0</v>
      </c>
      <c r="BF168" s="215">
        <f t="shared" si="25"/>
        <v>0</v>
      </c>
      <c r="BG168" s="215">
        <f t="shared" si="26"/>
        <v>0</v>
      </c>
      <c r="BH168" s="215">
        <f t="shared" si="27"/>
        <v>0</v>
      </c>
      <c r="BI168" s="215">
        <f t="shared" si="28"/>
        <v>0</v>
      </c>
      <c r="BJ168" s="25" t="s">
        <v>85</v>
      </c>
      <c r="BK168" s="215">
        <f t="shared" si="29"/>
        <v>0</v>
      </c>
      <c r="BL168" s="25" t="s">
        <v>592</v>
      </c>
      <c r="BM168" s="25" t="s">
        <v>1087</v>
      </c>
    </row>
    <row r="169" spans="2:65" s="1" customFormat="1" ht="16.5" customHeight="1">
      <c r="B169" s="43"/>
      <c r="C169" s="204" t="s">
        <v>644</v>
      </c>
      <c r="D169" s="204" t="s">
        <v>185</v>
      </c>
      <c r="E169" s="205" t="s">
        <v>3560</v>
      </c>
      <c r="F169" s="206" t="s">
        <v>3561</v>
      </c>
      <c r="G169" s="207" t="s">
        <v>465</v>
      </c>
      <c r="H169" s="208">
        <v>306</v>
      </c>
      <c r="I169" s="209"/>
      <c r="J169" s="210">
        <f t="shared" si="20"/>
        <v>0</v>
      </c>
      <c r="K169" s="206" t="s">
        <v>34</v>
      </c>
      <c r="L169" s="63"/>
      <c r="M169" s="211" t="s">
        <v>34</v>
      </c>
      <c r="N169" s="212" t="s">
        <v>49</v>
      </c>
      <c r="O169" s="44"/>
      <c r="P169" s="213">
        <f t="shared" si="21"/>
        <v>0</v>
      </c>
      <c r="Q169" s="213">
        <v>0</v>
      </c>
      <c r="R169" s="213">
        <f t="shared" si="22"/>
        <v>0</v>
      </c>
      <c r="S169" s="213">
        <v>0</v>
      </c>
      <c r="T169" s="214">
        <f t="shared" si="23"/>
        <v>0</v>
      </c>
      <c r="AR169" s="25" t="s">
        <v>592</v>
      </c>
      <c r="AT169" s="25" t="s">
        <v>185</v>
      </c>
      <c r="AU169" s="25" t="s">
        <v>89</v>
      </c>
      <c r="AY169" s="25" t="s">
        <v>183</v>
      </c>
      <c r="BE169" s="215">
        <f t="shared" si="24"/>
        <v>0</v>
      </c>
      <c r="BF169" s="215">
        <f t="shared" si="25"/>
        <v>0</v>
      </c>
      <c r="BG169" s="215">
        <f t="shared" si="26"/>
        <v>0</v>
      </c>
      <c r="BH169" s="215">
        <f t="shared" si="27"/>
        <v>0</v>
      </c>
      <c r="BI169" s="215">
        <f t="shared" si="28"/>
        <v>0</v>
      </c>
      <c r="BJ169" s="25" t="s">
        <v>85</v>
      </c>
      <c r="BK169" s="215">
        <f t="shared" si="29"/>
        <v>0</v>
      </c>
      <c r="BL169" s="25" t="s">
        <v>592</v>
      </c>
      <c r="BM169" s="25" t="s">
        <v>1104</v>
      </c>
    </row>
    <row r="170" spans="2:65" s="1" customFormat="1" ht="16.5" customHeight="1">
      <c r="B170" s="43"/>
      <c r="C170" s="204" t="s">
        <v>649</v>
      </c>
      <c r="D170" s="204" t="s">
        <v>185</v>
      </c>
      <c r="E170" s="205" t="s">
        <v>3562</v>
      </c>
      <c r="F170" s="206" t="s">
        <v>3563</v>
      </c>
      <c r="G170" s="207" t="s">
        <v>465</v>
      </c>
      <c r="H170" s="208">
        <v>150</v>
      </c>
      <c r="I170" s="209"/>
      <c r="J170" s="210">
        <f t="shared" si="20"/>
        <v>0</v>
      </c>
      <c r="K170" s="206" t="s">
        <v>34</v>
      </c>
      <c r="L170" s="63"/>
      <c r="M170" s="211" t="s">
        <v>34</v>
      </c>
      <c r="N170" s="212" t="s">
        <v>49</v>
      </c>
      <c r="O170" s="44"/>
      <c r="P170" s="213">
        <f t="shared" si="21"/>
        <v>0</v>
      </c>
      <c r="Q170" s="213">
        <v>0</v>
      </c>
      <c r="R170" s="213">
        <f t="shared" si="22"/>
        <v>0</v>
      </c>
      <c r="S170" s="213">
        <v>0</v>
      </c>
      <c r="T170" s="214">
        <f t="shared" si="23"/>
        <v>0</v>
      </c>
      <c r="AR170" s="25" t="s">
        <v>592</v>
      </c>
      <c r="AT170" s="25" t="s">
        <v>185</v>
      </c>
      <c r="AU170" s="25" t="s">
        <v>89</v>
      </c>
      <c r="AY170" s="25" t="s">
        <v>183</v>
      </c>
      <c r="BE170" s="215">
        <f t="shared" si="24"/>
        <v>0</v>
      </c>
      <c r="BF170" s="215">
        <f t="shared" si="25"/>
        <v>0</v>
      </c>
      <c r="BG170" s="215">
        <f t="shared" si="26"/>
        <v>0</v>
      </c>
      <c r="BH170" s="215">
        <f t="shared" si="27"/>
        <v>0</v>
      </c>
      <c r="BI170" s="215">
        <f t="shared" si="28"/>
        <v>0</v>
      </c>
      <c r="BJ170" s="25" t="s">
        <v>85</v>
      </c>
      <c r="BK170" s="215">
        <f t="shared" si="29"/>
        <v>0</v>
      </c>
      <c r="BL170" s="25" t="s">
        <v>592</v>
      </c>
      <c r="BM170" s="25" t="s">
        <v>1115</v>
      </c>
    </row>
    <row r="171" spans="2:65" s="1" customFormat="1" ht="16.5" customHeight="1">
      <c r="B171" s="43"/>
      <c r="C171" s="204" t="s">
        <v>654</v>
      </c>
      <c r="D171" s="204" t="s">
        <v>185</v>
      </c>
      <c r="E171" s="205" t="s">
        <v>3564</v>
      </c>
      <c r="F171" s="206" t="s">
        <v>3565</v>
      </c>
      <c r="G171" s="207" t="s">
        <v>465</v>
      </c>
      <c r="H171" s="208">
        <v>150</v>
      </c>
      <c r="I171" s="209"/>
      <c r="J171" s="210">
        <f t="shared" si="20"/>
        <v>0</v>
      </c>
      <c r="K171" s="206" t="s">
        <v>34</v>
      </c>
      <c r="L171" s="63"/>
      <c r="M171" s="211" t="s">
        <v>34</v>
      </c>
      <c r="N171" s="212" t="s">
        <v>49</v>
      </c>
      <c r="O171" s="44"/>
      <c r="P171" s="213">
        <f t="shared" si="21"/>
        <v>0</v>
      </c>
      <c r="Q171" s="213">
        <v>0</v>
      </c>
      <c r="R171" s="213">
        <f t="shared" si="22"/>
        <v>0</v>
      </c>
      <c r="S171" s="213">
        <v>0</v>
      </c>
      <c r="T171" s="214">
        <f t="shared" si="23"/>
        <v>0</v>
      </c>
      <c r="AR171" s="25" t="s">
        <v>592</v>
      </c>
      <c r="AT171" s="25" t="s">
        <v>185</v>
      </c>
      <c r="AU171" s="25" t="s">
        <v>89</v>
      </c>
      <c r="AY171" s="25" t="s">
        <v>183</v>
      </c>
      <c r="BE171" s="215">
        <f t="shared" si="24"/>
        <v>0</v>
      </c>
      <c r="BF171" s="215">
        <f t="shared" si="25"/>
        <v>0</v>
      </c>
      <c r="BG171" s="215">
        <f t="shared" si="26"/>
        <v>0</v>
      </c>
      <c r="BH171" s="215">
        <f t="shared" si="27"/>
        <v>0</v>
      </c>
      <c r="BI171" s="215">
        <f t="shared" si="28"/>
        <v>0</v>
      </c>
      <c r="BJ171" s="25" t="s">
        <v>85</v>
      </c>
      <c r="BK171" s="215">
        <f t="shared" si="29"/>
        <v>0</v>
      </c>
      <c r="BL171" s="25" t="s">
        <v>592</v>
      </c>
      <c r="BM171" s="25" t="s">
        <v>1126</v>
      </c>
    </row>
    <row r="172" spans="2:65" s="1" customFormat="1" ht="16.5" customHeight="1">
      <c r="B172" s="43"/>
      <c r="C172" s="204" t="s">
        <v>662</v>
      </c>
      <c r="D172" s="204" t="s">
        <v>185</v>
      </c>
      <c r="E172" s="205" t="s">
        <v>3566</v>
      </c>
      <c r="F172" s="206" t="s">
        <v>3567</v>
      </c>
      <c r="G172" s="207" t="s">
        <v>465</v>
      </c>
      <c r="H172" s="208">
        <v>200</v>
      </c>
      <c r="I172" s="209"/>
      <c r="J172" s="210">
        <f aca="true" t="shared" si="30" ref="J172:J203">ROUND(I172*H172,2)</f>
        <v>0</v>
      </c>
      <c r="K172" s="206" t="s">
        <v>34</v>
      </c>
      <c r="L172" s="63"/>
      <c r="M172" s="211" t="s">
        <v>34</v>
      </c>
      <c r="N172" s="212" t="s">
        <v>49</v>
      </c>
      <c r="O172" s="44"/>
      <c r="P172" s="213">
        <f aca="true" t="shared" si="31" ref="P172:P203">O172*H172</f>
        <v>0</v>
      </c>
      <c r="Q172" s="213">
        <v>0</v>
      </c>
      <c r="R172" s="213">
        <f aca="true" t="shared" si="32" ref="R172:R203">Q172*H172</f>
        <v>0</v>
      </c>
      <c r="S172" s="213">
        <v>0</v>
      </c>
      <c r="T172" s="214">
        <f aca="true" t="shared" si="33" ref="T172:T203">S172*H172</f>
        <v>0</v>
      </c>
      <c r="AR172" s="25" t="s">
        <v>592</v>
      </c>
      <c r="AT172" s="25" t="s">
        <v>185</v>
      </c>
      <c r="AU172" s="25" t="s">
        <v>89</v>
      </c>
      <c r="AY172" s="25" t="s">
        <v>183</v>
      </c>
      <c r="BE172" s="215">
        <f aca="true" t="shared" si="34" ref="BE172:BE203">IF(N172="základní",J172,0)</f>
        <v>0</v>
      </c>
      <c r="BF172" s="215">
        <f aca="true" t="shared" si="35" ref="BF172:BF203">IF(N172="snížená",J172,0)</f>
        <v>0</v>
      </c>
      <c r="BG172" s="215">
        <f aca="true" t="shared" si="36" ref="BG172:BG203">IF(N172="zákl. přenesená",J172,0)</f>
        <v>0</v>
      </c>
      <c r="BH172" s="215">
        <f aca="true" t="shared" si="37" ref="BH172:BH203">IF(N172="sníž. přenesená",J172,0)</f>
        <v>0</v>
      </c>
      <c r="BI172" s="215">
        <f aca="true" t="shared" si="38" ref="BI172:BI203">IF(N172="nulová",J172,0)</f>
        <v>0</v>
      </c>
      <c r="BJ172" s="25" t="s">
        <v>85</v>
      </c>
      <c r="BK172" s="215">
        <f aca="true" t="shared" si="39" ref="BK172:BK203">ROUND(I172*H172,2)</f>
        <v>0</v>
      </c>
      <c r="BL172" s="25" t="s">
        <v>592</v>
      </c>
      <c r="BM172" s="25" t="s">
        <v>1135</v>
      </c>
    </row>
    <row r="173" spans="2:65" s="1" customFormat="1" ht="16.5" customHeight="1">
      <c r="B173" s="43"/>
      <c r="C173" s="204" t="s">
        <v>669</v>
      </c>
      <c r="D173" s="204" t="s">
        <v>185</v>
      </c>
      <c r="E173" s="205" t="s">
        <v>3568</v>
      </c>
      <c r="F173" s="206" t="s">
        <v>3569</v>
      </c>
      <c r="G173" s="207" t="s">
        <v>465</v>
      </c>
      <c r="H173" s="208">
        <v>150</v>
      </c>
      <c r="I173" s="209"/>
      <c r="J173" s="210">
        <f t="shared" si="30"/>
        <v>0</v>
      </c>
      <c r="K173" s="206" t="s">
        <v>34</v>
      </c>
      <c r="L173" s="63"/>
      <c r="M173" s="211" t="s">
        <v>34</v>
      </c>
      <c r="N173" s="212" t="s">
        <v>49</v>
      </c>
      <c r="O173" s="44"/>
      <c r="P173" s="213">
        <f t="shared" si="31"/>
        <v>0</v>
      </c>
      <c r="Q173" s="213">
        <v>0</v>
      </c>
      <c r="R173" s="213">
        <f t="shared" si="32"/>
        <v>0</v>
      </c>
      <c r="S173" s="213">
        <v>0</v>
      </c>
      <c r="T173" s="214">
        <f t="shared" si="33"/>
        <v>0</v>
      </c>
      <c r="AR173" s="25" t="s">
        <v>592</v>
      </c>
      <c r="AT173" s="25" t="s">
        <v>185</v>
      </c>
      <c r="AU173" s="25" t="s">
        <v>89</v>
      </c>
      <c r="AY173" s="25" t="s">
        <v>183</v>
      </c>
      <c r="BE173" s="215">
        <f t="shared" si="34"/>
        <v>0</v>
      </c>
      <c r="BF173" s="215">
        <f t="shared" si="35"/>
        <v>0</v>
      </c>
      <c r="BG173" s="215">
        <f t="shared" si="36"/>
        <v>0</v>
      </c>
      <c r="BH173" s="215">
        <f t="shared" si="37"/>
        <v>0</v>
      </c>
      <c r="BI173" s="215">
        <f t="shared" si="38"/>
        <v>0</v>
      </c>
      <c r="BJ173" s="25" t="s">
        <v>85</v>
      </c>
      <c r="BK173" s="215">
        <f t="shared" si="39"/>
        <v>0</v>
      </c>
      <c r="BL173" s="25" t="s">
        <v>592</v>
      </c>
      <c r="BM173" s="25" t="s">
        <v>1143</v>
      </c>
    </row>
    <row r="174" spans="2:65" s="1" customFormat="1" ht="16.5" customHeight="1">
      <c r="B174" s="43"/>
      <c r="C174" s="204" t="s">
        <v>675</v>
      </c>
      <c r="D174" s="204" t="s">
        <v>185</v>
      </c>
      <c r="E174" s="205" t="s">
        <v>3570</v>
      </c>
      <c r="F174" s="206" t="s">
        <v>3571</v>
      </c>
      <c r="G174" s="207" t="s">
        <v>465</v>
      </c>
      <c r="H174" s="208">
        <v>150</v>
      </c>
      <c r="I174" s="209"/>
      <c r="J174" s="210">
        <f t="shared" si="30"/>
        <v>0</v>
      </c>
      <c r="K174" s="206" t="s">
        <v>34</v>
      </c>
      <c r="L174" s="63"/>
      <c r="M174" s="211" t="s">
        <v>34</v>
      </c>
      <c r="N174" s="212" t="s">
        <v>49</v>
      </c>
      <c r="O174" s="44"/>
      <c r="P174" s="213">
        <f t="shared" si="31"/>
        <v>0</v>
      </c>
      <c r="Q174" s="213">
        <v>0</v>
      </c>
      <c r="R174" s="213">
        <f t="shared" si="32"/>
        <v>0</v>
      </c>
      <c r="S174" s="213">
        <v>0</v>
      </c>
      <c r="T174" s="214">
        <f t="shared" si="33"/>
        <v>0</v>
      </c>
      <c r="AR174" s="25" t="s">
        <v>592</v>
      </c>
      <c r="AT174" s="25" t="s">
        <v>185</v>
      </c>
      <c r="AU174" s="25" t="s">
        <v>89</v>
      </c>
      <c r="AY174" s="25" t="s">
        <v>183</v>
      </c>
      <c r="BE174" s="215">
        <f t="shared" si="34"/>
        <v>0</v>
      </c>
      <c r="BF174" s="215">
        <f t="shared" si="35"/>
        <v>0</v>
      </c>
      <c r="BG174" s="215">
        <f t="shared" si="36"/>
        <v>0</v>
      </c>
      <c r="BH174" s="215">
        <f t="shared" si="37"/>
        <v>0</v>
      </c>
      <c r="BI174" s="215">
        <f t="shared" si="38"/>
        <v>0</v>
      </c>
      <c r="BJ174" s="25" t="s">
        <v>85</v>
      </c>
      <c r="BK174" s="215">
        <f t="shared" si="39"/>
        <v>0</v>
      </c>
      <c r="BL174" s="25" t="s">
        <v>592</v>
      </c>
      <c r="BM174" s="25" t="s">
        <v>1155</v>
      </c>
    </row>
    <row r="175" spans="2:65" s="1" customFormat="1" ht="16.5" customHeight="1">
      <c r="B175" s="43"/>
      <c r="C175" s="204" t="s">
        <v>680</v>
      </c>
      <c r="D175" s="204" t="s">
        <v>185</v>
      </c>
      <c r="E175" s="205" t="s">
        <v>3572</v>
      </c>
      <c r="F175" s="206" t="s">
        <v>3573</v>
      </c>
      <c r="G175" s="207" t="s">
        <v>465</v>
      </c>
      <c r="H175" s="208">
        <v>100</v>
      </c>
      <c r="I175" s="209"/>
      <c r="J175" s="210">
        <f t="shared" si="30"/>
        <v>0</v>
      </c>
      <c r="K175" s="206" t="s">
        <v>34</v>
      </c>
      <c r="L175" s="63"/>
      <c r="M175" s="211" t="s">
        <v>34</v>
      </c>
      <c r="N175" s="212" t="s">
        <v>49</v>
      </c>
      <c r="O175" s="44"/>
      <c r="P175" s="213">
        <f t="shared" si="31"/>
        <v>0</v>
      </c>
      <c r="Q175" s="213">
        <v>0</v>
      </c>
      <c r="R175" s="213">
        <f t="shared" si="32"/>
        <v>0</v>
      </c>
      <c r="S175" s="213">
        <v>0</v>
      </c>
      <c r="T175" s="214">
        <f t="shared" si="33"/>
        <v>0</v>
      </c>
      <c r="AR175" s="25" t="s">
        <v>592</v>
      </c>
      <c r="AT175" s="25" t="s">
        <v>185</v>
      </c>
      <c r="AU175" s="25" t="s">
        <v>89</v>
      </c>
      <c r="AY175" s="25" t="s">
        <v>183</v>
      </c>
      <c r="BE175" s="215">
        <f t="shared" si="34"/>
        <v>0</v>
      </c>
      <c r="BF175" s="215">
        <f t="shared" si="35"/>
        <v>0</v>
      </c>
      <c r="BG175" s="215">
        <f t="shared" si="36"/>
        <v>0</v>
      </c>
      <c r="BH175" s="215">
        <f t="shared" si="37"/>
        <v>0</v>
      </c>
      <c r="BI175" s="215">
        <f t="shared" si="38"/>
        <v>0</v>
      </c>
      <c r="BJ175" s="25" t="s">
        <v>85</v>
      </c>
      <c r="BK175" s="215">
        <f t="shared" si="39"/>
        <v>0</v>
      </c>
      <c r="BL175" s="25" t="s">
        <v>592</v>
      </c>
      <c r="BM175" s="25" t="s">
        <v>1165</v>
      </c>
    </row>
    <row r="176" spans="2:65" s="1" customFormat="1" ht="25.5" customHeight="1">
      <c r="B176" s="43"/>
      <c r="C176" s="204" t="s">
        <v>686</v>
      </c>
      <c r="D176" s="204" t="s">
        <v>185</v>
      </c>
      <c r="E176" s="205" t="s">
        <v>3574</v>
      </c>
      <c r="F176" s="206" t="s">
        <v>3575</v>
      </c>
      <c r="G176" s="207" t="s">
        <v>1792</v>
      </c>
      <c r="H176" s="208">
        <v>10</v>
      </c>
      <c r="I176" s="209"/>
      <c r="J176" s="210">
        <f t="shared" si="30"/>
        <v>0</v>
      </c>
      <c r="K176" s="206" t="s">
        <v>34</v>
      </c>
      <c r="L176" s="63"/>
      <c r="M176" s="211" t="s">
        <v>34</v>
      </c>
      <c r="N176" s="212" t="s">
        <v>49</v>
      </c>
      <c r="O176" s="44"/>
      <c r="P176" s="213">
        <f t="shared" si="31"/>
        <v>0</v>
      </c>
      <c r="Q176" s="213">
        <v>0</v>
      </c>
      <c r="R176" s="213">
        <f t="shared" si="32"/>
        <v>0</v>
      </c>
      <c r="S176" s="213">
        <v>0</v>
      </c>
      <c r="T176" s="214">
        <f t="shared" si="33"/>
        <v>0</v>
      </c>
      <c r="AR176" s="25" t="s">
        <v>592</v>
      </c>
      <c r="AT176" s="25" t="s">
        <v>185</v>
      </c>
      <c r="AU176" s="25" t="s">
        <v>89</v>
      </c>
      <c r="AY176" s="25" t="s">
        <v>183</v>
      </c>
      <c r="BE176" s="215">
        <f t="shared" si="34"/>
        <v>0</v>
      </c>
      <c r="BF176" s="215">
        <f t="shared" si="35"/>
        <v>0</v>
      </c>
      <c r="BG176" s="215">
        <f t="shared" si="36"/>
        <v>0</v>
      </c>
      <c r="BH176" s="215">
        <f t="shared" si="37"/>
        <v>0</v>
      </c>
      <c r="BI176" s="215">
        <f t="shared" si="38"/>
        <v>0</v>
      </c>
      <c r="BJ176" s="25" t="s">
        <v>85</v>
      </c>
      <c r="BK176" s="215">
        <f t="shared" si="39"/>
        <v>0</v>
      </c>
      <c r="BL176" s="25" t="s">
        <v>592</v>
      </c>
      <c r="BM176" s="25" t="s">
        <v>1174</v>
      </c>
    </row>
    <row r="177" spans="2:65" s="1" customFormat="1" ht="25.5" customHeight="1">
      <c r="B177" s="43"/>
      <c r="C177" s="204" t="s">
        <v>691</v>
      </c>
      <c r="D177" s="204" t="s">
        <v>185</v>
      </c>
      <c r="E177" s="205" t="s">
        <v>3576</v>
      </c>
      <c r="F177" s="206" t="s">
        <v>3577</v>
      </c>
      <c r="G177" s="207" t="s">
        <v>1792</v>
      </c>
      <c r="H177" s="208">
        <v>4</v>
      </c>
      <c r="I177" s="209"/>
      <c r="J177" s="210">
        <f t="shared" si="30"/>
        <v>0</v>
      </c>
      <c r="K177" s="206" t="s">
        <v>34</v>
      </c>
      <c r="L177" s="63"/>
      <c r="M177" s="211" t="s">
        <v>34</v>
      </c>
      <c r="N177" s="212" t="s">
        <v>49</v>
      </c>
      <c r="O177" s="44"/>
      <c r="P177" s="213">
        <f t="shared" si="31"/>
        <v>0</v>
      </c>
      <c r="Q177" s="213">
        <v>0</v>
      </c>
      <c r="R177" s="213">
        <f t="shared" si="32"/>
        <v>0</v>
      </c>
      <c r="S177" s="213">
        <v>0</v>
      </c>
      <c r="T177" s="214">
        <f t="shared" si="33"/>
        <v>0</v>
      </c>
      <c r="AR177" s="25" t="s">
        <v>592</v>
      </c>
      <c r="AT177" s="25" t="s">
        <v>185</v>
      </c>
      <c r="AU177" s="25" t="s">
        <v>89</v>
      </c>
      <c r="AY177" s="25" t="s">
        <v>183</v>
      </c>
      <c r="BE177" s="215">
        <f t="shared" si="34"/>
        <v>0</v>
      </c>
      <c r="BF177" s="215">
        <f t="shared" si="35"/>
        <v>0</v>
      </c>
      <c r="BG177" s="215">
        <f t="shared" si="36"/>
        <v>0</v>
      </c>
      <c r="BH177" s="215">
        <f t="shared" si="37"/>
        <v>0</v>
      </c>
      <c r="BI177" s="215">
        <f t="shared" si="38"/>
        <v>0</v>
      </c>
      <c r="BJ177" s="25" t="s">
        <v>85</v>
      </c>
      <c r="BK177" s="215">
        <f t="shared" si="39"/>
        <v>0</v>
      </c>
      <c r="BL177" s="25" t="s">
        <v>592</v>
      </c>
      <c r="BM177" s="25" t="s">
        <v>1185</v>
      </c>
    </row>
    <row r="178" spans="2:65" s="1" customFormat="1" ht="25.5" customHeight="1">
      <c r="B178" s="43"/>
      <c r="C178" s="204" t="s">
        <v>696</v>
      </c>
      <c r="D178" s="204" t="s">
        <v>185</v>
      </c>
      <c r="E178" s="205" t="s">
        <v>3578</v>
      </c>
      <c r="F178" s="206" t="s">
        <v>3579</v>
      </c>
      <c r="G178" s="207" t="s">
        <v>1792</v>
      </c>
      <c r="H178" s="208">
        <v>13</v>
      </c>
      <c r="I178" s="209"/>
      <c r="J178" s="210">
        <f t="shared" si="30"/>
        <v>0</v>
      </c>
      <c r="K178" s="206" t="s">
        <v>34</v>
      </c>
      <c r="L178" s="63"/>
      <c r="M178" s="211" t="s">
        <v>34</v>
      </c>
      <c r="N178" s="212" t="s">
        <v>49</v>
      </c>
      <c r="O178" s="44"/>
      <c r="P178" s="213">
        <f t="shared" si="31"/>
        <v>0</v>
      </c>
      <c r="Q178" s="213">
        <v>0</v>
      </c>
      <c r="R178" s="213">
        <f t="shared" si="32"/>
        <v>0</v>
      </c>
      <c r="S178" s="213">
        <v>0</v>
      </c>
      <c r="T178" s="214">
        <f t="shared" si="33"/>
        <v>0</v>
      </c>
      <c r="AR178" s="25" t="s">
        <v>592</v>
      </c>
      <c r="AT178" s="25" t="s">
        <v>185</v>
      </c>
      <c r="AU178" s="25" t="s">
        <v>89</v>
      </c>
      <c r="AY178" s="25" t="s">
        <v>183</v>
      </c>
      <c r="BE178" s="215">
        <f t="shared" si="34"/>
        <v>0</v>
      </c>
      <c r="BF178" s="215">
        <f t="shared" si="35"/>
        <v>0</v>
      </c>
      <c r="BG178" s="215">
        <f t="shared" si="36"/>
        <v>0</v>
      </c>
      <c r="BH178" s="215">
        <f t="shared" si="37"/>
        <v>0</v>
      </c>
      <c r="BI178" s="215">
        <f t="shared" si="38"/>
        <v>0</v>
      </c>
      <c r="BJ178" s="25" t="s">
        <v>85</v>
      </c>
      <c r="BK178" s="215">
        <f t="shared" si="39"/>
        <v>0</v>
      </c>
      <c r="BL178" s="25" t="s">
        <v>592</v>
      </c>
      <c r="BM178" s="25" t="s">
        <v>1193</v>
      </c>
    </row>
    <row r="179" spans="2:65" s="1" customFormat="1" ht="25.5" customHeight="1">
      <c r="B179" s="43"/>
      <c r="C179" s="204" t="s">
        <v>703</v>
      </c>
      <c r="D179" s="204" t="s">
        <v>185</v>
      </c>
      <c r="E179" s="205" t="s">
        <v>3580</v>
      </c>
      <c r="F179" s="206" t="s">
        <v>3581</v>
      </c>
      <c r="G179" s="207" t="s">
        <v>1792</v>
      </c>
      <c r="H179" s="208">
        <v>1</v>
      </c>
      <c r="I179" s="209"/>
      <c r="J179" s="210">
        <f t="shared" si="30"/>
        <v>0</v>
      </c>
      <c r="K179" s="206" t="s">
        <v>34</v>
      </c>
      <c r="L179" s="63"/>
      <c r="M179" s="211" t="s">
        <v>34</v>
      </c>
      <c r="N179" s="212" t="s">
        <v>49</v>
      </c>
      <c r="O179" s="44"/>
      <c r="P179" s="213">
        <f t="shared" si="31"/>
        <v>0</v>
      </c>
      <c r="Q179" s="213">
        <v>0</v>
      </c>
      <c r="R179" s="213">
        <f t="shared" si="32"/>
        <v>0</v>
      </c>
      <c r="S179" s="213">
        <v>0</v>
      </c>
      <c r="T179" s="214">
        <f t="shared" si="33"/>
        <v>0</v>
      </c>
      <c r="AR179" s="25" t="s">
        <v>592</v>
      </c>
      <c r="AT179" s="25" t="s">
        <v>185</v>
      </c>
      <c r="AU179" s="25" t="s">
        <v>89</v>
      </c>
      <c r="AY179" s="25" t="s">
        <v>183</v>
      </c>
      <c r="BE179" s="215">
        <f t="shared" si="34"/>
        <v>0</v>
      </c>
      <c r="BF179" s="215">
        <f t="shared" si="35"/>
        <v>0</v>
      </c>
      <c r="BG179" s="215">
        <f t="shared" si="36"/>
        <v>0</v>
      </c>
      <c r="BH179" s="215">
        <f t="shared" si="37"/>
        <v>0</v>
      </c>
      <c r="BI179" s="215">
        <f t="shared" si="38"/>
        <v>0</v>
      </c>
      <c r="BJ179" s="25" t="s">
        <v>85</v>
      </c>
      <c r="BK179" s="215">
        <f t="shared" si="39"/>
        <v>0</v>
      </c>
      <c r="BL179" s="25" t="s">
        <v>592</v>
      </c>
      <c r="BM179" s="25" t="s">
        <v>1203</v>
      </c>
    </row>
    <row r="180" spans="2:65" s="1" customFormat="1" ht="25.5" customHeight="1">
      <c r="B180" s="43"/>
      <c r="C180" s="204" t="s">
        <v>709</v>
      </c>
      <c r="D180" s="204" t="s">
        <v>185</v>
      </c>
      <c r="E180" s="205" t="s">
        <v>3582</v>
      </c>
      <c r="F180" s="206" t="s">
        <v>3583</v>
      </c>
      <c r="G180" s="207" t="s">
        <v>1792</v>
      </c>
      <c r="H180" s="208">
        <v>8</v>
      </c>
      <c r="I180" s="209"/>
      <c r="J180" s="210">
        <f t="shared" si="30"/>
        <v>0</v>
      </c>
      <c r="K180" s="206" t="s">
        <v>34</v>
      </c>
      <c r="L180" s="63"/>
      <c r="M180" s="211" t="s">
        <v>34</v>
      </c>
      <c r="N180" s="212" t="s">
        <v>49</v>
      </c>
      <c r="O180" s="44"/>
      <c r="P180" s="213">
        <f t="shared" si="31"/>
        <v>0</v>
      </c>
      <c r="Q180" s="213">
        <v>0</v>
      </c>
      <c r="R180" s="213">
        <f t="shared" si="32"/>
        <v>0</v>
      </c>
      <c r="S180" s="213">
        <v>0</v>
      </c>
      <c r="T180" s="214">
        <f t="shared" si="33"/>
        <v>0</v>
      </c>
      <c r="AR180" s="25" t="s">
        <v>592</v>
      </c>
      <c r="AT180" s="25" t="s">
        <v>185</v>
      </c>
      <c r="AU180" s="25" t="s">
        <v>89</v>
      </c>
      <c r="AY180" s="25" t="s">
        <v>183</v>
      </c>
      <c r="BE180" s="215">
        <f t="shared" si="34"/>
        <v>0</v>
      </c>
      <c r="BF180" s="215">
        <f t="shared" si="35"/>
        <v>0</v>
      </c>
      <c r="BG180" s="215">
        <f t="shared" si="36"/>
        <v>0</v>
      </c>
      <c r="BH180" s="215">
        <f t="shared" si="37"/>
        <v>0</v>
      </c>
      <c r="BI180" s="215">
        <f t="shared" si="38"/>
        <v>0</v>
      </c>
      <c r="BJ180" s="25" t="s">
        <v>85</v>
      </c>
      <c r="BK180" s="215">
        <f t="shared" si="39"/>
        <v>0</v>
      </c>
      <c r="BL180" s="25" t="s">
        <v>592</v>
      </c>
      <c r="BM180" s="25" t="s">
        <v>1213</v>
      </c>
    </row>
    <row r="181" spans="2:65" s="1" customFormat="1" ht="25.5" customHeight="1">
      <c r="B181" s="43"/>
      <c r="C181" s="204" t="s">
        <v>715</v>
      </c>
      <c r="D181" s="204" t="s">
        <v>185</v>
      </c>
      <c r="E181" s="205" t="s">
        <v>3584</v>
      </c>
      <c r="F181" s="206" t="s">
        <v>3585</v>
      </c>
      <c r="G181" s="207" t="s">
        <v>1792</v>
      </c>
      <c r="H181" s="208">
        <v>9</v>
      </c>
      <c r="I181" s="209"/>
      <c r="J181" s="210">
        <f t="shared" si="30"/>
        <v>0</v>
      </c>
      <c r="K181" s="206" t="s">
        <v>34</v>
      </c>
      <c r="L181" s="63"/>
      <c r="M181" s="211" t="s">
        <v>34</v>
      </c>
      <c r="N181" s="212" t="s">
        <v>49</v>
      </c>
      <c r="O181" s="44"/>
      <c r="P181" s="213">
        <f t="shared" si="31"/>
        <v>0</v>
      </c>
      <c r="Q181" s="213">
        <v>0</v>
      </c>
      <c r="R181" s="213">
        <f t="shared" si="32"/>
        <v>0</v>
      </c>
      <c r="S181" s="213">
        <v>0</v>
      </c>
      <c r="T181" s="214">
        <f t="shared" si="33"/>
        <v>0</v>
      </c>
      <c r="AR181" s="25" t="s">
        <v>592</v>
      </c>
      <c r="AT181" s="25" t="s">
        <v>185</v>
      </c>
      <c r="AU181" s="25" t="s">
        <v>89</v>
      </c>
      <c r="AY181" s="25" t="s">
        <v>183</v>
      </c>
      <c r="BE181" s="215">
        <f t="shared" si="34"/>
        <v>0</v>
      </c>
      <c r="BF181" s="215">
        <f t="shared" si="35"/>
        <v>0</v>
      </c>
      <c r="BG181" s="215">
        <f t="shared" si="36"/>
        <v>0</v>
      </c>
      <c r="BH181" s="215">
        <f t="shared" si="37"/>
        <v>0</v>
      </c>
      <c r="BI181" s="215">
        <f t="shared" si="38"/>
        <v>0</v>
      </c>
      <c r="BJ181" s="25" t="s">
        <v>85</v>
      </c>
      <c r="BK181" s="215">
        <f t="shared" si="39"/>
        <v>0</v>
      </c>
      <c r="BL181" s="25" t="s">
        <v>592</v>
      </c>
      <c r="BM181" s="25" t="s">
        <v>1224</v>
      </c>
    </row>
    <row r="182" spans="2:65" s="1" customFormat="1" ht="16.5" customHeight="1">
      <c r="B182" s="43"/>
      <c r="C182" s="204" t="s">
        <v>725</v>
      </c>
      <c r="D182" s="204" t="s">
        <v>185</v>
      </c>
      <c r="E182" s="205" t="s">
        <v>3586</v>
      </c>
      <c r="F182" s="206" t="s">
        <v>3587</v>
      </c>
      <c r="G182" s="207" t="s">
        <v>1792</v>
      </c>
      <c r="H182" s="208">
        <v>13</v>
      </c>
      <c r="I182" s="209"/>
      <c r="J182" s="210">
        <f t="shared" si="30"/>
        <v>0</v>
      </c>
      <c r="K182" s="206" t="s">
        <v>34</v>
      </c>
      <c r="L182" s="63"/>
      <c r="M182" s="211" t="s">
        <v>34</v>
      </c>
      <c r="N182" s="212" t="s">
        <v>49</v>
      </c>
      <c r="O182" s="44"/>
      <c r="P182" s="213">
        <f t="shared" si="31"/>
        <v>0</v>
      </c>
      <c r="Q182" s="213">
        <v>0</v>
      </c>
      <c r="R182" s="213">
        <f t="shared" si="32"/>
        <v>0</v>
      </c>
      <c r="S182" s="213">
        <v>0</v>
      </c>
      <c r="T182" s="214">
        <f t="shared" si="33"/>
        <v>0</v>
      </c>
      <c r="AR182" s="25" t="s">
        <v>592</v>
      </c>
      <c r="AT182" s="25" t="s">
        <v>185</v>
      </c>
      <c r="AU182" s="25" t="s">
        <v>89</v>
      </c>
      <c r="AY182" s="25" t="s">
        <v>183</v>
      </c>
      <c r="BE182" s="215">
        <f t="shared" si="34"/>
        <v>0</v>
      </c>
      <c r="BF182" s="215">
        <f t="shared" si="35"/>
        <v>0</v>
      </c>
      <c r="BG182" s="215">
        <f t="shared" si="36"/>
        <v>0</v>
      </c>
      <c r="BH182" s="215">
        <f t="shared" si="37"/>
        <v>0</v>
      </c>
      <c r="BI182" s="215">
        <f t="shared" si="38"/>
        <v>0</v>
      </c>
      <c r="BJ182" s="25" t="s">
        <v>85</v>
      </c>
      <c r="BK182" s="215">
        <f t="shared" si="39"/>
        <v>0</v>
      </c>
      <c r="BL182" s="25" t="s">
        <v>592</v>
      </c>
      <c r="BM182" s="25" t="s">
        <v>1234</v>
      </c>
    </row>
    <row r="183" spans="2:65" s="1" customFormat="1" ht="16.5" customHeight="1">
      <c r="B183" s="43"/>
      <c r="C183" s="204" t="s">
        <v>729</v>
      </c>
      <c r="D183" s="204" t="s">
        <v>185</v>
      </c>
      <c r="E183" s="205" t="s">
        <v>3588</v>
      </c>
      <c r="F183" s="206" t="s">
        <v>3589</v>
      </c>
      <c r="G183" s="207" t="s">
        <v>1792</v>
      </c>
      <c r="H183" s="208">
        <v>21</v>
      </c>
      <c r="I183" s="209"/>
      <c r="J183" s="210">
        <f t="shared" si="30"/>
        <v>0</v>
      </c>
      <c r="K183" s="206" t="s">
        <v>34</v>
      </c>
      <c r="L183" s="63"/>
      <c r="M183" s="211" t="s">
        <v>34</v>
      </c>
      <c r="N183" s="212" t="s">
        <v>49</v>
      </c>
      <c r="O183" s="44"/>
      <c r="P183" s="213">
        <f t="shared" si="31"/>
        <v>0</v>
      </c>
      <c r="Q183" s="213">
        <v>0</v>
      </c>
      <c r="R183" s="213">
        <f t="shared" si="32"/>
        <v>0</v>
      </c>
      <c r="S183" s="213">
        <v>0</v>
      </c>
      <c r="T183" s="214">
        <f t="shared" si="33"/>
        <v>0</v>
      </c>
      <c r="AR183" s="25" t="s">
        <v>592</v>
      </c>
      <c r="AT183" s="25" t="s">
        <v>185</v>
      </c>
      <c r="AU183" s="25" t="s">
        <v>89</v>
      </c>
      <c r="AY183" s="25" t="s">
        <v>183</v>
      </c>
      <c r="BE183" s="215">
        <f t="shared" si="34"/>
        <v>0</v>
      </c>
      <c r="BF183" s="215">
        <f t="shared" si="35"/>
        <v>0</v>
      </c>
      <c r="BG183" s="215">
        <f t="shared" si="36"/>
        <v>0</v>
      </c>
      <c r="BH183" s="215">
        <f t="shared" si="37"/>
        <v>0</v>
      </c>
      <c r="BI183" s="215">
        <f t="shared" si="38"/>
        <v>0</v>
      </c>
      <c r="BJ183" s="25" t="s">
        <v>85</v>
      </c>
      <c r="BK183" s="215">
        <f t="shared" si="39"/>
        <v>0</v>
      </c>
      <c r="BL183" s="25" t="s">
        <v>592</v>
      </c>
      <c r="BM183" s="25" t="s">
        <v>1247</v>
      </c>
    </row>
    <row r="184" spans="2:65" s="1" customFormat="1" ht="16.5" customHeight="1">
      <c r="B184" s="43"/>
      <c r="C184" s="204" t="s">
        <v>734</v>
      </c>
      <c r="D184" s="204" t="s">
        <v>185</v>
      </c>
      <c r="E184" s="205" t="s">
        <v>3590</v>
      </c>
      <c r="F184" s="206" t="s">
        <v>3591</v>
      </c>
      <c r="G184" s="207" t="s">
        <v>1792</v>
      </c>
      <c r="H184" s="208">
        <v>8</v>
      </c>
      <c r="I184" s="209"/>
      <c r="J184" s="210">
        <f t="shared" si="30"/>
        <v>0</v>
      </c>
      <c r="K184" s="206" t="s">
        <v>34</v>
      </c>
      <c r="L184" s="63"/>
      <c r="M184" s="211" t="s">
        <v>34</v>
      </c>
      <c r="N184" s="212" t="s">
        <v>49</v>
      </c>
      <c r="O184" s="44"/>
      <c r="P184" s="213">
        <f t="shared" si="31"/>
        <v>0</v>
      </c>
      <c r="Q184" s="213">
        <v>0</v>
      </c>
      <c r="R184" s="213">
        <f t="shared" si="32"/>
        <v>0</v>
      </c>
      <c r="S184" s="213">
        <v>0</v>
      </c>
      <c r="T184" s="214">
        <f t="shared" si="33"/>
        <v>0</v>
      </c>
      <c r="AR184" s="25" t="s">
        <v>592</v>
      </c>
      <c r="AT184" s="25" t="s">
        <v>185</v>
      </c>
      <c r="AU184" s="25" t="s">
        <v>89</v>
      </c>
      <c r="AY184" s="25" t="s">
        <v>183</v>
      </c>
      <c r="BE184" s="215">
        <f t="shared" si="34"/>
        <v>0</v>
      </c>
      <c r="BF184" s="215">
        <f t="shared" si="35"/>
        <v>0</v>
      </c>
      <c r="BG184" s="215">
        <f t="shared" si="36"/>
        <v>0</v>
      </c>
      <c r="BH184" s="215">
        <f t="shared" si="37"/>
        <v>0</v>
      </c>
      <c r="BI184" s="215">
        <f t="shared" si="38"/>
        <v>0</v>
      </c>
      <c r="BJ184" s="25" t="s">
        <v>85</v>
      </c>
      <c r="BK184" s="215">
        <f t="shared" si="39"/>
        <v>0</v>
      </c>
      <c r="BL184" s="25" t="s">
        <v>592</v>
      </c>
      <c r="BM184" s="25" t="s">
        <v>1263</v>
      </c>
    </row>
    <row r="185" spans="2:65" s="1" customFormat="1" ht="16.5" customHeight="1">
      <c r="B185" s="43"/>
      <c r="C185" s="204" t="s">
        <v>739</v>
      </c>
      <c r="D185" s="204" t="s">
        <v>185</v>
      </c>
      <c r="E185" s="205" t="s">
        <v>3592</v>
      </c>
      <c r="F185" s="206" t="s">
        <v>3593</v>
      </c>
      <c r="G185" s="207" t="s">
        <v>1792</v>
      </c>
      <c r="H185" s="208">
        <v>8</v>
      </c>
      <c r="I185" s="209"/>
      <c r="J185" s="210">
        <f t="shared" si="30"/>
        <v>0</v>
      </c>
      <c r="K185" s="206" t="s">
        <v>34</v>
      </c>
      <c r="L185" s="63"/>
      <c r="M185" s="211" t="s">
        <v>34</v>
      </c>
      <c r="N185" s="212" t="s">
        <v>49</v>
      </c>
      <c r="O185" s="44"/>
      <c r="P185" s="213">
        <f t="shared" si="31"/>
        <v>0</v>
      </c>
      <c r="Q185" s="213">
        <v>0</v>
      </c>
      <c r="R185" s="213">
        <f t="shared" si="32"/>
        <v>0</v>
      </c>
      <c r="S185" s="213">
        <v>0</v>
      </c>
      <c r="T185" s="214">
        <f t="shared" si="33"/>
        <v>0</v>
      </c>
      <c r="AR185" s="25" t="s">
        <v>592</v>
      </c>
      <c r="AT185" s="25" t="s">
        <v>185</v>
      </c>
      <c r="AU185" s="25" t="s">
        <v>89</v>
      </c>
      <c r="AY185" s="25" t="s">
        <v>183</v>
      </c>
      <c r="BE185" s="215">
        <f t="shared" si="34"/>
        <v>0</v>
      </c>
      <c r="BF185" s="215">
        <f t="shared" si="35"/>
        <v>0</v>
      </c>
      <c r="BG185" s="215">
        <f t="shared" si="36"/>
        <v>0</v>
      </c>
      <c r="BH185" s="215">
        <f t="shared" si="37"/>
        <v>0</v>
      </c>
      <c r="BI185" s="215">
        <f t="shared" si="38"/>
        <v>0</v>
      </c>
      <c r="BJ185" s="25" t="s">
        <v>85</v>
      </c>
      <c r="BK185" s="215">
        <f t="shared" si="39"/>
        <v>0</v>
      </c>
      <c r="BL185" s="25" t="s">
        <v>592</v>
      </c>
      <c r="BM185" s="25" t="s">
        <v>1275</v>
      </c>
    </row>
    <row r="186" spans="2:65" s="1" customFormat="1" ht="25.5" customHeight="1">
      <c r="B186" s="43"/>
      <c r="C186" s="204" t="s">
        <v>744</v>
      </c>
      <c r="D186" s="204" t="s">
        <v>185</v>
      </c>
      <c r="E186" s="205" t="s">
        <v>3594</v>
      </c>
      <c r="F186" s="206" t="s">
        <v>3595</v>
      </c>
      <c r="G186" s="207" t="s">
        <v>1792</v>
      </c>
      <c r="H186" s="208">
        <v>55</v>
      </c>
      <c r="I186" s="209"/>
      <c r="J186" s="210">
        <f t="shared" si="30"/>
        <v>0</v>
      </c>
      <c r="K186" s="206" t="s">
        <v>34</v>
      </c>
      <c r="L186" s="63"/>
      <c r="M186" s="211" t="s">
        <v>34</v>
      </c>
      <c r="N186" s="212" t="s">
        <v>49</v>
      </c>
      <c r="O186" s="44"/>
      <c r="P186" s="213">
        <f t="shared" si="31"/>
        <v>0</v>
      </c>
      <c r="Q186" s="213">
        <v>0</v>
      </c>
      <c r="R186" s="213">
        <f t="shared" si="32"/>
        <v>0</v>
      </c>
      <c r="S186" s="213">
        <v>0</v>
      </c>
      <c r="T186" s="214">
        <f t="shared" si="33"/>
        <v>0</v>
      </c>
      <c r="AR186" s="25" t="s">
        <v>592</v>
      </c>
      <c r="AT186" s="25" t="s">
        <v>185</v>
      </c>
      <c r="AU186" s="25" t="s">
        <v>89</v>
      </c>
      <c r="AY186" s="25" t="s">
        <v>183</v>
      </c>
      <c r="BE186" s="215">
        <f t="shared" si="34"/>
        <v>0</v>
      </c>
      <c r="BF186" s="215">
        <f t="shared" si="35"/>
        <v>0</v>
      </c>
      <c r="BG186" s="215">
        <f t="shared" si="36"/>
        <v>0</v>
      </c>
      <c r="BH186" s="215">
        <f t="shared" si="37"/>
        <v>0</v>
      </c>
      <c r="BI186" s="215">
        <f t="shared" si="38"/>
        <v>0</v>
      </c>
      <c r="BJ186" s="25" t="s">
        <v>85</v>
      </c>
      <c r="BK186" s="215">
        <f t="shared" si="39"/>
        <v>0</v>
      </c>
      <c r="BL186" s="25" t="s">
        <v>592</v>
      </c>
      <c r="BM186" s="25" t="s">
        <v>1285</v>
      </c>
    </row>
    <row r="187" spans="2:65" s="1" customFormat="1" ht="16.5" customHeight="1">
      <c r="B187" s="43"/>
      <c r="C187" s="204" t="s">
        <v>749</v>
      </c>
      <c r="D187" s="204" t="s">
        <v>185</v>
      </c>
      <c r="E187" s="205" t="s">
        <v>3596</v>
      </c>
      <c r="F187" s="206" t="s">
        <v>3597</v>
      </c>
      <c r="G187" s="207" t="s">
        <v>1792</v>
      </c>
      <c r="H187" s="208">
        <v>90</v>
      </c>
      <c r="I187" s="209"/>
      <c r="J187" s="210">
        <f t="shared" si="30"/>
        <v>0</v>
      </c>
      <c r="K187" s="206" t="s">
        <v>34</v>
      </c>
      <c r="L187" s="63"/>
      <c r="M187" s="211" t="s">
        <v>34</v>
      </c>
      <c r="N187" s="212" t="s">
        <v>49</v>
      </c>
      <c r="O187" s="44"/>
      <c r="P187" s="213">
        <f t="shared" si="31"/>
        <v>0</v>
      </c>
      <c r="Q187" s="213">
        <v>0</v>
      </c>
      <c r="R187" s="213">
        <f t="shared" si="32"/>
        <v>0</v>
      </c>
      <c r="S187" s="213">
        <v>0</v>
      </c>
      <c r="T187" s="214">
        <f t="shared" si="33"/>
        <v>0</v>
      </c>
      <c r="AR187" s="25" t="s">
        <v>592</v>
      </c>
      <c r="AT187" s="25" t="s">
        <v>185</v>
      </c>
      <c r="AU187" s="25" t="s">
        <v>89</v>
      </c>
      <c r="AY187" s="25" t="s">
        <v>183</v>
      </c>
      <c r="BE187" s="215">
        <f t="shared" si="34"/>
        <v>0</v>
      </c>
      <c r="BF187" s="215">
        <f t="shared" si="35"/>
        <v>0</v>
      </c>
      <c r="BG187" s="215">
        <f t="shared" si="36"/>
        <v>0</v>
      </c>
      <c r="BH187" s="215">
        <f t="shared" si="37"/>
        <v>0</v>
      </c>
      <c r="BI187" s="215">
        <f t="shared" si="38"/>
        <v>0</v>
      </c>
      <c r="BJ187" s="25" t="s">
        <v>85</v>
      </c>
      <c r="BK187" s="215">
        <f t="shared" si="39"/>
        <v>0</v>
      </c>
      <c r="BL187" s="25" t="s">
        <v>592</v>
      </c>
      <c r="BM187" s="25" t="s">
        <v>1296</v>
      </c>
    </row>
    <row r="188" spans="2:65" s="1" customFormat="1" ht="25.5" customHeight="1">
      <c r="B188" s="43"/>
      <c r="C188" s="204" t="s">
        <v>773</v>
      </c>
      <c r="D188" s="204" t="s">
        <v>185</v>
      </c>
      <c r="E188" s="205" t="s">
        <v>3598</v>
      </c>
      <c r="F188" s="206" t="s">
        <v>3599</v>
      </c>
      <c r="G188" s="207" t="s">
        <v>1792</v>
      </c>
      <c r="H188" s="208">
        <v>115</v>
      </c>
      <c r="I188" s="209"/>
      <c r="J188" s="210">
        <f t="shared" si="30"/>
        <v>0</v>
      </c>
      <c r="K188" s="206" t="s">
        <v>34</v>
      </c>
      <c r="L188" s="63"/>
      <c r="M188" s="211" t="s">
        <v>34</v>
      </c>
      <c r="N188" s="212" t="s">
        <v>49</v>
      </c>
      <c r="O188" s="44"/>
      <c r="P188" s="213">
        <f t="shared" si="31"/>
        <v>0</v>
      </c>
      <c r="Q188" s="213">
        <v>0</v>
      </c>
      <c r="R188" s="213">
        <f t="shared" si="32"/>
        <v>0</v>
      </c>
      <c r="S188" s="213">
        <v>0</v>
      </c>
      <c r="T188" s="214">
        <f t="shared" si="33"/>
        <v>0</v>
      </c>
      <c r="AR188" s="25" t="s">
        <v>592</v>
      </c>
      <c r="AT188" s="25" t="s">
        <v>185</v>
      </c>
      <c r="AU188" s="25" t="s">
        <v>89</v>
      </c>
      <c r="AY188" s="25" t="s">
        <v>183</v>
      </c>
      <c r="BE188" s="215">
        <f t="shared" si="34"/>
        <v>0</v>
      </c>
      <c r="BF188" s="215">
        <f t="shared" si="35"/>
        <v>0</v>
      </c>
      <c r="BG188" s="215">
        <f t="shared" si="36"/>
        <v>0</v>
      </c>
      <c r="BH188" s="215">
        <f t="shared" si="37"/>
        <v>0</v>
      </c>
      <c r="BI188" s="215">
        <f t="shared" si="38"/>
        <v>0</v>
      </c>
      <c r="BJ188" s="25" t="s">
        <v>85</v>
      </c>
      <c r="BK188" s="215">
        <f t="shared" si="39"/>
        <v>0</v>
      </c>
      <c r="BL188" s="25" t="s">
        <v>592</v>
      </c>
      <c r="BM188" s="25" t="s">
        <v>1309</v>
      </c>
    </row>
    <row r="189" spans="2:65" s="1" customFormat="1" ht="25.5" customHeight="1">
      <c r="B189" s="43"/>
      <c r="C189" s="204" t="s">
        <v>798</v>
      </c>
      <c r="D189" s="204" t="s">
        <v>185</v>
      </c>
      <c r="E189" s="205" t="s">
        <v>3600</v>
      </c>
      <c r="F189" s="206" t="s">
        <v>3601</v>
      </c>
      <c r="G189" s="207" t="s">
        <v>1792</v>
      </c>
      <c r="H189" s="208">
        <v>1</v>
      </c>
      <c r="I189" s="209"/>
      <c r="J189" s="210">
        <f t="shared" si="30"/>
        <v>0</v>
      </c>
      <c r="K189" s="206" t="s">
        <v>34</v>
      </c>
      <c r="L189" s="63"/>
      <c r="M189" s="211" t="s">
        <v>34</v>
      </c>
      <c r="N189" s="212" t="s">
        <v>49</v>
      </c>
      <c r="O189" s="44"/>
      <c r="P189" s="213">
        <f t="shared" si="31"/>
        <v>0</v>
      </c>
      <c r="Q189" s="213">
        <v>0</v>
      </c>
      <c r="R189" s="213">
        <f t="shared" si="32"/>
        <v>0</v>
      </c>
      <c r="S189" s="213">
        <v>0</v>
      </c>
      <c r="T189" s="214">
        <f t="shared" si="33"/>
        <v>0</v>
      </c>
      <c r="AR189" s="25" t="s">
        <v>592</v>
      </c>
      <c r="AT189" s="25" t="s">
        <v>185</v>
      </c>
      <c r="AU189" s="25" t="s">
        <v>89</v>
      </c>
      <c r="AY189" s="25" t="s">
        <v>183</v>
      </c>
      <c r="BE189" s="215">
        <f t="shared" si="34"/>
        <v>0</v>
      </c>
      <c r="BF189" s="215">
        <f t="shared" si="35"/>
        <v>0</v>
      </c>
      <c r="BG189" s="215">
        <f t="shared" si="36"/>
        <v>0</v>
      </c>
      <c r="BH189" s="215">
        <f t="shared" si="37"/>
        <v>0</v>
      </c>
      <c r="BI189" s="215">
        <f t="shared" si="38"/>
        <v>0</v>
      </c>
      <c r="BJ189" s="25" t="s">
        <v>85</v>
      </c>
      <c r="BK189" s="215">
        <f t="shared" si="39"/>
        <v>0</v>
      </c>
      <c r="BL189" s="25" t="s">
        <v>592</v>
      </c>
      <c r="BM189" s="25" t="s">
        <v>1321</v>
      </c>
    </row>
    <row r="190" spans="2:65" s="1" customFormat="1" ht="25.5" customHeight="1">
      <c r="B190" s="43"/>
      <c r="C190" s="204" t="s">
        <v>802</v>
      </c>
      <c r="D190" s="204" t="s">
        <v>185</v>
      </c>
      <c r="E190" s="205" t="s">
        <v>3602</v>
      </c>
      <c r="F190" s="206" t="s">
        <v>3603</v>
      </c>
      <c r="G190" s="207" t="s">
        <v>1792</v>
      </c>
      <c r="H190" s="208">
        <v>7</v>
      </c>
      <c r="I190" s="209"/>
      <c r="J190" s="210">
        <f t="shared" si="30"/>
        <v>0</v>
      </c>
      <c r="K190" s="206" t="s">
        <v>34</v>
      </c>
      <c r="L190" s="63"/>
      <c r="M190" s="211" t="s">
        <v>34</v>
      </c>
      <c r="N190" s="212" t="s">
        <v>49</v>
      </c>
      <c r="O190" s="44"/>
      <c r="P190" s="213">
        <f t="shared" si="31"/>
        <v>0</v>
      </c>
      <c r="Q190" s="213">
        <v>0</v>
      </c>
      <c r="R190" s="213">
        <f t="shared" si="32"/>
        <v>0</v>
      </c>
      <c r="S190" s="213">
        <v>0</v>
      </c>
      <c r="T190" s="214">
        <f t="shared" si="33"/>
        <v>0</v>
      </c>
      <c r="AR190" s="25" t="s">
        <v>592</v>
      </c>
      <c r="AT190" s="25" t="s">
        <v>185</v>
      </c>
      <c r="AU190" s="25" t="s">
        <v>89</v>
      </c>
      <c r="AY190" s="25" t="s">
        <v>183</v>
      </c>
      <c r="BE190" s="215">
        <f t="shared" si="34"/>
        <v>0</v>
      </c>
      <c r="BF190" s="215">
        <f t="shared" si="35"/>
        <v>0</v>
      </c>
      <c r="BG190" s="215">
        <f t="shared" si="36"/>
        <v>0</v>
      </c>
      <c r="BH190" s="215">
        <f t="shared" si="37"/>
        <v>0</v>
      </c>
      <c r="BI190" s="215">
        <f t="shared" si="38"/>
        <v>0</v>
      </c>
      <c r="BJ190" s="25" t="s">
        <v>85</v>
      </c>
      <c r="BK190" s="215">
        <f t="shared" si="39"/>
        <v>0</v>
      </c>
      <c r="BL190" s="25" t="s">
        <v>592</v>
      </c>
      <c r="BM190" s="25" t="s">
        <v>1333</v>
      </c>
    </row>
    <row r="191" spans="2:65" s="1" customFormat="1" ht="16.5" customHeight="1">
      <c r="B191" s="43"/>
      <c r="C191" s="204" t="s">
        <v>808</v>
      </c>
      <c r="D191" s="204" t="s">
        <v>185</v>
      </c>
      <c r="E191" s="205" t="s">
        <v>3604</v>
      </c>
      <c r="F191" s="206" t="s">
        <v>3605</v>
      </c>
      <c r="G191" s="207" t="s">
        <v>1792</v>
      </c>
      <c r="H191" s="208">
        <v>3</v>
      </c>
      <c r="I191" s="209"/>
      <c r="J191" s="210">
        <f t="shared" si="30"/>
        <v>0</v>
      </c>
      <c r="K191" s="206" t="s">
        <v>34</v>
      </c>
      <c r="L191" s="63"/>
      <c r="M191" s="211" t="s">
        <v>34</v>
      </c>
      <c r="N191" s="212" t="s">
        <v>49</v>
      </c>
      <c r="O191" s="44"/>
      <c r="P191" s="213">
        <f t="shared" si="31"/>
        <v>0</v>
      </c>
      <c r="Q191" s="213">
        <v>0</v>
      </c>
      <c r="R191" s="213">
        <f t="shared" si="32"/>
        <v>0</v>
      </c>
      <c r="S191" s="213">
        <v>0</v>
      </c>
      <c r="T191" s="214">
        <f t="shared" si="33"/>
        <v>0</v>
      </c>
      <c r="AR191" s="25" t="s">
        <v>592</v>
      </c>
      <c r="AT191" s="25" t="s">
        <v>185</v>
      </c>
      <c r="AU191" s="25" t="s">
        <v>89</v>
      </c>
      <c r="AY191" s="25" t="s">
        <v>183</v>
      </c>
      <c r="BE191" s="215">
        <f t="shared" si="34"/>
        <v>0</v>
      </c>
      <c r="BF191" s="215">
        <f t="shared" si="35"/>
        <v>0</v>
      </c>
      <c r="BG191" s="215">
        <f t="shared" si="36"/>
        <v>0</v>
      </c>
      <c r="BH191" s="215">
        <f t="shared" si="37"/>
        <v>0</v>
      </c>
      <c r="BI191" s="215">
        <f t="shared" si="38"/>
        <v>0</v>
      </c>
      <c r="BJ191" s="25" t="s">
        <v>85</v>
      </c>
      <c r="BK191" s="215">
        <f t="shared" si="39"/>
        <v>0</v>
      </c>
      <c r="BL191" s="25" t="s">
        <v>592</v>
      </c>
      <c r="BM191" s="25" t="s">
        <v>1344</v>
      </c>
    </row>
    <row r="192" spans="2:65" s="1" customFormat="1" ht="16.5" customHeight="1">
      <c r="B192" s="43"/>
      <c r="C192" s="204" t="s">
        <v>814</v>
      </c>
      <c r="D192" s="204" t="s">
        <v>185</v>
      </c>
      <c r="E192" s="205" t="s">
        <v>3606</v>
      </c>
      <c r="F192" s="206" t="s">
        <v>3607</v>
      </c>
      <c r="G192" s="207" t="s">
        <v>1792</v>
      </c>
      <c r="H192" s="208">
        <v>3</v>
      </c>
      <c r="I192" s="209"/>
      <c r="J192" s="210">
        <f t="shared" si="30"/>
        <v>0</v>
      </c>
      <c r="K192" s="206" t="s">
        <v>34</v>
      </c>
      <c r="L192" s="63"/>
      <c r="M192" s="211" t="s">
        <v>34</v>
      </c>
      <c r="N192" s="212" t="s">
        <v>49</v>
      </c>
      <c r="O192" s="44"/>
      <c r="P192" s="213">
        <f t="shared" si="31"/>
        <v>0</v>
      </c>
      <c r="Q192" s="213">
        <v>0</v>
      </c>
      <c r="R192" s="213">
        <f t="shared" si="32"/>
        <v>0</v>
      </c>
      <c r="S192" s="213">
        <v>0</v>
      </c>
      <c r="T192" s="214">
        <f t="shared" si="33"/>
        <v>0</v>
      </c>
      <c r="AR192" s="25" t="s">
        <v>592</v>
      </c>
      <c r="AT192" s="25" t="s">
        <v>185</v>
      </c>
      <c r="AU192" s="25" t="s">
        <v>89</v>
      </c>
      <c r="AY192" s="25" t="s">
        <v>183</v>
      </c>
      <c r="BE192" s="215">
        <f t="shared" si="34"/>
        <v>0</v>
      </c>
      <c r="BF192" s="215">
        <f t="shared" si="35"/>
        <v>0</v>
      </c>
      <c r="BG192" s="215">
        <f t="shared" si="36"/>
        <v>0</v>
      </c>
      <c r="BH192" s="215">
        <f t="shared" si="37"/>
        <v>0</v>
      </c>
      <c r="BI192" s="215">
        <f t="shared" si="38"/>
        <v>0</v>
      </c>
      <c r="BJ192" s="25" t="s">
        <v>85</v>
      </c>
      <c r="BK192" s="215">
        <f t="shared" si="39"/>
        <v>0</v>
      </c>
      <c r="BL192" s="25" t="s">
        <v>592</v>
      </c>
      <c r="BM192" s="25" t="s">
        <v>1354</v>
      </c>
    </row>
    <row r="193" spans="2:65" s="1" customFormat="1" ht="16.5" customHeight="1">
      <c r="B193" s="43"/>
      <c r="C193" s="204" t="s">
        <v>820</v>
      </c>
      <c r="D193" s="204" t="s">
        <v>185</v>
      </c>
      <c r="E193" s="205" t="s">
        <v>3608</v>
      </c>
      <c r="F193" s="206" t="s">
        <v>3609</v>
      </c>
      <c r="G193" s="207" t="s">
        <v>1792</v>
      </c>
      <c r="H193" s="208">
        <v>3</v>
      </c>
      <c r="I193" s="209"/>
      <c r="J193" s="210">
        <f t="shared" si="30"/>
        <v>0</v>
      </c>
      <c r="K193" s="206" t="s">
        <v>34</v>
      </c>
      <c r="L193" s="63"/>
      <c r="M193" s="211" t="s">
        <v>34</v>
      </c>
      <c r="N193" s="212" t="s">
        <v>49</v>
      </c>
      <c r="O193" s="44"/>
      <c r="P193" s="213">
        <f t="shared" si="31"/>
        <v>0</v>
      </c>
      <c r="Q193" s="213">
        <v>0</v>
      </c>
      <c r="R193" s="213">
        <f t="shared" si="32"/>
        <v>0</v>
      </c>
      <c r="S193" s="213">
        <v>0</v>
      </c>
      <c r="T193" s="214">
        <f t="shared" si="33"/>
        <v>0</v>
      </c>
      <c r="AR193" s="25" t="s">
        <v>592</v>
      </c>
      <c r="AT193" s="25" t="s">
        <v>185</v>
      </c>
      <c r="AU193" s="25" t="s">
        <v>89</v>
      </c>
      <c r="AY193" s="25" t="s">
        <v>183</v>
      </c>
      <c r="BE193" s="215">
        <f t="shared" si="34"/>
        <v>0</v>
      </c>
      <c r="BF193" s="215">
        <f t="shared" si="35"/>
        <v>0</v>
      </c>
      <c r="BG193" s="215">
        <f t="shared" si="36"/>
        <v>0</v>
      </c>
      <c r="BH193" s="215">
        <f t="shared" si="37"/>
        <v>0</v>
      </c>
      <c r="BI193" s="215">
        <f t="shared" si="38"/>
        <v>0</v>
      </c>
      <c r="BJ193" s="25" t="s">
        <v>85</v>
      </c>
      <c r="BK193" s="215">
        <f t="shared" si="39"/>
        <v>0</v>
      </c>
      <c r="BL193" s="25" t="s">
        <v>592</v>
      </c>
      <c r="BM193" s="25" t="s">
        <v>1365</v>
      </c>
    </row>
    <row r="194" spans="2:65" s="1" customFormat="1" ht="16.5" customHeight="1">
      <c r="B194" s="43"/>
      <c r="C194" s="204" t="s">
        <v>825</v>
      </c>
      <c r="D194" s="204" t="s">
        <v>185</v>
      </c>
      <c r="E194" s="205" t="s">
        <v>3610</v>
      </c>
      <c r="F194" s="206" t="s">
        <v>3611</v>
      </c>
      <c r="G194" s="207" t="s">
        <v>1792</v>
      </c>
      <c r="H194" s="208">
        <v>3</v>
      </c>
      <c r="I194" s="209"/>
      <c r="J194" s="210">
        <f t="shared" si="30"/>
        <v>0</v>
      </c>
      <c r="K194" s="206" t="s">
        <v>34</v>
      </c>
      <c r="L194" s="63"/>
      <c r="M194" s="211" t="s">
        <v>34</v>
      </c>
      <c r="N194" s="212" t="s">
        <v>49</v>
      </c>
      <c r="O194" s="44"/>
      <c r="P194" s="213">
        <f t="shared" si="31"/>
        <v>0</v>
      </c>
      <c r="Q194" s="213">
        <v>0</v>
      </c>
      <c r="R194" s="213">
        <f t="shared" si="32"/>
        <v>0</v>
      </c>
      <c r="S194" s="213">
        <v>0</v>
      </c>
      <c r="T194" s="214">
        <f t="shared" si="33"/>
        <v>0</v>
      </c>
      <c r="AR194" s="25" t="s">
        <v>592</v>
      </c>
      <c r="AT194" s="25" t="s">
        <v>185</v>
      </c>
      <c r="AU194" s="25" t="s">
        <v>89</v>
      </c>
      <c r="AY194" s="25" t="s">
        <v>183</v>
      </c>
      <c r="BE194" s="215">
        <f t="shared" si="34"/>
        <v>0</v>
      </c>
      <c r="BF194" s="215">
        <f t="shared" si="35"/>
        <v>0</v>
      </c>
      <c r="BG194" s="215">
        <f t="shared" si="36"/>
        <v>0</v>
      </c>
      <c r="BH194" s="215">
        <f t="shared" si="37"/>
        <v>0</v>
      </c>
      <c r="BI194" s="215">
        <f t="shared" si="38"/>
        <v>0</v>
      </c>
      <c r="BJ194" s="25" t="s">
        <v>85</v>
      </c>
      <c r="BK194" s="215">
        <f t="shared" si="39"/>
        <v>0</v>
      </c>
      <c r="BL194" s="25" t="s">
        <v>592</v>
      </c>
      <c r="BM194" s="25" t="s">
        <v>1373</v>
      </c>
    </row>
    <row r="195" spans="2:65" s="1" customFormat="1" ht="25.5" customHeight="1">
      <c r="B195" s="43"/>
      <c r="C195" s="204" t="s">
        <v>829</v>
      </c>
      <c r="D195" s="204" t="s">
        <v>185</v>
      </c>
      <c r="E195" s="205" t="s">
        <v>3612</v>
      </c>
      <c r="F195" s="206" t="s">
        <v>3613</v>
      </c>
      <c r="G195" s="207" t="s">
        <v>1792</v>
      </c>
      <c r="H195" s="208">
        <v>2</v>
      </c>
      <c r="I195" s="209"/>
      <c r="J195" s="210">
        <f t="shared" si="30"/>
        <v>0</v>
      </c>
      <c r="K195" s="206" t="s">
        <v>34</v>
      </c>
      <c r="L195" s="63"/>
      <c r="M195" s="211" t="s">
        <v>34</v>
      </c>
      <c r="N195" s="212" t="s">
        <v>49</v>
      </c>
      <c r="O195" s="44"/>
      <c r="P195" s="213">
        <f t="shared" si="31"/>
        <v>0</v>
      </c>
      <c r="Q195" s="213">
        <v>0</v>
      </c>
      <c r="R195" s="213">
        <f t="shared" si="32"/>
        <v>0</v>
      </c>
      <c r="S195" s="213">
        <v>0</v>
      </c>
      <c r="T195" s="214">
        <f t="shared" si="33"/>
        <v>0</v>
      </c>
      <c r="AR195" s="25" t="s">
        <v>592</v>
      </c>
      <c r="AT195" s="25" t="s">
        <v>185</v>
      </c>
      <c r="AU195" s="25" t="s">
        <v>89</v>
      </c>
      <c r="AY195" s="25" t="s">
        <v>183</v>
      </c>
      <c r="BE195" s="215">
        <f t="shared" si="34"/>
        <v>0</v>
      </c>
      <c r="BF195" s="215">
        <f t="shared" si="35"/>
        <v>0</v>
      </c>
      <c r="BG195" s="215">
        <f t="shared" si="36"/>
        <v>0</v>
      </c>
      <c r="BH195" s="215">
        <f t="shared" si="37"/>
        <v>0</v>
      </c>
      <c r="BI195" s="215">
        <f t="shared" si="38"/>
        <v>0</v>
      </c>
      <c r="BJ195" s="25" t="s">
        <v>85</v>
      </c>
      <c r="BK195" s="215">
        <f t="shared" si="39"/>
        <v>0</v>
      </c>
      <c r="BL195" s="25" t="s">
        <v>592</v>
      </c>
      <c r="BM195" s="25" t="s">
        <v>1385</v>
      </c>
    </row>
    <row r="196" spans="2:65" s="1" customFormat="1" ht="25.5" customHeight="1">
      <c r="B196" s="43"/>
      <c r="C196" s="204" t="s">
        <v>834</v>
      </c>
      <c r="D196" s="204" t="s">
        <v>185</v>
      </c>
      <c r="E196" s="205" t="s">
        <v>3614</v>
      </c>
      <c r="F196" s="206" t="s">
        <v>3615</v>
      </c>
      <c r="G196" s="207" t="s">
        <v>1792</v>
      </c>
      <c r="H196" s="208">
        <v>1</v>
      </c>
      <c r="I196" s="209"/>
      <c r="J196" s="210">
        <f t="shared" si="30"/>
        <v>0</v>
      </c>
      <c r="K196" s="206" t="s">
        <v>34</v>
      </c>
      <c r="L196" s="63"/>
      <c r="M196" s="211" t="s">
        <v>34</v>
      </c>
      <c r="N196" s="212" t="s">
        <v>49</v>
      </c>
      <c r="O196" s="44"/>
      <c r="P196" s="213">
        <f t="shared" si="31"/>
        <v>0</v>
      </c>
      <c r="Q196" s="213">
        <v>0</v>
      </c>
      <c r="R196" s="213">
        <f t="shared" si="32"/>
        <v>0</v>
      </c>
      <c r="S196" s="213">
        <v>0</v>
      </c>
      <c r="T196" s="214">
        <f t="shared" si="33"/>
        <v>0</v>
      </c>
      <c r="AR196" s="25" t="s">
        <v>592</v>
      </c>
      <c r="AT196" s="25" t="s">
        <v>185</v>
      </c>
      <c r="AU196" s="25" t="s">
        <v>89</v>
      </c>
      <c r="AY196" s="25" t="s">
        <v>183</v>
      </c>
      <c r="BE196" s="215">
        <f t="shared" si="34"/>
        <v>0</v>
      </c>
      <c r="BF196" s="215">
        <f t="shared" si="35"/>
        <v>0</v>
      </c>
      <c r="BG196" s="215">
        <f t="shared" si="36"/>
        <v>0</v>
      </c>
      <c r="BH196" s="215">
        <f t="shared" si="37"/>
        <v>0</v>
      </c>
      <c r="BI196" s="215">
        <f t="shared" si="38"/>
        <v>0</v>
      </c>
      <c r="BJ196" s="25" t="s">
        <v>85</v>
      </c>
      <c r="BK196" s="215">
        <f t="shared" si="39"/>
        <v>0</v>
      </c>
      <c r="BL196" s="25" t="s">
        <v>592</v>
      </c>
      <c r="BM196" s="25" t="s">
        <v>1398</v>
      </c>
    </row>
    <row r="197" spans="2:65" s="1" customFormat="1" ht="16.5" customHeight="1">
      <c r="B197" s="43"/>
      <c r="C197" s="204" t="s">
        <v>842</v>
      </c>
      <c r="D197" s="204" t="s">
        <v>185</v>
      </c>
      <c r="E197" s="205" t="s">
        <v>3616</v>
      </c>
      <c r="F197" s="206" t="s">
        <v>3617</v>
      </c>
      <c r="G197" s="207" t="s">
        <v>465</v>
      </c>
      <c r="H197" s="208">
        <v>150</v>
      </c>
      <c r="I197" s="209"/>
      <c r="J197" s="210">
        <f t="shared" si="30"/>
        <v>0</v>
      </c>
      <c r="K197" s="206" t="s">
        <v>34</v>
      </c>
      <c r="L197" s="63"/>
      <c r="M197" s="211" t="s">
        <v>34</v>
      </c>
      <c r="N197" s="212" t="s">
        <v>49</v>
      </c>
      <c r="O197" s="44"/>
      <c r="P197" s="213">
        <f t="shared" si="31"/>
        <v>0</v>
      </c>
      <c r="Q197" s="213">
        <v>0</v>
      </c>
      <c r="R197" s="213">
        <f t="shared" si="32"/>
        <v>0</v>
      </c>
      <c r="S197" s="213">
        <v>0</v>
      </c>
      <c r="T197" s="214">
        <f t="shared" si="33"/>
        <v>0</v>
      </c>
      <c r="AR197" s="25" t="s">
        <v>592</v>
      </c>
      <c r="AT197" s="25" t="s">
        <v>185</v>
      </c>
      <c r="AU197" s="25" t="s">
        <v>89</v>
      </c>
      <c r="AY197" s="25" t="s">
        <v>183</v>
      </c>
      <c r="BE197" s="215">
        <f t="shared" si="34"/>
        <v>0</v>
      </c>
      <c r="BF197" s="215">
        <f t="shared" si="35"/>
        <v>0</v>
      </c>
      <c r="BG197" s="215">
        <f t="shared" si="36"/>
        <v>0</v>
      </c>
      <c r="BH197" s="215">
        <f t="shared" si="37"/>
        <v>0</v>
      </c>
      <c r="BI197" s="215">
        <f t="shared" si="38"/>
        <v>0</v>
      </c>
      <c r="BJ197" s="25" t="s">
        <v>85</v>
      </c>
      <c r="BK197" s="215">
        <f t="shared" si="39"/>
        <v>0</v>
      </c>
      <c r="BL197" s="25" t="s">
        <v>592</v>
      </c>
      <c r="BM197" s="25" t="s">
        <v>1408</v>
      </c>
    </row>
    <row r="198" spans="2:65" s="1" customFormat="1" ht="16.5" customHeight="1">
      <c r="B198" s="43"/>
      <c r="C198" s="204" t="s">
        <v>847</v>
      </c>
      <c r="D198" s="204" t="s">
        <v>185</v>
      </c>
      <c r="E198" s="205" t="s">
        <v>3618</v>
      </c>
      <c r="F198" s="206" t="s">
        <v>3619</v>
      </c>
      <c r="G198" s="207" t="s">
        <v>465</v>
      </c>
      <c r="H198" s="208">
        <v>250</v>
      </c>
      <c r="I198" s="209"/>
      <c r="J198" s="210">
        <f t="shared" si="30"/>
        <v>0</v>
      </c>
      <c r="K198" s="206" t="s">
        <v>34</v>
      </c>
      <c r="L198" s="63"/>
      <c r="M198" s="211" t="s">
        <v>34</v>
      </c>
      <c r="N198" s="212" t="s">
        <v>49</v>
      </c>
      <c r="O198" s="44"/>
      <c r="P198" s="213">
        <f t="shared" si="31"/>
        <v>0</v>
      </c>
      <c r="Q198" s="213">
        <v>0</v>
      </c>
      <c r="R198" s="213">
        <f t="shared" si="32"/>
        <v>0</v>
      </c>
      <c r="S198" s="213">
        <v>0</v>
      </c>
      <c r="T198" s="214">
        <f t="shared" si="33"/>
        <v>0</v>
      </c>
      <c r="AR198" s="25" t="s">
        <v>592</v>
      </c>
      <c r="AT198" s="25" t="s">
        <v>185</v>
      </c>
      <c r="AU198" s="25" t="s">
        <v>89</v>
      </c>
      <c r="AY198" s="25" t="s">
        <v>183</v>
      </c>
      <c r="BE198" s="215">
        <f t="shared" si="34"/>
        <v>0</v>
      </c>
      <c r="BF198" s="215">
        <f t="shared" si="35"/>
        <v>0</v>
      </c>
      <c r="BG198" s="215">
        <f t="shared" si="36"/>
        <v>0</v>
      </c>
      <c r="BH198" s="215">
        <f t="shared" si="37"/>
        <v>0</v>
      </c>
      <c r="BI198" s="215">
        <f t="shared" si="38"/>
        <v>0</v>
      </c>
      <c r="BJ198" s="25" t="s">
        <v>85</v>
      </c>
      <c r="BK198" s="215">
        <f t="shared" si="39"/>
        <v>0</v>
      </c>
      <c r="BL198" s="25" t="s">
        <v>592</v>
      </c>
      <c r="BM198" s="25" t="s">
        <v>1415</v>
      </c>
    </row>
    <row r="199" spans="2:65" s="1" customFormat="1" ht="16.5" customHeight="1">
      <c r="B199" s="43"/>
      <c r="C199" s="204" t="s">
        <v>852</v>
      </c>
      <c r="D199" s="204" t="s">
        <v>185</v>
      </c>
      <c r="E199" s="205" t="s">
        <v>3620</v>
      </c>
      <c r="F199" s="206" t="s">
        <v>3621</v>
      </c>
      <c r="G199" s="207" t="s">
        <v>465</v>
      </c>
      <c r="H199" s="208">
        <v>200</v>
      </c>
      <c r="I199" s="209"/>
      <c r="J199" s="210">
        <f t="shared" si="30"/>
        <v>0</v>
      </c>
      <c r="K199" s="206" t="s">
        <v>34</v>
      </c>
      <c r="L199" s="63"/>
      <c r="M199" s="211" t="s">
        <v>34</v>
      </c>
      <c r="N199" s="212" t="s">
        <v>49</v>
      </c>
      <c r="O199" s="44"/>
      <c r="P199" s="213">
        <f t="shared" si="31"/>
        <v>0</v>
      </c>
      <c r="Q199" s="213">
        <v>0</v>
      </c>
      <c r="R199" s="213">
        <f t="shared" si="32"/>
        <v>0</v>
      </c>
      <c r="S199" s="213">
        <v>0</v>
      </c>
      <c r="T199" s="214">
        <f t="shared" si="33"/>
        <v>0</v>
      </c>
      <c r="AR199" s="25" t="s">
        <v>592</v>
      </c>
      <c r="AT199" s="25" t="s">
        <v>185</v>
      </c>
      <c r="AU199" s="25" t="s">
        <v>89</v>
      </c>
      <c r="AY199" s="25" t="s">
        <v>183</v>
      </c>
      <c r="BE199" s="215">
        <f t="shared" si="34"/>
        <v>0</v>
      </c>
      <c r="BF199" s="215">
        <f t="shared" si="35"/>
        <v>0</v>
      </c>
      <c r="BG199" s="215">
        <f t="shared" si="36"/>
        <v>0</v>
      </c>
      <c r="BH199" s="215">
        <f t="shared" si="37"/>
        <v>0</v>
      </c>
      <c r="BI199" s="215">
        <f t="shared" si="38"/>
        <v>0</v>
      </c>
      <c r="BJ199" s="25" t="s">
        <v>85</v>
      </c>
      <c r="BK199" s="215">
        <f t="shared" si="39"/>
        <v>0</v>
      </c>
      <c r="BL199" s="25" t="s">
        <v>592</v>
      </c>
      <c r="BM199" s="25" t="s">
        <v>1425</v>
      </c>
    </row>
    <row r="200" spans="2:65" s="1" customFormat="1" ht="16.5" customHeight="1">
      <c r="B200" s="43"/>
      <c r="C200" s="204" t="s">
        <v>857</v>
      </c>
      <c r="D200" s="204" t="s">
        <v>185</v>
      </c>
      <c r="E200" s="205" t="s">
        <v>3622</v>
      </c>
      <c r="F200" s="206" t="s">
        <v>3623</v>
      </c>
      <c r="G200" s="207" t="s">
        <v>465</v>
      </c>
      <c r="H200" s="208">
        <v>50</v>
      </c>
      <c r="I200" s="209"/>
      <c r="J200" s="210">
        <f t="shared" si="30"/>
        <v>0</v>
      </c>
      <c r="K200" s="206" t="s">
        <v>34</v>
      </c>
      <c r="L200" s="63"/>
      <c r="M200" s="211" t="s">
        <v>34</v>
      </c>
      <c r="N200" s="212" t="s">
        <v>49</v>
      </c>
      <c r="O200" s="44"/>
      <c r="P200" s="213">
        <f t="shared" si="31"/>
        <v>0</v>
      </c>
      <c r="Q200" s="213">
        <v>0</v>
      </c>
      <c r="R200" s="213">
        <f t="shared" si="32"/>
        <v>0</v>
      </c>
      <c r="S200" s="213">
        <v>0</v>
      </c>
      <c r="T200" s="214">
        <f t="shared" si="33"/>
        <v>0</v>
      </c>
      <c r="AR200" s="25" t="s">
        <v>592</v>
      </c>
      <c r="AT200" s="25" t="s">
        <v>185</v>
      </c>
      <c r="AU200" s="25" t="s">
        <v>89</v>
      </c>
      <c r="AY200" s="25" t="s">
        <v>183</v>
      </c>
      <c r="BE200" s="215">
        <f t="shared" si="34"/>
        <v>0</v>
      </c>
      <c r="BF200" s="215">
        <f t="shared" si="35"/>
        <v>0</v>
      </c>
      <c r="BG200" s="215">
        <f t="shared" si="36"/>
        <v>0</v>
      </c>
      <c r="BH200" s="215">
        <f t="shared" si="37"/>
        <v>0</v>
      </c>
      <c r="BI200" s="215">
        <f t="shared" si="38"/>
        <v>0</v>
      </c>
      <c r="BJ200" s="25" t="s">
        <v>85</v>
      </c>
      <c r="BK200" s="215">
        <f t="shared" si="39"/>
        <v>0</v>
      </c>
      <c r="BL200" s="25" t="s">
        <v>592</v>
      </c>
      <c r="BM200" s="25" t="s">
        <v>1434</v>
      </c>
    </row>
    <row r="201" spans="2:65" s="1" customFormat="1" ht="16.5" customHeight="1">
      <c r="B201" s="43"/>
      <c r="C201" s="204" t="s">
        <v>862</v>
      </c>
      <c r="D201" s="204" t="s">
        <v>185</v>
      </c>
      <c r="E201" s="205" t="s">
        <v>3624</v>
      </c>
      <c r="F201" s="206" t="s">
        <v>3625</v>
      </c>
      <c r="G201" s="207" t="s">
        <v>465</v>
      </c>
      <c r="H201" s="208">
        <v>680</v>
      </c>
      <c r="I201" s="209"/>
      <c r="J201" s="210">
        <f t="shared" si="30"/>
        <v>0</v>
      </c>
      <c r="K201" s="206" t="s">
        <v>34</v>
      </c>
      <c r="L201" s="63"/>
      <c r="M201" s="211" t="s">
        <v>34</v>
      </c>
      <c r="N201" s="212" t="s">
        <v>49</v>
      </c>
      <c r="O201" s="44"/>
      <c r="P201" s="213">
        <f t="shared" si="31"/>
        <v>0</v>
      </c>
      <c r="Q201" s="213">
        <v>0</v>
      </c>
      <c r="R201" s="213">
        <f t="shared" si="32"/>
        <v>0</v>
      </c>
      <c r="S201" s="213">
        <v>0</v>
      </c>
      <c r="T201" s="214">
        <f t="shared" si="33"/>
        <v>0</v>
      </c>
      <c r="AR201" s="25" t="s">
        <v>592</v>
      </c>
      <c r="AT201" s="25" t="s">
        <v>185</v>
      </c>
      <c r="AU201" s="25" t="s">
        <v>89</v>
      </c>
      <c r="AY201" s="25" t="s">
        <v>183</v>
      </c>
      <c r="BE201" s="215">
        <f t="shared" si="34"/>
        <v>0</v>
      </c>
      <c r="BF201" s="215">
        <f t="shared" si="35"/>
        <v>0</v>
      </c>
      <c r="BG201" s="215">
        <f t="shared" si="36"/>
        <v>0</v>
      </c>
      <c r="BH201" s="215">
        <f t="shared" si="37"/>
        <v>0</v>
      </c>
      <c r="BI201" s="215">
        <f t="shared" si="38"/>
        <v>0</v>
      </c>
      <c r="BJ201" s="25" t="s">
        <v>85</v>
      </c>
      <c r="BK201" s="215">
        <f t="shared" si="39"/>
        <v>0</v>
      </c>
      <c r="BL201" s="25" t="s">
        <v>592</v>
      </c>
      <c r="BM201" s="25" t="s">
        <v>1474</v>
      </c>
    </row>
    <row r="202" spans="2:65" s="1" customFormat="1" ht="16.5" customHeight="1">
      <c r="B202" s="43"/>
      <c r="C202" s="204" t="s">
        <v>869</v>
      </c>
      <c r="D202" s="204" t="s">
        <v>185</v>
      </c>
      <c r="E202" s="205" t="s">
        <v>3626</v>
      </c>
      <c r="F202" s="206" t="s">
        <v>3627</v>
      </c>
      <c r="G202" s="207" t="s">
        <v>465</v>
      </c>
      <c r="H202" s="208">
        <v>135</v>
      </c>
      <c r="I202" s="209"/>
      <c r="J202" s="210">
        <f t="shared" si="30"/>
        <v>0</v>
      </c>
      <c r="K202" s="206" t="s">
        <v>34</v>
      </c>
      <c r="L202" s="63"/>
      <c r="M202" s="211" t="s">
        <v>34</v>
      </c>
      <c r="N202" s="212" t="s">
        <v>49</v>
      </c>
      <c r="O202" s="44"/>
      <c r="P202" s="213">
        <f t="shared" si="31"/>
        <v>0</v>
      </c>
      <c r="Q202" s="213">
        <v>0</v>
      </c>
      <c r="R202" s="213">
        <f t="shared" si="32"/>
        <v>0</v>
      </c>
      <c r="S202" s="213">
        <v>0</v>
      </c>
      <c r="T202" s="214">
        <f t="shared" si="33"/>
        <v>0</v>
      </c>
      <c r="AR202" s="25" t="s">
        <v>592</v>
      </c>
      <c r="AT202" s="25" t="s">
        <v>185</v>
      </c>
      <c r="AU202" s="25" t="s">
        <v>89</v>
      </c>
      <c r="AY202" s="25" t="s">
        <v>183</v>
      </c>
      <c r="BE202" s="215">
        <f t="shared" si="34"/>
        <v>0</v>
      </c>
      <c r="BF202" s="215">
        <f t="shared" si="35"/>
        <v>0</v>
      </c>
      <c r="BG202" s="215">
        <f t="shared" si="36"/>
        <v>0</v>
      </c>
      <c r="BH202" s="215">
        <f t="shared" si="37"/>
        <v>0</v>
      </c>
      <c r="BI202" s="215">
        <f t="shared" si="38"/>
        <v>0</v>
      </c>
      <c r="BJ202" s="25" t="s">
        <v>85</v>
      </c>
      <c r="BK202" s="215">
        <f t="shared" si="39"/>
        <v>0</v>
      </c>
      <c r="BL202" s="25" t="s">
        <v>592</v>
      </c>
      <c r="BM202" s="25" t="s">
        <v>1507</v>
      </c>
    </row>
    <row r="203" spans="2:65" s="1" customFormat="1" ht="16.5" customHeight="1">
      <c r="B203" s="43"/>
      <c r="C203" s="204" t="s">
        <v>874</v>
      </c>
      <c r="D203" s="204" t="s">
        <v>185</v>
      </c>
      <c r="E203" s="205" t="s">
        <v>3628</v>
      </c>
      <c r="F203" s="206" t="s">
        <v>3629</v>
      </c>
      <c r="G203" s="207" t="s">
        <v>465</v>
      </c>
      <c r="H203" s="208">
        <v>850</v>
      </c>
      <c r="I203" s="209"/>
      <c r="J203" s="210">
        <f t="shared" si="30"/>
        <v>0</v>
      </c>
      <c r="K203" s="206" t="s">
        <v>34</v>
      </c>
      <c r="L203" s="63"/>
      <c r="M203" s="211" t="s">
        <v>34</v>
      </c>
      <c r="N203" s="212" t="s">
        <v>49</v>
      </c>
      <c r="O203" s="44"/>
      <c r="P203" s="213">
        <f t="shared" si="31"/>
        <v>0</v>
      </c>
      <c r="Q203" s="213">
        <v>0</v>
      </c>
      <c r="R203" s="213">
        <f t="shared" si="32"/>
        <v>0</v>
      </c>
      <c r="S203" s="213">
        <v>0</v>
      </c>
      <c r="T203" s="214">
        <f t="shared" si="33"/>
        <v>0</v>
      </c>
      <c r="AR203" s="25" t="s">
        <v>592</v>
      </c>
      <c r="AT203" s="25" t="s">
        <v>185</v>
      </c>
      <c r="AU203" s="25" t="s">
        <v>89</v>
      </c>
      <c r="AY203" s="25" t="s">
        <v>183</v>
      </c>
      <c r="BE203" s="215">
        <f t="shared" si="34"/>
        <v>0</v>
      </c>
      <c r="BF203" s="215">
        <f t="shared" si="35"/>
        <v>0</v>
      </c>
      <c r="BG203" s="215">
        <f t="shared" si="36"/>
        <v>0</v>
      </c>
      <c r="BH203" s="215">
        <f t="shared" si="37"/>
        <v>0</v>
      </c>
      <c r="BI203" s="215">
        <f t="shared" si="38"/>
        <v>0</v>
      </c>
      <c r="BJ203" s="25" t="s">
        <v>85</v>
      </c>
      <c r="BK203" s="215">
        <f t="shared" si="39"/>
        <v>0</v>
      </c>
      <c r="BL203" s="25" t="s">
        <v>592</v>
      </c>
      <c r="BM203" s="25" t="s">
        <v>1519</v>
      </c>
    </row>
    <row r="204" spans="2:65" s="1" customFormat="1" ht="16.5" customHeight="1">
      <c r="B204" s="43"/>
      <c r="C204" s="204" t="s">
        <v>880</v>
      </c>
      <c r="D204" s="204" t="s">
        <v>185</v>
      </c>
      <c r="E204" s="205" t="s">
        <v>3630</v>
      </c>
      <c r="F204" s="206" t="s">
        <v>3631</v>
      </c>
      <c r="G204" s="207" t="s">
        <v>465</v>
      </c>
      <c r="H204" s="208">
        <v>3400</v>
      </c>
      <c r="I204" s="209"/>
      <c r="J204" s="210">
        <f aca="true" t="shared" si="40" ref="J204:J222">ROUND(I204*H204,2)</f>
        <v>0</v>
      </c>
      <c r="K204" s="206" t="s">
        <v>34</v>
      </c>
      <c r="L204" s="63"/>
      <c r="M204" s="211" t="s">
        <v>34</v>
      </c>
      <c r="N204" s="212" t="s">
        <v>49</v>
      </c>
      <c r="O204" s="44"/>
      <c r="P204" s="213">
        <f aca="true" t="shared" si="41" ref="P204:P222">O204*H204</f>
        <v>0</v>
      </c>
      <c r="Q204" s="213">
        <v>0</v>
      </c>
      <c r="R204" s="213">
        <f aca="true" t="shared" si="42" ref="R204:R222">Q204*H204</f>
        <v>0</v>
      </c>
      <c r="S204" s="213">
        <v>0</v>
      </c>
      <c r="T204" s="214">
        <f aca="true" t="shared" si="43" ref="T204:T222">S204*H204</f>
        <v>0</v>
      </c>
      <c r="AR204" s="25" t="s">
        <v>592</v>
      </c>
      <c r="AT204" s="25" t="s">
        <v>185</v>
      </c>
      <c r="AU204" s="25" t="s">
        <v>89</v>
      </c>
      <c r="AY204" s="25" t="s">
        <v>183</v>
      </c>
      <c r="BE204" s="215">
        <f aca="true" t="shared" si="44" ref="BE204:BE222">IF(N204="základní",J204,0)</f>
        <v>0</v>
      </c>
      <c r="BF204" s="215">
        <f aca="true" t="shared" si="45" ref="BF204:BF222">IF(N204="snížená",J204,0)</f>
        <v>0</v>
      </c>
      <c r="BG204" s="215">
        <f aca="true" t="shared" si="46" ref="BG204:BG222">IF(N204="zákl. přenesená",J204,0)</f>
        <v>0</v>
      </c>
      <c r="BH204" s="215">
        <f aca="true" t="shared" si="47" ref="BH204:BH222">IF(N204="sníž. přenesená",J204,0)</f>
        <v>0</v>
      </c>
      <c r="BI204" s="215">
        <f aca="true" t="shared" si="48" ref="BI204:BI222">IF(N204="nulová",J204,0)</f>
        <v>0</v>
      </c>
      <c r="BJ204" s="25" t="s">
        <v>85</v>
      </c>
      <c r="BK204" s="215">
        <f aca="true" t="shared" si="49" ref="BK204:BK222">ROUND(I204*H204,2)</f>
        <v>0</v>
      </c>
      <c r="BL204" s="25" t="s">
        <v>592</v>
      </c>
      <c r="BM204" s="25" t="s">
        <v>1530</v>
      </c>
    </row>
    <row r="205" spans="2:65" s="1" customFormat="1" ht="16.5" customHeight="1">
      <c r="B205" s="43"/>
      <c r="C205" s="204" t="s">
        <v>885</v>
      </c>
      <c r="D205" s="204" t="s">
        <v>185</v>
      </c>
      <c r="E205" s="205" t="s">
        <v>3632</v>
      </c>
      <c r="F205" s="206" t="s">
        <v>3633</v>
      </c>
      <c r="G205" s="207" t="s">
        <v>465</v>
      </c>
      <c r="H205" s="208">
        <v>100</v>
      </c>
      <c r="I205" s="209"/>
      <c r="J205" s="210">
        <f t="shared" si="40"/>
        <v>0</v>
      </c>
      <c r="K205" s="206" t="s">
        <v>34</v>
      </c>
      <c r="L205" s="63"/>
      <c r="M205" s="211" t="s">
        <v>34</v>
      </c>
      <c r="N205" s="212" t="s">
        <v>49</v>
      </c>
      <c r="O205" s="44"/>
      <c r="P205" s="213">
        <f t="shared" si="41"/>
        <v>0</v>
      </c>
      <c r="Q205" s="213">
        <v>0</v>
      </c>
      <c r="R205" s="213">
        <f t="shared" si="42"/>
        <v>0</v>
      </c>
      <c r="S205" s="213">
        <v>0</v>
      </c>
      <c r="T205" s="214">
        <f t="shared" si="43"/>
        <v>0</v>
      </c>
      <c r="AR205" s="25" t="s">
        <v>592</v>
      </c>
      <c r="AT205" s="25" t="s">
        <v>185</v>
      </c>
      <c r="AU205" s="25" t="s">
        <v>89</v>
      </c>
      <c r="AY205" s="25" t="s">
        <v>183</v>
      </c>
      <c r="BE205" s="215">
        <f t="shared" si="44"/>
        <v>0</v>
      </c>
      <c r="BF205" s="215">
        <f t="shared" si="45"/>
        <v>0</v>
      </c>
      <c r="BG205" s="215">
        <f t="shared" si="46"/>
        <v>0</v>
      </c>
      <c r="BH205" s="215">
        <f t="shared" si="47"/>
        <v>0</v>
      </c>
      <c r="BI205" s="215">
        <f t="shared" si="48"/>
        <v>0</v>
      </c>
      <c r="BJ205" s="25" t="s">
        <v>85</v>
      </c>
      <c r="BK205" s="215">
        <f t="shared" si="49"/>
        <v>0</v>
      </c>
      <c r="BL205" s="25" t="s">
        <v>592</v>
      </c>
      <c r="BM205" s="25" t="s">
        <v>1540</v>
      </c>
    </row>
    <row r="206" spans="2:65" s="1" customFormat="1" ht="16.5" customHeight="1">
      <c r="B206" s="43"/>
      <c r="C206" s="204" t="s">
        <v>894</v>
      </c>
      <c r="D206" s="204" t="s">
        <v>185</v>
      </c>
      <c r="E206" s="205" t="s">
        <v>3634</v>
      </c>
      <c r="F206" s="206" t="s">
        <v>3635</v>
      </c>
      <c r="G206" s="207" t="s">
        <v>465</v>
      </c>
      <c r="H206" s="208">
        <v>50</v>
      </c>
      <c r="I206" s="209"/>
      <c r="J206" s="210">
        <f t="shared" si="40"/>
        <v>0</v>
      </c>
      <c r="K206" s="206" t="s">
        <v>34</v>
      </c>
      <c r="L206" s="63"/>
      <c r="M206" s="211" t="s">
        <v>34</v>
      </c>
      <c r="N206" s="212" t="s">
        <v>49</v>
      </c>
      <c r="O206" s="44"/>
      <c r="P206" s="213">
        <f t="shared" si="41"/>
        <v>0</v>
      </c>
      <c r="Q206" s="213">
        <v>0</v>
      </c>
      <c r="R206" s="213">
        <f t="shared" si="42"/>
        <v>0</v>
      </c>
      <c r="S206" s="213">
        <v>0</v>
      </c>
      <c r="T206" s="214">
        <f t="shared" si="43"/>
        <v>0</v>
      </c>
      <c r="AR206" s="25" t="s">
        <v>592</v>
      </c>
      <c r="AT206" s="25" t="s">
        <v>185</v>
      </c>
      <c r="AU206" s="25" t="s">
        <v>89</v>
      </c>
      <c r="AY206" s="25" t="s">
        <v>183</v>
      </c>
      <c r="BE206" s="215">
        <f t="shared" si="44"/>
        <v>0</v>
      </c>
      <c r="BF206" s="215">
        <f t="shared" si="45"/>
        <v>0</v>
      </c>
      <c r="BG206" s="215">
        <f t="shared" si="46"/>
        <v>0</v>
      </c>
      <c r="BH206" s="215">
        <f t="shared" si="47"/>
        <v>0</v>
      </c>
      <c r="BI206" s="215">
        <f t="shared" si="48"/>
        <v>0</v>
      </c>
      <c r="BJ206" s="25" t="s">
        <v>85</v>
      </c>
      <c r="BK206" s="215">
        <f t="shared" si="49"/>
        <v>0</v>
      </c>
      <c r="BL206" s="25" t="s">
        <v>592</v>
      </c>
      <c r="BM206" s="25" t="s">
        <v>1549</v>
      </c>
    </row>
    <row r="207" spans="2:65" s="1" customFormat="1" ht="16.5" customHeight="1">
      <c r="B207" s="43"/>
      <c r="C207" s="204" t="s">
        <v>899</v>
      </c>
      <c r="D207" s="204" t="s">
        <v>185</v>
      </c>
      <c r="E207" s="205" t="s">
        <v>3636</v>
      </c>
      <c r="F207" s="206" t="s">
        <v>3637</v>
      </c>
      <c r="G207" s="207" t="s">
        <v>465</v>
      </c>
      <c r="H207" s="208">
        <v>140</v>
      </c>
      <c r="I207" s="209"/>
      <c r="J207" s="210">
        <f t="shared" si="40"/>
        <v>0</v>
      </c>
      <c r="K207" s="206" t="s">
        <v>34</v>
      </c>
      <c r="L207" s="63"/>
      <c r="M207" s="211" t="s">
        <v>34</v>
      </c>
      <c r="N207" s="212" t="s">
        <v>49</v>
      </c>
      <c r="O207" s="44"/>
      <c r="P207" s="213">
        <f t="shared" si="41"/>
        <v>0</v>
      </c>
      <c r="Q207" s="213">
        <v>0</v>
      </c>
      <c r="R207" s="213">
        <f t="shared" si="42"/>
        <v>0</v>
      </c>
      <c r="S207" s="213">
        <v>0</v>
      </c>
      <c r="T207" s="214">
        <f t="shared" si="43"/>
        <v>0</v>
      </c>
      <c r="AR207" s="25" t="s">
        <v>592</v>
      </c>
      <c r="AT207" s="25" t="s">
        <v>185</v>
      </c>
      <c r="AU207" s="25" t="s">
        <v>89</v>
      </c>
      <c r="AY207" s="25" t="s">
        <v>183</v>
      </c>
      <c r="BE207" s="215">
        <f t="shared" si="44"/>
        <v>0</v>
      </c>
      <c r="BF207" s="215">
        <f t="shared" si="45"/>
        <v>0</v>
      </c>
      <c r="BG207" s="215">
        <f t="shared" si="46"/>
        <v>0</v>
      </c>
      <c r="BH207" s="215">
        <f t="shared" si="47"/>
        <v>0</v>
      </c>
      <c r="BI207" s="215">
        <f t="shared" si="48"/>
        <v>0</v>
      </c>
      <c r="BJ207" s="25" t="s">
        <v>85</v>
      </c>
      <c r="BK207" s="215">
        <f t="shared" si="49"/>
        <v>0</v>
      </c>
      <c r="BL207" s="25" t="s">
        <v>592</v>
      </c>
      <c r="BM207" s="25" t="s">
        <v>1557</v>
      </c>
    </row>
    <row r="208" spans="2:65" s="1" customFormat="1" ht="16.5" customHeight="1">
      <c r="B208" s="43"/>
      <c r="C208" s="204" t="s">
        <v>904</v>
      </c>
      <c r="D208" s="204" t="s">
        <v>185</v>
      </c>
      <c r="E208" s="205" t="s">
        <v>3638</v>
      </c>
      <c r="F208" s="206" t="s">
        <v>3639</v>
      </c>
      <c r="G208" s="207" t="s">
        <v>465</v>
      </c>
      <c r="H208" s="208">
        <v>50</v>
      </c>
      <c r="I208" s="209"/>
      <c r="J208" s="210">
        <f t="shared" si="40"/>
        <v>0</v>
      </c>
      <c r="K208" s="206" t="s">
        <v>34</v>
      </c>
      <c r="L208" s="63"/>
      <c r="M208" s="211" t="s">
        <v>34</v>
      </c>
      <c r="N208" s="212" t="s">
        <v>49</v>
      </c>
      <c r="O208" s="44"/>
      <c r="P208" s="213">
        <f t="shared" si="41"/>
        <v>0</v>
      </c>
      <c r="Q208" s="213">
        <v>0</v>
      </c>
      <c r="R208" s="213">
        <f t="shared" si="42"/>
        <v>0</v>
      </c>
      <c r="S208" s="213">
        <v>0</v>
      </c>
      <c r="T208" s="214">
        <f t="shared" si="43"/>
        <v>0</v>
      </c>
      <c r="AR208" s="25" t="s">
        <v>592</v>
      </c>
      <c r="AT208" s="25" t="s">
        <v>185</v>
      </c>
      <c r="AU208" s="25" t="s">
        <v>89</v>
      </c>
      <c r="AY208" s="25" t="s">
        <v>183</v>
      </c>
      <c r="BE208" s="215">
        <f t="shared" si="44"/>
        <v>0</v>
      </c>
      <c r="BF208" s="215">
        <f t="shared" si="45"/>
        <v>0</v>
      </c>
      <c r="BG208" s="215">
        <f t="shared" si="46"/>
        <v>0</v>
      </c>
      <c r="BH208" s="215">
        <f t="shared" si="47"/>
        <v>0</v>
      </c>
      <c r="BI208" s="215">
        <f t="shared" si="48"/>
        <v>0</v>
      </c>
      <c r="BJ208" s="25" t="s">
        <v>85</v>
      </c>
      <c r="BK208" s="215">
        <f t="shared" si="49"/>
        <v>0</v>
      </c>
      <c r="BL208" s="25" t="s">
        <v>592</v>
      </c>
      <c r="BM208" s="25" t="s">
        <v>1567</v>
      </c>
    </row>
    <row r="209" spans="2:65" s="1" customFormat="1" ht="16.5" customHeight="1">
      <c r="B209" s="43"/>
      <c r="C209" s="204" t="s">
        <v>909</v>
      </c>
      <c r="D209" s="204" t="s">
        <v>185</v>
      </c>
      <c r="E209" s="205" t="s">
        <v>3640</v>
      </c>
      <c r="F209" s="206" t="s">
        <v>3641</v>
      </c>
      <c r="G209" s="207" t="s">
        <v>465</v>
      </c>
      <c r="H209" s="208">
        <v>40</v>
      </c>
      <c r="I209" s="209"/>
      <c r="J209" s="210">
        <f t="shared" si="40"/>
        <v>0</v>
      </c>
      <c r="K209" s="206" t="s">
        <v>34</v>
      </c>
      <c r="L209" s="63"/>
      <c r="M209" s="211" t="s">
        <v>34</v>
      </c>
      <c r="N209" s="212" t="s">
        <v>49</v>
      </c>
      <c r="O209" s="44"/>
      <c r="P209" s="213">
        <f t="shared" si="41"/>
        <v>0</v>
      </c>
      <c r="Q209" s="213">
        <v>0</v>
      </c>
      <c r="R209" s="213">
        <f t="shared" si="42"/>
        <v>0</v>
      </c>
      <c r="S209" s="213">
        <v>0</v>
      </c>
      <c r="T209" s="214">
        <f t="shared" si="43"/>
        <v>0</v>
      </c>
      <c r="AR209" s="25" t="s">
        <v>592</v>
      </c>
      <c r="AT209" s="25" t="s">
        <v>185</v>
      </c>
      <c r="AU209" s="25" t="s">
        <v>89</v>
      </c>
      <c r="AY209" s="25" t="s">
        <v>183</v>
      </c>
      <c r="BE209" s="215">
        <f t="shared" si="44"/>
        <v>0</v>
      </c>
      <c r="BF209" s="215">
        <f t="shared" si="45"/>
        <v>0</v>
      </c>
      <c r="BG209" s="215">
        <f t="shared" si="46"/>
        <v>0</v>
      </c>
      <c r="BH209" s="215">
        <f t="shared" si="47"/>
        <v>0</v>
      </c>
      <c r="BI209" s="215">
        <f t="shared" si="48"/>
        <v>0</v>
      </c>
      <c r="BJ209" s="25" t="s">
        <v>85</v>
      </c>
      <c r="BK209" s="215">
        <f t="shared" si="49"/>
        <v>0</v>
      </c>
      <c r="BL209" s="25" t="s">
        <v>592</v>
      </c>
      <c r="BM209" s="25" t="s">
        <v>1577</v>
      </c>
    </row>
    <row r="210" spans="2:65" s="1" customFormat="1" ht="16.5" customHeight="1">
      <c r="B210" s="43"/>
      <c r="C210" s="204" t="s">
        <v>914</v>
      </c>
      <c r="D210" s="204" t="s">
        <v>185</v>
      </c>
      <c r="E210" s="205" t="s">
        <v>3642</v>
      </c>
      <c r="F210" s="206" t="s">
        <v>3643</v>
      </c>
      <c r="G210" s="207" t="s">
        <v>465</v>
      </c>
      <c r="H210" s="208">
        <v>3</v>
      </c>
      <c r="I210" s="209"/>
      <c r="J210" s="210">
        <f t="shared" si="40"/>
        <v>0</v>
      </c>
      <c r="K210" s="206" t="s">
        <v>34</v>
      </c>
      <c r="L210" s="63"/>
      <c r="M210" s="211" t="s">
        <v>34</v>
      </c>
      <c r="N210" s="212" t="s">
        <v>49</v>
      </c>
      <c r="O210" s="44"/>
      <c r="P210" s="213">
        <f t="shared" si="41"/>
        <v>0</v>
      </c>
      <c r="Q210" s="213">
        <v>0</v>
      </c>
      <c r="R210" s="213">
        <f t="shared" si="42"/>
        <v>0</v>
      </c>
      <c r="S210" s="213">
        <v>0</v>
      </c>
      <c r="T210" s="214">
        <f t="shared" si="43"/>
        <v>0</v>
      </c>
      <c r="AR210" s="25" t="s">
        <v>592</v>
      </c>
      <c r="AT210" s="25" t="s">
        <v>185</v>
      </c>
      <c r="AU210" s="25" t="s">
        <v>89</v>
      </c>
      <c r="AY210" s="25" t="s">
        <v>183</v>
      </c>
      <c r="BE210" s="215">
        <f t="shared" si="44"/>
        <v>0</v>
      </c>
      <c r="BF210" s="215">
        <f t="shared" si="45"/>
        <v>0</v>
      </c>
      <c r="BG210" s="215">
        <f t="shared" si="46"/>
        <v>0</v>
      </c>
      <c r="BH210" s="215">
        <f t="shared" si="47"/>
        <v>0</v>
      </c>
      <c r="BI210" s="215">
        <f t="shared" si="48"/>
        <v>0</v>
      </c>
      <c r="BJ210" s="25" t="s">
        <v>85</v>
      </c>
      <c r="BK210" s="215">
        <f t="shared" si="49"/>
        <v>0</v>
      </c>
      <c r="BL210" s="25" t="s">
        <v>592</v>
      </c>
      <c r="BM210" s="25" t="s">
        <v>1586</v>
      </c>
    </row>
    <row r="211" spans="2:65" s="1" customFormat="1" ht="16.5" customHeight="1">
      <c r="B211" s="43"/>
      <c r="C211" s="204" t="s">
        <v>919</v>
      </c>
      <c r="D211" s="204" t="s">
        <v>185</v>
      </c>
      <c r="E211" s="205" t="s">
        <v>3644</v>
      </c>
      <c r="F211" s="206" t="s">
        <v>3645</v>
      </c>
      <c r="G211" s="207" t="s">
        <v>1792</v>
      </c>
      <c r="H211" s="208">
        <v>298</v>
      </c>
      <c r="I211" s="209"/>
      <c r="J211" s="210">
        <f t="shared" si="40"/>
        <v>0</v>
      </c>
      <c r="K211" s="206" t="s">
        <v>34</v>
      </c>
      <c r="L211" s="63"/>
      <c r="M211" s="211" t="s">
        <v>34</v>
      </c>
      <c r="N211" s="212" t="s">
        <v>49</v>
      </c>
      <c r="O211" s="44"/>
      <c r="P211" s="213">
        <f t="shared" si="41"/>
        <v>0</v>
      </c>
      <c r="Q211" s="213">
        <v>0</v>
      </c>
      <c r="R211" s="213">
        <f t="shared" si="42"/>
        <v>0</v>
      </c>
      <c r="S211" s="213">
        <v>0</v>
      </c>
      <c r="T211" s="214">
        <f t="shared" si="43"/>
        <v>0</v>
      </c>
      <c r="AR211" s="25" t="s">
        <v>592</v>
      </c>
      <c r="AT211" s="25" t="s">
        <v>185</v>
      </c>
      <c r="AU211" s="25" t="s">
        <v>89</v>
      </c>
      <c r="AY211" s="25" t="s">
        <v>183</v>
      </c>
      <c r="BE211" s="215">
        <f t="shared" si="44"/>
        <v>0</v>
      </c>
      <c r="BF211" s="215">
        <f t="shared" si="45"/>
        <v>0</v>
      </c>
      <c r="BG211" s="215">
        <f t="shared" si="46"/>
        <v>0</v>
      </c>
      <c r="BH211" s="215">
        <f t="shared" si="47"/>
        <v>0</v>
      </c>
      <c r="BI211" s="215">
        <f t="shared" si="48"/>
        <v>0</v>
      </c>
      <c r="BJ211" s="25" t="s">
        <v>85</v>
      </c>
      <c r="BK211" s="215">
        <f t="shared" si="49"/>
        <v>0</v>
      </c>
      <c r="BL211" s="25" t="s">
        <v>592</v>
      </c>
      <c r="BM211" s="25" t="s">
        <v>1599</v>
      </c>
    </row>
    <row r="212" spans="2:65" s="1" customFormat="1" ht="16.5" customHeight="1">
      <c r="B212" s="43"/>
      <c r="C212" s="204" t="s">
        <v>924</v>
      </c>
      <c r="D212" s="204" t="s">
        <v>185</v>
      </c>
      <c r="E212" s="205" t="s">
        <v>3646</v>
      </c>
      <c r="F212" s="206" t="s">
        <v>3647</v>
      </c>
      <c r="G212" s="207" t="s">
        <v>1792</v>
      </c>
      <c r="H212" s="208">
        <v>54</v>
      </c>
      <c r="I212" s="209"/>
      <c r="J212" s="210">
        <f t="shared" si="40"/>
        <v>0</v>
      </c>
      <c r="K212" s="206" t="s">
        <v>34</v>
      </c>
      <c r="L212" s="63"/>
      <c r="M212" s="211" t="s">
        <v>34</v>
      </c>
      <c r="N212" s="212" t="s">
        <v>49</v>
      </c>
      <c r="O212" s="44"/>
      <c r="P212" s="213">
        <f t="shared" si="41"/>
        <v>0</v>
      </c>
      <c r="Q212" s="213">
        <v>0</v>
      </c>
      <c r="R212" s="213">
        <f t="shared" si="42"/>
        <v>0</v>
      </c>
      <c r="S212" s="213">
        <v>0</v>
      </c>
      <c r="T212" s="214">
        <f t="shared" si="43"/>
        <v>0</v>
      </c>
      <c r="AR212" s="25" t="s">
        <v>592</v>
      </c>
      <c r="AT212" s="25" t="s">
        <v>185</v>
      </c>
      <c r="AU212" s="25" t="s">
        <v>89</v>
      </c>
      <c r="AY212" s="25" t="s">
        <v>183</v>
      </c>
      <c r="BE212" s="215">
        <f t="shared" si="44"/>
        <v>0</v>
      </c>
      <c r="BF212" s="215">
        <f t="shared" si="45"/>
        <v>0</v>
      </c>
      <c r="BG212" s="215">
        <f t="shared" si="46"/>
        <v>0</v>
      </c>
      <c r="BH212" s="215">
        <f t="shared" si="47"/>
        <v>0</v>
      </c>
      <c r="BI212" s="215">
        <f t="shared" si="48"/>
        <v>0</v>
      </c>
      <c r="BJ212" s="25" t="s">
        <v>85</v>
      </c>
      <c r="BK212" s="215">
        <f t="shared" si="49"/>
        <v>0</v>
      </c>
      <c r="BL212" s="25" t="s">
        <v>592</v>
      </c>
      <c r="BM212" s="25" t="s">
        <v>1608</v>
      </c>
    </row>
    <row r="213" spans="2:65" s="1" customFormat="1" ht="16.5" customHeight="1">
      <c r="B213" s="43"/>
      <c r="C213" s="204" t="s">
        <v>932</v>
      </c>
      <c r="D213" s="204" t="s">
        <v>185</v>
      </c>
      <c r="E213" s="205" t="s">
        <v>3648</v>
      </c>
      <c r="F213" s="206" t="s">
        <v>3649</v>
      </c>
      <c r="G213" s="207" t="s">
        <v>465</v>
      </c>
      <c r="H213" s="208">
        <v>500</v>
      </c>
      <c r="I213" s="209"/>
      <c r="J213" s="210">
        <f t="shared" si="40"/>
        <v>0</v>
      </c>
      <c r="K213" s="206" t="s">
        <v>34</v>
      </c>
      <c r="L213" s="63"/>
      <c r="M213" s="211" t="s">
        <v>34</v>
      </c>
      <c r="N213" s="212" t="s">
        <v>49</v>
      </c>
      <c r="O213" s="44"/>
      <c r="P213" s="213">
        <f t="shared" si="41"/>
        <v>0</v>
      </c>
      <c r="Q213" s="213">
        <v>0</v>
      </c>
      <c r="R213" s="213">
        <f t="shared" si="42"/>
        <v>0</v>
      </c>
      <c r="S213" s="213">
        <v>0</v>
      </c>
      <c r="T213" s="214">
        <f t="shared" si="43"/>
        <v>0</v>
      </c>
      <c r="AR213" s="25" t="s">
        <v>592</v>
      </c>
      <c r="AT213" s="25" t="s">
        <v>185</v>
      </c>
      <c r="AU213" s="25" t="s">
        <v>89</v>
      </c>
      <c r="AY213" s="25" t="s">
        <v>183</v>
      </c>
      <c r="BE213" s="215">
        <f t="shared" si="44"/>
        <v>0</v>
      </c>
      <c r="BF213" s="215">
        <f t="shared" si="45"/>
        <v>0</v>
      </c>
      <c r="BG213" s="215">
        <f t="shared" si="46"/>
        <v>0</v>
      </c>
      <c r="BH213" s="215">
        <f t="shared" si="47"/>
        <v>0</v>
      </c>
      <c r="BI213" s="215">
        <f t="shared" si="48"/>
        <v>0</v>
      </c>
      <c r="BJ213" s="25" t="s">
        <v>85</v>
      </c>
      <c r="BK213" s="215">
        <f t="shared" si="49"/>
        <v>0</v>
      </c>
      <c r="BL213" s="25" t="s">
        <v>592</v>
      </c>
      <c r="BM213" s="25" t="s">
        <v>1618</v>
      </c>
    </row>
    <row r="214" spans="2:65" s="1" customFormat="1" ht="16.5" customHeight="1">
      <c r="B214" s="43"/>
      <c r="C214" s="204" t="s">
        <v>937</v>
      </c>
      <c r="D214" s="204" t="s">
        <v>185</v>
      </c>
      <c r="E214" s="205" t="s">
        <v>3650</v>
      </c>
      <c r="F214" s="206" t="s">
        <v>3651</v>
      </c>
      <c r="G214" s="207" t="s">
        <v>465</v>
      </c>
      <c r="H214" s="208">
        <v>300</v>
      </c>
      <c r="I214" s="209"/>
      <c r="J214" s="210">
        <f t="shared" si="40"/>
        <v>0</v>
      </c>
      <c r="K214" s="206" t="s">
        <v>34</v>
      </c>
      <c r="L214" s="63"/>
      <c r="M214" s="211" t="s">
        <v>34</v>
      </c>
      <c r="N214" s="212" t="s">
        <v>49</v>
      </c>
      <c r="O214" s="44"/>
      <c r="P214" s="213">
        <f t="shared" si="41"/>
        <v>0</v>
      </c>
      <c r="Q214" s="213">
        <v>0</v>
      </c>
      <c r="R214" s="213">
        <f t="shared" si="42"/>
        <v>0</v>
      </c>
      <c r="S214" s="213">
        <v>0</v>
      </c>
      <c r="T214" s="214">
        <f t="shared" si="43"/>
        <v>0</v>
      </c>
      <c r="AR214" s="25" t="s">
        <v>592</v>
      </c>
      <c r="AT214" s="25" t="s">
        <v>185</v>
      </c>
      <c r="AU214" s="25" t="s">
        <v>89</v>
      </c>
      <c r="AY214" s="25" t="s">
        <v>183</v>
      </c>
      <c r="BE214" s="215">
        <f t="shared" si="44"/>
        <v>0</v>
      </c>
      <c r="BF214" s="215">
        <f t="shared" si="45"/>
        <v>0</v>
      </c>
      <c r="BG214" s="215">
        <f t="shared" si="46"/>
        <v>0</v>
      </c>
      <c r="BH214" s="215">
        <f t="shared" si="47"/>
        <v>0</v>
      </c>
      <c r="BI214" s="215">
        <f t="shared" si="48"/>
        <v>0</v>
      </c>
      <c r="BJ214" s="25" t="s">
        <v>85</v>
      </c>
      <c r="BK214" s="215">
        <f t="shared" si="49"/>
        <v>0</v>
      </c>
      <c r="BL214" s="25" t="s">
        <v>592</v>
      </c>
      <c r="BM214" s="25" t="s">
        <v>1628</v>
      </c>
    </row>
    <row r="215" spans="2:65" s="1" customFormat="1" ht="16.5" customHeight="1">
      <c r="B215" s="43"/>
      <c r="C215" s="204" t="s">
        <v>942</v>
      </c>
      <c r="D215" s="204" t="s">
        <v>185</v>
      </c>
      <c r="E215" s="205" t="s">
        <v>3652</v>
      </c>
      <c r="F215" s="206" t="s">
        <v>3653</v>
      </c>
      <c r="G215" s="207" t="s">
        <v>465</v>
      </c>
      <c r="H215" s="208">
        <v>200</v>
      </c>
      <c r="I215" s="209"/>
      <c r="J215" s="210">
        <f t="shared" si="40"/>
        <v>0</v>
      </c>
      <c r="K215" s="206" t="s">
        <v>34</v>
      </c>
      <c r="L215" s="63"/>
      <c r="M215" s="211" t="s">
        <v>34</v>
      </c>
      <c r="N215" s="212" t="s">
        <v>49</v>
      </c>
      <c r="O215" s="44"/>
      <c r="P215" s="213">
        <f t="shared" si="41"/>
        <v>0</v>
      </c>
      <c r="Q215" s="213">
        <v>0</v>
      </c>
      <c r="R215" s="213">
        <f t="shared" si="42"/>
        <v>0</v>
      </c>
      <c r="S215" s="213">
        <v>0</v>
      </c>
      <c r="T215" s="214">
        <f t="shared" si="43"/>
        <v>0</v>
      </c>
      <c r="AR215" s="25" t="s">
        <v>592</v>
      </c>
      <c r="AT215" s="25" t="s">
        <v>185</v>
      </c>
      <c r="AU215" s="25" t="s">
        <v>89</v>
      </c>
      <c r="AY215" s="25" t="s">
        <v>183</v>
      </c>
      <c r="BE215" s="215">
        <f t="shared" si="44"/>
        <v>0</v>
      </c>
      <c r="BF215" s="215">
        <f t="shared" si="45"/>
        <v>0</v>
      </c>
      <c r="BG215" s="215">
        <f t="shared" si="46"/>
        <v>0</v>
      </c>
      <c r="BH215" s="215">
        <f t="shared" si="47"/>
        <v>0</v>
      </c>
      <c r="BI215" s="215">
        <f t="shared" si="48"/>
        <v>0</v>
      </c>
      <c r="BJ215" s="25" t="s">
        <v>85</v>
      </c>
      <c r="BK215" s="215">
        <f t="shared" si="49"/>
        <v>0</v>
      </c>
      <c r="BL215" s="25" t="s">
        <v>592</v>
      </c>
      <c r="BM215" s="25" t="s">
        <v>1639</v>
      </c>
    </row>
    <row r="216" spans="2:65" s="1" customFormat="1" ht="16.5" customHeight="1">
      <c r="B216" s="43"/>
      <c r="C216" s="204" t="s">
        <v>947</v>
      </c>
      <c r="D216" s="204" t="s">
        <v>185</v>
      </c>
      <c r="E216" s="205" t="s">
        <v>3654</v>
      </c>
      <c r="F216" s="206" t="s">
        <v>3655</v>
      </c>
      <c r="G216" s="207" t="s">
        <v>291</v>
      </c>
      <c r="H216" s="208">
        <v>56</v>
      </c>
      <c r="I216" s="209"/>
      <c r="J216" s="210">
        <f t="shared" si="40"/>
        <v>0</v>
      </c>
      <c r="K216" s="206" t="s">
        <v>34</v>
      </c>
      <c r="L216" s="63"/>
      <c r="M216" s="211" t="s">
        <v>34</v>
      </c>
      <c r="N216" s="212" t="s">
        <v>49</v>
      </c>
      <c r="O216" s="44"/>
      <c r="P216" s="213">
        <f t="shared" si="41"/>
        <v>0</v>
      </c>
      <c r="Q216" s="213">
        <v>0</v>
      </c>
      <c r="R216" s="213">
        <f t="shared" si="42"/>
        <v>0</v>
      </c>
      <c r="S216" s="213">
        <v>0</v>
      </c>
      <c r="T216" s="214">
        <f t="shared" si="43"/>
        <v>0</v>
      </c>
      <c r="AR216" s="25" t="s">
        <v>592</v>
      </c>
      <c r="AT216" s="25" t="s">
        <v>185</v>
      </c>
      <c r="AU216" s="25" t="s">
        <v>89</v>
      </c>
      <c r="AY216" s="25" t="s">
        <v>183</v>
      </c>
      <c r="BE216" s="215">
        <f t="shared" si="44"/>
        <v>0</v>
      </c>
      <c r="BF216" s="215">
        <f t="shared" si="45"/>
        <v>0</v>
      </c>
      <c r="BG216" s="215">
        <f t="shared" si="46"/>
        <v>0</v>
      </c>
      <c r="BH216" s="215">
        <f t="shared" si="47"/>
        <v>0</v>
      </c>
      <c r="BI216" s="215">
        <f t="shared" si="48"/>
        <v>0</v>
      </c>
      <c r="BJ216" s="25" t="s">
        <v>85</v>
      </c>
      <c r="BK216" s="215">
        <f t="shared" si="49"/>
        <v>0</v>
      </c>
      <c r="BL216" s="25" t="s">
        <v>592</v>
      </c>
      <c r="BM216" s="25" t="s">
        <v>1650</v>
      </c>
    </row>
    <row r="217" spans="2:65" s="1" customFormat="1" ht="16.5" customHeight="1">
      <c r="B217" s="43"/>
      <c r="C217" s="204" t="s">
        <v>958</v>
      </c>
      <c r="D217" s="204" t="s">
        <v>185</v>
      </c>
      <c r="E217" s="205" t="s">
        <v>3656</v>
      </c>
      <c r="F217" s="206" t="s">
        <v>3657</v>
      </c>
      <c r="G217" s="207" t="s">
        <v>291</v>
      </c>
      <c r="H217" s="208">
        <v>56</v>
      </c>
      <c r="I217" s="209"/>
      <c r="J217" s="210">
        <f t="shared" si="40"/>
        <v>0</v>
      </c>
      <c r="K217" s="206" t="s">
        <v>34</v>
      </c>
      <c r="L217" s="63"/>
      <c r="M217" s="211" t="s">
        <v>34</v>
      </c>
      <c r="N217" s="212" t="s">
        <v>49</v>
      </c>
      <c r="O217" s="44"/>
      <c r="P217" s="213">
        <f t="shared" si="41"/>
        <v>0</v>
      </c>
      <c r="Q217" s="213">
        <v>0</v>
      </c>
      <c r="R217" s="213">
        <f t="shared" si="42"/>
        <v>0</v>
      </c>
      <c r="S217" s="213">
        <v>0</v>
      </c>
      <c r="T217" s="214">
        <f t="shared" si="43"/>
        <v>0</v>
      </c>
      <c r="AR217" s="25" t="s">
        <v>592</v>
      </c>
      <c r="AT217" s="25" t="s">
        <v>185</v>
      </c>
      <c r="AU217" s="25" t="s">
        <v>89</v>
      </c>
      <c r="AY217" s="25" t="s">
        <v>183</v>
      </c>
      <c r="BE217" s="215">
        <f t="shared" si="44"/>
        <v>0</v>
      </c>
      <c r="BF217" s="215">
        <f t="shared" si="45"/>
        <v>0</v>
      </c>
      <c r="BG217" s="215">
        <f t="shared" si="46"/>
        <v>0</v>
      </c>
      <c r="BH217" s="215">
        <f t="shared" si="47"/>
        <v>0</v>
      </c>
      <c r="BI217" s="215">
        <f t="shared" si="48"/>
        <v>0</v>
      </c>
      <c r="BJ217" s="25" t="s">
        <v>85</v>
      </c>
      <c r="BK217" s="215">
        <f t="shared" si="49"/>
        <v>0</v>
      </c>
      <c r="BL217" s="25" t="s">
        <v>592</v>
      </c>
      <c r="BM217" s="25" t="s">
        <v>1660</v>
      </c>
    </row>
    <row r="218" spans="2:65" s="1" customFormat="1" ht="16.5" customHeight="1">
      <c r="B218" s="43"/>
      <c r="C218" s="204" t="s">
        <v>963</v>
      </c>
      <c r="D218" s="204" t="s">
        <v>185</v>
      </c>
      <c r="E218" s="205" t="s">
        <v>3658</v>
      </c>
      <c r="F218" s="206" t="s">
        <v>3659</v>
      </c>
      <c r="G218" s="207" t="s">
        <v>274</v>
      </c>
      <c r="H218" s="208">
        <v>2.52</v>
      </c>
      <c r="I218" s="209"/>
      <c r="J218" s="210">
        <f t="shared" si="40"/>
        <v>0</v>
      </c>
      <c r="K218" s="206" t="s">
        <v>34</v>
      </c>
      <c r="L218" s="63"/>
      <c r="M218" s="211" t="s">
        <v>34</v>
      </c>
      <c r="N218" s="212" t="s">
        <v>49</v>
      </c>
      <c r="O218" s="44"/>
      <c r="P218" s="213">
        <f t="shared" si="41"/>
        <v>0</v>
      </c>
      <c r="Q218" s="213">
        <v>0</v>
      </c>
      <c r="R218" s="213">
        <f t="shared" si="42"/>
        <v>0</v>
      </c>
      <c r="S218" s="213">
        <v>0</v>
      </c>
      <c r="T218" s="214">
        <f t="shared" si="43"/>
        <v>0</v>
      </c>
      <c r="AR218" s="25" t="s">
        <v>592</v>
      </c>
      <c r="AT218" s="25" t="s">
        <v>185</v>
      </c>
      <c r="AU218" s="25" t="s">
        <v>89</v>
      </c>
      <c r="AY218" s="25" t="s">
        <v>183</v>
      </c>
      <c r="BE218" s="215">
        <f t="shared" si="44"/>
        <v>0</v>
      </c>
      <c r="BF218" s="215">
        <f t="shared" si="45"/>
        <v>0</v>
      </c>
      <c r="BG218" s="215">
        <f t="shared" si="46"/>
        <v>0</v>
      </c>
      <c r="BH218" s="215">
        <f t="shared" si="47"/>
        <v>0</v>
      </c>
      <c r="BI218" s="215">
        <f t="shared" si="48"/>
        <v>0</v>
      </c>
      <c r="BJ218" s="25" t="s">
        <v>85</v>
      </c>
      <c r="BK218" s="215">
        <f t="shared" si="49"/>
        <v>0</v>
      </c>
      <c r="BL218" s="25" t="s">
        <v>592</v>
      </c>
      <c r="BM218" s="25" t="s">
        <v>1673</v>
      </c>
    </row>
    <row r="219" spans="2:65" s="1" customFormat="1" ht="25.5" customHeight="1">
      <c r="B219" s="43"/>
      <c r="C219" s="204" t="s">
        <v>967</v>
      </c>
      <c r="D219" s="204" t="s">
        <v>185</v>
      </c>
      <c r="E219" s="205" t="s">
        <v>3660</v>
      </c>
      <c r="F219" s="206" t="s">
        <v>3661</v>
      </c>
      <c r="G219" s="207" t="s">
        <v>3662</v>
      </c>
      <c r="H219" s="208">
        <v>160</v>
      </c>
      <c r="I219" s="209"/>
      <c r="J219" s="210">
        <f t="shared" si="40"/>
        <v>0</v>
      </c>
      <c r="K219" s="206" t="s">
        <v>34</v>
      </c>
      <c r="L219" s="63"/>
      <c r="M219" s="211" t="s">
        <v>34</v>
      </c>
      <c r="N219" s="212" t="s">
        <v>49</v>
      </c>
      <c r="O219" s="44"/>
      <c r="P219" s="213">
        <f t="shared" si="41"/>
        <v>0</v>
      </c>
      <c r="Q219" s="213">
        <v>0</v>
      </c>
      <c r="R219" s="213">
        <f t="shared" si="42"/>
        <v>0</v>
      </c>
      <c r="S219" s="213">
        <v>0</v>
      </c>
      <c r="T219" s="214">
        <f t="shared" si="43"/>
        <v>0</v>
      </c>
      <c r="AR219" s="25" t="s">
        <v>592</v>
      </c>
      <c r="AT219" s="25" t="s">
        <v>185</v>
      </c>
      <c r="AU219" s="25" t="s">
        <v>89</v>
      </c>
      <c r="AY219" s="25" t="s">
        <v>183</v>
      </c>
      <c r="BE219" s="215">
        <f t="shared" si="44"/>
        <v>0</v>
      </c>
      <c r="BF219" s="215">
        <f t="shared" si="45"/>
        <v>0</v>
      </c>
      <c r="BG219" s="215">
        <f t="shared" si="46"/>
        <v>0</v>
      </c>
      <c r="BH219" s="215">
        <f t="shared" si="47"/>
        <v>0</v>
      </c>
      <c r="BI219" s="215">
        <f t="shared" si="48"/>
        <v>0</v>
      </c>
      <c r="BJ219" s="25" t="s">
        <v>85</v>
      </c>
      <c r="BK219" s="215">
        <f t="shared" si="49"/>
        <v>0</v>
      </c>
      <c r="BL219" s="25" t="s">
        <v>592</v>
      </c>
      <c r="BM219" s="25" t="s">
        <v>1683</v>
      </c>
    </row>
    <row r="220" spans="2:65" s="1" customFormat="1" ht="16.5" customHeight="1">
      <c r="B220" s="43"/>
      <c r="C220" s="204" t="s">
        <v>978</v>
      </c>
      <c r="D220" s="204" t="s">
        <v>185</v>
      </c>
      <c r="E220" s="205" t="s">
        <v>3663</v>
      </c>
      <c r="F220" s="206" t="s">
        <v>3664</v>
      </c>
      <c r="G220" s="207" t="s">
        <v>3662</v>
      </c>
      <c r="H220" s="208">
        <v>16</v>
      </c>
      <c r="I220" s="209"/>
      <c r="J220" s="210">
        <f t="shared" si="40"/>
        <v>0</v>
      </c>
      <c r="K220" s="206" t="s">
        <v>34</v>
      </c>
      <c r="L220" s="63"/>
      <c r="M220" s="211" t="s">
        <v>34</v>
      </c>
      <c r="N220" s="212" t="s">
        <v>49</v>
      </c>
      <c r="O220" s="44"/>
      <c r="P220" s="213">
        <f t="shared" si="41"/>
        <v>0</v>
      </c>
      <c r="Q220" s="213">
        <v>0</v>
      </c>
      <c r="R220" s="213">
        <f t="shared" si="42"/>
        <v>0</v>
      </c>
      <c r="S220" s="213">
        <v>0</v>
      </c>
      <c r="T220" s="214">
        <f t="shared" si="43"/>
        <v>0</v>
      </c>
      <c r="AR220" s="25" t="s">
        <v>592</v>
      </c>
      <c r="AT220" s="25" t="s">
        <v>185</v>
      </c>
      <c r="AU220" s="25" t="s">
        <v>89</v>
      </c>
      <c r="AY220" s="25" t="s">
        <v>183</v>
      </c>
      <c r="BE220" s="215">
        <f t="shared" si="44"/>
        <v>0</v>
      </c>
      <c r="BF220" s="215">
        <f t="shared" si="45"/>
        <v>0</v>
      </c>
      <c r="BG220" s="215">
        <f t="shared" si="46"/>
        <v>0</v>
      </c>
      <c r="BH220" s="215">
        <f t="shared" si="47"/>
        <v>0</v>
      </c>
      <c r="BI220" s="215">
        <f t="shared" si="48"/>
        <v>0</v>
      </c>
      <c r="BJ220" s="25" t="s">
        <v>85</v>
      </c>
      <c r="BK220" s="215">
        <f t="shared" si="49"/>
        <v>0</v>
      </c>
      <c r="BL220" s="25" t="s">
        <v>592</v>
      </c>
      <c r="BM220" s="25" t="s">
        <v>1694</v>
      </c>
    </row>
    <row r="221" spans="2:65" s="1" customFormat="1" ht="16.5" customHeight="1">
      <c r="B221" s="43"/>
      <c r="C221" s="204" t="s">
        <v>986</v>
      </c>
      <c r="D221" s="204" t="s">
        <v>185</v>
      </c>
      <c r="E221" s="205" t="s">
        <v>3665</v>
      </c>
      <c r="F221" s="206" t="s">
        <v>3666</v>
      </c>
      <c r="G221" s="207" t="s">
        <v>3662</v>
      </c>
      <c r="H221" s="208">
        <v>160</v>
      </c>
      <c r="I221" s="209"/>
      <c r="J221" s="210">
        <f t="shared" si="40"/>
        <v>0</v>
      </c>
      <c r="K221" s="206" t="s">
        <v>34</v>
      </c>
      <c r="L221" s="63"/>
      <c r="M221" s="211" t="s">
        <v>34</v>
      </c>
      <c r="N221" s="212" t="s">
        <v>49</v>
      </c>
      <c r="O221" s="44"/>
      <c r="P221" s="213">
        <f t="shared" si="41"/>
        <v>0</v>
      </c>
      <c r="Q221" s="213">
        <v>0</v>
      </c>
      <c r="R221" s="213">
        <f t="shared" si="42"/>
        <v>0</v>
      </c>
      <c r="S221" s="213">
        <v>0</v>
      </c>
      <c r="T221" s="214">
        <f t="shared" si="43"/>
        <v>0</v>
      </c>
      <c r="AR221" s="25" t="s">
        <v>592</v>
      </c>
      <c r="AT221" s="25" t="s">
        <v>185</v>
      </c>
      <c r="AU221" s="25" t="s">
        <v>89</v>
      </c>
      <c r="AY221" s="25" t="s">
        <v>183</v>
      </c>
      <c r="BE221" s="215">
        <f t="shared" si="44"/>
        <v>0</v>
      </c>
      <c r="BF221" s="215">
        <f t="shared" si="45"/>
        <v>0</v>
      </c>
      <c r="BG221" s="215">
        <f t="shared" si="46"/>
        <v>0</v>
      </c>
      <c r="BH221" s="215">
        <f t="shared" si="47"/>
        <v>0</v>
      </c>
      <c r="BI221" s="215">
        <f t="shared" si="48"/>
        <v>0</v>
      </c>
      <c r="BJ221" s="25" t="s">
        <v>85</v>
      </c>
      <c r="BK221" s="215">
        <f t="shared" si="49"/>
        <v>0</v>
      </c>
      <c r="BL221" s="25" t="s">
        <v>592</v>
      </c>
      <c r="BM221" s="25" t="s">
        <v>1704</v>
      </c>
    </row>
    <row r="222" spans="2:65" s="1" customFormat="1" ht="16.5" customHeight="1">
      <c r="B222" s="43"/>
      <c r="C222" s="204" t="s">
        <v>990</v>
      </c>
      <c r="D222" s="204" t="s">
        <v>185</v>
      </c>
      <c r="E222" s="205" t="s">
        <v>3667</v>
      </c>
      <c r="F222" s="206" t="s">
        <v>3668</v>
      </c>
      <c r="G222" s="207" t="s">
        <v>3662</v>
      </c>
      <c r="H222" s="208">
        <v>24</v>
      </c>
      <c r="I222" s="209"/>
      <c r="J222" s="210">
        <f t="shared" si="40"/>
        <v>0</v>
      </c>
      <c r="K222" s="206" t="s">
        <v>34</v>
      </c>
      <c r="L222" s="63"/>
      <c r="M222" s="211" t="s">
        <v>34</v>
      </c>
      <c r="N222" s="212" t="s">
        <v>49</v>
      </c>
      <c r="O222" s="44"/>
      <c r="P222" s="213">
        <f t="shared" si="41"/>
        <v>0</v>
      </c>
      <c r="Q222" s="213">
        <v>0</v>
      </c>
      <c r="R222" s="213">
        <f t="shared" si="42"/>
        <v>0</v>
      </c>
      <c r="S222" s="213">
        <v>0</v>
      </c>
      <c r="T222" s="214">
        <f t="shared" si="43"/>
        <v>0</v>
      </c>
      <c r="AR222" s="25" t="s">
        <v>592</v>
      </c>
      <c r="AT222" s="25" t="s">
        <v>185</v>
      </c>
      <c r="AU222" s="25" t="s">
        <v>89</v>
      </c>
      <c r="AY222" s="25" t="s">
        <v>183</v>
      </c>
      <c r="BE222" s="215">
        <f t="shared" si="44"/>
        <v>0</v>
      </c>
      <c r="BF222" s="215">
        <f t="shared" si="45"/>
        <v>0</v>
      </c>
      <c r="BG222" s="215">
        <f t="shared" si="46"/>
        <v>0</v>
      </c>
      <c r="BH222" s="215">
        <f t="shared" si="47"/>
        <v>0</v>
      </c>
      <c r="BI222" s="215">
        <f t="shared" si="48"/>
        <v>0</v>
      </c>
      <c r="BJ222" s="25" t="s">
        <v>85</v>
      </c>
      <c r="BK222" s="215">
        <f t="shared" si="49"/>
        <v>0</v>
      </c>
      <c r="BL222" s="25" t="s">
        <v>592</v>
      </c>
      <c r="BM222" s="25" t="s">
        <v>1715</v>
      </c>
    </row>
    <row r="223" spans="2:63" s="11" customFormat="1" ht="29.85" customHeight="1">
      <c r="B223" s="187"/>
      <c r="C223" s="188"/>
      <c r="D223" s="201" t="s">
        <v>77</v>
      </c>
      <c r="E223" s="202" t="s">
        <v>3669</v>
      </c>
      <c r="F223" s="202" t="s">
        <v>3670</v>
      </c>
      <c r="G223" s="188"/>
      <c r="H223" s="188"/>
      <c r="I223" s="191"/>
      <c r="J223" s="203">
        <f>BK223</f>
        <v>0</v>
      </c>
      <c r="K223" s="188"/>
      <c r="L223" s="193"/>
      <c r="M223" s="194"/>
      <c r="N223" s="195"/>
      <c r="O223" s="195"/>
      <c r="P223" s="196">
        <f>SUM(P224:P246)</f>
        <v>0</v>
      </c>
      <c r="Q223" s="195"/>
      <c r="R223" s="196">
        <f>SUM(R224:R246)</f>
        <v>0</v>
      </c>
      <c r="S223" s="195"/>
      <c r="T223" s="197">
        <f>SUM(T224:T246)</f>
        <v>0</v>
      </c>
      <c r="AR223" s="198" t="s">
        <v>196</v>
      </c>
      <c r="AT223" s="199" t="s">
        <v>77</v>
      </c>
      <c r="AU223" s="199" t="s">
        <v>85</v>
      </c>
      <c r="AY223" s="198" t="s">
        <v>183</v>
      </c>
      <c r="BK223" s="200">
        <f>SUM(BK224:BK246)</f>
        <v>0</v>
      </c>
    </row>
    <row r="224" spans="2:65" s="1" customFormat="1" ht="16.5" customHeight="1">
      <c r="B224" s="43"/>
      <c r="C224" s="204" t="s">
        <v>998</v>
      </c>
      <c r="D224" s="204" t="s">
        <v>185</v>
      </c>
      <c r="E224" s="205" t="s">
        <v>3671</v>
      </c>
      <c r="F224" s="206" t="s">
        <v>3672</v>
      </c>
      <c r="G224" s="207" t="s">
        <v>465</v>
      </c>
      <c r="H224" s="208">
        <v>243</v>
      </c>
      <c r="I224" s="209"/>
      <c r="J224" s="210">
        <f aca="true" t="shared" si="50" ref="J224:J246">ROUND(I224*H224,2)</f>
        <v>0</v>
      </c>
      <c r="K224" s="206" t="s">
        <v>34</v>
      </c>
      <c r="L224" s="63"/>
      <c r="M224" s="211" t="s">
        <v>34</v>
      </c>
      <c r="N224" s="212" t="s">
        <v>49</v>
      </c>
      <c r="O224" s="44"/>
      <c r="P224" s="213">
        <f aca="true" t="shared" si="51" ref="P224:P246">O224*H224</f>
        <v>0</v>
      </c>
      <c r="Q224" s="213">
        <v>0</v>
      </c>
      <c r="R224" s="213">
        <f aca="true" t="shared" si="52" ref="R224:R246">Q224*H224</f>
        <v>0</v>
      </c>
      <c r="S224" s="213">
        <v>0</v>
      </c>
      <c r="T224" s="214">
        <f aca="true" t="shared" si="53" ref="T224:T246">S224*H224</f>
        <v>0</v>
      </c>
      <c r="AR224" s="25" t="s">
        <v>592</v>
      </c>
      <c r="AT224" s="25" t="s">
        <v>185</v>
      </c>
      <c r="AU224" s="25" t="s">
        <v>89</v>
      </c>
      <c r="AY224" s="25" t="s">
        <v>183</v>
      </c>
      <c r="BE224" s="215">
        <f aca="true" t="shared" si="54" ref="BE224:BE246">IF(N224="základní",J224,0)</f>
        <v>0</v>
      </c>
      <c r="BF224" s="215">
        <f aca="true" t="shared" si="55" ref="BF224:BF246">IF(N224="snížená",J224,0)</f>
        <v>0</v>
      </c>
      <c r="BG224" s="215">
        <f aca="true" t="shared" si="56" ref="BG224:BG246">IF(N224="zákl. přenesená",J224,0)</f>
        <v>0</v>
      </c>
      <c r="BH224" s="215">
        <f aca="true" t="shared" si="57" ref="BH224:BH246">IF(N224="sníž. přenesená",J224,0)</f>
        <v>0</v>
      </c>
      <c r="BI224" s="215">
        <f aca="true" t="shared" si="58" ref="BI224:BI246">IF(N224="nulová",J224,0)</f>
        <v>0</v>
      </c>
      <c r="BJ224" s="25" t="s">
        <v>85</v>
      </c>
      <c r="BK224" s="215">
        <f aca="true" t="shared" si="59" ref="BK224:BK246">ROUND(I224*H224,2)</f>
        <v>0</v>
      </c>
      <c r="BL224" s="25" t="s">
        <v>592</v>
      </c>
      <c r="BM224" s="25" t="s">
        <v>1726</v>
      </c>
    </row>
    <row r="225" spans="2:65" s="1" customFormat="1" ht="16.5" customHeight="1">
      <c r="B225" s="43"/>
      <c r="C225" s="204" t="s">
        <v>1004</v>
      </c>
      <c r="D225" s="204" t="s">
        <v>185</v>
      </c>
      <c r="E225" s="205" t="s">
        <v>3673</v>
      </c>
      <c r="F225" s="206" t="s">
        <v>3674</v>
      </c>
      <c r="G225" s="207" t="s">
        <v>465</v>
      </c>
      <c r="H225" s="208">
        <v>30</v>
      </c>
      <c r="I225" s="209"/>
      <c r="J225" s="210">
        <f t="shared" si="50"/>
        <v>0</v>
      </c>
      <c r="K225" s="206" t="s">
        <v>34</v>
      </c>
      <c r="L225" s="63"/>
      <c r="M225" s="211" t="s">
        <v>34</v>
      </c>
      <c r="N225" s="212" t="s">
        <v>49</v>
      </c>
      <c r="O225" s="44"/>
      <c r="P225" s="213">
        <f t="shared" si="51"/>
        <v>0</v>
      </c>
      <c r="Q225" s="213">
        <v>0</v>
      </c>
      <c r="R225" s="213">
        <f t="shared" si="52"/>
        <v>0</v>
      </c>
      <c r="S225" s="213">
        <v>0</v>
      </c>
      <c r="T225" s="214">
        <f t="shared" si="53"/>
        <v>0</v>
      </c>
      <c r="AR225" s="25" t="s">
        <v>592</v>
      </c>
      <c r="AT225" s="25" t="s">
        <v>185</v>
      </c>
      <c r="AU225" s="25" t="s">
        <v>89</v>
      </c>
      <c r="AY225" s="25" t="s">
        <v>183</v>
      </c>
      <c r="BE225" s="215">
        <f t="shared" si="54"/>
        <v>0</v>
      </c>
      <c r="BF225" s="215">
        <f t="shared" si="55"/>
        <v>0</v>
      </c>
      <c r="BG225" s="215">
        <f t="shared" si="56"/>
        <v>0</v>
      </c>
      <c r="BH225" s="215">
        <f t="shared" si="57"/>
        <v>0</v>
      </c>
      <c r="BI225" s="215">
        <f t="shared" si="58"/>
        <v>0</v>
      </c>
      <c r="BJ225" s="25" t="s">
        <v>85</v>
      </c>
      <c r="BK225" s="215">
        <f t="shared" si="59"/>
        <v>0</v>
      </c>
      <c r="BL225" s="25" t="s">
        <v>592</v>
      </c>
      <c r="BM225" s="25" t="s">
        <v>1743</v>
      </c>
    </row>
    <row r="226" spans="2:65" s="1" customFormat="1" ht="16.5" customHeight="1">
      <c r="B226" s="43"/>
      <c r="C226" s="204" t="s">
        <v>1009</v>
      </c>
      <c r="D226" s="204" t="s">
        <v>185</v>
      </c>
      <c r="E226" s="205" t="s">
        <v>3675</v>
      </c>
      <c r="F226" s="206" t="s">
        <v>3676</v>
      </c>
      <c r="G226" s="207" t="s">
        <v>465</v>
      </c>
      <c r="H226" s="208">
        <v>120</v>
      </c>
      <c r="I226" s="209"/>
      <c r="J226" s="210">
        <f t="shared" si="50"/>
        <v>0</v>
      </c>
      <c r="K226" s="206" t="s">
        <v>34</v>
      </c>
      <c r="L226" s="63"/>
      <c r="M226" s="211" t="s">
        <v>34</v>
      </c>
      <c r="N226" s="212" t="s">
        <v>49</v>
      </c>
      <c r="O226" s="44"/>
      <c r="P226" s="213">
        <f t="shared" si="51"/>
        <v>0</v>
      </c>
      <c r="Q226" s="213">
        <v>0</v>
      </c>
      <c r="R226" s="213">
        <f t="shared" si="52"/>
        <v>0</v>
      </c>
      <c r="S226" s="213">
        <v>0</v>
      </c>
      <c r="T226" s="214">
        <f t="shared" si="53"/>
        <v>0</v>
      </c>
      <c r="AR226" s="25" t="s">
        <v>592</v>
      </c>
      <c r="AT226" s="25" t="s">
        <v>185</v>
      </c>
      <c r="AU226" s="25" t="s">
        <v>89</v>
      </c>
      <c r="AY226" s="25" t="s">
        <v>183</v>
      </c>
      <c r="BE226" s="215">
        <f t="shared" si="54"/>
        <v>0</v>
      </c>
      <c r="BF226" s="215">
        <f t="shared" si="55"/>
        <v>0</v>
      </c>
      <c r="BG226" s="215">
        <f t="shared" si="56"/>
        <v>0</v>
      </c>
      <c r="BH226" s="215">
        <f t="shared" si="57"/>
        <v>0</v>
      </c>
      <c r="BI226" s="215">
        <f t="shared" si="58"/>
        <v>0</v>
      </c>
      <c r="BJ226" s="25" t="s">
        <v>85</v>
      </c>
      <c r="BK226" s="215">
        <f t="shared" si="59"/>
        <v>0</v>
      </c>
      <c r="BL226" s="25" t="s">
        <v>592</v>
      </c>
      <c r="BM226" s="25" t="s">
        <v>1753</v>
      </c>
    </row>
    <row r="227" spans="2:65" s="1" customFormat="1" ht="16.5" customHeight="1">
      <c r="B227" s="43"/>
      <c r="C227" s="204" t="s">
        <v>1014</v>
      </c>
      <c r="D227" s="204" t="s">
        <v>185</v>
      </c>
      <c r="E227" s="205" t="s">
        <v>3677</v>
      </c>
      <c r="F227" s="206" t="s">
        <v>3678</v>
      </c>
      <c r="G227" s="207" t="s">
        <v>1792</v>
      </c>
      <c r="H227" s="208">
        <v>80</v>
      </c>
      <c r="I227" s="209"/>
      <c r="J227" s="210">
        <f t="shared" si="50"/>
        <v>0</v>
      </c>
      <c r="K227" s="206" t="s">
        <v>34</v>
      </c>
      <c r="L227" s="63"/>
      <c r="M227" s="211" t="s">
        <v>34</v>
      </c>
      <c r="N227" s="212" t="s">
        <v>49</v>
      </c>
      <c r="O227" s="44"/>
      <c r="P227" s="213">
        <f t="shared" si="51"/>
        <v>0</v>
      </c>
      <c r="Q227" s="213">
        <v>0</v>
      </c>
      <c r="R227" s="213">
        <f t="shared" si="52"/>
        <v>0</v>
      </c>
      <c r="S227" s="213">
        <v>0</v>
      </c>
      <c r="T227" s="214">
        <f t="shared" si="53"/>
        <v>0</v>
      </c>
      <c r="AR227" s="25" t="s">
        <v>592</v>
      </c>
      <c r="AT227" s="25" t="s">
        <v>185</v>
      </c>
      <c r="AU227" s="25" t="s">
        <v>89</v>
      </c>
      <c r="AY227" s="25" t="s">
        <v>183</v>
      </c>
      <c r="BE227" s="215">
        <f t="shared" si="54"/>
        <v>0</v>
      </c>
      <c r="BF227" s="215">
        <f t="shared" si="55"/>
        <v>0</v>
      </c>
      <c r="BG227" s="215">
        <f t="shared" si="56"/>
        <v>0</v>
      </c>
      <c r="BH227" s="215">
        <f t="shared" si="57"/>
        <v>0</v>
      </c>
      <c r="BI227" s="215">
        <f t="shared" si="58"/>
        <v>0</v>
      </c>
      <c r="BJ227" s="25" t="s">
        <v>85</v>
      </c>
      <c r="BK227" s="215">
        <f t="shared" si="59"/>
        <v>0</v>
      </c>
      <c r="BL227" s="25" t="s">
        <v>592</v>
      </c>
      <c r="BM227" s="25" t="s">
        <v>1768</v>
      </c>
    </row>
    <row r="228" spans="2:65" s="1" customFormat="1" ht="16.5" customHeight="1">
      <c r="B228" s="43"/>
      <c r="C228" s="204" t="s">
        <v>1020</v>
      </c>
      <c r="D228" s="204" t="s">
        <v>185</v>
      </c>
      <c r="E228" s="205" t="s">
        <v>3679</v>
      </c>
      <c r="F228" s="206" t="s">
        <v>3680</v>
      </c>
      <c r="G228" s="207" t="s">
        <v>1792</v>
      </c>
      <c r="H228" s="208">
        <v>215</v>
      </c>
      <c r="I228" s="209"/>
      <c r="J228" s="210">
        <f t="shared" si="50"/>
        <v>0</v>
      </c>
      <c r="K228" s="206" t="s">
        <v>34</v>
      </c>
      <c r="L228" s="63"/>
      <c r="M228" s="211" t="s">
        <v>34</v>
      </c>
      <c r="N228" s="212" t="s">
        <v>49</v>
      </c>
      <c r="O228" s="44"/>
      <c r="P228" s="213">
        <f t="shared" si="51"/>
        <v>0</v>
      </c>
      <c r="Q228" s="213">
        <v>0</v>
      </c>
      <c r="R228" s="213">
        <f t="shared" si="52"/>
        <v>0</v>
      </c>
      <c r="S228" s="213">
        <v>0</v>
      </c>
      <c r="T228" s="214">
        <f t="shared" si="53"/>
        <v>0</v>
      </c>
      <c r="AR228" s="25" t="s">
        <v>592</v>
      </c>
      <c r="AT228" s="25" t="s">
        <v>185</v>
      </c>
      <c r="AU228" s="25" t="s">
        <v>89</v>
      </c>
      <c r="AY228" s="25" t="s">
        <v>183</v>
      </c>
      <c r="BE228" s="215">
        <f t="shared" si="54"/>
        <v>0</v>
      </c>
      <c r="BF228" s="215">
        <f t="shared" si="55"/>
        <v>0</v>
      </c>
      <c r="BG228" s="215">
        <f t="shared" si="56"/>
        <v>0</v>
      </c>
      <c r="BH228" s="215">
        <f t="shared" si="57"/>
        <v>0</v>
      </c>
      <c r="BI228" s="215">
        <f t="shared" si="58"/>
        <v>0</v>
      </c>
      <c r="BJ228" s="25" t="s">
        <v>85</v>
      </c>
      <c r="BK228" s="215">
        <f t="shared" si="59"/>
        <v>0</v>
      </c>
      <c r="BL228" s="25" t="s">
        <v>592</v>
      </c>
      <c r="BM228" s="25" t="s">
        <v>1779</v>
      </c>
    </row>
    <row r="229" spans="2:65" s="1" customFormat="1" ht="16.5" customHeight="1">
      <c r="B229" s="43"/>
      <c r="C229" s="204" t="s">
        <v>1026</v>
      </c>
      <c r="D229" s="204" t="s">
        <v>185</v>
      </c>
      <c r="E229" s="205" t="s">
        <v>3681</v>
      </c>
      <c r="F229" s="206" t="s">
        <v>3682</v>
      </c>
      <c r="G229" s="207" t="s">
        <v>1792</v>
      </c>
      <c r="H229" s="208">
        <v>9</v>
      </c>
      <c r="I229" s="209"/>
      <c r="J229" s="210">
        <f t="shared" si="50"/>
        <v>0</v>
      </c>
      <c r="K229" s="206" t="s">
        <v>34</v>
      </c>
      <c r="L229" s="63"/>
      <c r="M229" s="211" t="s">
        <v>34</v>
      </c>
      <c r="N229" s="212" t="s">
        <v>49</v>
      </c>
      <c r="O229" s="44"/>
      <c r="P229" s="213">
        <f t="shared" si="51"/>
        <v>0</v>
      </c>
      <c r="Q229" s="213">
        <v>0</v>
      </c>
      <c r="R229" s="213">
        <f t="shared" si="52"/>
        <v>0</v>
      </c>
      <c r="S229" s="213">
        <v>0</v>
      </c>
      <c r="T229" s="214">
        <f t="shared" si="53"/>
        <v>0</v>
      </c>
      <c r="AR229" s="25" t="s">
        <v>592</v>
      </c>
      <c r="AT229" s="25" t="s">
        <v>185</v>
      </c>
      <c r="AU229" s="25" t="s">
        <v>89</v>
      </c>
      <c r="AY229" s="25" t="s">
        <v>183</v>
      </c>
      <c r="BE229" s="215">
        <f t="shared" si="54"/>
        <v>0</v>
      </c>
      <c r="BF229" s="215">
        <f t="shared" si="55"/>
        <v>0</v>
      </c>
      <c r="BG229" s="215">
        <f t="shared" si="56"/>
        <v>0</v>
      </c>
      <c r="BH229" s="215">
        <f t="shared" si="57"/>
        <v>0</v>
      </c>
      <c r="BI229" s="215">
        <f t="shared" si="58"/>
        <v>0</v>
      </c>
      <c r="BJ229" s="25" t="s">
        <v>85</v>
      </c>
      <c r="BK229" s="215">
        <f t="shared" si="59"/>
        <v>0</v>
      </c>
      <c r="BL229" s="25" t="s">
        <v>592</v>
      </c>
      <c r="BM229" s="25" t="s">
        <v>1789</v>
      </c>
    </row>
    <row r="230" spans="2:65" s="1" customFormat="1" ht="16.5" customHeight="1">
      <c r="B230" s="43"/>
      <c r="C230" s="204" t="s">
        <v>1031</v>
      </c>
      <c r="D230" s="204" t="s">
        <v>185</v>
      </c>
      <c r="E230" s="205" t="s">
        <v>3683</v>
      </c>
      <c r="F230" s="206" t="s">
        <v>3684</v>
      </c>
      <c r="G230" s="207" t="s">
        <v>1792</v>
      </c>
      <c r="H230" s="208">
        <v>18</v>
      </c>
      <c r="I230" s="209"/>
      <c r="J230" s="210">
        <f t="shared" si="50"/>
        <v>0</v>
      </c>
      <c r="K230" s="206" t="s">
        <v>34</v>
      </c>
      <c r="L230" s="63"/>
      <c r="M230" s="211" t="s">
        <v>34</v>
      </c>
      <c r="N230" s="212" t="s">
        <v>49</v>
      </c>
      <c r="O230" s="44"/>
      <c r="P230" s="213">
        <f t="shared" si="51"/>
        <v>0</v>
      </c>
      <c r="Q230" s="213">
        <v>0</v>
      </c>
      <c r="R230" s="213">
        <f t="shared" si="52"/>
        <v>0</v>
      </c>
      <c r="S230" s="213">
        <v>0</v>
      </c>
      <c r="T230" s="214">
        <f t="shared" si="53"/>
        <v>0</v>
      </c>
      <c r="AR230" s="25" t="s">
        <v>592</v>
      </c>
      <c r="AT230" s="25" t="s">
        <v>185</v>
      </c>
      <c r="AU230" s="25" t="s">
        <v>89</v>
      </c>
      <c r="AY230" s="25" t="s">
        <v>183</v>
      </c>
      <c r="BE230" s="215">
        <f t="shared" si="54"/>
        <v>0</v>
      </c>
      <c r="BF230" s="215">
        <f t="shared" si="55"/>
        <v>0</v>
      </c>
      <c r="BG230" s="215">
        <f t="shared" si="56"/>
        <v>0</v>
      </c>
      <c r="BH230" s="215">
        <f t="shared" si="57"/>
        <v>0</v>
      </c>
      <c r="BI230" s="215">
        <f t="shared" si="58"/>
        <v>0</v>
      </c>
      <c r="BJ230" s="25" t="s">
        <v>85</v>
      </c>
      <c r="BK230" s="215">
        <f t="shared" si="59"/>
        <v>0</v>
      </c>
      <c r="BL230" s="25" t="s">
        <v>592</v>
      </c>
      <c r="BM230" s="25" t="s">
        <v>1799</v>
      </c>
    </row>
    <row r="231" spans="2:65" s="1" customFormat="1" ht="16.5" customHeight="1">
      <c r="B231" s="43"/>
      <c r="C231" s="204" t="s">
        <v>1037</v>
      </c>
      <c r="D231" s="204" t="s">
        <v>185</v>
      </c>
      <c r="E231" s="205" t="s">
        <v>3685</v>
      </c>
      <c r="F231" s="206" t="s">
        <v>3686</v>
      </c>
      <c r="G231" s="207" t="s">
        <v>1792</v>
      </c>
      <c r="H231" s="208">
        <v>9</v>
      </c>
      <c r="I231" s="209"/>
      <c r="J231" s="210">
        <f t="shared" si="50"/>
        <v>0</v>
      </c>
      <c r="K231" s="206" t="s">
        <v>34</v>
      </c>
      <c r="L231" s="63"/>
      <c r="M231" s="211" t="s">
        <v>34</v>
      </c>
      <c r="N231" s="212" t="s">
        <v>49</v>
      </c>
      <c r="O231" s="44"/>
      <c r="P231" s="213">
        <f t="shared" si="51"/>
        <v>0</v>
      </c>
      <c r="Q231" s="213">
        <v>0</v>
      </c>
      <c r="R231" s="213">
        <f t="shared" si="52"/>
        <v>0</v>
      </c>
      <c r="S231" s="213">
        <v>0</v>
      </c>
      <c r="T231" s="214">
        <f t="shared" si="53"/>
        <v>0</v>
      </c>
      <c r="AR231" s="25" t="s">
        <v>592</v>
      </c>
      <c r="AT231" s="25" t="s">
        <v>185</v>
      </c>
      <c r="AU231" s="25" t="s">
        <v>89</v>
      </c>
      <c r="AY231" s="25" t="s">
        <v>183</v>
      </c>
      <c r="BE231" s="215">
        <f t="shared" si="54"/>
        <v>0</v>
      </c>
      <c r="BF231" s="215">
        <f t="shared" si="55"/>
        <v>0</v>
      </c>
      <c r="BG231" s="215">
        <f t="shared" si="56"/>
        <v>0</v>
      </c>
      <c r="BH231" s="215">
        <f t="shared" si="57"/>
        <v>0</v>
      </c>
      <c r="BI231" s="215">
        <f t="shared" si="58"/>
        <v>0</v>
      </c>
      <c r="BJ231" s="25" t="s">
        <v>85</v>
      </c>
      <c r="BK231" s="215">
        <f t="shared" si="59"/>
        <v>0</v>
      </c>
      <c r="BL231" s="25" t="s">
        <v>592</v>
      </c>
      <c r="BM231" s="25" t="s">
        <v>1810</v>
      </c>
    </row>
    <row r="232" spans="2:65" s="1" customFormat="1" ht="16.5" customHeight="1">
      <c r="B232" s="43"/>
      <c r="C232" s="204" t="s">
        <v>1045</v>
      </c>
      <c r="D232" s="204" t="s">
        <v>185</v>
      </c>
      <c r="E232" s="205" t="s">
        <v>3687</v>
      </c>
      <c r="F232" s="206" t="s">
        <v>3688</v>
      </c>
      <c r="G232" s="207" t="s">
        <v>1792</v>
      </c>
      <c r="H232" s="208">
        <v>43</v>
      </c>
      <c r="I232" s="209"/>
      <c r="J232" s="210">
        <f t="shared" si="50"/>
        <v>0</v>
      </c>
      <c r="K232" s="206" t="s">
        <v>34</v>
      </c>
      <c r="L232" s="63"/>
      <c r="M232" s="211" t="s">
        <v>34</v>
      </c>
      <c r="N232" s="212" t="s">
        <v>49</v>
      </c>
      <c r="O232" s="44"/>
      <c r="P232" s="213">
        <f t="shared" si="51"/>
        <v>0</v>
      </c>
      <c r="Q232" s="213">
        <v>0</v>
      </c>
      <c r="R232" s="213">
        <f t="shared" si="52"/>
        <v>0</v>
      </c>
      <c r="S232" s="213">
        <v>0</v>
      </c>
      <c r="T232" s="214">
        <f t="shared" si="53"/>
        <v>0</v>
      </c>
      <c r="AR232" s="25" t="s">
        <v>592</v>
      </c>
      <c r="AT232" s="25" t="s">
        <v>185</v>
      </c>
      <c r="AU232" s="25" t="s">
        <v>89</v>
      </c>
      <c r="AY232" s="25" t="s">
        <v>183</v>
      </c>
      <c r="BE232" s="215">
        <f t="shared" si="54"/>
        <v>0</v>
      </c>
      <c r="BF232" s="215">
        <f t="shared" si="55"/>
        <v>0</v>
      </c>
      <c r="BG232" s="215">
        <f t="shared" si="56"/>
        <v>0</v>
      </c>
      <c r="BH232" s="215">
        <f t="shared" si="57"/>
        <v>0</v>
      </c>
      <c r="BI232" s="215">
        <f t="shared" si="58"/>
        <v>0</v>
      </c>
      <c r="BJ232" s="25" t="s">
        <v>85</v>
      </c>
      <c r="BK232" s="215">
        <f t="shared" si="59"/>
        <v>0</v>
      </c>
      <c r="BL232" s="25" t="s">
        <v>592</v>
      </c>
      <c r="BM232" s="25" t="s">
        <v>1818</v>
      </c>
    </row>
    <row r="233" spans="2:65" s="1" customFormat="1" ht="16.5" customHeight="1">
      <c r="B233" s="43"/>
      <c r="C233" s="204" t="s">
        <v>1050</v>
      </c>
      <c r="D233" s="204" t="s">
        <v>185</v>
      </c>
      <c r="E233" s="205" t="s">
        <v>3689</v>
      </c>
      <c r="F233" s="206" t="s">
        <v>3690</v>
      </c>
      <c r="G233" s="207" t="s">
        <v>1792</v>
      </c>
      <c r="H233" s="208">
        <v>8</v>
      </c>
      <c r="I233" s="209"/>
      <c r="J233" s="210">
        <f t="shared" si="50"/>
        <v>0</v>
      </c>
      <c r="K233" s="206" t="s">
        <v>34</v>
      </c>
      <c r="L233" s="63"/>
      <c r="M233" s="211" t="s">
        <v>34</v>
      </c>
      <c r="N233" s="212" t="s">
        <v>49</v>
      </c>
      <c r="O233" s="44"/>
      <c r="P233" s="213">
        <f t="shared" si="51"/>
        <v>0</v>
      </c>
      <c r="Q233" s="213">
        <v>0</v>
      </c>
      <c r="R233" s="213">
        <f t="shared" si="52"/>
        <v>0</v>
      </c>
      <c r="S233" s="213">
        <v>0</v>
      </c>
      <c r="T233" s="214">
        <f t="shared" si="53"/>
        <v>0</v>
      </c>
      <c r="AR233" s="25" t="s">
        <v>592</v>
      </c>
      <c r="AT233" s="25" t="s">
        <v>185</v>
      </c>
      <c r="AU233" s="25" t="s">
        <v>89</v>
      </c>
      <c r="AY233" s="25" t="s">
        <v>183</v>
      </c>
      <c r="BE233" s="215">
        <f t="shared" si="54"/>
        <v>0</v>
      </c>
      <c r="BF233" s="215">
        <f t="shared" si="55"/>
        <v>0</v>
      </c>
      <c r="BG233" s="215">
        <f t="shared" si="56"/>
        <v>0</v>
      </c>
      <c r="BH233" s="215">
        <f t="shared" si="57"/>
        <v>0</v>
      </c>
      <c r="BI233" s="215">
        <f t="shared" si="58"/>
        <v>0</v>
      </c>
      <c r="BJ233" s="25" t="s">
        <v>85</v>
      </c>
      <c r="BK233" s="215">
        <f t="shared" si="59"/>
        <v>0</v>
      </c>
      <c r="BL233" s="25" t="s">
        <v>592</v>
      </c>
      <c r="BM233" s="25" t="s">
        <v>1829</v>
      </c>
    </row>
    <row r="234" spans="2:65" s="1" customFormat="1" ht="16.5" customHeight="1">
      <c r="B234" s="43"/>
      <c r="C234" s="204" t="s">
        <v>1057</v>
      </c>
      <c r="D234" s="204" t="s">
        <v>185</v>
      </c>
      <c r="E234" s="205" t="s">
        <v>3691</v>
      </c>
      <c r="F234" s="206" t="s">
        <v>3692</v>
      </c>
      <c r="G234" s="207" t="s">
        <v>1792</v>
      </c>
      <c r="H234" s="208">
        <v>20</v>
      </c>
      <c r="I234" s="209"/>
      <c r="J234" s="210">
        <f t="shared" si="50"/>
        <v>0</v>
      </c>
      <c r="K234" s="206" t="s">
        <v>34</v>
      </c>
      <c r="L234" s="63"/>
      <c r="M234" s="211" t="s">
        <v>34</v>
      </c>
      <c r="N234" s="212" t="s">
        <v>49</v>
      </c>
      <c r="O234" s="44"/>
      <c r="P234" s="213">
        <f t="shared" si="51"/>
        <v>0</v>
      </c>
      <c r="Q234" s="213">
        <v>0</v>
      </c>
      <c r="R234" s="213">
        <f t="shared" si="52"/>
        <v>0</v>
      </c>
      <c r="S234" s="213">
        <v>0</v>
      </c>
      <c r="T234" s="214">
        <f t="shared" si="53"/>
        <v>0</v>
      </c>
      <c r="AR234" s="25" t="s">
        <v>592</v>
      </c>
      <c r="AT234" s="25" t="s">
        <v>185</v>
      </c>
      <c r="AU234" s="25" t="s">
        <v>89</v>
      </c>
      <c r="AY234" s="25" t="s">
        <v>183</v>
      </c>
      <c r="BE234" s="215">
        <f t="shared" si="54"/>
        <v>0</v>
      </c>
      <c r="BF234" s="215">
        <f t="shared" si="55"/>
        <v>0</v>
      </c>
      <c r="BG234" s="215">
        <f t="shared" si="56"/>
        <v>0</v>
      </c>
      <c r="BH234" s="215">
        <f t="shared" si="57"/>
        <v>0</v>
      </c>
      <c r="BI234" s="215">
        <f t="shared" si="58"/>
        <v>0</v>
      </c>
      <c r="BJ234" s="25" t="s">
        <v>85</v>
      </c>
      <c r="BK234" s="215">
        <f t="shared" si="59"/>
        <v>0</v>
      </c>
      <c r="BL234" s="25" t="s">
        <v>592</v>
      </c>
      <c r="BM234" s="25" t="s">
        <v>1838</v>
      </c>
    </row>
    <row r="235" spans="2:65" s="1" customFormat="1" ht="16.5" customHeight="1">
      <c r="B235" s="43"/>
      <c r="C235" s="204" t="s">
        <v>1063</v>
      </c>
      <c r="D235" s="204" t="s">
        <v>185</v>
      </c>
      <c r="E235" s="205" t="s">
        <v>3693</v>
      </c>
      <c r="F235" s="206" t="s">
        <v>3694</v>
      </c>
      <c r="G235" s="207" t="s">
        <v>1792</v>
      </c>
      <c r="H235" s="208">
        <v>1</v>
      </c>
      <c r="I235" s="209"/>
      <c r="J235" s="210">
        <f t="shared" si="50"/>
        <v>0</v>
      </c>
      <c r="K235" s="206" t="s">
        <v>34</v>
      </c>
      <c r="L235" s="63"/>
      <c r="M235" s="211" t="s">
        <v>34</v>
      </c>
      <c r="N235" s="212" t="s">
        <v>49</v>
      </c>
      <c r="O235" s="44"/>
      <c r="P235" s="213">
        <f t="shared" si="51"/>
        <v>0</v>
      </c>
      <c r="Q235" s="213">
        <v>0</v>
      </c>
      <c r="R235" s="213">
        <f t="shared" si="52"/>
        <v>0</v>
      </c>
      <c r="S235" s="213">
        <v>0</v>
      </c>
      <c r="T235" s="214">
        <f t="shared" si="53"/>
        <v>0</v>
      </c>
      <c r="AR235" s="25" t="s">
        <v>592</v>
      </c>
      <c r="AT235" s="25" t="s">
        <v>185</v>
      </c>
      <c r="AU235" s="25" t="s">
        <v>89</v>
      </c>
      <c r="AY235" s="25" t="s">
        <v>183</v>
      </c>
      <c r="BE235" s="215">
        <f t="shared" si="54"/>
        <v>0</v>
      </c>
      <c r="BF235" s="215">
        <f t="shared" si="55"/>
        <v>0</v>
      </c>
      <c r="BG235" s="215">
        <f t="shared" si="56"/>
        <v>0</v>
      </c>
      <c r="BH235" s="215">
        <f t="shared" si="57"/>
        <v>0</v>
      </c>
      <c r="BI235" s="215">
        <f t="shared" si="58"/>
        <v>0</v>
      </c>
      <c r="BJ235" s="25" t="s">
        <v>85</v>
      </c>
      <c r="BK235" s="215">
        <f t="shared" si="59"/>
        <v>0</v>
      </c>
      <c r="BL235" s="25" t="s">
        <v>592</v>
      </c>
      <c r="BM235" s="25" t="s">
        <v>1849</v>
      </c>
    </row>
    <row r="236" spans="2:65" s="1" customFormat="1" ht="16.5" customHeight="1">
      <c r="B236" s="43"/>
      <c r="C236" s="204" t="s">
        <v>1069</v>
      </c>
      <c r="D236" s="204" t="s">
        <v>185</v>
      </c>
      <c r="E236" s="205" t="s">
        <v>3695</v>
      </c>
      <c r="F236" s="206" t="s">
        <v>3696</v>
      </c>
      <c r="G236" s="207" t="s">
        <v>1792</v>
      </c>
      <c r="H236" s="208">
        <v>8</v>
      </c>
      <c r="I236" s="209"/>
      <c r="J236" s="210">
        <f t="shared" si="50"/>
        <v>0</v>
      </c>
      <c r="K236" s="206" t="s">
        <v>34</v>
      </c>
      <c r="L236" s="63"/>
      <c r="M236" s="211" t="s">
        <v>34</v>
      </c>
      <c r="N236" s="212" t="s">
        <v>49</v>
      </c>
      <c r="O236" s="44"/>
      <c r="P236" s="213">
        <f t="shared" si="51"/>
        <v>0</v>
      </c>
      <c r="Q236" s="213">
        <v>0</v>
      </c>
      <c r="R236" s="213">
        <f t="shared" si="52"/>
        <v>0</v>
      </c>
      <c r="S236" s="213">
        <v>0</v>
      </c>
      <c r="T236" s="214">
        <f t="shared" si="53"/>
        <v>0</v>
      </c>
      <c r="AR236" s="25" t="s">
        <v>592</v>
      </c>
      <c r="AT236" s="25" t="s">
        <v>185</v>
      </c>
      <c r="AU236" s="25" t="s">
        <v>89</v>
      </c>
      <c r="AY236" s="25" t="s">
        <v>183</v>
      </c>
      <c r="BE236" s="215">
        <f t="shared" si="54"/>
        <v>0</v>
      </c>
      <c r="BF236" s="215">
        <f t="shared" si="55"/>
        <v>0</v>
      </c>
      <c r="BG236" s="215">
        <f t="shared" si="56"/>
        <v>0</v>
      </c>
      <c r="BH236" s="215">
        <f t="shared" si="57"/>
        <v>0</v>
      </c>
      <c r="BI236" s="215">
        <f t="shared" si="58"/>
        <v>0</v>
      </c>
      <c r="BJ236" s="25" t="s">
        <v>85</v>
      </c>
      <c r="BK236" s="215">
        <f t="shared" si="59"/>
        <v>0</v>
      </c>
      <c r="BL236" s="25" t="s">
        <v>592</v>
      </c>
      <c r="BM236" s="25" t="s">
        <v>1861</v>
      </c>
    </row>
    <row r="237" spans="2:65" s="1" customFormat="1" ht="16.5" customHeight="1">
      <c r="B237" s="43"/>
      <c r="C237" s="204" t="s">
        <v>1074</v>
      </c>
      <c r="D237" s="204" t="s">
        <v>185</v>
      </c>
      <c r="E237" s="205" t="s">
        <v>3697</v>
      </c>
      <c r="F237" s="206" t="s">
        <v>3698</v>
      </c>
      <c r="G237" s="207" t="s">
        <v>1792</v>
      </c>
      <c r="H237" s="208">
        <v>4</v>
      </c>
      <c r="I237" s="209"/>
      <c r="J237" s="210">
        <f t="shared" si="50"/>
        <v>0</v>
      </c>
      <c r="K237" s="206" t="s">
        <v>34</v>
      </c>
      <c r="L237" s="63"/>
      <c r="M237" s="211" t="s">
        <v>34</v>
      </c>
      <c r="N237" s="212" t="s">
        <v>49</v>
      </c>
      <c r="O237" s="44"/>
      <c r="P237" s="213">
        <f t="shared" si="51"/>
        <v>0</v>
      </c>
      <c r="Q237" s="213">
        <v>0</v>
      </c>
      <c r="R237" s="213">
        <f t="shared" si="52"/>
        <v>0</v>
      </c>
      <c r="S237" s="213">
        <v>0</v>
      </c>
      <c r="T237" s="214">
        <f t="shared" si="53"/>
        <v>0</v>
      </c>
      <c r="AR237" s="25" t="s">
        <v>592</v>
      </c>
      <c r="AT237" s="25" t="s">
        <v>185</v>
      </c>
      <c r="AU237" s="25" t="s">
        <v>89</v>
      </c>
      <c r="AY237" s="25" t="s">
        <v>183</v>
      </c>
      <c r="BE237" s="215">
        <f t="shared" si="54"/>
        <v>0</v>
      </c>
      <c r="BF237" s="215">
        <f t="shared" si="55"/>
        <v>0</v>
      </c>
      <c r="BG237" s="215">
        <f t="shared" si="56"/>
        <v>0</v>
      </c>
      <c r="BH237" s="215">
        <f t="shared" si="57"/>
        <v>0</v>
      </c>
      <c r="BI237" s="215">
        <f t="shared" si="58"/>
        <v>0</v>
      </c>
      <c r="BJ237" s="25" t="s">
        <v>85</v>
      </c>
      <c r="BK237" s="215">
        <f t="shared" si="59"/>
        <v>0</v>
      </c>
      <c r="BL237" s="25" t="s">
        <v>592</v>
      </c>
      <c r="BM237" s="25" t="s">
        <v>1874</v>
      </c>
    </row>
    <row r="238" spans="2:65" s="1" customFormat="1" ht="16.5" customHeight="1">
      <c r="B238" s="43"/>
      <c r="C238" s="204" t="s">
        <v>1078</v>
      </c>
      <c r="D238" s="204" t="s">
        <v>185</v>
      </c>
      <c r="E238" s="205" t="s">
        <v>3699</v>
      </c>
      <c r="F238" s="206" t="s">
        <v>3700</v>
      </c>
      <c r="G238" s="207" t="s">
        <v>1792</v>
      </c>
      <c r="H238" s="208">
        <v>4</v>
      </c>
      <c r="I238" s="209"/>
      <c r="J238" s="210">
        <f t="shared" si="50"/>
        <v>0</v>
      </c>
      <c r="K238" s="206" t="s">
        <v>34</v>
      </c>
      <c r="L238" s="63"/>
      <c r="M238" s="211" t="s">
        <v>34</v>
      </c>
      <c r="N238" s="212" t="s">
        <v>49</v>
      </c>
      <c r="O238" s="44"/>
      <c r="P238" s="213">
        <f t="shared" si="51"/>
        <v>0</v>
      </c>
      <c r="Q238" s="213">
        <v>0</v>
      </c>
      <c r="R238" s="213">
        <f t="shared" si="52"/>
        <v>0</v>
      </c>
      <c r="S238" s="213">
        <v>0</v>
      </c>
      <c r="T238" s="214">
        <f t="shared" si="53"/>
        <v>0</v>
      </c>
      <c r="AR238" s="25" t="s">
        <v>592</v>
      </c>
      <c r="AT238" s="25" t="s">
        <v>185</v>
      </c>
      <c r="AU238" s="25" t="s">
        <v>89</v>
      </c>
      <c r="AY238" s="25" t="s">
        <v>183</v>
      </c>
      <c r="BE238" s="215">
        <f t="shared" si="54"/>
        <v>0</v>
      </c>
      <c r="BF238" s="215">
        <f t="shared" si="55"/>
        <v>0</v>
      </c>
      <c r="BG238" s="215">
        <f t="shared" si="56"/>
        <v>0</v>
      </c>
      <c r="BH238" s="215">
        <f t="shared" si="57"/>
        <v>0</v>
      </c>
      <c r="BI238" s="215">
        <f t="shared" si="58"/>
        <v>0</v>
      </c>
      <c r="BJ238" s="25" t="s">
        <v>85</v>
      </c>
      <c r="BK238" s="215">
        <f t="shared" si="59"/>
        <v>0</v>
      </c>
      <c r="BL238" s="25" t="s">
        <v>592</v>
      </c>
      <c r="BM238" s="25" t="s">
        <v>1884</v>
      </c>
    </row>
    <row r="239" spans="2:65" s="1" customFormat="1" ht="16.5" customHeight="1">
      <c r="B239" s="43"/>
      <c r="C239" s="204" t="s">
        <v>1082</v>
      </c>
      <c r="D239" s="204" t="s">
        <v>185</v>
      </c>
      <c r="E239" s="205" t="s">
        <v>3701</v>
      </c>
      <c r="F239" s="206" t="s">
        <v>3702</v>
      </c>
      <c r="G239" s="207" t="s">
        <v>1792</v>
      </c>
      <c r="H239" s="208">
        <v>4</v>
      </c>
      <c r="I239" s="209"/>
      <c r="J239" s="210">
        <f t="shared" si="50"/>
        <v>0</v>
      </c>
      <c r="K239" s="206" t="s">
        <v>34</v>
      </c>
      <c r="L239" s="63"/>
      <c r="M239" s="211" t="s">
        <v>34</v>
      </c>
      <c r="N239" s="212" t="s">
        <v>49</v>
      </c>
      <c r="O239" s="44"/>
      <c r="P239" s="213">
        <f t="shared" si="51"/>
        <v>0</v>
      </c>
      <c r="Q239" s="213">
        <v>0</v>
      </c>
      <c r="R239" s="213">
        <f t="shared" si="52"/>
        <v>0</v>
      </c>
      <c r="S239" s="213">
        <v>0</v>
      </c>
      <c r="T239" s="214">
        <f t="shared" si="53"/>
        <v>0</v>
      </c>
      <c r="AR239" s="25" t="s">
        <v>592</v>
      </c>
      <c r="AT239" s="25" t="s">
        <v>185</v>
      </c>
      <c r="AU239" s="25" t="s">
        <v>89</v>
      </c>
      <c r="AY239" s="25" t="s">
        <v>183</v>
      </c>
      <c r="BE239" s="215">
        <f t="shared" si="54"/>
        <v>0</v>
      </c>
      <c r="BF239" s="215">
        <f t="shared" si="55"/>
        <v>0</v>
      </c>
      <c r="BG239" s="215">
        <f t="shared" si="56"/>
        <v>0</v>
      </c>
      <c r="BH239" s="215">
        <f t="shared" si="57"/>
        <v>0</v>
      </c>
      <c r="BI239" s="215">
        <f t="shared" si="58"/>
        <v>0</v>
      </c>
      <c r="BJ239" s="25" t="s">
        <v>85</v>
      </c>
      <c r="BK239" s="215">
        <f t="shared" si="59"/>
        <v>0</v>
      </c>
      <c r="BL239" s="25" t="s">
        <v>592</v>
      </c>
      <c r="BM239" s="25" t="s">
        <v>1894</v>
      </c>
    </row>
    <row r="240" spans="2:65" s="1" customFormat="1" ht="16.5" customHeight="1">
      <c r="B240" s="43"/>
      <c r="C240" s="204" t="s">
        <v>1087</v>
      </c>
      <c r="D240" s="204" t="s">
        <v>185</v>
      </c>
      <c r="E240" s="205" t="s">
        <v>3703</v>
      </c>
      <c r="F240" s="206" t="s">
        <v>3704</v>
      </c>
      <c r="G240" s="207" t="s">
        <v>1792</v>
      </c>
      <c r="H240" s="208">
        <v>4</v>
      </c>
      <c r="I240" s="209"/>
      <c r="J240" s="210">
        <f t="shared" si="50"/>
        <v>0</v>
      </c>
      <c r="K240" s="206" t="s">
        <v>34</v>
      </c>
      <c r="L240" s="63"/>
      <c r="M240" s="211" t="s">
        <v>34</v>
      </c>
      <c r="N240" s="212" t="s">
        <v>49</v>
      </c>
      <c r="O240" s="44"/>
      <c r="P240" s="213">
        <f t="shared" si="51"/>
        <v>0</v>
      </c>
      <c r="Q240" s="213">
        <v>0</v>
      </c>
      <c r="R240" s="213">
        <f t="shared" si="52"/>
        <v>0</v>
      </c>
      <c r="S240" s="213">
        <v>0</v>
      </c>
      <c r="T240" s="214">
        <f t="shared" si="53"/>
        <v>0</v>
      </c>
      <c r="AR240" s="25" t="s">
        <v>592</v>
      </c>
      <c r="AT240" s="25" t="s">
        <v>185</v>
      </c>
      <c r="AU240" s="25" t="s">
        <v>89</v>
      </c>
      <c r="AY240" s="25" t="s">
        <v>183</v>
      </c>
      <c r="BE240" s="215">
        <f t="shared" si="54"/>
        <v>0</v>
      </c>
      <c r="BF240" s="215">
        <f t="shared" si="55"/>
        <v>0</v>
      </c>
      <c r="BG240" s="215">
        <f t="shared" si="56"/>
        <v>0</v>
      </c>
      <c r="BH240" s="215">
        <f t="shared" si="57"/>
        <v>0</v>
      </c>
      <c r="BI240" s="215">
        <f t="shared" si="58"/>
        <v>0</v>
      </c>
      <c r="BJ240" s="25" t="s">
        <v>85</v>
      </c>
      <c r="BK240" s="215">
        <f t="shared" si="59"/>
        <v>0</v>
      </c>
      <c r="BL240" s="25" t="s">
        <v>592</v>
      </c>
      <c r="BM240" s="25" t="s">
        <v>1906</v>
      </c>
    </row>
    <row r="241" spans="2:65" s="1" customFormat="1" ht="16.5" customHeight="1">
      <c r="B241" s="43"/>
      <c r="C241" s="204" t="s">
        <v>1093</v>
      </c>
      <c r="D241" s="204" t="s">
        <v>185</v>
      </c>
      <c r="E241" s="205" t="s">
        <v>3705</v>
      </c>
      <c r="F241" s="206" t="s">
        <v>3706</v>
      </c>
      <c r="G241" s="207" t="s">
        <v>1792</v>
      </c>
      <c r="H241" s="208">
        <v>4</v>
      </c>
      <c r="I241" s="209"/>
      <c r="J241" s="210">
        <f t="shared" si="50"/>
        <v>0</v>
      </c>
      <c r="K241" s="206" t="s">
        <v>34</v>
      </c>
      <c r="L241" s="63"/>
      <c r="M241" s="211" t="s">
        <v>34</v>
      </c>
      <c r="N241" s="212" t="s">
        <v>49</v>
      </c>
      <c r="O241" s="44"/>
      <c r="P241" s="213">
        <f t="shared" si="51"/>
        <v>0</v>
      </c>
      <c r="Q241" s="213">
        <v>0</v>
      </c>
      <c r="R241" s="213">
        <f t="shared" si="52"/>
        <v>0</v>
      </c>
      <c r="S241" s="213">
        <v>0</v>
      </c>
      <c r="T241" s="214">
        <f t="shared" si="53"/>
        <v>0</v>
      </c>
      <c r="AR241" s="25" t="s">
        <v>592</v>
      </c>
      <c r="AT241" s="25" t="s">
        <v>185</v>
      </c>
      <c r="AU241" s="25" t="s">
        <v>89</v>
      </c>
      <c r="AY241" s="25" t="s">
        <v>183</v>
      </c>
      <c r="BE241" s="215">
        <f t="shared" si="54"/>
        <v>0</v>
      </c>
      <c r="BF241" s="215">
        <f t="shared" si="55"/>
        <v>0</v>
      </c>
      <c r="BG241" s="215">
        <f t="shared" si="56"/>
        <v>0</v>
      </c>
      <c r="BH241" s="215">
        <f t="shared" si="57"/>
        <v>0</v>
      </c>
      <c r="BI241" s="215">
        <f t="shared" si="58"/>
        <v>0</v>
      </c>
      <c r="BJ241" s="25" t="s">
        <v>85</v>
      </c>
      <c r="BK241" s="215">
        <f t="shared" si="59"/>
        <v>0</v>
      </c>
      <c r="BL241" s="25" t="s">
        <v>592</v>
      </c>
      <c r="BM241" s="25" t="s">
        <v>1919</v>
      </c>
    </row>
    <row r="242" spans="2:65" s="1" customFormat="1" ht="16.5" customHeight="1">
      <c r="B242" s="43"/>
      <c r="C242" s="204" t="s">
        <v>1104</v>
      </c>
      <c r="D242" s="204" t="s">
        <v>185</v>
      </c>
      <c r="E242" s="205" t="s">
        <v>3707</v>
      </c>
      <c r="F242" s="206" t="s">
        <v>3708</v>
      </c>
      <c r="G242" s="207" t="s">
        <v>1792</v>
      </c>
      <c r="H242" s="208">
        <v>30</v>
      </c>
      <c r="I242" s="209"/>
      <c r="J242" s="210">
        <f t="shared" si="50"/>
        <v>0</v>
      </c>
      <c r="K242" s="206" t="s">
        <v>34</v>
      </c>
      <c r="L242" s="63"/>
      <c r="M242" s="211" t="s">
        <v>34</v>
      </c>
      <c r="N242" s="212" t="s">
        <v>49</v>
      </c>
      <c r="O242" s="44"/>
      <c r="P242" s="213">
        <f t="shared" si="51"/>
        <v>0</v>
      </c>
      <c r="Q242" s="213">
        <v>0</v>
      </c>
      <c r="R242" s="213">
        <f t="shared" si="52"/>
        <v>0</v>
      </c>
      <c r="S242" s="213">
        <v>0</v>
      </c>
      <c r="T242" s="214">
        <f t="shared" si="53"/>
        <v>0</v>
      </c>
      <c r="AR242" s="25" t="s">
        <v>592</v>
      </c>
      <c r="AT242" s="25" t="s">
        <v>185</v>
      </c>
      <c r="AU242" s="25" t="s">
        <v>89</v>
      </c>
      <c r="AY242" s="25" t="s">
        <v>183</v>
      </c>
      <c r="BE242" s="215">
        <f t="shared" si="54"/>
        <v>0</v>
      </c>
      <c r="BF242" s="215">
        <f t="shared" si="55"/>
        <v>0</v>
      </c>
      <c r="BG242" s="215">
        <f t="shared" si="56"/>
        <v>0</v>
      </c>
      <c r="BH242" s="215">
        <f t="shared" si="57"/>
        <v>0</v>
      </c>
      <c r="BI242" s="215">
        <f t="shared" si="58"/>
        <v>0</v>
      </c>
      <c r="BJ242" s="25" t="s">
        <v>85</v>
      </c>
      <c r="BK242" s="215">
        <f t="shared" si="59"/>
        <v>0</v>
      </c>
      <c r="BL242" s="25" t="s">
        <v>592</v>
      </c>
      <c r="BM242" s="25" t="s">
        <v>1929</v>
      </c>
    </row>
    <row r="243" spans="2:65" s="1" customFormat="1" ht="16.5" customHeight="1">
      <c r="B243" s="43"/>
      <c r="C243" s="204" t="s">
        <v>1110</v>
      </c>
      <c r="D243" s="204" t="s">
        <v>185</v>
      </c>
      <c r="E243" s="205" t="s">
        <v>3709</v>
      </c>
      <c r="F243" s="206" t="s">
        <v>3710</v>
      </c>
      <c r="G243" s="207" t="s">
        <v>1792</v>
      </c>
      <c r="H243" s="208">
        <v>87</v>
      </c>
      <c r="I243" s="209"/>
      <c r="J243" s="210">
        <f t="shared" si="50"/>
        <v>0</v>
      </c>
      <c r="K243" s="206" t="s">
        <v>34</v>
      </c>
      <c r="L243" s="63"/>
      <c r="M243" s="211" t="s">
        <v>34</v>
      </c>
      <c r="N243" s="212" t="s">
        <v>49</v>
      </c>
      <c r="O243" s="44"/>
      <c r="P243" s="213">
        <f t="shared" si="51"/>
        <v>0</v>
      </c>
      <c r="Q243" s="213">
        <v>0</v>
      </c>
      <c r="R243" s="213">
        <f t="shared" si="52"/>
        <v>0</v>
      </c>
      <c r="S243" s="213">
        <v>0</v>
      </c>
      <c r="T243" s="214">
        <f t="shared" si="53"/>
        <v>0</v>
      </c>
      <c r="AR243" s="25" t="s">
        <v>592</v>
      </c>
      <c r="AT243" s="25" t="s">
        <v>185</v>
      </c>
      <c r="AU243" s="25" t="s">
        <v>89</v>
      </c>
      <c r="AY243" s="25" t="s">
        <v>183</v>
      </c>
      <c r="BE243" s="215">
        <f t="shared" si="54"/>
        <v>0</v>
      </c>
      <c r="BF243" s="215">
        <f t="shared" si="55"/>
        <v>0</v>
      </c>
      <c r="BG243" s="215">
        <f t="shared" si="56"/>
        <v>0</v>
      </c>
      <c r="BH243" s="215">
        <f t="shared" si="57"/>
        <v>0</v>
      </c>
      <c r="BI243" s="215">
        <f t="shared" si="58"/>
        <v>0</v>
      </c>
      <c r="BJ243" s="25" t="s">
        <v>85</v>
      </c>
      <c r="BK243" s="215">
        <f t="shared" si="59"/>
        <v>0</v>
      </c>
      <c r="BL243" s="25" t="s">
        <v>592</v>
      </c>
      <c r="BM243" s="25" t="s">
        <v>1940</v>
      </c>
    </row>
    <row r="244" spans="2:65" s="1" customFormat="1" ht="16.5" customHeight="1">
      <c r="B244" s="43"/>
      <c r="C244" s="204" t="s">
        <v>1115</v>
      </c>
      <c r="D244" s="204" t="s">
        <v>185</v>
      </c>
      <c r="E244" s="205" t="s">
        <v>3711</v>
      </c>
      <c r="F244" s="206" t="s">
        <v>3712</v>
      </c>
      <c r="G244" s="207" t="s">
        <v>1792</v>
      </c>
      <c r="H244" s="208">
        <v>10</v>
      </c>
      <c r="I244" s="209"/>
      <c r="J244" s="210">
        <f t="shared" si="50"/>
        <v>0</v>
      </c>
      <c r="K244" s="206" t="s">
        <v>34</v>
      </c>
      <c r="L244" s="63"/>
      <c r="M244" s="211" t="s">
        <v>34</v>
      </c>
      <c r="N244" s="212" t="s">
        <v>49</v>
      </c>
      <c r="O244" s="44"/>
      <c r="P244" s="213">
        <f t="shared" si="51"/>
        <v>0</v>
      </c>
      <c r="Q244" s="213">
        <v>0</v>
      </c>
      <c r="R244" s="213">
        <f t="shared" si="52"/>
        <v>0</v>
      </c>
      <c r="S244" s="213">
        <v>0</v>
      </c>
      <c r="T244" s="214">
        <f t="shared" si="53"/>
        <v>0</v>
      </c>
      <c r="AR244" s="25" t="s">
        <v>592</v>
      </c>
      <c r="AT244" s="25" t="s">
        <v>185</v>
      </c>
      <c r="AU244" s="25" t="s">
        <v>89</v>
      </c>
      <c r="AY244" s="25" t="s">
        <v>183</v>
      </c>
      <c r="BE244" s="215">
        <f t="shared" si="54"/>
        <v>0</v>
      </c>
      <c r="BF244" s="215">
        <f t="shared" si="55"/>
        <v>0</v>
      </c>
      <c r="BG244" s="215">
        <f t="shared" si="56"/>
        <v>0</v>
      </c>
      <c r="BH244" s="215">
        <f t="shared" si="57"/>
        <v>0</v>
      </c>
      <c r="BI244" s="215">
        <f t="shared" si="58"/>
        <v>0</v>
      </c>
      <c r="BJ244" s="25" t="s">
        <v>85</v>
      </c>
      <c r="BK244" s="215">
        <f t="shared" si="59"/>
        <v>0</v>
      </c>
      <c r="BL244" s="25" t="s">
        <v>592</v>
      </c>
      <c r="BM244" s="25" t="s">
        <v>1950</v>
      </c>
    </row>
    <row r="245" spans="2:65" s="1" customFormat="1" ht="16.5" customHeight="1">
      <c r="B245" s="43"/>
      <c r="C245" s="204" t="s">
        <v>1121</v>
      </c>
      <c r="D245" s="204" t="s">
        <v>185</v>
      </c>
      <c r="E245" s="205" t="s">
        <v>3713</v>
      </c>
      <c r="F245" s="206" t="s">
        <v>3714</v>
      </c>
      <c r="G245" s="207" t="s">
        <v>3662</v>
      </c>
      <c r="H245" s="208">
        <v>40</v>
      </c>
      <c r="I245" s="209"/>
      <c r="J245" s="210">
        <f t="shared" si="50"/>
        <v>0</v>
      </c>
      <c r="K245" s="206" t="s">
        <v>34</v>
      </c>
      <c r="L245" s="63"/>
      <c r="M245" s="211" t="s">
        <v>34</v>
      </c>
      <c r="N245" s="212" t="s">
        <v>49</v>
      </c>
      <c r="O245" s="44"/>
      <c r="P245" s="213">
        <f t="shared" si="51"/>
        <v>0</v>
      </c>
      <c r="Q245" s="213">
        <v>0</v>
      </c>
      <c r="R245" s="213">
        <f t="shared" si="52"/>
        <v>0</v>
      </c>
      <c r="S245" s="213">
        <v>0</v>
      </c>
      <c r="T245" s="214">
        <f t="shared" si="53"/>
        <v>0</v>
      </c>
      <c r="AR245" s="25" t="s">
        <v>592</v>
      </c>
      <c r="AT245" s="25" t="s">
        <v>185</v>
      </c>
      <c r="AU245" s="25" t="s">
        <v>89</v>
      </c>
      <c r="AY245" s="25" t="s">
        <v>183</v>
      </c>
      <c r="BE245" s="215">
        <f t="shared" si="54"/>
        <v>0</v>
      </c>
      <c r="BF245" s="215">
        <f t="shared" si="55"/>
        <v>0</v>
      </c>
      <c r="BG245" s="215">
        <f t="shared" si="56"/>
        <v>0</v>
      </c>
      <c r="BH245" s="215">
        <f t="shared" si="57"/>
        <v>0</v>
      </c>
      <c r="BI245" s="215">
        <f t="shared" si="58"/>
        <v>0</v>
      </c>
      <c r="BJ245" s="25" t="s">
        <v>85</v>
      </c>
      <c r="BK245" s="215">
        <f t="shared" si="59"/>
        <v>0</v>
      </c>
      <c r="BL245" s="25" t="s">
        <v>592</v>
      </c>
      <c r="BM245" s="25" t="s">
        <v>1962</v>
      </c>
    </row>
    <row r="246" spans="2:65" s="1" customFormat="1" ht="16.5" customHeight="1">
      <c r="B246" s="43"/>
      <c r="C246" s="204" t="s">
        <v>1126</v>
      </c>
      <c r="D246" s="204" t="s">
        <v>185</v>
      </c>
      <c r="E246" s="205" t="s">
        <v>3667</v>
      </c>
      <c r="F246" s="206" t="s">
        <v>3668</v>
      </c>
      <c r="G246" s="207" t="s">
        <v>3662</v>
      </c>
      <c r="H246" s="208">
        <v>16</v>
      </c>
      <c r="I246" s="209"/>
      <c r="J246" s="210">
        <f t="shared" si="50"/>
        <v>0</v>
      </c>
      <c r="K246" s="206" t="s">
        <v>34</v>
      </c>
      <c r="L246" s="63"/>
      <c r="M246" s="211" t="s">
        <v>34</v>
      </c>
      <c r="N246" s="212" t="s">
        <v>49</v>
      </c>
      <c r="O246" s="44"/>
      <c r="P246" s="213">
        <f t="shared" si="51"/>
        <v>0</v>
      </c>
      <c r="Q246" s="213">
        <v>0</v>
      </c>
      <c r="R246" s="213">
        <f t="shared" si="52"/>
        <v>0</v>
      </c>
      <c r="S246" s="213">
        <v>0</v>
      </c>
      <c r="T246" s="214">
        <f t="shared" si="53"/>
        <v>0</v>
      </c>
      <c r="AR246" s="25" t="s">
        <v>592</v>
      </c>
      <c r="AT246" s="25" t="s">
        <v>185</v>
      </c>
      <c r="AU246" s="25" t="s">
        <v>89</v>
      </c>
      <c r="AY246" s="25" t="s">
        <v>183</v>
      </c>
      <c r="BE246" s="215">
        <f t="shared" si="54"/>
        <v>0</v>
      </c>
      <c r="BF246" s="215">
        <f t="shared" si="55"/>
        <v>0</v>
      </c>
      <c r="BG246" s="215">
        <f t="shared" si="56"/>
        <v>0</v>
      </c>
      <c r="BH246" s="215">
        <f t="shared" si="57"/>
        <v>0</v>
      </c>
      <c r="BI246" s="215">
        <f t="shared" si="58"/>
        <v>0</v>
      </c>
      <c r="BJ246" s="25" t="s">
        <v>85</v>
      </c>
      <c r="BK246" s="215">
        <f t="shared" si="59"/>
        <v>0</v>
      </c>
      <c r="BL246" s="25" t="s">
        <v>592</v>
      </c>
      <c r="BM246" s="25" t="s">
        <v>1972</v>
      </c>
    </row>
    <row r="247" spans="2:63" s="11" customFormat="1" ht="29.85" customHeight="1">
      <c r="B247" s="187"/>
      <c r="C247" s="188"/>
      <c r="D247" s="201" t="s">
        <v>77</v>
      </c>
      <c r="E247" s="202" t="s">
        <v>3715</v>
      </c>
      <c r="F247" s="202" t="s">
        <v>184</v>
      </c>
      <c r="G247" s="188"/>
      <c r="H247" s="188"/>
      <c r="I247" s="191"/>
      <c r="J247" s="203">
        <f>BK247</f>
        <v>0</v>
      </c>
      <c r="K247" s="188"/>
      <c r="L247" s="193"/>
      <c r="M247" s="194"/>
      <c r="N247" s="195"/>
      <c r="O247" s="195"/>
      <c r="P247" s="196">
        <f>SUM(P248:P252)</f>
        <v>0</v>
      </c>
      <c r="Q247" s="195"/>
      <c r="R247" s="196">
        <f>SUM(R248:R252)</f>
        <v>0</v>
      </c>
      <c r="S247" s="195"/>
      <c r="T247" s="197">
        <f>SUM(T248:T252)</f>
        <v>0</v>
      </c>
      <c r="AR247" s="198" t="s">
        <v>196</v>
      </c>
      <c r="AT247" s="199" t="s">
        <v>77</v>
      </c>
      <c r="AU247" s="199" t="s">
        <v>85</v>
      </c>
      <c r="AY247" s="198" t="s">
        <v>183</v>
      </c>
      <c r="BK247" s="200">
        <f>SUM(BK248:BK252)</f>
        <v>0</v>
      </c>
    </row>
    <row r="248" spans="2:65" s="1" customFormat="1" ht="16.5" customHeight="1">
      <c r="B248" s="43"/>
      <c r="C248" s="204" t="s">
        <v>1131</v>
      </c>
      <c r="D248" s="204" t="s">
        <v>185</v>
      </c>
      <c r="E248" s="205" t="s">
        <v>3716</v>
      </c>
      <c r="F248" s="206" t="s">
        <v>3717</v>
      </c>
      <c r="G248" s="207" t="s">
        <v>3718</v>
      </c>
      <c r="H248" s="208">
        <v>0.15</v>
      </c>
      <c r="I248" s="209"/>
      <c r="J248" s="210">
        <f>ROUND(I248*H248,2)</f>
        <v>0</v>
      </c>
      <c r="K248" s="206" t="s">
        <v>34</v>
      </c>
      <c r="L248" s="63"/>
      <c r="M248" s="211" t="s">
        <v>34</v>
      </c>
      <c r="N248" s="212" t="s">
        <v>49</v>
      </c>
      <c r="O248" s="44"/>
      <c r="P248" s="213">
        <f>O248*H248</f>
        <v>0</v>
      </c>
      <c r="Q248" s="213">
        <v>0</v>
      </c>
      <c r="R248" s="213">
        <f>Q248*H248</f>
        <v>0</v>
      </c>
      <c r="S248" s="213">
        <v>0</v>
      </c>
      <c r="T248" s="214">
        <f>S248*H248</f>
        <v>0</v>
      </c>
      <c r="AR248" s="25" t="s">
        <v>592</v>
      </c>
      <c r="AT248" s="25" t="s">
        <v>185</v>
      </c>
      <c r="AU248" s="25" t="s">
        <v>89</v>
      </c>
      <c r="AY248" s="25" t="s">
        <v>183</v>
      </c>
      <c r="BE248" s="215">
        <f>IF(N248="základní",J248,0)</f>
        <v>0</v>
      </c>
      <c r="BF248" s="215">
        <f>IF(N248="snížená",J248,0)</f>
        <v>0</v>
      </c>
      <c r="BG248" s="215">
        <f>IF(N248="zákl. přenesená",J248,0)</f>
        <v>0</v>
      </c>
      <c r="BH248" s="215">
        <f>IF(N248="sníž. přenesená",J248,0)</f>
        <v>0</v>
      </c>
      <c r="BI248" s="215">
        <f>IF(N248="nulová",J248,0)</f>
        <v>0</v>
      </c>
      <c r="BJ248" s="25" t="s">
        <v>85</v>
      </c>
      <c r="BK248" s="215">
        <f>ROUND(I248*H248,2)</f>
        <v>0</v>
      </c>
      <c r="BL248" s="25" t="s">
        <v>592</v>
      </c>
      <c r="BM248" s="25" t="s">
        <v>1982</v>
      </c>
    </row>
    <row r="249" spans="2:65" s="1" customFormat="1" ht="16.5" customHeight="1">
      <c r="B249" s="43"/>
      <c r="C249" s="204" t="s">
        <v>1135</v>
      </c>
      <c r="D249" s="204" t="s">
        <v>185</v>
      </c>
      <c r="E249" s="205" t="s">
        <v>3719</v>
      </c>
      <c r="F249" s="206" t="s">
        <v>3720</v>
      </c>
      <c r="G249" s="207" t="s">
        <v>465</v>
      </c>
      <c r="H249" s="208">
        <v>150</v>
      </c>
      <c r="I249" s="209"/>
      <c r="J249" s="210">
        <f>ROUND(I249*H249,2)</f>
        <v>0</v>
      </c>
      <c r="K249" s="206" t="s">
        <v>34</v>
      </c>
      <c r="L249" s="63"/>
      <c r="M249" s="211" t="s">
        <v>34</v>
      </c>
      <c r="N249" s="212" t="s">
        <v>49</v>
      </c>
      <c r="O249" s="44"/>
      <c r="P249" s="213">
        <f>O249*H249</f>
        <v>0</v>
      </c>
      <c r="Q249" s="213">
        <v>0</v>
      </c>
      <c r="R249" s="213">
        <f>Q249*H249</f>
        <v>0</v>
      </c>
      <c r="S249" s="213">
        <v>0</v>
      </c>
      <c r="T249" s="214">
        <f>S249*H249</f>
        <v>0</v>
      </c>
      <c r="AR249" s="25" t="s">
        <v>592</v>
      </c>
      <c r="AT249" s="25" t="s">
        <v>185</v>
      </c>
      <c r="AU249" s="25" t="s">
        <v>89</v>
      </c>
      <c r="AY249" s="25" t="s">
        <v>183</v>
      </c>
      <c r="BE249" s="215">
        <f>IF(N249="základní",J249,0)</f>
        <v>0</v>
      </c>
      <c r="BF249" s="215">
        <f>IF(N249="snížená",J249,0)</f>
        <v>0</v>
      </c>
      <c r="BG249" s="215">
        <f>IF(N249="zákl. přenesená",J249,0)</f>
        <v>0</v>
      </c>
      <c r="BH249" s="215">
        <f>IF(N249="sníž. přenesená",J249,0)</f>
        <v>0</v>
      </c>
      <c r="BI249" s="215">
        <f>IF(N249="nulová",J249,0)</f>
        <v>0</v>
      </c>
      <c r="BJ249" s="25" t="s">
        <v>85</v>
      </c>
      <c r="BK249" s="215">
        <f>ROUND(I249*H249,2)</f>
        <v>0</v>
      </c>
      <c r="BL249" s="25" t="s">
        <v>592</v>
      </c>
      <c r="BM249" s="25" t="s">
        <v>1992</v>
      </c>
    </row>
    <row r="250" spans="2:65" s="1" customFormat="1" ht="16.5" customHeight="1">
      <c r="B250" s="43"/>
      <c r="C250" s="204" t="s">
        <v>1139</v>
      </c>
      <c r="D250" s="204" t="s">
        <v>185</v>
      </c>
      <c r="E250" s="205" t="s">
        <v>3721</v>
      </c>
      <c r="F250" s="206" t="s">
        <v>3720</v>
      </c>
      <c r="G250" s="207" t="s">
        <v>465</v>
      </c>
      <c r="H250" s="208">
        <v>150</v>
      </c>
      <c r="I250" s="209"/>
      <c r="J250" s="210">
        <f>ROUND(I250*H250,2)</f>
        <v>0</v>
      </c>
      <c r="K250" s="206" t="s">
        <v>34</v>
      </c>
      <c r="L250" s="63"/>
      <c r="M250" s="211" t="s">
        <v>34</v>
      </c>
      <c r="N250" s="212" t="s">
        <v>49</v>
      </c>
      <c r="O250" s="44"/>
      <c r="P250" s="213">
        <f>O250*H250</f>
        <v>0</v>
      </c>
      <c r="Q250" s="213">
        <v>0</v>
      </c>
      <c r="R250" s="213">
        <f>Q250*H250</f>
        <v>0</v>
      </c>
      <c r="S250" s="213">
        <v>0</v>
      </c>
      <c r="T250" s="214">
        <f>S250*H250</f>
        <v>0</v>
      </c>
      <c r="AR250" s="25" t="s">
        <v>592</v>
      </c>
      <c r="AT250" s="25" t="s">
        <v>185</v>
      </c>
      <c r="AU250" s="25" t="s">
        <v>89</v>
      </c>
      <c r="AY250" s="25" t="s">
        <v>183</v>
      </c>
      <c r="BE250" s="215">
        <f>IF(N250="základní",J250,0)</f>
        <v>0</v>
      </c>
      <c r="BF250" s="215">
        <f>IF(N250="snížená",J250,0)</f>
        <v>0</v>
      </c>
      <c r="BG250" s="215">
        <f>IF(N250="zákl. přenesená",J250,0)</f>
        <v>0</v>
      </c>
      <c r="BH250" s="215">
        <f>IF(N250="sníž. přenesená",J250,0)</f>
        <v>0</v>
      </c>
      <c r="BI250" s="215">
        <f>IF(N250="nulová",J250,0)</f>
        <v>0</v>
      </c>
      <c r="BJ250" s="25" t="s">
        <v>85</v>
      </c>
      <c r="BK250" s="215">
        <f>ROUND(I250*H250,2)</f>
        <v>0</v>
      </c>
      <c r="BL250" s="25" t="s">
        <v>592</v>
      </c>
      <c r="BM250" s="25" t="s">
        <v>2002</v>
      </c>
    </row>
    <row r="251" spans="2:65" s="1" customFormat="1" ht="16.5" customHeight="1">
      <c r="B251" s="43"/>
      <c r="C251" s="204" t="s">
        <v>1143</v>
      </c>
      <c r="D251" s="204" t="s">
        <v>185</v>
      </c>
      <c r="E251" s="205" t="s">
        <v>3722</v>
      </c>
      <c r="F251" s="206" t="s">
        <v>3723</v>
      </c>
      <c r="G251" s="207" t="s">
        <v>291</v>
      </c>
      <c r="H251" s="208">
        <v>52.5</v>
      </c>
      <c r="I251" s="209"/>
      <c r="J251" s="210">
        <f>ROUND(I251*H251,2)</f>
        <v>0</v>
      </c>
      <c r="K251" s="206" t="s">
        <v>34</v>
      </c>
      <c r="L251" s="63"/>
      <c r="M251" s="211" t="s">
        <v>34</v>
      </c>
      <c r="N251" s="212" t="s">
        <v>49</v>
      </c>
      <c r="O251" s="44"/>
      <c r="P251" s="213">
        <f>O251*H251</f>
        <v>0</v>
      </c>
      <c r="Q251" s="213">
        <v>0</v>
      </c>
      <c r="R251" s="213">
        <f>Q251*H251</f>
        <v>0</v>
      </c>
      <c r="S251" s="213">
        <v>0</v>
      </c>
      <c r="T251" s="214">
        <f>S251*H251</f>
        <v>0</v>
      </c>
      <c r="AR251" s="25" t="s">
        <v>592</v>
      </c>
      <c r="AT251" s="25" t="s">
        <v>185</v>
      </c>
      <c r="AU251" s="25" t="s">
        <v>89</v>
      </c>
      <c r="AY251" s="25" t="s">
        <v>183</v>
      </c>
      <c r="BE251" s="215">
        <f>IF(N251="základní",J251,0)</f>
        <v>0</v>
      </c>
      <c r="BF251" s="215">
        <f>IF(N251="snížená",J251,0)</f>
        <v>0</v>
      </c>
      <c r="BG251" s="215">
        <f>IF(N251="zákl. přenesená",J251,0)</f>
        <v>0</v>
      </c>
      <c r="BH251" s="215">
        <f>IF(N251="sníž. přenesená",J251,0)</f>
        <v>0</v>
      </c>
      <c r="BI251" s="215">
        <f>IF(N251="nulová",J251,0)</f>
        <v>0</v>
      </c>
      <c r="BJ251" s="25" t="s">
        <v>85</v>
      </c>
      <c r="BK251" s="215">
        <f>ROUND(I251*H251,2)</f>
        <v>0</v>
      </c>
      <c r="BL251" s="25" t="s">
        <v>592</v>
      </c>
      <c r="BM251" s="25" t="s">
        <v>2010</v>
      </c>
    </row>
    <row r="252" spans="2:65" s="1" customFormat="1" ht="16.5" customHeight="1">
      <c r="B252" s="43"/>
      <c r="C252" s="204" t="s">
        <v>1149</v>
      </c>
      <c r="D252" s="204" t="s">
        <v>185</v>
      </c>
      <c r="E252" s="205" t="s">
        <v>3724</v>
      </c>
      <c r="F252" s="206" t="s">
        <v>3725</v>
      </c>
      <c r="G252" s="207" t="s">
        <v>188</v>
      </c>
      <c r="H252" s="208">
        <v>5.6</v>
      </c>
      <c r="I252" s="209"/>
      <c r="J252" s="210">
        <f>ROUND(I252*H252,2)</f>
        <v>0</v>
      </c>
      <c r="K252" s="206" t="s">
        <v>34</v>
      </c>
      <c r="L252" s="63"/>
      <c r="M252" s="211" t="s">
        <v>34</v>
      </c>
      <c r="N252" s="212" t="s">
        <v>49</v>
      </c>
      <c r="O252" s="44"/>
      <c r="P252" s="213">
        <f>O252*H252</f>
        <v>0</v>
      </c>
      <c r="Q252" s="213">
        <v>0</v>
      </c>
      <c r="R252" s="213">
        <f>Q252*H252</f>
        <v>0</v>
      </c>
      <c r="S252" s="213">
        <v>0</v>
      </c>
      <c r="T252" s="214">
        <f>S252*H252</f>
        <v>0</v>
      </c>
      <c r="AR252" s="25" t="s">
        <v>592</v>
      </c>
      <c r="AT252" s="25" t="s">
        <v>185</v>
      </c>
      <c r="AU252" s="25" t="s">
        <v>89</v>
      </c>
      <c r="AY252" s="25" t="s">
        <v>183</v>
      </c>
      <c r="BE252" s="215">
        <f>IF(N252="základní",J252,0)</f>
        <v>0</v>
      </c>
      <c r="BF252" s="215">
        <f>IF(N252="snížená",J252,0)</f>
        <v>0</v>
      </c>
      <c r="BG252" s="215">
        <f>IF(N252="zákl. přenesená",J252,0)</f>
        <v>0</v>
      </c>
      <c r="BH252" s="215">
        <f>IF(N252="sníž. přenesená",J252,0)</f>
        <v>0</v>
      </c>
      <c r="BI252" s="215">
        <f>IF(N252="nulová",J252,0)</f>
        <v>0</v>
      </c>
      <c r="BJ252" s="25" t="s">
        <v>85</v>
      </c>
      <c r="BK252" s="215">
        <f>ROUND(I252*H252,2)</f>
        <v>0</v>
      </c>
      <c r="BL252" s="25" t="s">
        <v>592</v>
      </c>
      <c r="BM252" s="25" t="s">
        <v>2019</v>
      </c>
    </row>
    <row r="253" spans="2:63" s="11" customFormat="1" ht="29.85" customHeight="1">
      <c r="B253" s="187"/>
      <c r="C253" s="188"/>
      <c r="D253" s="201" t="s">
        <v>77</v>
      </c>
      <c r="E253" s="202" t="s">
        <v>3726</v>
      </c>
      <c r="F253" s="202" t="s">
        <v>3727</v>
      </c>
      <c r="G253" s="188"/>
      <c r="H253" s="188"/>
      <c r="I253" s="191"/>
      <c r="J253" s="203">
        <f>BK253</f>
        <v>0</v>
      </c>
      <c r="K253" s="188"/>
      <c r="L253" s="193"/>
      <c r="M253" s="194"/>
      <c r="N253" s="195"/>
      <c r="O253" s="195"/>
      <c r="P253" s="196">
        <f>SUM(P254:P278)</f>
        <v>0</v>
      </c>
      <c r="Q253" s="195"/>
      <c r="R253" s="196">
        <f>SUM(R254:R278)</f>
        <v>0</v>
      </c>
      <c r="S253" s="195"/>
      <c r="T253" s="197">
        <f>SUM(T254:T278)</f>
        <v>0</v>
      </c>
      <c r="AR253" s="198" t="s">
        <v>196</v>
      </c>
      <c r="AT253" s="199" t="s">
        <v>77</v>
      </c>
      <c r="AU253" s="199" t="s">
        <v>85</v>
      </c>
      <c r="AY253" s="198" t="s">
        <v>183</v>
      </c>
      <c r="BK253" s="200">
        <f>SUM(BK254:BK278)</f>
        <v>0</v>
      </c>
    </row>
    <row r="254" spans="2:65" s="1" customFormat="1" ht="16.5" customHeight="1">
      <c r="B254" s="43"/>
      <c r="C254" s="204" t="s">
        <v>1155</v>
      </c>
      <c r="D254" s="204" t="s">
        <v>185</v>
      </c>
      <c r="E254" s="205" t="s">
        <v>3728</v>
      </c>
      <c r="F254" s="206" t="s">
        <v>3729</v>
      </c>
      <c r="G254" s="207" t="s">
        <v>465</v>
      </c>
      <c r="H254" s="208">
        <v>50</v>
      </c>
      <c r="I254" s="209"/>
      <c r="J254" s="210">
        <f aca="true" t="shared" si="60" ref="J254:J278">ROUND(I254*H254,2)</f>
        <v>0</v>
      </c>
      <c r="K254" s="206" t="s">
        <v>34</v>
      </c>
      <c r="L254" s="63"/>
      <c r="M254" s="211" t="s">
        <v>34</v>
      </c>
      <c r="N254" s="212" t="s">
        <v>49</v>
      </c>
      <c r="O254" s="44"/>
      <c r="P254" s="213">
        <f aca="true" t="shared" si="61" ref="P254:P278">O254*H254</f>
        <v>0</v>
      </c>
      <c r="Q254" s="213">
        <v>0</v>
      </c>
      <c r="R254" s="213">
        <f aca="true" t="shared" si="62" ref="R254:R278">Q254*H254</f>
        <v>0</v>
      </c>
      <c r="S254" s="213">
        <v>0</v>
      </c>
      <c r="T254" s="214">
        <f aca="true" t="shared" si="63" ref="T254:T278">S254*H254</f>
        <v>0</v>
      </c>
      <c r="AR254" s="25" t="s">
        <v>592</v>
      </c>
      <c r="AT254" s="25" t="s">
        <v>185</v>
      </c>
      <c r="AU254" s="25" t="s">
        <v>89</v>
      </c>
      <c r="AY254" s="25" t="s">
        <v>183</v>
      </c>
      <c r="BE254" s="215">
        <f aca="true" t="shared" si="64" ref="BE254:BE278">IF(N254="základní",J254,0)</f>
        <v>0</v>
      </c>
      <c r="BF254" s="215">
        <f aca="true" t="shared" si="65" ref="BF254:BF278">IF(N254="snížená",J254,0)</f>
        <v>0</v>
      </c>
      <c r="BG254" s="215">
        <f aca="true" t="shared" si="66" ref="BG254:BG278">IF(N254="zákl. přenesená",J254,0)</f>
        <v>0</v>
      </c>
      <c r="BH254" s="215">
        <f aca="true" t="shared" si="67" ref="BH254:BH278">IF(N254="sníž. přenesená",J254,0)</f>
        <v>0</v>
      </c>
      <c r="BI254" s="215">
        <f aca="true" t="shared" si="68" ref="BI254:BI278">IF(N254="nulová",J254,0)</f>
        <v>0</v>
      </c>
      <c r="BJ254" s="25" t="s">
        <v>85</v>
      </c>
      <c r="BK254" s="215">
        <f aca="true" t="shared" si="69" ref="BK254:BK278">ROUND(I254*H254,2)</f>
        <v>0</v>
      </c>
      <c r="BL254" s="25" t="s">
        <v>592</v>
      </c>
      <c r="BM254" s="25" t="s">
        <v>2027</v>
      </c>
    </row>
    <row r="255" spans="2:65" s="1" customFormat="1" ht="16.5" customHeight="1">
      <c r="B255" s="43"/>
      <c r="C255" s="204" t="s">
        <v>1160</v>
      </c>
      <c r="D255" s="204" t="s">
        <v>185</v>
      </c>
      <c r="E255" s="205" t="s">
        <v>3730</v>
      </c>
      <c r="F255" s="206" t="s">
        <v>3731</v>
      </c>
      <c r="G255" s="207" t="s">
        <v>465</v>
      </c>
      <c r="H255" s="208">
        <v>470</v>
      </c>
      <c r="I255" s="209"/>
      <c r="J255" s="210">
        <f t="shared" si="60"/>
        <v>0</v>
      </c>
      <c r="K255" s="206" t="s">
        <v>34</v>
      </c>
      <c r="L255" s="63"/>
      <c r="M255" s="211" t="s">
        <v>34</v>
      </c>
      <c r="N255" s="212" t="s">
        <v>49</v>
      </c>
      <c r="O255" s="44"/>
      <c r="P255" s="213">
        <f t="shared" si="61"/>
        <v>0</v>
      </c>
      <c r="Q255" s="213">
        <v>0</v>
      </c>
      <c r="R255" s="213">
        <f t="shared" si="62"/>
        <v>0</v>
      </c>
      <c r="S255" s="213">
        <v>0</v>
      </c>
      <c r="T255" s="214">
        <f t="shared" si="63"/>
        <v>0</v>
      </c>
      <c r="AR255" s="25" t="s">
        <v>592</v>
      </c>
      <c r="AT255" s="25" t="s">
        <v>185</v>
      </c>
      <c r="AU255" s="25" t="s">
        <v>89</v>
      </c>
      <c r="AY255" s="25" t="s">
        <v>183</v>
      </c>
      <c r="BE255" s="215">
        <f t="shared" si="64"/>
        <v>0</v>
      </c>
      <c r="BF255" s="215">
        <f t="shared" si="65"/>
        <v>0</v>
      </c>
      <c r="BG255" s="215">
        <f t="shared" si="66"/>
        <v>0</v>
      </c>
      <c r="BH255" s="215">
        <f t="shared" si="67"/>
        <v>0</v>
      </c>
      <c r="BI255" s="215">
        <f t="shared" si="68"/>
        <v>0</v>
      </c>
      <c r="BJ255" s="25" t="s">
        <v>85</v>
      </c>
      <c r="BK255" s="215">
        <f t="shared" si="69"/>
        <v>0</v>
      </c>
      <c r="BL255" s="25" t="s">
        <v>592</v>
      </c>
      <c r="BM255" s="25" t="s">
        <v>2038</v>
      </c>
    </row>
    <row r="256" spans="2:65" s="1" customFormat="1" ht="16.5" customHeight="1">
      <c r="B256" s="43"/>
      <c r="C256" s="204" t="s">
        <v>1165</v>
      </c>
      <c r="D256" s="204" t="s">
        <v>185</v>
      </c>
      <c r="E256" s="205" t="s">
        <v>3732</v>
      </c>
      <c r="F256" s="206" t="s">
        <v>3733</v>
      </c>
      <c r="G256" s="207" t="s">
        <v>465</v>
      </c>
      <c r="H256" s="208">
        <v>470</v>
      </c>
      <c r="I256" s="209"/>
      <c r="J256" s="210">
        <f t="shared" si="60"/>
        <v>0</v>
      </c>
      <c r="K256" s="206" t="s">
        <v>34</v>
      </c>
      <c r="L256" s="63"/>
      <c r="M256" s="211" t="s">
        <v>34</v>
      </c>
      <c r="N256" s="212" t="s">
        <v>49</v>
      </c>
      <c r="O256" s="44"/>
      <c r="P256" s="213">
        <f t="shared" si="61"/>
        <v>0</v>
      </c>
      <c r="Q256" s="213">
        <v>0</v>
      </c>
      <c r="R256" s="213">
        <f t="shared" si="62"/>
        <v>0</v>
      </c>
      <c r="S256" s="213">
        <v>0</v>
      </c>
      <c r="T256" s="214">
        <f t="shared" si="63"/>
        <v>0</v>
      </c>
      <c r="AR256" s="25" t="s">
        <v>592</v>
      </c>
      <c r="AT256" s="25" t="s">
        <v>185</v>
      </c>
      <c r="AU256" s="25" t="s">
        <v>89</v>
      </c>
      <c r="AY256" s="25" t="s">
        <v>183</v>
      </c>
      <c r="BE256" s="215">
        <f t="shared" si="64"/>
        <v>0</v>
      </c>
      <c r="BF256" s="215">
        <f t="shared" si="65"/>
        <v>0</v>
      </c>
      <c r="BG256" s="215">
        <f t="shared" si="66"/>
        <v>0</v>
      </c>
      <c r="BH256" s="215">
        <f t="shared" si="67"/>
        <v>0</v>
      </c>
      <c r="BI256" s="215">
        <f t="shared" si="68"/>
        <v>0</v>
      </c>
      <c r="BJ256" s="25" t="s">
        <v>85</v>
      </c>
      <c r="BK256" s="215">
        <f t="shared" si="69"/>
        <v>0</v>
      </c>
      <c r="BL256" s="25" t="s">
        <v>592</v>
      </c>
      <c r="BM256" s="25" t="s">
        <v>2047</v>
      </c>
    </row>
    <row r="257" spans="2:65" s="1" customFormat="1" ht="16.5" customHeight="1">
      <c r="B257" s="43"/>
      <c r="C257" s="204" t="s">
        <v>1170</v>
      </c>
      <c r="D257" s="204" t="s">
        <v>185</v>
      </c>
      <c r="E257" s="205" t="s">
        <v>3734</v>
      </c>
      <c r="F257" s="206" t="s">
        <v>3735</v>
      </c>
      <c r="G257" s="207" t="s">
        <v>1792</v>
      </c>
      <c r="H257" s="208">
        <v>143</v>
      </c>
      <c r="I257" s="209"/>
      <c r="J257" s="210">
        <f t="shared" si="60"/>
        <v>0</v>
      </c>
      <c r="K257" s="206" t="s">
        <v>34</v>
      </c>
      <c r="L257" s="63"/>
      <c r="M257" s="211" t="s">
        <v>34</v>
      </c>
      <c r="N257" s="212" t="s">
        <v>49</v>
      </c>
      <c r="O257" s="44"/>
      <c r="P257" s="213">
        <f t="shared" si="61"/>
        <v>0</v>
      </c>
      <c r="Q257" s="213">
        <v>0</v>
      </c>
      <c r="R257" s="213">
        <f t="shared" si="62"/>
        <v>0</v>
      </c>
      <c r="S257" s="213">
        <v>0</v>
      </c>
      <c r="T257" s="214">
        <f t="shared" si="63"/>
        <v>0</v>
      </c>
      <c r="AR257" s="25" t="s">
        <v>592</v>
      </c>
      <c r="AT257" s="25" t="s">
        <v>185</v>
      </c>
      <c r="AU257" s="25" t="s">
        <v>89</v>
      </c>
      <c r="AY257" s="25" t="s">
        <v>183</v>
      </c>
      <c r="BE257" s="215">
        <f t="shared" si="64"/>
        <v>0</v>
      </c>
      <c r="BF257" s="215">
        <f t="shared" si="65"/>
        <v>0</v>
      </c>
      <c r="BG257" s="215">
        <f t="shared" si="66"/>
        <v>0</v>
      </c>
      <c r="BH257" s="215">
        <f t="shared" si="67"/>
        <v>0</v>
      </c>
      <c r="BI257" s="215">
        <f t="shared" si="68"/>
        <v>0</v>
      </c>
      <c r="BJ257" s="25" t="s">
        <v>85</v>
      </c>
      <c r="BK257" s="215">
        <f t="shared" si="69"/>
        <v>0</v>
      </c>
      <c r="BL257" s="25" t="s">
        <v>592</v>
      </c>
      <c r="BM257" s="25" t="s">
        <v>2059</v>
      </c>
    </row>
    <row r="258" spans="2:65" s="1" customFormat="1" ht="16.5" customHeight="1">
      <c r="B258" s="43"/>
      <c r="C258" s="204" t="s">
        <v>1174</v>
      </c>
      <c r="D258" s="204" t="s">
        <v>185</v>
      </c>
      <c r="E258" s="205" t="s">
        <v>3736</v>
      </c>
      <c r="F258" s="206" t="s">
        <v>3737</v>
      </c>
      <c r="G258" s="207" t="s">
        <v>465</v>
      </c>
      <c r="H258" s="208">
        <v>70</v>
      </c>
      <c r="I258" s="209"/>
      <c r="J258" s="210">
        <f t="shared" si="60"/>
        <v>0</v>
      </c>
      <c r="K258" s="206" t="s">
        <v>34</v>
      </c>
      <c r="L258" s="63"/>
      <c r="M258" s="211" t="s">
        <v>34</v>
      </c>
      <c r="N258" s="212" t="s">
        <v>49</v>
      </c>
      <c r="O258" s="44"/>
      <c r="P258" s="213">
        <f t="shared" si="61"/>
        <v>0</v>
      </c>
      <c r="Q258" s="213">
        <v>0</v>
      </c>
      <c r="R258" s="213">
        <f t="shared" si="62"/>
        <v>0</v>
      </c>
      <c r="S258" s="213">
        <v>0</v>
      </c>
      <c r="T258" s="214">
        <f t="shared" si="63"/>
        <v>0</v>
      </c>
      <c r="AR258" s="25" t="s">
        <v>592</v>
      </c>
      <c r="AT258" s="25" t="s">
        <v>185</v>
      </c>
      <c r="AU258" s="25" t="s">
        <v>89</v>
      </c>
      <c r="AY258" s="25" t="s">
        <v>183</v>
      </c>
      <c r="BE258" s="215">
        <f t="shared" si="64"/>
        <v>0</v>
      </c>
      <c r="BF258" s="215">
        <f t="shared" si="65"/>
        <v>0</v>
      </c>
      <c r="BG258" s="215">
        <f t="shared" si="66"/>
        <v>0</v>
      </c>
      <c r="BH258" s="215">
        <f t="shared" si="67"/>
        <v>0</v>
      </c>
      <c r="BI258" s="215">
        <f t="shared" si="68"/>
        <v>0</v>
      </c>
      <c r="BJ258" s="25" t="s">
        <v>85</v>
      </c>
      <c r="BK258" s="215">
        <f t="shared" si="69"/>
        <v>0</v>
      </c>
      <c r="BL258" s="25" t="s">
        <v>592</v>
      </c>
      <c r="BM258" s="25" t="s">
        <v>2067</v>
      </c>
    </row>
    <row r="259" spans="2:65" s="1" customFormat="1" ht="16.5" customHeight="1">
      <c r="B259" s="43"/>
      <c r="C259" s="204" t="s">
        <v>1180</v>
      </c>
      <c r="D259" s="204" t="s">
        <v>185</v>
      </c>
      <c r="E259" s="205" t="s">
        <v>3738</v>
      </c>
      <c r="F259" s="206" t="s">
        <v>3739</v>
      </c>
      <c r="G259" s="207" t="s">
        <v>465</v>
      </c>
      <c r="H259" s="208">
        <v>30</v>
      </c>
      <c r="I259" s="209"/>
      <c r="J259" s="210">
        <f t="shared" si="60"/>
        <v>0</v>
      </c>
      <c r="K259" s="206" t="s">
        <v>34</v>
      </c>
      <c r="L259" s="63"/>
      <c r="M259" s="211" t="s">
        <v>34</v>
      </c>
      <c r="N259" s="212" t="s">
        <v>49</v>
      </c>
      <c r="O259" s="44"/>
      <c r="P259" s="213">
        <f t="shared" si="61"/>
        <v>0</v>
      </c>
      <c r="Q259" s="213">
        <v>0</v>
      </c>
      <c r="R259" s="213">
        <f t="shared" si="62"/>
        <v>0</v>
      </c>
      <c r="S259" s="213">
        <v>0</v>
      </c>
      <c r="T259" s="214">
        <f t="shared" si="63"/>
        <v>0</v>
      </c>
      <c r="AR259" s="25" t="s">
        <v>592</v>
      </c>
      <c r="AT259" s="25" t="s">
        <v>185</v>
      </c>
      <c r="AU259" s="25" t="s">
        <v>89</v>
      </c>
      <c r="AY259" s="25" t="s">
        <v>183</v>
      </c>
      <c r="BE259" s="215">
        <f t="shared" si="64"/>
        <v>0</v>
      </c>
      <c r="BF259" s="215">
        <f t="shared" si="65"/>
        <v>0</v>
      </c>
      <c r="BG259" s="215">
        <f t="shared" si="66"/>
        <v>0</v>
      </c>
      <c r="BH259" s="215">
        <f t="shared" si="67"/>
        <v>0</v>
      </c>
      <c r="BI259" s="215">
        <f t="shared" si="68"/>
        <v>0</v>
      </c>
      <c r="BJ259" s="25" t="s">
        <v>85</v>
      </c>
      <c r="BK259" s="215">
        <f t="shared" si="69"/>
        <v>0</v>
      </c>
      <c r="BL259" s="25" t="s">
        <v>592</v>
      </c>
      <c r="BM259" s="25" t="s">
        <v>2077</v>
      </c>
    </row>
    <row r="260" spans="2:65" s="1" customFormat="1" ht="16.5" customHeight="1">
      <c r="B260" s="43"/>
      <c r="C260" s="204" t="s">
        <v>1185</v>
      </c>
      <c r="D260" s="204" t="s">
        <v>185</v>
      </c>
      <c r="E260" s="205" t="s">
        <v>3740</v>
      </c>
      <c r="F260" s="206" t="s">
        <v>3741</v>
      </c>
      <c r="G260" s="207" t="s">
        <v>465</v>
      </c>
      <c r="H260" s="208">
        <v>260</v>
      </c>
      <c r="I260" s="209"/>
      <c r="J260" s="210">
        <f t="shared" si="60"/>
        <v>0</v>
      </c>
      <c r="K260" s="206" t="s">
        <v>34</v>
      </c>
      <c r="L260" s="63"/>
      <c r="M260" s="211" t="s">
        <v>34</v>
      </c>
      <c r="N260" s="212" t="s">
        <v>49</v>
      </c>
      <c r="O260" s="44"/>
      <c r="P260" s="213">
        <f t="shared" si="61"/>
        <v>0</v>
      </c>
      <c r="Q260" s="213">
        <v>0</v>
      </c>
      <c r="R260" s="213">
        <f t="shared" si="62"/>
        <v>0</v>
      </c>
      <c r="S260" s="213">
        <v>0</v>
      </c>
      <c r="T260" s="214">
        <f t="shared" si="63"/>
        <v>0</v>
      </c>
      <c r="AR260" s="25" t="s">
        <v>592</v>
      </c>
      <c r="AT260" s="25" t="s">
        <v>185</v>
      </c>
      <c r="AU260" s="25" t="s">
        <v>89</v>
      </c>
      <c r="AY260" s="25" t="s">
        <v>183</v>
      </c>
      <c r="BE260" s="215">
        <f t="shared" si="64"/>
        <v>0</v>
      </c>
      <c r="BF260" s="215">
        <f t="shared" si="65"/>
        <v>0</v>
      </c>
      <c r="BG260" s="215">
        <f t="shared" si="66"/>
        <v>0</v>
      </c>
      <c r="BH260" s="215">
        <f t="shared" si="67"/>
        <v>0</v>
      </c>
      <c r="BI260" s="215">
        <f t="shared" si="68"/>
        <v>0</v>
      </c>
      <c r="BJ260" s="25" t="s">
        <v>85</v>
      </c>
      <c r="BK260" s="215">
        <f t="shared" si="69"/>
        <v>0</v>
      </c>
      <c r="BL260" s="25" t="s">
        <v>592</v>
      </c>
      <c r="BM260" s="25" t="s">
        <v>2086</v>
      </c>
    </row>
    <row r="261" spans="2:65" s="1" customFormat="1" ht="16.5" customHeight="1">
      <c r="B261" s="43"/>
      <c r="C261" s="204" t="s">
        <v>1189</v>
      </c>
      <c r="D261" s="204" t="s">
        <v>185</v>
      </c>
      <c r="E261" s="205" t="s">
        <v>3742</v>
      </c>
      <c r="F261" s="206" t="s">
        <v>3743</v>
      </c>
      <c r="G261" s="207" t="s">
        <v>465</v>
      </c>
      <c r="H261" s="208">
        <v>80</v>
      </c>
      <c r="I261" s="209"/>
      <c r="J261" s="210">
        <f t="shared" si="60"/>
        <v>0</v>
      </c>
      <c r="K261" s="206" t="s">
        <v>34</v>
      </c>
      <c r="L261" s="63"/>
      <c r="M261" s="211" t="s">
        <v>34</v>
      </c>
      <c r="N261" s="212" t="s">
        <v>49</v>
      </c>
      <c r="O261" s="44"/>
      <c r="P261" s="213">
        <f t="shared" si="61"/>
        <v>0</v>
      </c>
      <c r="Q261" s="213">
        <v>0</v>
      </c>
      <c r="R261" s="213">
        <f t="shared" si="62"/>
        <v>0</v>
      </c>
      <c r="S261" s="213">
        <v>0</v>
      </c>
      <c r="T261" s="214">
        <f t="shared" si="63"/>
        <v>0</v>
      </c>
      <c r="AR261" s="25" t="s">
        <v>592</v>
      </c>
      <c r="AT261" s="25" t="s">
        <v>185</v>
      </c>
      <c r="AU261" s="25" t="s">
        <v>89</v>
      </c>
      <c r="AY261" s="25" t="s">
        <v>183</v>
      </c>
      <c r="BE261" s="215">
        <f t="shared" si="64"/>
        <v>0</v>
      </c>
      <c r="BF261" s="215">
        <f t="shared" si="65"/>
        <v>0</v>
      </c>
      <c r="BG261" s="215">
        <f t="shared" si="66"/>
        <v>0</v>
      </c>
      <c r="BH261" s="215">
        <f t="shared" si="67"/>
        <v>0</v>
      </c>
      <c r="BI261" s="215">
        <f t="shared" si="68"/>
        <v>0</v>
      </c>
      <c r="BJ261" s="25" t="s">
        <v>85</v>
      </c>
      <c r="BK261" s="215">
        <f t="shared" si="69"/>
        <v>0</v>
      </c>
      <c r="BL261" s="25" t="s">
        <v>592</v>
      </c>
      <c r="BM261" s="25" t="s">
        <v>2095</v>
      </c>
    </row>
    <row r="262" spans="2:65" s="1" customFormat="1" ht="16.5" customHeight="1">
      <c r="B262" s="43"/>
      <c r="C262" s="204" t="s">
        <v>1193</v>
      </c>
      <c r="D262" s="204" t="s">
        <v>185</v>
      </c>
      <c r="E262" s="205" t="s">
        <v>3744</v>
      </c>
      <c r="F262" s="206" t="s">
        <v>3745</v>
      </c>
      <c r="G262" s="207" t="s">
        <v>465</v>
      </c>
      <c r="H262" s="208">
        <v>20</v>
      </c>
      <c r="I262" s="209"/>
      <c r="J262" s="210">
        <f t="shared" si="60"/>
        <v>0</v>
      </c>
      <c r="K262" s="206" t="s">
        <v>34</v>
      </c>
      <c r="L262" s="63"/>
      <c r="M262" s="211" t="s">
        <v>34</v>
      </c>
      <c r="N262" s="212" t="s">
        <v>49</v>
      </c>
      <c r="O262" s="44"/>
      <c r="P262" s="213">
        <f t="shared" si="61"/>
        <v>0</v>
      </c>
      <c r="Q262" s="213">
        <v>0</v>
      </c>
      <c r="R262" s="213">
        <f t="shared" si="62"/>
        <v>0</v>
      </c>
      <c r="S262" s="213">
        <v>0</v>
      </c>
      <c r="T262" s="214">
        <f t="shared" si="63"/>
        <v>0</v>
      </c>
      <c r="AR262" s="25" t="s">
        <v>592</v>
      </c>
      <c r="AT262" s="25" t="s">
        <v>185</v>
      </c>
      <c r="AU262" s="25" t="s">
        <v>89</v>
      </c>
      <c r="AY262" s="25" t="s">
        <v>183</v>
      </c>
      <c r="BE262" s="215">
        <f t="shared" si="64"/>
        <v>0</v>
      </c>
      <c r="BF262" s="215">
        <f t="shared" si="65"/>
        <v>0</v>
      </c>
      <c r="BG262" s="215">
        <f t="shared" si="66"/>
        <v>0</v>
      </c>
      <c r="BH262" s="215">
        <f t="shared" si="67"/>
        <v>0</v>
      </c>
      <c r="BI262" s="215">
        <f t="shared" si="68"/>
        <v>0</v>
      </c>
      <c r="BJ262" s="25" t="s">
        <v>85</v>
      </c>
      <c r="BK262" s="215">
        <f t="shared" si="69"/>
        <v>0</v>
      </c>
      <c r="BL262" s="25" t="s">
        <v>592</v>
      </c>
      <c r="BM262" s="25" t="s">
        <v>2104</v>
      </c>
    </row>
    <row r="263" spans="2:65" s="1" customFormat="1" ht="16.5" customHeight="1">
      <c r="B263" s="43"/>
      <c r="C263" s="204" t="s">
        <v>1198</v>
      </c>
      <c r="D263" s="204" t="s">
        <v>185</v>
      </c>
      <c r="E263" s="205" t="s">
        <v>3746</v>
      </c>
      <c r="F263" s="206" t="s">
        <v>3747</v>
      </c>
      <c r="G263" s="207" t="s">
        <v>465</v>
      </c>
      <c r="H263" s="208">
        <v>20</v>
      </c>
      <c r="I263" s="209"/>
      <c r="J263" s="210">
        <f t="shared" si="60"/>
        <v>0</v>
      </c>
      <c r="K263" s="206" t="s">
        <v>34</v>
      </c>
      <c r="L263" s="63"/>
      <c r="M263" s="211" t="s">
        <v>34</v>
      </c>
      <c r="N263" s="212" t="s">
        <v>49</v>
      </c>
      <c r="O263" s="44"/>
      <c r="P263" s="213">
        <f t="shared" si="61"/>
        <v>0</v>
      </c>
      <c r="Q263" s="213">
        <v>0</v>
      </c>
      <c r="R263" s="213">
        <f t="shared" si="62"/>
        <v>0</v>
      </c>
      <c r="S263" s="213">
        <v>0</v>
      </c>
      <c r="T263" s="214">
        <f t="shared" si="63"/>
        <v>0</v>
      </c>
      <c r="AR263" s="25" t="s">
        <v>592</v>
      </c>
      <c r="AT263" s="25" t="s">
        <v>185</v>
      </c>
      <c r="AU263" s="25" t="s">
        <v>89</v>
      </c>
      <c r="AY263" s="25" t="s">
        <v>183</v>
      </c>
      <c r="BE263" s="215">
        <f t="shared" si="64"/>
        <v>0</v>
      </c>
      <c r="BF263" s="215">
        <f t="shared" si="65"/>
        <v>0</v>
      </c>
      <c r="BG263" s="215">
        <f t="shared" si="66"/>
        <v>0</v>
      </c>
      <c r="BH263" s="215">
        <f t="shared" si="67"/>
        <v>0</v>
      </c>
      <c r="BI263" s="215">
        <f t="shared" si="68"/>
        <v>0</v>
      </c>
      <c r="BJ263" s="25" t="s">
        <v>85</v>
      </c>
      <c r="BK263" s="215">
        <f t="shared" si="69"/>
        <v>0</v>
      </c>
      <c r="BL263" s="25" t="s">
        <v>592</v>
      </c>
      <c r="BM263" s="25" t="s">
        <v>2114</v>
      </c>
    </row>
    <row r="264" spans="2:65" s="1" customFormat="1" ht="16.5" customHeight="1">
      <c r="B264" s="43"/>
      <c r="C264" s="204" t="s">
        <v>1203</v>
      </c>
      <c r="D264" s="204" t="s">
        <v>185</v>
      </c>
      <c r="E264" s="205" t="s">
        <v>3748</v>
      </c>
      <c r="F264" s="206" t="s">
        <v>3749</v>
      </c>
      <c r="G264" s="207" t="s">
        <v>465</v>
      </c>
      <c r="H264" s="208">
        <v>7560</v>
      </c>
      <c r="I264" s="209"/>
      <c r="J264" s="210">
        <f t="shared" si="60"/>
        <v>0</v>
      </c>
      <c r="K264" s="206" t="s">
        <v>34</v>
      </c>
      <c r="L264" s="63"/>
      <c r="M264" s="211" t="s">
        <v>34</v>
      </c>
      <c r="N264" s="212" t="s">
        <v>49</v>
      </c>
      <c r="O264" s="44"/>
      <c r="P264" s="213">
        <f t="shared" si="61"/>
        <v>0</v>
      </c>
      <c r="Q264" s="213">
        <v>0</v>
      </c>
      <c r="R264" s="213">
        <f t="shared" si="62"/>
        <v>0</v>
      </c>
      <c r="S264" s="213">
        <v>0</v>
      </c>
      <c r="T264" s="214">
        <f t="shared" si="63"/>
        <v>0</v>
      </c>
      <c r="AR264" s="25" t="s">
        <v>592</v>
      </c>
      <c r="AT264" s="25" t="s">
        <v>185</v>
      </c>
      <c r="AU264" s="25" t="s">
        <v>89</v>
      </c>
      <c r="AY264" s="25" t="s">
        <v>183</v>
      </c>
      <c r="BE264" s="215">
        <f t="shared" si="64"/>
        <v>0</v>
      </c>
      <c r="BF264" s="215">
        <f t="shared" si="65"/>
        <v>0</v>
      </c>
      <c r="BG264" s="215">
        <f t="shared" si="66"/>
        <v>0</v>
      </c>
      <c r="BH264" s="215">
        <f t="shared" si="67"/>
        <v>0</v>
      </c>
      <c r="BI264" s="215">
        <f t="shared" si="68"/>
        <v>0</v>
      </c>
      <c r="BJ264" s="25" t="s">
        <v>85</v>
      </c>
      <c r="BK264" s="215">
        <f t="shared" si="69"/>
        <v>0</v>
      </c>
      <c r="BL264" s="25" t="s">
        <v>592</v>
      </c>
      <c r="BM264" s="25" t="s">
        <v>2122</v>
      </c>
    </row>
    <row r="265" spans="2:65" s="1" customFormat="1" ht="16.5" customHeight="1">
      <c r="B265" s="43"/>
      <c r="C265" s="204" t="s">
        <v>1208</v>
      </c>
      <c r="D265" s="204" t="s">
        <v>185</v>
      </c>
      <c r="E265" s="205" t="s">
        <v>3750</v>
      </c>
      <c r="F265" s="206" t="s">
        <v>3751</v>
      </c>
      <c r="G265" s="207" t="s">
        <v>1792</v>
      </c>
      <c r="H265" s="208">
        <v>49</v>
      </c>
      <c r="I265" s="209"/>
      <c r="J265" s="210">
        <f t="shared" si="60"/>
        <v>0</v>
      </c>
      <c r="K265" s="206" t="s">
        <v>34</v>
      </c>
      <c r="L265" s="63"/>
      <c r="M265" s="211" t="s">
        <v>34</v>
      </c>
      <c r="N265" s="212" t="s">
        <v>49</v>
      </c>
      <c r="O265" s="44"/>
      <c r="P265" s="213">
        <f t="shared" si="61"/>
        <v>0</v>
      </c>
      <c r="Q265" s="213">
        <v>0</v>
      </c>
      <c r="R265" s="213">
        <f t="shared" si="62"/>
        <v>0</v>
      </c>
      <c r="S265" s="213">
        <v>0</v>
      </c>
      <c r="T265" s="214">
        <f t="shared" si="63"/>
        <v>0</v>
      </c>
      <c r="AR265" s="25" t="s">
        <v>592</v>
      </c>
      <c r="AT265" s="25" t="s">
        <v>185</v>
      </c>
      <c r="AU265" s="25" t="s">
        <v>89</v>
      </c>
      <c r="AY265" s="25" t="s">
        <v>183</v>
      </c>
      <c r="BE265" s="215">
        <f t="shared" si="64"/>
        <v>0</v>
      </c>
      <c r="BF265" s="215">
        <f t="shared" si="65"/>
        <v>0</v>
      </c>
      <c r="BG265" s="215">
        <f t="shared" si="66"/>
        <v>0</v>
      </c>
      <c r="BH265" s="215">
        <f t="shared" si="67"/>
        <v>0</v>
      </c>
      <c r="BI265" s="215">
        <f t="shared" si="68"/>
        <v>0</v>
      </c>
      <c r="BJ265" s="25" t="s">
        <v>85</v>
      </c>
      <c r="BK265" s="215">
        <f t="shared" si="69"/>
        <v>0</v>
      </c>
      <c r="BL265" s="25" t="s">
        <v>592</v>
      </c>
      <c r="BM265" s="25" t="s">
        <v>2131</v>
      </c>
    </row>
    <row r="266" spans="2:65" s="1" customFormat="1" ht="16.5" customHeight="1">
      <c r="B266" s="43"/>
      <c r="C266" s="204" t="s">
        <v>1213</v>
      </c>
      <c r="D266" s="204" t="s">
        <v>185</v>
      </c>
      <c r="E266" s="205" t="s">
        <v>3752</v>
      </c>
      <c r="F266" s="206" t="s">
        <v>3753</v>
      </c>
      <c r="G266" s="207" t="s">
        <v>1792</v>
      </c>
      <c r="H266" s="208">
        <v>13</v>
      </c>
      <c r="I266" s="209"/>
      <c r="J266" s="210">
        <f t="shared" si="60"/>
        <v>0</v>
      </c>
      <c r="K266" s="206" t="s">
        <v>34</v>
      </c>
      <c r="L266" s="63"/>
      <c r="M266" s="211" t="s">
        <v>34</v>
      </c>
      <c r="N266" s="212" t="s">
        <v>49</v>
      </c>
      <c r="O266" s="44"/>
      <c r="P266" s="213">
        <f t="shared" si="61"/>
        <v>0</v>
      </c>
      <c r="Q266" s="213">
        <v>0</v>
      </c>
      <c r="R266" s="213">
        <f t="shared" si="62"/>
        <v>0</v>
      </c>
      <c r="S266" s="213">
        <v>0</v>
      </c>
      <c r="T266" s="214">
        <f t="shared" si="63"/>
        <v>0</v>
      </c>
      <c r="AR266" s="25" t="s">
        <v>592</v>
      </c>
      <c r="AT266" s="25" t="s">
        <v>185</v>
      </c>
      <c r="AU266" s="25" t="s">
        <v>89</v>
      </c>
      <c r="AY266" s="25" t="s">
        <v>183</v>
      </c>
      <c r="BE266" s="215">
        <f t="shared" si="64"/>
        <v>0</v>
      </c>
      <c r="BF266" s="215">
        <f t="shared" si="65"/>
        <v>0</v>
      </c>
      <c r="BG266" s="215">
        <f t="shared" si="66"/>
        <v>0</v>
      </c>
      <c r="BH266" s="215">
        <f t="shared" si="67"/>
        <v>0</v>
      </c>
      <c r="BI266" s="215">
        <f t="shared" si="68"/>
        <v>0</v>
      </c>
      <c r="BJ266" s="25" t="s">
        <v>85</v>
      </c>
      <c r="BK266" s="215">
        <f t="shared" si="69"/>
        <v>0</v>
      </c>
      <c r="BL266" s="25" t="s">
        <v>592</v>
      </c>
      <c r="BM266" s="25" t="s">
        <v>2139</v>
      </c>
    </row>
    <row r="267" spans="2:65" s="1" customFormat="1" ht="16.5" customHeight="1">
      <c r="B267" s="43"/>
      <c r="C267" s="204" t="s">
        <v>1219</v>
      </c>
      <c r="D267" s="204" t="s">
        <v>185</v>
      </c>
      <c r="E267" s="205" t="s">
        <v>3754</v>
      </c>
      <c r="F267" s="206" t="s">
        <v>3755</v>
      </c>
      <c r="G267" s="207" t="s">
        <v>1792</v>
      </c>
      <c r="H267" s="208">
        <v>4</v>
      </c>
      <c r="I267" s="209"/>
      <c r="J267" s="210">
        <f t="shared" si="60"/>
        <v>0</v>
      </c>
      <c r="K267" s="206" t="s">
        <v>34</v>
      </c>
      <c r="L267" s="63"/>
      <c r="M267" s="211" t="s">
        <v>34</v>
      </c>
      <c r="N267" s="212" t="s">
        <v>49</v>
      </c>
      <c r="O267" s="44"/>
      <c r="P267" s="213">
        <f t="shared" si="61"/>
        <v>0</v>
      </c>
      <c r="Q267" s="213">
        <v>0</v>
      </c>
      <c r="R267" s="213">
        <f t="shared" si="62"/>
        <v>0</v>
      </c>
      <c r="S267" s="213">
        <v>0</v>
      </c>
      <c r="T267" s="214">
        <f t="shared" si="63"/>
        <v>0</v>
      </c>
      <c r="AR267" s="25" t="s">
        <v>592</v>
      </c>
      <c r="AT267" s="25" t="s">
        <v>185</v>
      </c>
      <c r="AU267" s="25" t="s">
        <v>89</v>
      </c>
      <c r="AY267" s="25" t="s">
        <v>183</v>
      </c>
      <c r="BE267" s="215">
        <f t="shared" si="64"/>
        <v>0</v>
      </c>
      <c r="BF267" s="215">
        <f t="shared" si="65"/>
        <v>0</v>
      </c>
      <c r="BG267" s="215">
        <f t="shared" si="66"/>
        <v>0</v>
      </c>
      <c r="BH267" s="215">
        <f t="shared" si="67"/>
        <v>0</v>
      </c>
      <c r="BI267" s="215">
        <f t="shared" si="68"/>
        <v>0</v>
      </c>
      <c r="BJ267" s="25" t="s">
        <v>85</v>
      </c>
      <c r="BK267" s="215">
        <f t="shared" si="69"/>
        <v>0</v>
      </c>
      <c r="BL267" s="25" t="s">
        <v>592</v>
      </c>
      <c r="BM267" s="25" t="s">
        <v>2149</v>
      </c>
    </row>
    <row r="268" spans="2:65" s="1" customFormat="1" ht="16.5" customHeight="1">
      <c r="B268" s="43"/>
      <c r="C268" s="204" t="s">
        <v>1224</v>
      </c>
      <c r="D268" s="204" t="s">
        <v>185</v>
      </c>
      <c r="E268" s="205" t="s">
        <v>3756</v>
      </c>
      <c r="F268" s="206" t="s">
        <v>3757</v>
      </c>
      <c r="G268" s="207" t="s">
        <v>1792</v>
      </c>
      <c r="H268" s="208">
        <v>2</v>
      </c>
      <c r="I268" s="209"/>
      <c r="J268" s="210">
        <f t="shared" si="60"/>
        <v>0</v>
      </c>
      <c r="K268" s="206" t="s">
        <v>34</v>
      </c>
      <c r="L268" s="63"/>
      <c r="M268" s="211" t="s">
        <v>34</v>
      </c>
      <c r="N268" s="212" t="s">
        <v>49</v>
      </c>
      <c r="O268" s="44"/>
      <c r="P268" s="213">
        <f t="shared" si="61"/>
        <v>0</v>
      </c>
      <c r="Q268" s="213">
        <v>0</v>
      </c>
      <c r="R268" s="213">
        <f t="shared" si="62"/>
        <v>0</v>
      </c>
      <c r="S268" s="213">
        <v>0</v>
      </c>
      <c r="T268" s="214">
        <f t="shared" si="63"/>
        <v>0</v>
      </c>
      <c r="AR268" s="25" t="s">
        <v>592</v>
      </c>
      <c r="AT268" s="25" t="s">
        <v>185</v>
      </c>
      <c r="AU268" s="25" t="s">
        <v>89</v>
      </c>
      <c r="AY268" s="25" t="s">
        <v>183</v>
      </c>
      <c r="BE268" s="215">
        <f t="shared" si="64"/>
        <v>0</v>
      </c>
      <c r="BF268" s="215">
        <f t="shared" si="65"/>
        <v>0</v>
      </c>
      <c r="BG268" s="215">
        <f t="shared" si="66"/>
        <v>0</v>
      </c>
      <c r="BH268" s="215">
        <f t="shared" si="67"/>
        <v>0</v>
      </c>
      <c r="BI268" s="215">
        <f t="shared" si="68"/>
        <v>0</v>
      </c>
      <c r="BJ268" s="25" t="s">
        <v>85</v>
      </c>
      <c r="BK268" s="215">
        <f t="shared" si="69"/>
        <v>0</v>
      </c>
      <c r="BL268" s="25" t="s">
        <v>592</v>
      </c>
      <c r="BM268" s="25" t="s">
        <v>2158</v>
      </c>
    </row>
    <row r="269" spans="2:65" s="1" customFormat="1" ht="16.5" customHeight="1">
      <c r="B269" s="43"/>
      <c r="C269" s="204" t="s">
        <v>1228</v>
      </c>
      <c r="D269" s="204" t="s">
        <v>185</v>
      </c>
      <c r="E269" s="205" t="s">
        <v>3758</v>
      </c>
      <c r="F269" s="206" t="s">
        <v>3759</v>
      </c>
      <c r="G269" s="207" t="s">
        <v>1792</v>
      </c>
      <c r="H269" s="208">
        <v>1</v>
      </c>
      <c r="I269" s="209"/>
      <c r="J269" s="210">
        <f t="shared" si="60"/>
        <v>0</v>
      </c>
      <c r="K269" s="206" t="s">
        <v>34</v>
      </c>
      <c r="L269" s="63"/>
      <c r="M269" s="211" t="s">
        <v>34</v>
      </c>
      <c r="N269" s="212" t="s">
        <v>49</v>
      </c>
      <c r="O269" s="44"/>
      <c r="P269" s="213">
        <f t="shared" si="61"/>
        <v>0</v>
      </c>
      <c r="Q269" s="213">
        <v>0</v>
      </c>
      <c r="R269" s="213">
        <f t="shared" si="62"/>
        <v>0</v>
      </c>
      <c r="S269" s="213">
        <v>0</v>
      </c>
      <c r="T269" s="214">
        <f t="shared" si="63"/>
        <v>0</v>
      </c>
      <c r="AR269" s="25" t="s">
        <v>592</v>
      </c>
      <c r="AT269" s="25" t="s">
        <v>185</v>
      </c>
      <c r="AU269" s="25" t="s">
        <v>89</v>
      </c>
      <c r="AY269" s="25" t="s">
        <v>183</v>
      </c>
      <c r="BE269" s="215">
        <f t="shared" si="64"/>
        <v>0</v>
      </c>
      <c r="BF269" s="215">
        <f t="shared" si="65"/>
        <v>0</v>
      </c>
      <c r="BG269" s="215">
        <f t="shared" si="66"/>
        <v>0</v>
      </c>
      <c r="BH269" s="215">
        <f t="shared" si="67"/>
        <v>0</v>
      </c>
      <c r="BI269" s="215">
        <f t="shared" si="68"/>
        <v>0</v>
      </c>
      <c r="BJ269" s="25" t="s">
        <v>85</v>
      </c>
      <c r="BK269" s="215">
        <f t="shared" si="69"/>
        <v>0</v>
      </c>
      <c r="BL269" s="25" t="s">
        <v>592</v>
      </c>
      <c r="BM269" s="25" t="s">
        <v>2167</v>
      </c>
    </row>
    <row r="270" spans="2:65" s="1" customFormat="1" ht="16.5" customHeight="1">
      <c r="B270" s="43"/>
      <c r="C270" s="204" t="s">
        <v>1234</v>
      </c>
      <c r="D270" s="204" t="s">
        <v>185</v>
      </c>
      <c r="E270" s="205" t="s">
        <v>3760</v>
      </c>
      <c r="F270" s="206" t="s">
        <v>3761</v>
      </c>
      <c r="G270" s="207" t="s">
        <v>1792</v>
      </c>
      <c r="H270" s="208">
        <v>1</v>
      </c>
      <c r="I270" s="209"/>
      <c r="J270" s="210">
        <f t="shared" si="60"/>
        <v>0</v>
      </c>
      <c r="K270" s="206" t="s">
        <v>34</v>
      </c>
      <c r="L270" s="63"/>
      <c r="M270" s="211" t="s">
        <v>34</v>
      </c>
      <c r="N270" s="212" t="s">
        <v>49</v>
      </c>
      <c r="O270" s="44"/>
      <c r="P270" s="213">
        <f t="shared" si="61"/>
        <v>0</v>
      </c>
      <c r="Q270" s="213">
        <v>0</v>
      </c>
      <c r="R270" s="213">
        <f t="shared" si="62"/>
        <v>0</v>
      </c>
      <c r="S270" s="213">
        <v>0</v>
      </c>
      <c r="T270" s="214">
        <f t="shared" si="63"/>
        <v>0</v>
      </c>
      <c r="AR270" s="25" t="s">
        <v>592</v>
      </c>
      <c r="AT270" s="25" t="s">
        <v>185</v>
      </c>
      <c r="AU270" s="25" t="s">
        <v>89</v>
      </c>
      <c r="AY270" s="25" t="s">
        <v>183</v>
      </c>
      <c r="BE270" s="215">
        <f t="shared" si="64"/>
        <v>0</v>
      </c>
      <c r="BF270" s="215">
        <f t="shared" si="65"/>
        <v>0</v>
      </c>
      <c r="BG270" s="215">
        <f t="shared" si="66"/>
        <v>0</v>
      </c>
      <c r="BH270" s="215">
        <f t="shared" si="67"/>
        <v>0</v>
      </c>
      <c r="BI270" s="215">
        <f t="shared" si="68"/>
        <v>0</v>
      </c>
      <c r="BJ270" s="25" t="s">
        <v>85</v>
      </c>
      <c r="BK270" s="215">
        <f t="shared" si="69"/>
        <v>0</v>
      </c>
      <c r="BL270" s="25" t="s">
        <v>592</v>
      </c>
      <c r="BM270" s="25" t="s">
        <v>2175</v>
      </c>
    </row>
    <row r="271" spans="2:65" s="1" customFormat="1" ht="16.5" customHeight="1">
      <c r="B271" s="43"/>
      <c r="C271" s="204" t="s">
        <v>1242</v>
      </c>
      <c r="D271" s="204" t="s">
        <v>185</v>
      </c>
      <c r="E271" s="205" t="s">
        <v>3762</v>
      </c>
      <c r="F271" s="206" t="s">
        <v>3763</v>
      </c>
      <c r="G271" s="207" t="s">
        <v>1792</v>
      </c>
      <c r="H271" s="208">
        <v>1</v>
      </c>
      <c r="I271" s="209"/>
      <c r="J271" s="210">
        <f t="shared" si="60"/>
        <v>0</v>
      </c>
      <c r="K271" s="206" t="s">
        <v>34</v>
      </c>
      <c r="L271" s="63"/>
      <c r="M271" s="211" t="s">
        <v>34</v>
      </c>
      <c r="N271" s="212" t="s">
        <v>49</v>
      </c>
      <c r="O271" s="44"/>
      <c r="P271" s="213">
        <f t="shared" si="61"/>
        <v>0</v>
      </c>
      <c r="Q271" s="213">
        <v>0</v>
      </c>
      <c r="R271" s="213">
        <f t="shared" si="62"/>
        <v>0</v>
      </c>
      <c r="S271" s="213">
        <v>0</v>
      </c>
      <c r="T271" s="214">
        <f t="shared" si="63"/>
        <v>0</v>
      </c>
      <c r="AR271" s="25" t="s">
        <v>592</v>
      </c>
      <c r="AT271" s="25" t="s">
        <v>185</v>
      </c>
      <c r="AU271" s="25" t="s">
        <v>89</v>
      </c>
      <c r="AY271" s="25" t="s">
        <v>183</v>
      </c>
      <c r="BE271" s="215">
        <f t="shared" si="64"/>
        <v>0</v>
      </c>
      <c r="BF271" s="215">
        <f t="shared" si="65"/>
        <v>0</v>
      </c>
      <c r="BG271" s="215">
        <f t="shared" si="66"/>
        <v>0</v>
      </c>
      <c r="BH271" s="215">
        <f t="shared" si="67"/>
        <v>0</v>
      </c>
      <c r="BI271" s="215">
        <f t="shared" si="68"/>
        <v>0</v>
      </c>
      <c r="BJ271" s="25" t="s">
        <v>85</v>
      </c>
      <c r="BK271" s="215">
        <f t="shared" si="69"/>
        <v>0</v>
      </c>
      <c r="BL271" s="25" t="s">
        <v>592</v>
      </c>
      <c r="BM271" s="25" t="s">
        <v>2184</v>
      </c>
    </row>
    <row r="272" spans="2:65" s="1" customFormat="1" ht="16.5" customHeight="1">
      <c r="B272" s="43"/>
      <c r="C272" s="204" t="s">
        <v>1247</v>
      </c>
      <c r="D272" s="204" t="s">
        <v>185</v>
      </c>
      <c r="E272" s="205" t="s">
        <v>3764</v>
      </c>
      <c r="F272" s="206" t="s">
        <v>3765</v>
      </c>
      <c r="G272" s="207" t="s">
        <v>1792</v>
      </c>
      <c r="H272" s="208">
        <v>2</v>
      </c>
      <c r="I272" s="209"/>
      <c r="J272" s="210">
        <f t="shared" si="60"/>
        <v>0</v>
      </c>
      <c r="K272" s="206" t="s">
        <v>34</v>
      </c>
      <c r="L272" s="63"/>
      <c r="M272" s="211" t="s">
        <v>34</v>
      </c>
      <c r="N272" s="212" t="s">
        <v>49</v>
      </c>
      <c r="O272" s="44"/>
      <c r="P272" s="213">
        <f t="shared" si="61"/>
        <v>0</v>
      </c>
      <c r="Q272" s="213">
        <v>0</v>
      </c>
      <c r="R272" s="213">
        <f t="shared" si="62"/>
        <v>0</v>
      </c>
      <c r="S272" s="213">
        <v>0</v>
      </c>
      <c r="T272" s="214">
        <f t="shared" si="63"/>
        <v>0</v>
      </c>
      <c r="AR272" s="25" t="s">
        <v>592</v>
      </c>
      <c r="AT272" s="25" t="s">
        <v>185</v>
      </c>
      <c r="AU272" s="25" t="s">
        <v>89</v>
      </c>
      <c r="AY272" s="25" t="s">
        <v>183</v>
      </c>
      <c r="BE272" s="215">
        <f t="shared" si="64"/>
        <v>0</v>
      </c>
      <c r="BF272" s="215">
        <f t="shared" si="65"/>
        <v>0</v>
      </c>
      <c r="BG272" s="215">
        <f t="shared" si="66"/>
        <v>0</v>
      </c>
      <c r="BH272" s="215">
        <f t="shared" si="67"/>
        <v>0</v>
      </c>
      <c r="BI272" s="215">
        <f t="shared" si="68"/>
        <v>0</v>
      </c>
      <c r="BJ272" s="25" t="s">
        <v>85</v>
      </c>
      <c r="BK272" s="215">
        <f t="shared" si="69"/>
        <v>0</v>
      </c>
      <c r="BL272" s="25" t="s">
        <v>592</v>
      </c>
      <c r="BM272" s="25" t="s">
        <v>2194</v>
      </c>
    </row>
    <row r="273" spans="2:65" s="1" customFormat="1" ht="16.5" customHeight="1">
      <c r="B273" s="43"/>
      <c r="C273" s="204" t="s">
        <v>1255</v>
      </c>
      <c r="D273" s="204" t="s">
        <v>185</v>
      </c>
      <c r="E273" s="205" t="s">
        <v>3766</v>
      </c>
      <c r="F273" s="206" t="s">
        <v>3767</v>
      </c>
      <c r="G273" s="207" t="s">
        <v>1792</v>
      </c>
      <c r="H273" s="208">
        <v>2</v>
      </c>
      <c r="I273" s="209"/>
      <c r="J273" s="210">
        <f t="shared" si="60"/>
        <v>0</v>
      </c>
      <c r="K273" s="206" t="s">
        <v>34</v>
      </c>
      <c r="L273" s="63"/>
      <c r="M273" s="211" t="s">
        <v>34</v>
      </c>
      <c r="N273" s="212" t="s">
        <v>49</v>
      </c>
      <c r="O273" s="44"/>
      <c r="P273" s="213">
        <f t="shared" si="61"/>
        <v>0</v>
      </c>
      <c r="Q273" s="213">
        <v>0</v>
      </c>
      <c r="R273" s="213">
        <f t="shared" si="62"/>
        <v>0</v>
      </c>
      <c r="S273" s="213">
        <v>0</v>
      </c>
      <c r="T273" s="214">
        <f t="shared" si="63"/>
        <v>0</v>
      </c>
      <c r="AR273" s="25" t="s">
        <v>592</v>
      </c>
      <c r="AT273" s="25" t="s">
        <v>185</v>
      </c>
      <c r="AU273" s="25" t="s">
        <v>89</v>
      </c>
      <c r="AY273" s="25" t="s">
        <v>183</v>
      </c>
      <c r="BE273" s="215">
        <f t="shared" si="64"/>
        <v>0</v>
      </c>
      <c r="BF273" s="215">
        <f t="shared" si="65"/>
        <v>0</v>
      </c>
      <c r="BG273" s="215">
        <f t="shared" si="66"/>
        <v>0</v>
      </c>
      <c r="BH273" s="215">
        <f t="shared" si="67"/>
        <v>0</v>
      </c>
      <c r="BI273" s="215">
        <f t="shared" si="68"/>
        <v>0</v>
      </c>
      <c r="BJ273" s="25" t="s">
        <v>85</v>
      </c>
      <c r="BK273" s="215">
        <f t="shared" si="69"/>
        <v>0</v>
      </c>
      <c r="BL273" s="25" t="s">
        <v>592</v>
      </c>
      <c r="BM273" s="25" t="s">
        <v>2203</v>
      </c>
    </row>
    <row r="274" spans="2:65" s="1" customFormat="1" ht="16.5" customHeight="1">
      <c r="B274" s="43"/>
      <c r="C274" s="204" t="s">
        <v>1263</v>
      </c>
      <c r="D274" s="204" t="s">
        <v>185</v>
      </c>
      <c r="E274" s="205" t="s">
        <v>3768</v>
      </c>
      <c r="F274" s="206" t="s">
        <v>3769</v>
      </c>
      <c r="G274" s="207" t="s">
        <v>465</v>
      </c>
      <c r="H274" s="208">
        <v>220</v>
      </c>
      <c r="I274" s="209"/>
      <c r="J274" s="210">
        <f t="shared" si="60"/>
        <v>0</v>
      </c>
      <c r="K274" s="206" t="s">
        <v>34</v>
      </c>
      <c r="L274" s="63"/>
      <c r="M274" s="211" t="s">
        <v>34</v>
      </c>
      <c r="N274" s="212" t="s">
        <v>49</v>
      </c>
      <c r="O274" s="44"/>
      <c r="P274" s="213">
        <f t="shared" si="61"/>
        <v>0</v>
      </c>
      <c r="Q274" s="213">
        <v>0</v>
      </c>
      <c r="R274" s="213">
        <f t="shared" si="62"/>
        <v>0</v>
      </c>
      <c r="S274" s="213">
        <v>0</v>
      </c>
      <c r="T274" s="214">
        <f t="shared" si="63"/>
        <v>0</v>
      </c>
      <c r="AR274" s="25" t="s">
        <v>592</v>
      </c>
      <c r="AT274" s="25" t="s">
        <v>185</v>
      </c>
      <c r="AU274" s="25" t="s">
        <v>89</v>
      </c>
      <c r="AY274" s="25" t="s">
        <v>183</v>
      </c>
      <c r="BE274" s="215">
        <f t="shared" si="64"/>
        <v>0</v>
      </c>
      <c r="BF274" s="215">
        <f t="shared" si="65"/>
        <v>0</v>
      </c>
      <c r="BG274" s="215">
        <f t="shared" si="66"/>
        <v>0</v>
      </c>
      <c r="BH274" s="215">
        <f t="shared" si="67"/>
        <v>0</v>
      </c>
      <c r="BI274" s="215">
        <f t="shared" si="68"/>
        <v>0</v>
      </c>
      <c r="BJ274" s="25" t="s">
        <v>85</v>
      </c>
      <c r="BK274" s="215">
        <f t="shared" si="69"/>
        <v>0</v>
      </c>
      <c r="BL274" s="25" t="s">
        <v>592</v>
      </c>
      <c r="BM274" s="25" t="s">
        <v>2212</v>
      </c>
    </row>
    <row r="275" spans="2:65" s="1" customFormat="1" ht="16.5" customHeight="1">
      <c r="B275" s="43"/>
      <c r="C275" s="204" t="s">
        <v>1269</v>
      </c>
      <c r="D275" s="204" t="s">
        <v>185</v>
      </c>
      <c r="E275" s="205" t="s">
        <v>3770</v>
      </c>
      <c r="F275" s="206" t="s">
        <v>3771</v>
      </c>
      <c r="G275" s="207" t="s">
        <v>465</v>
      </c>
      <c r="H275" s="208">
        <v>110</v>
      </c>
      <c r="I275" s="209"/>
      <c r="J275" s="210">
        <f t="shared" si="60"/>
        <v>0</v>
      </c>
      <c r="K275" s="206" t="s">
        <v>34</v>
      </c>
      <c r="L275" s="63"/>
      <c r="M275" s="211" t="s">
        <v>34</v>
      </c>
      <c r="N275" s="212" t="s">
        <v>49</v>
      </c>
      <c r="O275" s="44"/>
      <c r="P275" s="213">
        <f t="shared" si="61"/>
        <v>0</v>
      </c>
      <c r="Q275" s="213">
        <v>0</v>
      </c>
      <c r="R275" s="213">
        <f t="shared" si="62"/>
        <v>0</v>
      </c>
      <c r="S275" s="213">
        <v>0</v>
      </c>
      <c r="T275" s="214">
        <f t="shared" si="63"/>
        <v>0</v>
      </c>
      <c r="AR275" s="25" t="s">
        <v>592</v>
      </c>
      <c r="AT275" s="25" t="s">
        <v>185</v>
      </c>
      <c r="AU275" s="25" t="s">
        <v>89</v>
      </c>
      <c r="AY275" s="25" t="s">
        <v>183</v>
      </c>
      <c r="BE275" s="215">
        <f t="shared" si="64"/>
        <v>0</v>
      </c>
      <c r="BF275" s="215">
        <f t="shared" si="65"/>
        <v>0</v>
      </c>
      <c r="BG275" s="215">
        <f t="shared" si="66"/>
        <v>0</v>
      </c>
      <c r="BH275" s="215">
        <f t="shared" si="67"/>
        <v>0</v>
      </c>
      <c r="BI275" s="215">
        <f t="shared" si="68"/>
        <v>0</v>
      </c>
      <c r="BJ275" s="25" t="s">
        <v>85</v>
      </c>
      <c r="BK275" s="215">
        <f t="shared" si="69"/>
        <v>0</v>
      </c>
      <c r="BL275" s="25" t="s">
        <v>592</v>
      </c>
      <c r="BM275" s="25" t="s">
        <v>2219</v>
      </c>
    </row>
    <row r="276" spans="2:65" s="1" customFormat="1" ht="16.5" customHeight="1">
      <c r="B276" s="43"/>
      <c r="C276" s="204" t="s">
        <v>1275</v>
      </c>
      <c r="D276" s="204" t="s">
        <v>185</v>
      </c>
      <c r="E276" s="205" t="s">
        <v>3772</v>
      </c>
      <c r="F276" s="206" t="s">
        <v>3773</v>
      </c>
      <c r="G276" s="207" t="s">
        <v>465</v>
      </c>
      <c r="H276" s="208">
        <v>110</v>
      </c>
      <c r="I276" s="209"/>
      <c r="J276" s="210">
        <f t="shared" si="60"/>
        <v>0</v>
      </c>
      <c r="K276" s="206" t="s">
        <v>34</v>
      </c>
      <c r="L276" s="63"/>
      <c r="M276" s="211" t="s">
        <v>34</v>
      </c>
      <c r="N276" s="212" t="s">
        <v>49</v>
      </c>
      <c r="O276" s="44"/>
      <c r="P276" s="213">
        <f t="shared" si="61"/>
        <v>0</v>
      </c>
      <c r="Q276" s="213">
        <v>0</v>
      </c>
      <c r="R276" s="213">
        <f t="shared" si="62"/>
        <v>0</v>
      </c>
      <c r="S276" s="213">
        <v>0</v>
      </c>
      <c r="T276" s="214">
        <f t="shared" si="63"/>
        <v>0</v>
      </c>
      <c r="AR276" s="25" t="s">
        <v>592</v>
      </c>
      <c r="AT276" s="25" t="s">
        <v>185</v>
      </c>
      <c r="AU276" s="25" t="s">
        <v>89</v>
      </c>
      <c r="AY276" s="25" t="s">
        <v>183</v>
      </c>
      <c r="BE276" s="215">
        <f t="shared" si="64"/>
        <v>0</v>
      </c>
      <c r="BF276" s="215">
        <f t="shared" si="65"/>
        <v>0</v>
      </c>
      <c r="BG276" s="215">
        <f t="shared" si="66"/>
        <v>0</v>
      </c>
      <c r="BH276" s="215">
        <f t="shared" si="67"/>
        <v>0</v>
      </c>
      <c r="BI276" s="215">
        <f t="shared" si="68"/>
        <v>0</v>
      </c>
      <c r="BJ276" s="25" t="s">
        <v>85</v>
      </c>
      <c r="BK276" s="215">
        <f t="shared" si="69"/>
        <v>0</v>
      </c>
      <c r="BL276" s="25" t="s">
        <v>592</v>
      </c>
      <c r="BM276" s="25" t="s">
        <v>2224</v>
      </c>
    </row>
    <row r="277" spans="2:65" s="1" customFormat="1" ht="16.5" customHeight="1">
      <c r="B277" s="43"/>
      <c r="C277" s="204" t="s">
        <v>1279</v>
      </c>
      <c r="D277" s="204" t="s">
        <v>185</v>
      </c>
      <c r="E277" s="205" t="s">
        <v>3774</v>
      </c>
      <c r="F277" s="206" t="s">
        <v>3775</v>
      </c>
      <c r="G277" s="207" t="s">
        <v>1792</v>
      </c>
      <c r="H277" s="208">
        <v>8</v>
      </c>
      <c r="I277" s="209"/>
      <c r="J277" s="210">
        <f t="shared" si="60"/>
        <v>0</v>
      </c>
      <c r="K277" s="206" t="s">
        <v>34</v>
      </c>
      <c r="L277" s="63"/>
      <c r="M277" s="211" t="s">
        <v>34</v>
      </c>
      <c r="N277" s="212" t="s">
        <v>49</v>
      </c>
      <c r="O277" s="44"/>
      <c r="P277" s="213">
        <f t="shared" si="61"/>
        <v>0</v>
      </c>
      <c r="Q277" s="213">
        <v>0</v>
      </c>
      <c r="R277" s="213">
        <f t="shared" si="62"/>
        <v>0</v>
      </c>
      <c r="S277" s="213">
        <v>0</v>
      </c>
      <c r="T277" s="214">
        <f t="shared" si="63"/>
        <v>0</v>
      </c>
      <c r="AR277" s="25" t="s">
        <v>592</v>
      </c>
      <c r="AT277" s="25" t="s">
        <v>185</v>
      </c>
      <c r="AU277" s="25" t="s">
        <v>89</v>
      </c>
      <c r="AY277" s="25" t="s">
        <v>183</v>
      </c>
      <c r="BE277" s="215">
        <f t="shared" si="64"/>
        <v>0</v>
      </c>
      <c r="BF277" s="215">
        <f t="shared" si="65"/>
        <v>0</v>
      </c>
      <c r="BG277" s="215">
        <f t="shared" si="66"/>
        <v>0</v>
      </c>
      <c r="BH277" s="215">
        <f t="shared" si="67"/>
        <v>0</v>
      </c>
      <c r="BI277" s="215">
        <f t="shared" si="68"/>
        <v>0</v>
      </c>
      <c r="BJ277" s="25" t="s">
        <v>85</v>
      </c>
      <c r="BK277" s="215">
        <f t="shared" si="69"/>
        <v>0</v>
      </c>
      <c r="BL277" s="25" t="s">
        <v>592</v>
      </c>
      <c r="BM277" s="25" t="s">
        <v>2235</v>
      </c>
    </row>
    <row r="278" spans="2:65" s="1" customFormat="1" ht="16.5" customHeight="1">
      <c r="B278" s="43"/>
      <c r="C278" s="204" t="s">
        <v>1285</v>
      </c>
      <c r="D278" s="204" t="s">
        <v>185</v>
      </c>
      <c r="E278" s="205" t="s">
        <v>3776</v>
      </c>
      <c r="F278" s="206" t="s">
        <v>3777</v>
      </c>
      <c r="G278" s="207" t="s">
        <v>1792</v>
      </c>
      <c r="H278" s="208">
        <v>8</v>
      </c>
      <c r="I278" s="209"/>
      <c r="J278" s="210">
        <f t="shared" si="60"/>
        <v>0</v>
      </c>
      <c r="K278" s="206" t="s">
        <v>34</v>
      </c>
      <c r="L278" s="63"/>
      <c r="M278" s="211" t="s">
        <v>34</v>
      </c>
      <c r="N278" s="288" t="s">
        <v>49</v>
      </c>
      <c r="O278" s="289"/>
      <c r="P278" s="290">
        <f t="shared" si="61"/>
        <v>0</v>
      </c>
      <c r="Q278" s="290">
        <v>0</v>
      </c>
      <c r="R278" s="290">
        <f t="shared" si="62"/>
        <v>0</v>
      </c>
      <c r="S278" s="290">
        <v>0</v>
      </c>
      <c r="T278" s="291">
        <f t="shared" si="63"/>
        <v>0</v>
      </c>
      <c r="AR278" s="25" t="s">
        <v>592</v>
      </c>
      <c r="AT278" s="25" t="s">
        <v>185</v>
      </c>
      <c r="AU278" s="25" t="s">
        <v>89</v>
      </c>
      <c r="AY278" s="25" t="s">
        <v>183</v>
      </c>
      <c r="BE278" s="215">
        <f t="shared" si="64"/>
        <v>0</v>
      </c>
      <c r="BF278" s="215">
        <f t="shared" si="65"/>
        <v>0</v>
      </c>
      <c r="BG278" s="215">
        <f t="shared" si="66"/>
        <v>0</v>
      </c>
      <c r="BH278" s="215">
        <f t="shared" si="67"/>
        <v>0</v>
      </c>
      <c r="BI278" s="215">
        <f t="shared" si="68"/>
        <v>0</v>
      </c>
      <c r="BJ278" s="25" t="s">
        <v>85</v>
      </c>
      <c r="BK278" s="215">
        <f t="shared" si="69"/>
        <v>0</v>
      </c>
      <c r="BL278" s="25" t="s">
        <v>592</v>
      </c>
      <c r="BM278" s="25" t="s">
        <v>2244</v>
      </c>
    </row>
    <row r="279" spans="2:12" s="1" customFormat="1" ht="6.95" customHeight="1">
      <c r="B279" s="58"/>
      <c r="C279" s="59"/>
      <c r="D279" s="59"/>
      <c r="E279" s="59"/>
      <c r="F279" s="59"/>
      <c r="G279" s="59"/>
      <c r="H279" s="59"/>
      <c r="I279" s="150"/>
      <c r="J279" s="59"/>
      <c r="K279" s="59"/>
      <c r="L279" s="63"/>
    </row>
  </sheetData>
  <sheetProtection password="CC35" sheet="1" objects="1" scenarios="1" formatCells="0" formatColumns="0" formatRows="0" sort="0" autoFilter="0"/>
  <autoFilter ref="C90:K278"/>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3"/>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108</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ht="15">
      <c r="B8" s="29"/>
      <c r="C8" s="30"/>
      <c r="D8" s="38" t="s">
        <v>121</v>
      </c>
      <c r="E8" s="30"/>
      <c r="F8" s="30"/>
      <c r="G8" s="30"/>
      <c r="H8" s="30"/>
      <c r="I8" s="128"/>
      <c r="J8" s="30"/>
      <c r="K8" s="32"/>
    </row>
    <row r="9" spans="2:11" s="1" customFormat="1" ht="16.5" customHeight="1">
      <c r="B9" s="43"/>
      <c r="C9" s="44"/>
      <c r="D9" s="44"/>
      <c r="E9" s="429" t="s">
        <v>122</v>
      </c>
      <c r="F9" s="432"/>
      <c r="G9" s="432"/>
      <c r="H9" s="432"/>
      <c r="I9" s="129"/>
      <c r="J9" s="44"/>
      <c r="K9" s="47"/>
    </row>
    <row r="10" spans="2:11" s="1" customFormat="1" ht="15">
      <c r="B10" s="43"/>
      <c r="C10" s="44"/>
      <c r="D10" s="38" t="s">
        <v>2790</v>
      </c>
      <c r="E10" s="44"/>
      <c r="F10" s="44"/>
      <c r="G10" s="44"/>
      <c r="H10" s="44"/>
      <c r="I10" s="129"/>
      <c r="J10" s="44"/>
      <c r="K10" s="47"/>
    </row>
    <row r="11" spans="2:11" s="1" customFormat="1" ht="36.95" customHeight="1">
      <c r="B11" s="43"/>
      <c r="C11" s="44"/>
      <c r="D11" s="44"/>
      <c r="E11" s="431" t="s">
        <v>3778</v>
      </c>
      <c r="F11" s="432"/>
      <c r="G11" s="432"/>
      <c r="H11" s="432"/>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20</v>
      </c>
      <c r="E13" s="44"/>
      <c r="F13" s="36" t="s">
        <v>21</v>
      </c>
      <c r="G13" s="44"/>
      <c r="H13" s="44"/>
      <c r="I13" s="130" t="s">
        <v>22</v>
      </c>
      <c r="J13" s="36" t="s">
        <v>34</v>
      </c>
      <c r="K13" s="47"/>
    </row>
    <row r="14" spans="2:11" s="1" customFormat="1" ht="14.45" customHeight="1">
      <c r="B14" s="43"/>
      <c r="C14" s="44"/>
      <c r="D14" s="38" t="s">
        <v>24</v>
      </c>
      <c r="E14" s="44"/>
      <c r="F14" s="36" t="s">
        <v>25</v>
      </c>
      <c r="G14" s="44"/>
      <c r="H14" s="44"/>
      <c r="I14" s="130" t="s">
        <v>26</v>
      </c>
      <c r="J14" s="131" t="str">
        <f>'Rekapitulace stavby'!AN8</f>
        <v>4. 4. 2017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32</v>
      </c>
      <c r="E16" s="44"/>
      <c r="F16" s="44"/>
      <c r="G16" s="44"/>
      <c r="H16" s="44"/>
      <c r="I16" s="130" t="s">
        <v>33</v>
      </c>
      <c r="J16" s="36" t="s">
        <v>34</v>
      </c>
      <c r="K16" s="47"/>
    </row>
    <row r="17" spans="2:11" s="1" customFormat="1" ht="18" customHeight="1">
      <c r="B17" s="43"/>
      <c r="C17" s="44"/>
      <c r="D17" s="44"/>
      <c r="E17" s="36" t="s">
        <v>35</v>
      </c>
      <c r="F17" s="44"/>
      <c r="G17" s="44"/>
      <c r="H17" s="44"/>
      <c r="I17" s="130" t="s">
        <v>36</v>
      </c>
      <c r="J17" s="36" t="s">
        <v>34</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37</v>
      </c>
      <c r="E19" s="44"/>
      <c r="F19" s="44"/>
      <c r="G19" s="44"/>
      <c r="H19" s="44"/>
      <c r="I19" s="130" t="s">
        <v>33</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36</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39</v>
      </c>
      <c r="E22" s="44"/>
      <c r="F22" s="44"/>
      <c r="G22" s="44"/>
      <c r="H22" s="44"/>
      <c r="I22" s="130" t="s">
        <v>33</v>
      </c>
      <c r="J22" s="36" t="s">
        <v>34</v>
      </c>
      <c r="K22" s="47"/>
    </row>
    <row r="23" spans="2:11" s="1" customFormat="1" ht="18" customHeight="1">
      <c r="B23" s="43"/>
      <c r="C23" s="44"/>
      <c r="D23" s="44"/>
      <c r="E23" s="36" t="s">
        <v>3297</v>
      </c>
      <c r="F23" s="44"/>
      <c r="G23" s="44"/>
      <c r="H23" s="44"/>
      <c r="I23" s="130" t="s">
        <v>36</v>
      </c>
      <c r="J23" s="36" t="s">
        <v>34</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42</v>
      </c>
      <c r="E25" s="44"/>
      <c r="F25" s="44"/>
      <c r="G25" s="44"/>
      <c r="H25" s="44"/>
      <c r="I25" s="129"/>
      <c r="J25" s="44"/>
      <c r="K25" s="47"/>
    </row>
    <row r="26" spans="2:11" s="7" customFormat="1" ht="16.5" customHeight="1">
      <c r="B26" s="132"/>
      <c r="C26" s="133"/>
      <c r="D26" s="133"/>
      <c r="E26" s="389" t="s">
        <v>34</v>
      </c>
      <c r="F26" s="389"/>
      <c r="G26" s="389"/>
      <c r="H26" s="389"/>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44</v>
      </c>
      <c r="E29" s="44"/>
      <c r="F29" s="44"/>
      <c r="G29" s="44"/>
      <c r="H29" s="44"/>
      <c r="I29" s="129"/>
      <c r="J29" s="139">
        <f>ROUND(J86,2)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46</v>
      </c>
      <c r="G31" s="44"/>
      <c r="H31" s="44"/>
      <c r="I31" s="140" t="s">
        <v>45</v>
      </c>
      <c r="J31" s="48" t="s">
        <v>47</v>
      </c>
      <c r="K31" s="47"/>
    </row>
    <row r="32" spans="2:11" s="1" customFormat="1" ht="14.45" customHeight="1">
      <c r="B32" s="43"/>
      <c r="C32" s="44"/>
      <c r="D32" s="51" t="s">
        <v>48</v>
      </c>
      <c r="E32" s="51" t="s">
        <v>49</v>
      </c>
      <c r="F32" s="141">
        <f>ROUND(SUM(BE86:BE162),2)</f>
        <v>0</v>
      </c>
      <c r="G32" s="44"/>
      <c r="H32" s="44"/>
      <c r="I32" s="142">
        <v>0.21</v>
      </c>
      <c r="J32" s="141">
        <f>ROUND(ROUND((SUM(BE86:BE162)),2)*I32,2)</f>
        <v>0</v>
      </c>
      <c r="K32" s="47"/>
    </row>
    <row r="33" spans="2:11" s="1" customFormat="1" ht="14.45" customHeight="1">
      <c r="B33" s="43"/>
      <c r="C33" s="44"/>
      <c r="D33" s="44"/>
      <c r="E33" s="51" t="s">
        <v>50</v>
      </c>
      <c r="F33" s="141">
        <f>ROUND(SUM(BF86:BF162),2)</f>
        <v>0</v>
      </c>
      <c r="G33" s="44"/>
      <c r="H33" s="44"/>
      <c r="I33" s="142">
        <v>0.15</v>
      </c>
      <c r="J33" s="141">
        <f>ROUND(ROUND((SUM(BF86:BF162)),2)*I33,2)</f>
        <v>0</v>
      </c>
      <c r="K33" s="47"/>
    </row>
    <row r="34" spans="2:11" s="1" customFormat="1" ht="14.45" customHeight="1" hidden="1">
      <c r="B34" s="43"/>
      <c r="C34" s="44"/>
      <c r="D34" s="44"/>
      <c r="E34" s="51" t="s">
        <v>51</v>
      </c>
      <c r="F34" s="141">
        <f>ROUND(SUM(BG86:BG162),2)</f>
        <v>0</v>
      </c>
      <c r="G34" s="44"/>
      <c r="H34" s="44"/>
      <c r="I34" s="142">
        <v>0.21</v>
      </c>
      <c r="J34" s="141">
        <v>0</v>
      </c>
      <c r="K34" s="47"/>
    </row>
    <row r="35" spans="2:11" s="1" customFormat="1" ht="14.45" customHeight="1" hidden="1">
      <c r="B35" s="43"/>
      <c r="C35" s="44"/>
      <c r="D35" s="44"/>
      <c r="E35" s="51" t="s">
        <v>52</v>
      </c>
      <c r="F35" s="141">
        <f>ROUND(SUM(BH86:BH162),2)</f>
        <v>0</v>
      </c>
      <c r="G35" s="44"/>
      <c r="H35" s="44"/>
      <c r="I35" s="142">
        <v>0.15</v>
      </c>
      <c r="J35" s="141">
        <v>0</v>
      </c>
      <c r="K35" s="47"/>
    </row>
    <row r="36" spans="2:11" s="1" customFormat="1" ht="14.45" customHeight="1" hidden="1">
      <c r="B36" s="43"/>
      <c r="C36" s="44"/>
      <c r="D36" s="44"/>
      <c r="E36" s="51" t="s">
        <v>53</v>
      </c>
      <c r="F36" s="141">
        <f>ROUND(SUM(BI86:BI162),2)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54</v>
      </c>
      <c r="E38" s="81"/>
      <c r="F38" s="81"/>
      <c r="G38" s="145" t="s">
        <v>55</v>
      </c>
      <c r="H38" s="146" t="s">
        <v>56</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123</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16.5" customHeight="1">
      <c r="B47" s="43"/>
      <c r="C47" s="44"/>
      <c r="D47" s="44"/>
      <c r="E47" s="429" t="str">
        <f>E7</f>
        <v>Stavební úpravy obj.stájové budovy Veterinární nemocnice v areálu SVÚ Jihlava</v>
      </c>
      <c r="F47" s="430"/>
      <c r="G47" s="430"/>
      <c r="H47" s="430"/>
      <c r="I47" s="129"/>
      <c r="J47" s="44"/>
      <c r="K47" s="47"/>
    </row>
    <row r="48" spans="2:11" ht="15">
      <c r="B48" s="29"/>
      <c r="C48" s="38" t="s">
        <v>121</v>
      </c>
      <c r="D48" s="30"/>
      <c r="E48" s="30"/>
      <c r="F48" s="30"/>
      <c r="G48" s="30"/>
      <c r="H48" s="30"/>
      <c r="I48" s="128"/>
      <c r="J48" s="30"/>
      <c r="K48" s="32"/>
    </row>
    <row r="49" spans="2:11" s="1" customFormat="1" ht="16.5" customHeight="1">
      <c r="B49" s="43"/>
      <c r="C49" s="44"/>
      <c r="D49" s="44"/>
      <c r="E49" s="429" t="s">
        <v>122</v>
      </c>
      <c r="F49" s="432"/>
      <c r="G49" s="432"/>
      <c r="H49" s="432"/>
      <c r="I49" s="129"/>
      <c r="J49" s="44"/>
      <c r="K49" s="47"/>
    </row>
    <row r="50" spans="2:11" s="1" customFormat="1" ht="14.45" customHeight="1">
      <c r="B50" s="43"/>
      <c r="C50" s="38" t="s">
        <v>2790</v>
      </c>
      <c r="D50" s="44"/>
      <c r="E50" s="44"/>
      <c r="F50" s="44"/>
      <c r="G50" s="44"/>
      <c r="H50" s="44"/>
      <c r="I50" s="129"/>
      <c r="J50" s="44"/>
      <c r="K50" s="47"/>
    </row>
    <row r="51" spans="2:11" s="1" customFormat="1" ht="17.25" customHeight="1">
      <c r="B51" s="43"/>
      <c r="C51" s="44"/>
      <c r="D51" s="44"/>
      <c r="E51" s="431" t="str">
        <f>E11</f>
        <v>SO_01_6 - Vzduchotechnika, chlazení</v>
      </c>
      <c r="F51" s="432"/>
      <c r="G51" s="432"/>
      <c r="H51" s="432"/>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24</v>
      </c>
      <c r="D53" s="44"/>
      <c r="E53" s="44"/>
      <c r="F53" s="36" t="str">
        <f>F14</f>
        <v>Jihlava</v>
      </c>
      <c r="G53" s="44"/>
      <c r="H53" s="44"/>
      <c r="I53" s="130" t="s">
        <v>26</v>
      </c>
      <c r="J53" s="131" t="str">
        <f>IF(J14="","",J14)</f>
        <v>4. 4. 2017</v>
      </c>
      <c r="K53" s="47"/>
    </row>
    <row r="54" spans="2:11" s="1" customFormat="1" ht="6.95" customHeight="1">
      <c r="B54" s="43"/>
      <c r="C54" s="44"/>
      <c r="D54" s="44"/>
      <c r="E54" s="44"/>
      <c r="F54" s="44"/>
      <c r="G54" s="44"/>
      <c r="H54" s="44"/>
      <c r="I54" s="129"/>
      <c r="J54" s="44"/>
      <c r="K54" s="47"/>
    </row>
    <row r="55" spans="2:11" s="1" customFormat="1" ht="15">
      <c r="B55" s="43"/>
      <c r="C55" s="38" t="s">
        <v>32</v>
      </c>
      <c r="D55" s="44"/>
      <c r="E55" s="44"/>
      <c r="F55" s="36" t="str">
        <f>E17</f>
        <v>SVÚ Jihlava, Rantířovská 93, Jihlava</v>
      </c>
      <c r="G55" s="44"/>
      <c r="H55" s="44"/>
      <c r="I55" s="130" t="s">
        <v>39</v>
      </c>
      <c r="J55" s="389" t="str">
        <f>E23</f>
        <v>PROFat+EKIS, spol.s r.o., Jihlava 58601</v>
      </c>
      <c r="K55" s="47"/>
    </row>
    <row r="56" spans="2:11" s="1" customFormat="1" ht="14.45" customHeight="1">
      <c r="B56" s="43"/>
      <c r="C56" s="38" t="s">
        <v>37</v>
      </c>
      <c r="D56" s="44"/>
      <c r="E56" s="44"/>
      <c r="F56" s="36" t="str">
        <f>IF(E20="","",E20)</f>
        <v/>
      </c>
      <c r="G56" s="44"/>
      <c r="H56" s="44"/>
      <c r="I56" s="129"/>
      <c r="J56" s="424"/>
      <c r="K56" s="47"/>
    </row>
    <row r="57" spans="2:11" s="1" customFormat="1" ht="10.35" customHeight="1">
      <c r="B57" s="43"/>
      <c r="C57" s="44"/>
      <c r="D57" s="44"/>
      <c r="E57" s="44"/>
      <c r="F57" s="44"/>
      <c r="G57" s="44"/>
      <c r="H57" s="44"/>
      <c r="I57" s="129"/>
      <c r="J57" s="44"/>
      <c r="K57" s="47"/>
    </row>
    <row r="58" spans="2:11" s="1" customFormat="1" ht="29.25" customHeight="1">
      <c r="B58" s="43"/>
      <c r="C58" s="155" t="s">
        <v>124</v>
      </c>
      <c r="D58" s="143"/>
      <c r="E58" s="143"/>
      <c r="F58" s="143"/>
      <c r="G58" s="143"/>
      <c r="H58" s="143"/>
      <c r="I58" s="156"/>
      <c r="J58" s="157" t="s">
        <v>125</v>
      </c>
      <c r="K58" s="158"/>
    </row>
    <row r="59" spans="2:11" s="1" customFormat="1" ht="10.35" customHeight="1">
      <c r="B59" s="43"/>
      <c r="C59" s="44"/>
      <c r="D59" s="44"/>
      <c r="E59" s="44"/>
      <c r="F59" s="44"/>
      <c r="G59" s="44"/>
      <c r="H59" s="44"/>
      <c r="I59" s="129"/>
      <c r="J59" s="44"/>
      <c r="K59" s="47"/>
    </row>
    <row r="60" spans="2:47" s="1" customFormat="1" ht="29.25" customHeight="1">
      <c r="B60" s="43"/>
      <c r="C60" s="159" t="s">
        <v>126</v>
      </c>
      <c r="D60" s="44"/>
      <c r="E60" s="44"/>
      <c r="F60" s="44"/>
      <c r="G60" s="44"/>
      <c r="H60" s="44"/>
      <c r="I60" s="129"/>
      <c r="J60" s="139">
        <f>J86</f>
        <v>0</v>
      </c>
      <c r="K60" s="47"/>
      <c r="AU60" s="25" t="s">
        <v>127</v>
      </c>
    </row>
    <row r="61" spans="2:11" s="8" customFormat="1" ht="24.95" customHeight="1">
      <c r="B61" s="160"/>
      <c r="C61" s="161"/>
      <c r="D61" s="162" t="s">
        <v>3779</v>
      </c>
      <c r="E61" s="163"/>
      <c r="F61" s="163"/>
      <c r="G61" s="163"/>
      <c r="H61" s="163"/>
      <c r="I61" s="164"/>
      <c r="J61" s="165">
        <f>J87</f>
        <v>0</v>
      </c>
      <c r="K61" s="166"/>
    </row>
    <row r="62" spans="2:11" s="9" customFormat="1" ht="19.9" customHeight="1">
      <c r="B62" s="167"/>
      <c r="C62" s="168"/>
      <c r="D62" s="169" t="s">
        <v>3780</v>
      </c>
      <c r="E62" s="170"/>
      <c r="F62" s="170"/>
      <c r="G62" s="170"/>
      <c r="H62" s="170"/>
      <c r="I62" s="171"/>
      <c r="J62" s="172">
        <f>J88</f>
        <v>0</v>
      </c>
      <c r="K62" s="173"/>
    </row>
    <row r="63" spans="2:11" s="9" customFormat="1" ht="19.9" customHeight="1">
      <c r="B63" s="167"/>
      <c r="C63" s="168"/>
      <c r="D63" s="169" t="s">
        <v>3300</v>
      </c>
      <c r="E63" s="170"/>
      <c r="F63" s="170"/>
      <c r="G63" s="170"/>
      <c r="H63" s="170"/>
      <c r="I63" s="171"/>
      <c r="J63" s="172">
        <f>J149</f>
        <v>0</v>
      </c>
      <c r="K63" s="173"/>
    </row>
    <row r="64" spans="2:11" s="9" customFormat="1" ht="19.9" customHeight="1">
      <c r="B64" s="167"/>
      <c r="C64" s="168"/>
      <c r="D64" s="169" t="s">
        <v>3301</v>
      </c>
      <c r="E64" s="170"/>
      <c r="F64" s="170"/>
      <c r="G64" s="170"/>
      <c r="H64" s="170"/>
      <c r="I64" s="171"/>
      <c r="J64" s="172">
        <f>J159</f>
        <v>0</v>
      </c>
      <c r="K64" s="173"/>
    </row>
    <row r="65" spans="2:11" s="1" customFormat="1" ht="21.75" customHeight="1">
      <c r="B65" s="43"/>
      <c r="C65" s="44"/>
      <c r="D65" s="44"/>
      <c r="E65" s="44"/>
      <c r="F65" s="44"/>
      <c r="G65" s="44"/>
      <c r="H65" s="44"/>
      <c r="I65" s="129"/>
      <c r="J65" s="44"/>
      <c r="K65" s="47"/>
    </row>
    <row r="66" spans="2:11" s="1" customFormat="1" ht="6.95" customHeight="1">
      <c r="B66" s="58"/>
      <c r="C66" s="59"/>
      <c r="D66" s="59"/>
      <c r="E66" s="59"/>
      <c r="F66" s="59"/>
      <c r="G66" s="59"/>
      <c r="H66" s="59"/>
      <c r="I66" s="150"/>
      <c r="J66" s="59"/>
      <c r="K66" s="60"/>
    </row>
    <row r="70" spans="2:12" s="1" customFormat="1" ht="6.95" customHeight="1">
      <c r="B70" s="61"/>
      <c r="C70" s="62"/>
      <c r="D70" s="62"/>
      <c r="E70" s="62"/>
      <c r="F70" s="62"/>
      <c r="G70" s="62"/>
      <c r="H70" s="62"/>
      <c r="I70" s="153"/>
      <c r="J70" s="62"/>
      <c r="K70" s="62"/>
      <c r="L70" s="63"/>
    </row>
    <row r="71" spans="2:12" s="1" customFormat="1" ht="36.95" customHeight="1">
      <c r="B71" s="43"/>
      <c r="C71" s="64" t="s">
        <v>167</v>
      </c>
      <c r="D71" s="65"/>
      <c r="E71" s="65"/>
      <c r="F71" s="65"/>
      <c r="G71" s="65"/>
      <c r="H71" s="65"/>
      <c r="I71" s="174"/>
      <c r="J71" s="65"/>
      <c r="K71" s="65"/>
      <c r="L71" s="63"/>
    </row>
    <row r="72" spans="2:12" s="1" customFormat="1" ht="6.95" customHeight="1">
      <c r="B72" s="43"/>
      <c r="C72" s="65"/>
      <c r="D72" s="65"/>
      <c r="E72" s="65"/>
      <c r="F72" s="65"/>
      <c r="G72" s="65"/>
      <c r="H72" s="65"/>
      <c r="I72" s="174"/>
      <c r="J72" s="65"/>
      <c r="K72" s="65"/>
      <c r="L72" s="63"/>
    </row>
    <row r="73" spans="2:12" s="1" customFormat="1" ht="14.45" customHeight="1">
      <c r="B73" s="43"/>
      <c r="C73" s="67" t="s">
        <v>18</v>
      </c>
      <c r="D73" s="65"/>
      <c r="E73" s="65"/>
      <c r="F73" s="65"/>
      <c r="G73" s="65"/>
      <c r="H73" s="65"/>
      <c r="I73" s="174"/>
      <c r="J73" s="65"/>
      <c r="K73" s="65"/>
      <c r="L73" s="63"/>
    </row>
    <row r="74" spans="2:12" s="1" customFormat="1" ht="16.5" customHeight="1">
      <c r="B74" s="43"/>
      <c r="C74" s="65"/>
      <c r="D74" s="65"/>
      <c r="E74" s="425" t="str">
        <f>E7</f>
        <v>Stavební úpravy obj.stájové budovy Veterinární nemocnice v areálu SVÚ Jihlava</v>
      </c>
      <c r="F74" s="426"/>
      <c r="G74" s="426"/>
      <c r="H74" s="426"/>
      <c r="I74" s="174"/>
      <c r="J74" s="65"/>
      <c r="K74" s="65"/>
      <c r="L74" s="63"/>
    </row>
    <row r="75" spans="2:12" ht="15">
      <c r="B75" s="29"/>
      <c r="C75" s="67" t="s">
        <v>121</v>
      </c>
      <c r="D75" s="292"/>
      <c r="E75" s="292"/>
      <c r="F75" s="292"/>
      <c r="G75" s="292"/>
      <c r="H75" s="292"/>
      <c r="J75" s="292"/>
      <c r="K75" s="292"/>
      <c r="L75" s="293"/>
    </row>
    <row r="76" spans="2:12" s="1" customFormat="1" ht="16.5" customHeight="1">
      <c r="B76" s="43"/>
      <c r="C76" s="65"/>
      <c r="D76" s="65"/>
      <c r="E76" s="425" t="s">
        <v>122</v>
      </c>
      <c r="F76" s="427"/>
      <c r="G76" s="427"/>
      <c r="H76" s="427"/>
      <c r="I76" s="174"/>
      <c r="J76" s="65"/>
      <c r="K76" s="65"/>
      <c r="L76" s="63"/>
    </row>
    <row r="77" spans="2:12" s="1" customFormat="1" ht="14.45" customHeight="1">
      <c r="B77" s="43"/>
      <c r="C77" s="67" t="s">
        <v>2790</v>
      </c>
      <c r="D77" s="65"/>
      <c r="E77" s="65"/>
      <c r="F77" s="65"/>
      <c r="G77" s="65"/>
      <c r="H77" s="65"/>
      <c r="I77" s="174"/>
      <c r="J77" s="65"/>
      <c r="K77" s="65"/>
      <c r="L77" s="63"/>
    </row>
    <row r="78" spans="2:12" s="1" customFormat="1" ht="17.25" customHeight="1">
      <c r="B78" s="43"/>
      <c r="C78" s="65"/>
      <c r="D78" s="65"/>
      <c r="E78" s="420" t="str">
        <f>E11</f>
        <v>SO_01_6 - Vzduchotechnika, chlazení</v>
      </c>
      <c r="F78" s="427"/>
      <c r="G78" s="427"/>
      <c r="H78" s="427"/>
      <c r="I78" s="174"/>
      <c r="J78" s="65"/>
      <c r="K78" s="65"/>
      <c r="L78" s="63"/>
    </row>
    <row r="79" spans="2:12" s="1" customFormat="1" ht="6.95" customHeight="1">
      <c r="B79" s="43"/>
      <c r="C79" s="65"/>
      <c r="D79" s="65"/>
      <c r="E79" s="65"/>
      <c r="F79" s="65"/>
      <c r="G79" s="65"/>
      <c r="H79" s="65"/>
      <c r="I79" s="174"/>
      <c r="J79" s="65"/>
      <c r="K79" s="65"/>
      <c r="L79" s="63"/>
    </row>
    <row r="80" spans="2:12" s="1" customFormat="1" ht="18" customHeight="1">
      <c r="B80" s="43"/>
      <c r="C80" s="67" t="s">
        <v>24</v>
      </c>
      <c r="D80" s="65"/>
      <c r="E80" s="65"/>
      <c r="F80" s="175" t="str">
        <f>F14</f>
        <v>Jihlava</v>
      </c>
      <c r="G80" s="65"/>
      <c r="H80" s="65"/>
      <c r="I80" s="176" t="s">
        <v>26</v>
      </c>
      <c r="J80" s="75" t="str">
        <f>IF(J14="","",J14)</f>
        <v>4. 4. 2017</v>
      </c>
      <c r="K80" s="65"/>
      <c r="L80" s="63"/>
    </row>
    <row r="81" spans="2:12" s="1" customFormat="1" ht="6.95" customHeight="1">
      <c r="B81" s="43"/>
      <c r="C81" s="65"/>
      <c r="D81" s="65"/>
      <c r="E81" s="65"/>
      <c r="F81" s="65"/>
      <c r="G81" s="65"/>
      <c r="H81" s="65"/>
      <c r="I81" s="174"/>
      <c r="J81" s="65"/>
      <c r="K81" s="65"/>
      <c r="L81" s="63"/>
    </row>
    <row r="82" spans="2:12" s="1" customFormat="1" ht="15">
      <c r="B82" s="43"/>
      <c r="C82" s="67" t="s">
        <v>32</v>
      </c>
      <c r="D82" s="65"/>
      <c r="E82" s="65"/>
      <c r="F82" s="175" t="str">
        <f>E17</f>
        <v>SVÚ Jihlava, Rantířovská 93, Jihlava</v>
      </c>
      <c r="G82" s="65"/>
      <c r="H82" s="65"/>
      <c r="I82" s="176" t="s">
        <v>39</v>
      </c>
      <c r="J82" s="175" t="str">
        <f>E23</f>
        <v>PROFat+EKIS, spol.s r.o., Jihlava 58601</v>
      </c>
      <c r="K82" s="65"/>
      <c r="L82" s="63"/>
    </row>
    <row r="83" spans="2:12" s="1" customFormat="1" ht="14.45" customHeight="1">
      <c r="B83" s="43"/>
      <c r="C83" s="67" t="s">
        <v>37</v>
      </c>
      <c r="D83" s="65"/>
      <c r="E83" s="65"/>
      <c r="F83" s="175" t="str">
        <f>IF(E20="","",E20)</f>
        <v/>
      </c>
      <c r="G83" s="65"/>
      <c r="H83" s="65"/>
      <c r="I83" s="174"/>
      <c r="J83" s="65"/>
      <c r="K83" s="65"/>
      <c r="L83" s="63"/>
    </row>
    <row r="84" spans="2:12" s="1" customFormat="1" ht="10.35" customHeight="1">
      <c r="B84" s="43"/>
      <c r="C84" s="65"/>
      <c r="D84" s="65"/>
      <c r="E84" s="65"/>
      <c r="F84" s="65"/>
      <c r="G84" s="65"/>
      <c r="H84" s="65"/>
      <c r="I84" s="174"/>
      <c r="J84" s="65"/>
      <c r="K84" s="65"/>
      <c r="L84" s="63"/>
    </row>
    <row r="85" spans="2:20" s="10" customFormat="1" ht="29.25" customHeight="1">
      <c r="B85" s="177"/>
      <c r="C85" s="178" t="s">
        <v>168</v>
      </c>
      <c r="D85" s="179" t="s">
        <v>63</v>
      </c>
      <c r="E85" s="179" t="s">
        <v>59</v>
      </c>
      <c r="F85" s="179" t="s">
        <v>169</v>
      </c>
      <c r="G85" s="179" t="s">
        <v>170</v>
      </c>
      <c r="H85" s="179" t="s">
        <v>171</v>
      </c>
      <c r="I85" s="180" t="s">
        <v>172</v>
      </c>
      <c r="J85" s="179" t="s">
        <v>125</v>
      </c>
      <c r="K85" s="181" t="s">
        <v>173</v>
      </c>
      <c r="L85" s="182"/>
      <c r="M85" s="83" t="s">
        <v>174</v>
      </c>
      <c r="N85" s="84" t="s">
        <v>48</v>
      </c>
      <c r="O85" s="84" t="s">
        <v>175</v>
      </c>
      <c r="P85" s="84" t="s">
        <v>176</v>
      </c>
      <c r="Q85" s="84" t="s">
        <v>177</v>
      </c>
      <c r="R85" s="84" t="s">
        <v>178</v>
      </c>
      <c r="S85" s="84" t="s">
        <v>179</v>
      </c>
      <c r="T85" s="85" t="s">
        <v>180</v>
      </c>
    </row>
    <row r="86" spans="2:63" s="1" customFormat="1" ht="29.25" customHeight="1">
      <c r="B86" s="43"/>
      <c r="C86" s="89" t="s">
        <v>126</v>
      </c>
      <c r="D86" s="65"/>
      <c r="E86" s="65"/>
      <c r="F86" s="65"/>
      <c r="G86" s="65"/>
      <c r="H86" s="65"/>
      <c r="I86" s="174"/>
      <c r="J86" s="183">
        <f>BK86</f>
        <v>0</v>
      </c>
      <c r="K86" s="65"/>
      <c r="L86" s="63"/>
      <c r="M86" s="86"/>
      <c r="N86" s="87"/>
      <c r="O86" s="87"/>
      <c r="P86" s="184">
        <f>P87</f>
        <v>0</v>
      </c>
      <c r="Q86" s="87"/>
      <c r="R86" s="184">
        <f>R87</f>
        <v>0</v>
      </c>
      <c r="S86" s="87"/>
      <c r="T86" s="185">
        <f>T87</f>
        <v>0</v>
      </c>
      <c r="AT86" s="25" t="s">
        <v>77</v>
      </c>
      <c r="AU86" s="25" t="s">
        <v>127</v>
      </c>
      <c r="BK86" s="186">
        <f>BK87</f>
        <v>0</v>
      </c>
    </row>
    <row r="87" spans="2:63" s="11" customFormat="1" ht="37.35" customHeight="1">
      <c r="B87" s="187"/>
      <c r="C87" s="188"/>
      <c r="D87" s="189" t="s">
        <v>77</v>
      </c>
      <c r="E87" s="190" t="s">
        <v>3302</v>
      </c>
      <c r="F87" s="190" t="s">
        <v>3781</v>
      </c>
      <c r="G87" s="188"/>
      <c r="H87" s="188"/>
      <c r="I87" s="191"/>
      <c r="J87" s="192">
        <f>BK87</f>
        <v>0</v>
      </c>
      <c r="K87" s="188"/>
      <c r="L87" s="193"/>
      <c r="M87" s="194"/>
      <c r="N87" s="195"/>
      <c r="O87" s="195"/>
      <c r="P87" s="196">
        <f>P88+P149+P159</f>
        <v>0</v>
      </c>
      <c r="Q87" s="195"/>
      <c r="R87" s="196">
        <f>R88+R149+R159</f>
        <v>0</v>
      </c>
      <c r="S87" s="195"/>
      <c r="T87" s="197">
        <f>T88+T149+T159</f>
        <v>0</v>
      </c>
      <c r="AR87" s="198" t="s">
        <v>196</v>
      </c>
      <c r="AT87" s="199" t="s">
        <v>77</v>
      </c>
      <c r="AU87" s="199" t="s">
        <v>78</v>
      </c>
      <c r="AY87" s="198" t="s">
        <v>183</v>
      </c>
      <c r="BK87" s="200">
        <f>BK88+BK149+BK159</f>
        <v>0</v>
      </c>
    </row>
    <row r="88" spans="2:63" s="11" customFormat="1" ht="19.9" customHeight="1">
      <c r="B88" s="187"/>
      <c r="C88" s="188"/>
      <c r="D88" s="201" t="s">
        <v>77</v>
      </c>
      <c r="E88" s="202" t="s">
        <v>3304</v>
      </c>
      <c r="F88" s="202" t="s">
        <v>3782</v>
      </c>
      <c r="G88" s="188"/>
      <c r="H88" s="188"/>
      <c r="I88" s="191"/>
      <c r="J88" s="203">
        <f>BK88</f>
        <v>0</v>
      </c>
      <c r="K88" s="188"/>
      <c r="L88" s="193"/>
      <c r="M88" s="194"/>
      <c r="N88" s="195"/>
      <c r="O88" s="195"/>
      <c r="P88" s="196">
        <f>SUM(P89:P148)</f>
        <v>0</v>
      </c>
      <c r="Q88" s="195"/>
      <c r="R88" s="196">
        <f>SUM(R89:R148)</f>
        <v>0</v>
      </c>
      <c r="S88" s="195"/>
      <c r="T88" s="197">
        <f>SUM(T89:T148)</f>
        <v>0</v>
      </c>
      <c r="AR88" s="198" t="s">
        <v>196</v>
      </c>
      <c r="AT88" s="199" t="s">
        <v>77</v>
      </c>
      <c r="AU88" s="199" t="s">
        <v>85</v>
      </c>
      <c r="AY88" s="198" t="s">
        <v>183</v>
      </c>
      <c r="BK88" s="200">
        <f>SUM(BK89:BK148)</f>
        <v>0</v>
      </c>
    </row>
    <row r="89" spans="2:65" s="1" customFormat="1" ht="16.5" customHeight="1">
      <c r="B89" s="43"/>
      <c r="C89" s="204" t="s">
        <v>85</v>
      </c>
      <c r="D89" s="204" t="s">
        <v>185</v>
      </c>
      <c r="E89" s="205" t="s">
        <v>3783</v>
      </c>
      <c r="F89" s="206" t="s">
        <v>3784</v>
      </c>
      <c r="G89" s="207" t="s">
        <v>3336</v>
      </c>
      <c r="H89" s="208">
        <v>2</v>
      </c>
      <c r="I89" s="209"/>
      <c r="J89" s="210">
        <f aca="true" t="shared" si="0" ref="J89:J120">ROUND(I89*H89,2)</f>
        <v>0</v>
      </c>
      <c r="K89" s="206" t="s">
        <v>34</v>
      </c>
      <c r="L89" s="63"/>
      <c r="M89" s="211" t="s">
        <v>34</v>
      </c>
      <c r="N89" s="212" t="s">
        <v>49</v>
      </c>
      <c r="O89" s="44"/>
      <c r="P89" s="213">
        <f aca="true" t="shared" si="1" ref="P89:P120">O89*H89</f>
        <v>0</v>
      </c>
      <c r="Q89" s="213">
        <v>0</v>
      </c>
      <c r="R89" s="213">
        <f aca="true" t="shared" si="2" ref="R89:R120">Q89*H89</f>
        <v>0</v>
      </c>
      <c r="S89" s="213">
        <v>0</v>
      </c>
      <c r="T89" s="214">
        <f aca="true" t="shared" si="3" ref="T89:T120">S89*H89</f>
        <v>0</v>
      </c>
      <c r="AR89" s="25" t="s">
        <v>592</v>
      </c>
      <c r="AT89" s="25" t="s">
        <v>185</v>
      </c>
      <c r="AU89" s="25" t="s">
        <v>89</v>
      </c>
      <c r="AY89" s="25" t="s">
        <v>183</v>
      </c>
      <c r="BE89" s="215">
        <f aca="true" t="shared" si="4" ref="BE89:BE120">IF(N89="základní",J89,0)</f>
        <v>0</v>
      </c>
      <c r="BF89" s="215">
        <f aca="true" t="shared" si="5" ref="BF89:BF120">IF(N89="snížená",J89,0)</f>
        <v>0</v>
      </c>
      <c r="BG89" s="215">
        <f aca="true" t="shared" si="6" ref="BG89:BG120">IF(N89="zákl. přenesená",J89,0)</f>
        <v>0</v>
      </c>
      <c r="BH89" s="215">
        <f aca="true" t="shared" si="7" ref="BH89:BH120">IF(N89="sníž. přenesená",J89,0)</f>
        <v>0</v>
      </c>
      <c r="BI89" s="215">
        <f aca="true" t="shared" si="8" ref="BI89:BI120">IF(N89="nulová",J89,0)</f>
        <v>0</v>
      </c>
      <c r="BJ89" s="25" t="s">
        <v>85</v>
      </c>
      <c r="BK89" s="215">
        <f aca="true" t="shared" si="9" ref="BK89:BK120">ROUND(I89*H89,2)</f>
        <v>0</v>
      </c>
      <c r="BL89" s="25" t="s">
        <v>592</v>
      </c>
      <c r="BM89" s="25" t="s">
        <v>190</v>
      </c>
    </row>
    <row r="90" spans="2:65" s="1" customFormat="1" ht="25.5" customHeight="1">
      <c r="B90" s="43"/>
      <c r="C90" s="204" t="s">
        <v>89</v>
      </c>
      <c r="D90" s="204" t="s">
        <v>185</v>
      </c>
      <c r="E90" s="205" t="s">
        <v>3785</v>
      </c>
      <c r="F90" s="206" t="s">
        <v>3786</v>
      </c>
      <c r="G90" s="207" t="s">
        <v>3787</v>
      </c>
      <c r="H90" s="208">
        <v>2</v>
      </c>
      <c r="I90" s="209"/>
      <c r="J90" s="210">
        <f t="shared" si="0"/>
        <v>0</v>
      </c>
      <c r="K90" s="206" t="s">
        <v>34</v>
      </c>
      <c r="L90" s="63"/>
      <c r="M90" s="211" t="s">
        <v>34</v>
      </c>
      <c r="N90" s="212" t="s">
        <v>49</v>
      </c>
      <c r="O90" s="44"/>
      <c r="P90" s="213">
        <f t="shared" si="1"/>
        <v>0</v>
      </c>
      <c r="Q90" s="213">
        <v>0</v>
      </c>
      <c r="R90" s="213">
        <f t="shared" si="2"/>
        <v>0</v>
      </c>
      <c r="S90" s="213">
        <v>0</v>
      </c>
      <c r="T90" s="214">
        <f t="shared" si="3"/>
        <v>0</v>
      </c>
      <c r="AR90" s="25" t="s">
        <v>592</v>
      </c>
      <c r="AT90" s="25" t="s">
        <v>185</v>
      </c>
      <c r="AU90" s="25" t="s">
        <v>89</v>
      </c>
      <c r="AY90" s="25" t="s">
        <v>183</v>
      </c>
      <c r="BE90" s="215">
        <f t="shared" si="4"/>
        <v>0</v>
      </c>
      <c r="BF90" s="215">
        <f t="shared" si="5"/>
        <v>0</v>
      </c>
      <c r="BG90" s="215">
        <f t="shared" si="6"/>
        <v>0</v>
      </c>
      <c r="BH90" s="215">
        <f t="shared" si="7"/>
        <v>0</v>
      </c>
      <c r="BI90" s="215">
        <f t="shared" si="8"/>
        <v>0</v>
      </c>
      <c r="BJ90" s="25" t="s">
        <v>85</v>
      </c>
      <c r="BK90" s="215">
        <f t="shared" si="9"/>
        <v>0</v>
      </c>
      <c r="BL90" s="25" t="s">
        <v>592</v>
      </c>
      <c r="BM90" s="25" t="s">
        <v>89</v>
      </c>
    </row>
    <row r="91" spans="2:65" s="1" customFormat="1" ht="16.5" customHeight="1">
      <c r="B91" s="43"/>
      <c r="C91" s="204" t="s">
        <v>196</v>
      </c>
      <c r="D91" s="204" t="s">
        <v>185</v>
      </c>
      <c r="E91" s="205" t="s">
        <v>3788</v>
      </c>
      <c r="F91" s="206" t="s">
        <v>3789</v>
      </c>
      <c r="G91" s="207" t="s">
        <v>3336</v>
      </c>
      <c r="H91" s="208">
        <v>2</v>
      </c>
      <c r="I91" s="209"/>
      <c r="J91" s="210">
        <f t="shared" si="0"/>
        <v>0</v>
      </c>
      <c r="K91" s="206" t="s">
        <v>34</v>
      </c>
      <c r="L91" s="63"/>
      <c r="M91" s="211" t="s">
        <v>34</v>
      </c>
      <c r="N91" s="212" t="s">
        <v>49</v>
      </c>
      <c r="O91" s="44"/>
      <c r="P91" s="213">
        <f t="shared" si="1"/>
        <v>0</v>
      </c>
      <c r="Q91" s="213">
        <v>0</v>
      </c>
      <c r="R91" s="213">
        <f t="shared" si="2"/>
        <v>0</v>
      </c>
      <c r="S91" s="213">
        <v>0</v>
      </c>
      <c r="T91" s="214">
        <f t="shared" si="3"/>
        <v>0</v>
      </c>
      <c r="AR91" s="25" t="s">
        <v>592</v>
      </c>
      <c r="AT91" s="25" t="s">
        <v>185</v>
      </c>
      <c r="AU91" s="25" t="s">
        <v>89</v>
      </c>
      <c r="AY91" s="25" t="s">
        <v>183</v>
      </c>
      <c r="BE91" s="215">
        <f t="shared" si="4"/>
        <v>0</v>
      </c>
      <c r="BF91" s="215">
        <f t="shared" si="5"/>
        <v>0</v>
      </c>
      <c r="BG91" s="215">
        <f t="shared" si="6"/>
        <v>0</v>
      </c>
      <c r="BH91" s="215">
        <f t="shared" si="7"/>
        <v>0</v>
      </c>
      <c r="BI91" s="215">
        <f t="shared" si="8"/>
        <v>0</v>
      </c>
      <c r="BJ91" s="25" t="s">
        <v>85</v>
      </c>
      <c r="BK91" s="215">
        <f t="shared" si="9"/>
        <v>0</v>
      </c>
      <c r="BL91" s="25" t="s">
        <v>592</v>
      </c>
      <c r="BM91" s="25" t="s">
        <v>222</v>
      </c>
    </row>
    <row r="92" spans="2:65" s="1" customFormat="1" ht="16.5" customHeight="1">
      <c r="B92" s="43"/>
      <c r="C92" s="204" t="s">
        <v>190</v>
      </c>
      <c r="D92" s="204" t="s">
        <v>185</v>
      </c>
      <c r="E92" s="205" t="s">
        <v>3790</v>
      </c>
      <c r="F92" s="206" t="s">
        <v>3791</v>
      </c>
      <c r="G92" s="207" t="s">
        <v>3336</v>
      </c>
      <c r="H92" s="208">
        <v>2</v>
      </c>
      <c r="I92" s="209"/>
      <c r="J92" s="210">
        <f t="shared" si="0"/>
        <v>0</v>
      </c>
      <c r="K92" s="206" t="s">
        <v>34</v>
      </c>
      <c r="L92" s="63"/>
      <c r="M92" s="211" t="s">
        <v>34</v>
      </c>
      <c r="N92" s="212" t="s">
        <v>49</v>
      </c>
      <c r="O92" s="44"/>
      <c r="P92" s="213">
        <f t="shared" si="1"/>
        <v>0</v>
      </c>
      <c r="Q92" s="213">
        <v>0</v>
      </c>
      <c r="R92" s="213">
        <f t="shared" si="2"/>
        <v>0</v>
      </c>
      <c r="S92" s="213">
        <v>0</v>
      </c>
      <c r="T92" s="214">
        <f t="shared" si="3"/>
        <v>0</v>
      </c>
      <c r="AR92" s="25" t="s">
        <v>592</v>
      </c>
      <c r="AT92" s="25" t="s">
        <v>185</v>
      </c>
      <c r="AU92" s="25" t="s">
        <v>89</v>
      </c>
      <c r="AY92" s="25" t="s">
        <v>183</v>
      </c>
      <c r="BE92" s="215">
        <f t="shared" si="4"/>
        <v>0</v>
      </c>
      <c r="BF92" s="215">
        <f t="shared" si="5"/>
        <v>0</v>
      </c>
      <c r="BG92" s="215">
        <f t="shared" si="6"/>
        <v>0</v>
      </c>
      <c r="BH92" s="215">
        <f t="shared" si="7"/>
        <v>0</v>
      </c>
      <c r="BI92" s="215">
        <f t="shared" si="8"/>
        <v>0</v>
      </c>
      <c r="BJ92" s="25" t="s">
        <v>85</v>
      </c>
      <c r="BK92" s="215">
        <f t="shared" si="9"/>
        <v>0</v>
      </c>
      <c r="BL92" s="25" t="s">
        <v>592</v>
      </c>
      <c r="BM92" s="25" t="s">
        <v>234</v>
      </c>
    </row>
    <row r="93" spans="2:65" s="1" customFormat="1" ht="16.5" customHeight="1">
      <c r="B93" s="43"/>
      <c r="C93" s="204" t="s">
        <v>213</v>
      </c>
      <c r="D93" s="204" t="s">
        <v>185</v>
      </c>
      <c r="E93" s="205" t="s">
        <v>3792</v>
      </c>
      <c r="F93" s="206" t="s">
        <v>3793</v>
      </c>
      <c r="G93" s="207" t="s">
        <v>3336</v>
      </c>
      <c r="H93" s="208">
        <v>2</v>
      </c>
      <c r="I93" s="209"/>
      <c r="J93" s="210">
        <f t="shared" si="0"/>
        <v>0</v>
      </c>
      <c r="K93" s="206" t="s">
        <v>34</v>
      </c>
      <c r="L93" s="63"/>
      <c r="M93" s="211" t="s">
        <v>34</v>
      </c>
      <c r="N93" s="212" t="s">
        <v>49</v>
      </c>
      <c r="O93" s="44"/>
      <c r="P93" s="213">
        <f t="shared" si="1"/>
        <v>0</v>
      </c>
      <c r="Q93" s="213">
        <v>0</v>
      </c>
      <c r="R93" s="213">
        <f t="shared" si="2"/>
        <v>0</v>
      </c>
      <c r="S93" s="213">
        <v>0</v>
      </c>
      <c r="T93" s="214">
        <f t="shared" si="3"/>
        <v>0</v>
      </c>
      <c r="AR93" s="25" t="s">
        <v>592</v>
      </c>
      <c r="AT93" s="25" t="s">
        <v>185</v>
      </c>
      <c r="AU93" s="25" t="s">
        <v>89</v>
      </c>
      <c r="AY93" s="25" t="s">
        <v>183</v>
      </c>
      <c r="BE93" s="215">
        <f t="shared" si="4"/>
        <v>0</v>
      </c>
      <c r="BF93" s="215">
        <f t="shared" si="5"/>
        <v>0</v>
      </c>
      <c r="BG93" s="215">
        <f t="shared" si="6"/>
        <v>0</v>
      </c>
      <c r="BH93" s="215">
        <f t="shared" si="7"/>
        <v>0</v>
      </c>
      <c r="BI93" s="215">
        <f t="shared" si="8"/>
        <v>0</v>
      </c>
      <c r="BJ93" s="25" t="s">
        <v>85</v>
      </c>
      <c r="BK93" s="215">
        <f t="shared" si="9"/>
        <v>0</v>
      </c>
      <c r="BL93" s="25" t="s">
        <v>592</v>
      </c>
      <c r="BM93" s="25" t="s">
        <v>246</v>
      </c>
    </row>
    <row r="94" spans="2:65" s="1" customFormat="1" ht="16.5" customHeight="1">
      <c r="B94" s="43"/>
      <c r="C94" s="204" t="s">
        <v>222</v>
      </c>
      <c r="D94" s="204" t="s">
        <v>185</v>
      </c>
      <c r="E94" s="205" t="s">
        <v>3794</v>
      </c>
      <c r="F94" s="206" t="s">
        <v>3795</v>
      </c>
      <c r="G94" s="207" t="s">
        <v>3787</v>
      </c>
      <c r="H94" s="208">
        <v>1</v>
      </c>
      <c r="I94" s="209"/>
      <c r="J94" s="210">
        <f t="shared" si="0"/>
        <v>0</v>
      </c>
      <c r="K94" s="206" t="s">
        <v>34</v>
      </c>
      <c r="L94" s="63"/>
      <c r="M94" s="211" t="s">
        <v>34</v>
      </c>
      <c r="N94" s="212" t="s">
        <v>49</v>
      </c>
      <c r="O94" s="44"/>
      <c r="P94" s="213">
        <f t="shared" si="1"/>
        <v>0</v>
      </c>
      <c r="Q94" s="213">
        <v>0</v>
      </c>
      <c r="R94" s="213">
        <f t="shared" si="2"/>
        <v>0</v>
      </c>
      <c r="S94" s="213">
        <v>0</v>
      </c>
      <c r="T94" s="214">
        <f t="shared" si="3"/>
        <v>0</v>
      </c>
      <c r="AR94" s="25" t="s">
        <v>592</v>
      </c>
      <c r="AT94" s="25" t="s">
        <v>185</v>
      </c>
      <c r="AU94" s="25" t="s">
        <v>89</v>
      </c>
      <c r="AY94" s="25" t="s">
        <v>183</v>
      </c>
      <c r="BE94" s="215">
        <f t="shared" si="4"/>
        <v>0</v>
      </c>
      <c r="BF94" s="215">
        <f t="shared" si="5"/>
        <v>0</v>
      </c>
      <c r="BG94" s="215">
        <f t="shared" si="6"/>
        <v>0</v>
      </c>
      <c r="BH94" s="215">
        <f t="shared" si="7"/>
        <v>0</v>
      </c>
      <c r="BI94" s="215">
        <f t="shared" si="8"/>
        <v>0</v>
      </c>
      <c r="BJ94" s="25" t="s">
        <v>85</v>
      </c>
      <c r="BK94" s="215">
        <f t="shared" si="9"/>
        <v>0</v>
      </c>
      <c r="BL94" s="25" t="s">
        <v>592</v>
      </c>
      <c r="BM94" s="25" t="s">
        <v>262</v>
      </c>
    </row>
    <row r="95" spans="2:65" s="1" customFormat="1" ht="16.5" customHeight="1">
      <c r="B95" s="43"/>
      <c r="C95" s="204" t="s">
        <v>227</v>
      </c>
      <c r="D95" s="204" t="s">
        <v>185</v>
      </c>
      <c r="E95" s="205" t="s">
        <v>3796</v>
      </c>
      <c r="F95" s="206" t="s">
        <v>3797</v>
      </c>
      <c r="G95" s="207" t="s">
        <v>418</v>
      </c>
      <c r="H95" s="208">
        <v>35</v>
      </c>
      <c r="I95" s="209"/>
      <c r="J95" s="210">
        <f t="shared" si="0"/>
        <v>0</v>
      </c>
      <c r="K95" s="206" t="s">
        <v>34</v>
      </c>
      <c r="L95" s="63"/>
      <c r="M95" s="211" t="s">
        <v>34</v>
      </c>
      <c r="N95" s="212" t="s">
        <v>49</v>
      </c>
      <c r="O95" s="44"/>
      <c r="P95" s="213">
        <f t="shared" si="1"/>
        <v>0</v>
      </c>
      <c r="Q95" s="213">
        <v>0</v>
      </c>
      <c r="R95" s="213">
        <f t="shared" si="2"/>
        <v>0</v>
      </c>
      <c r="S95" s="213">
        <v>0</v>
      </c>
      <c r="T95" s="214">
        <f t="shared" si="3"/>
        <v>0</v>
      </c>
      <c r="AR95" s="25" t="s">
        <v>592</v>
      </c>
      <c r="AT95" s="25" t="s">
        <v>185</v>
      </c>
      <c r="AU95" s="25" t="s">
        <v>89</v>
      </c>
      <c r="AY95" s="25" t="s">
        <v>183</v>
      </c>
      <c r="BE95" s="215">
        <f t="shared" si="4"/>
        <v>0</v>
      </c>
      <c r="BF95" s="215">
        <f t="shared" si="5"/>
        <v>0</v>
      </c>
      <c r="BG95" s="215">
        <f t="shared" si="6"/>
        <v>0</v>
      </c>
      <c r="BH95" s="215">
        <f t="shared" si="7"/>
        <v>0</v>
      </c>
      <c r="BI95" s="215">
        <f t="shared" si="8"/>
        <v>0</v>
      </c>
      <c r="BJ95" s="25" t="s">
        <v>85</v>
      </c>
      <c r="BK95" s="215">
        <f t="shared" si="9"/>
        <v>0</v>
      </c>
      <c r="BL95" s="25" t="s">
        <v>592</v>
      </c>
      <c r="BM95" s="25" t="s">
        <v>271</v>
      </c>
    </row>
    <row r="96" spans="2:65" s="1" customFormat="1" ht="16.5" customHeight="1">
      <c r="B96" s="43"/>
      <c r="C96" s="204" t="s">
        <v>234</v>
      </c>
      <c r="D96" s="204" t="s">
        <v>185</v>
      </c>
      <c r="E96" s="205" t="s">
        <v>3798</v>
      </c>
      <c r="F96" s="206" t="s">
        <v>3799</v>
      </c>
      <c r="G96" s="207" t="s">
        <v>3336</v>
      </c>
      <c r="H96" s="208">
        <v>2</v>
      </c>
      <c r="I96" s="209"/>
      <c r="J96" s="210">
        <f t="shared" si="0"/>
        <v>0</v>
      </c>
      <c r="K96" s="206" t="s">
        <v>34</v>
      </c>
      <c r="L96" s="63"/>
      <c r="M96" s="211" t="s">
        <v>34</v>
      </c>
      <c r="N96" s="212" t="s">
        <v>49</v>
      </c>
      <c r="O96" s="44"/>
      <c r="P96" s="213">
        <f t="shared" si="1"/>
        <v>0</v>
      </c>
      <c r="Q96" s="213">
        <v>0</v>
      </c>
      <c r="R96" s="213">
        <f t="shared" si="2"/>
        <v>0</v>
      </c>
      <c r="S96" s="213">
        <v>0</v>
      </c>
      <c r="T96" s="214">
        <f t="shared" si="3"/>
        <v>0</v>
      </c>
      <c r="AR96" s="25" t="s">
        <v>592</v>
      </c>
      <c r="AT96" s="25" t="s">
        <v>185</v>
      </c>
      <c r="AU96" s="25" t="s">
        <v>89</v>
      </c>
      <c r="AY96" s="25" t="s">
        <v>183</v>
      </c>
      <c r="BE96" s="215">
        <f t="shared" si="4"/>
        <v>0</v>
      </c>
      <c r="BF96" s="215">
        <f t="shared" si="5"/>
        <v>0</v>
      </c>
      <c r="BG96" s="215">
        <f t="shared" si="6"/>
        <v>0</v>
      </c>
      <c r="BH96" s="215">
        <f t="shared" si="7"/>
        <v>0</v>
      </c>
      <c r="BI96" s="215">
        <f t="shared" si="8"/>
        <v>0</v>
      </c>
      <c r="BJ96" s="25" t="s">
        <v>85</v>
      </c>
      <c r="BK96" s="215">
        <f t="shared" si="9"/>
        <v>0</v>
      </c>
      <c r="BL96" s="25" t="s">
        <v>592</v>
      </c>
      <c r="BM96" s="25" t="s">
        <v>282</v>
      </c>
    </row>
    <row r="97" spans="2:65" s="1" customFormat="1" ht="16.5" customHeight="1">
      <c r="B97" s="43"/>
      <c r="C97" s="204" t="s">
        <v>239</v>
      </c>
      <c r="D97" s="204" t="s">
        <v>185</v>
      </c>
      <c r="E97" s="205" t="s">
        <v>3800</v>
      </c>
      <c r="F97" s="206" t="s">
        <v>3801</v>
      </c>
      <c r="G97" s="207" t="s">
        <v>3336</v>
      </c>
      <c r="H97" s="208">
        <v>23</v>
      </c>
      <c r="I97" s="209"/>
      <c r="J97" s="210">
        <f t="shared" si="0"/>
        <v>0</v>
      </c>
      <c r="K97" s="206" t="s">
        <v>34</v>
      </c>
      <c r="L97" s="63"/>
      <c r="M97" s="211" t="s">
        <v>34</v>
      </c>
      <c r="N97" s="212" t="s">
        <v>49</v>
      </c>
      <c r="O97" s="44"/>
      <c r="P97" s="213">
        <f t="shared" si="1"/>
        <v>0</v>
      </c>
      <c r="Q97" s="213">
        <v>0</v>
      </c>
      <c r="R97" s="213">
        <f t="shared" si="2"/>
        <v>0</v>
      </c>
      <c r="S97" s="213">
        <v>0</v>
      </c>
      <c r="T97" s="214">
        <f t="shared" si="3"/>
        <v>0</v>
      </c>
      <c r="AR97" s="25" t="s">
        <v>592</v>
      </c>
      <c r="AT97" s="25" t="s">
        <v>185</v>
      </c>
      <c r="AU97" s="25" t="s">
        <v>89</v>
      </c>
      <c r="AY97" s="25" t="s">
        <v>183</v>
      </c>
      <c r="BE97" s="215">
        <f t="shared" si="4"/>
        <v>0</v>
      </c>
      <c r="BF97" s="215">
        <f t="shared" si="5"/>
        <v>0</v>
      </c>
      <c r="BG97" s="215">
        <f t="shared" si="6"/>
        <v>0</v>
      </c>
      <c r="BH97" s="215">
        <f t="shared" si="7"/>
        <v>0</v>
      </c>
      <c r="BI97" s="215">
        <f t="shared" si="8"/>
        <v>0</v>
      </c>
      <c r="BJ97" s="25" t="s">
        <v>85</v>
      </c>
      <c r="BK97" s="215">
        <f t="shared" si="9"/>
        <v>0</v>
      </c>
      <c r="BL97" s="25" t="s">
        <v>592</v>
      </c>
      <c r="BM97" s="25" t="s">
        <v>294</v>
      </c>
    </row>
    <row r="98" spans="2:65" s="1" customFormat="1" ht="16.5" customHeight="1">
      <c r="B98" s="43"/>
      <c r="C98" s="204" t="s">
        <v>246</v>
      </c>
      <c r="D98" s="204" t="s">
        <v>185</v>
      </c>
      <c r="E98" s="205" t="s">
        <v>3802</v>
      </c>
      <c r="F98" s="206" t="s">
        <v>3803</v>
      </c>
      <c r="G98" s="207" t="s">
        <v>3336</v>
      </c>
      <c r="H98" s="208">
        <v>2</v>
      </c>
      <c r="I98" s="209"/>
      <c r="J98" s="210">
        <f t="shared" si="0"/>
        <v>0</v>
      </c>
      <c r="K98" s="206" t="s">
        <v>34</v>
      </c>
      <c r="L98" s="63"/>
      <c r="M98" s="211" t="s">
        <v>34</v>
      </c>
      <c r="N98" s="212" t="s">
        <v>49</v>
      </c>
      <c r="O98" s="44"/>
      <c r="P98" s="213">
        <f t="shared" si="1"/>
        <v>0</v>
      </c>
      <c r="Q98" s="213">
        <v>0</v>
      </c>
      <c r="R98" s="213">
        <f t="shared" si="2"/>
        <v>0</v>
      </c>
      <c r="S98" s="213">
        <v>0</v>
      </c>
      <c r="T98" s="214">
        <f t="shared" si="3"/>
        <v>0</v>
      </c>
      <c r="AR98" s="25" t="s">
        <v>592</v>
      </c>
      <c r="AT98" s="25" t="s">
        <v>185</v>
      </c>
      <c r="AU98" s="25" t="s">
        <v>89</v>
      </c>
      <c r="AY98" s="25" t="s">
        <v>183</v>
      </c>
      <c r="BE98" s="215">
        <f t="shared" si="4"/>
        <v>0</v>
      </c>
      <c r="BF98" s="215">
        <f t="shared" si="5"/>
        <v>0</v>
      </c>
      <c r="BG98" s="215">
        <f t="shared" si="6"/>
        <v>0</v>
      </c>
      <c r="BH98" s="215">
        <f t="shared" si="7"/>
        <v>0</v>
      </c>
      <c r="BI98" s="215">
        <f t="shared" si="8"/>
        <v>0</v>
      </c>
      <c r="BJ98" s="25" t="s">
        <v>85</v>
      </c>
      <c r="BK98" s="215">
        <f t="shared" si="9"/>
        <v>0</v>
      </c>
      <c r="BL98" s="25" t="s">
        <v>592</v>
      </c>
      <c r="BM98" s="25" t="s">
        <v>304</v>
      </c>
    </row>
    <row r="99" spans="2:65" s="1" customFormat="1" ht="16.5" customHeight="1">
      <c r="B99" s="43"/>
      <c r="C99" s="204" t="s">
        <v>254</v>
      </c>
      <c r="D99" s="204" t="s">
        <v>185</v>
      </c>
      <c r="E99" s="205" t="s">
        <v>3804</v>
      </c>
      <c r="F99" s="206" t="s">
        <v>3805</v>
      </c>
      <c r="G99" s="207" t="s">
        <v>3336</v>
      </c>
      <c r="H99" s="208">
        <v>2</v>
      </c>
      <c r="I99" s="209"/>
      <c r="J99" s="210">
        <f t="shared" si="0"/>
        <v>0</v>
      </c>
      <c r="K99" s="206" t="s">
        <v>34</v>
      </c>
      <c r="L99" s="63"/>
      <c r="M99" s="211" t="s">
        <v>34</v>
      </c>
      <c r="N99" s="212" t="s">
        <v>49</v>
      </c>
      <c r="O99" s="44"/>
      <c r="P99" s="213">
        <f t="shared" si="1"/>
        <v>0</v>
      </c>
      <c r="Q99" s="213">
        <v>0</v>
      </c>
      <c r="R99" s="213">
        <f t="shared" si="2"/>
        <v>0</v>
      </c>
      <c r="S99" s="213">
        <v>0</v>
      </c>
      <c r="T99" s="214">
        <f t="shared" si="3"/>
        <v>0</v>
      </c>
      <c r="AR99" s="25" t="s">
        <v>592</v>
      </c>
      <c r="AT99" s="25" t="s">
        <v>185</v>
      </c>
      <c r="AU99" s="25" t="s">
        <v>89</v>
      </c>
      <c r="AY99" s="25" t="s">
        <v>183</v>
      </c>
      <c r="BE99" s="215">
        <f t="shared" si="4"/>
        <v>0</v>
      </c>
      <c r="BF99" s="215">
        <f t="shared" si="5"/>
        <v>0</v>
      </c>
      <c r="BG99" s="215">
        <f t="shared" si="6"/>
        <v>0</v>
      </c>
      <c r="BH99" s="215">
        <f t="shared" si="7"/>
        <v>0</v>
      </c>
      <c r="BI99" s="215">
        <f t="shared" si="8"/>
        <v>0</v>
      </c>
      <c r="BJ99" s="25" t="s">
        <v>85</v>
      </c>
      <c r="BK99" s="215">
        <f t="shared" si="9"/>
        <v>0</v>
      </c>
      <c r="BL99" s="25" t="s">
        <v>592</v>
      </c>
      <c r="BM99" s="25" t="s">
        <v>325</v>
      </c>
    </row>
    <row r="100" spans="2:65" s="1" customFormat="1" ht="16.5" customHeight="1">
      <c r="B100" s="43"/>
      <c r="C100" s="204" t="s">
        <v>262</v>
      </c>
      <c r="D100" s="204" t="s">
        <v>185</v>
      </c>
      <c r="E100" s="205" t="s">
        <v>3806</v>
      </c>
      <c r="F100" s="206" t="s">
        <v>3807</v>
      </c>
      <c r="G100" s="207" t="s">
        <v>3336</v>
      </c>
      <c r="H100" s="208">
        <v>8</v>
      </c>
      <c r="I100" s="209"/>
      <c r="J100" s="210">
        <f t="shared" si="0"/>
        <v>0</v>
      </c>
      <c r="K100" s="206" t="s">
        <v>34</v>
      </c>
      <c r="L100" s="63"/>
      <c r="M100" s="211" t="s">
        <v>34</v>
      </c>
      <c r="N100" s="212" t="s">
        <v>49</v>
      </c>
      <c r="O100" s="44"/>
      <c r="P100" s="213">
        <f t="shared" si="1"/>
        <v>0</v>
      </c>
      <c r="Q100" s="213">
        <v>0</v>
      </c>
      <c r="R100" s="213">
        <f t="shared" si="2"/>
        <v>0</v>
      </c>
      <c r="S100" s="213">
        <v>0</v>
      </c>
      <c r="T100" s="214">
        <f t="shared" si="3"/>
        <v>0</v>
      </c>
      <c r="AR100" s="25" t="s">
        <v>592</v>
      </c>
      <c r="AT100" s="25" t="s">
        <v>185</v>
      </c>
      <c r="AU100" s="25" t="s">
        <v>89</v>
      </c>
      <c r="AY100" s="25" t="s">
        <v>183</v>
      </c>
      <c r="BE100" s="215">
        <f t="shared" si="4"/>
        <v>0</v>
      </c>
      <c r="BF100" s="215">
        <f t="shared" si="5"/>
        <v>0</v>
      </c>
      <c r="BG100" s="215">
        <f t="shared" si="6"/>
        <v>0</v>
      </c>
      <c r="BH100" s="215">
        <f t="shared" si="7"/>
        <v>0</v>
      </c>
      <c r="BI100" s="215">
        <f t="shared" si="8"/>
        <v>0</v>
      </c>
      <c r="BJ100" s="25" t="s">
        <v>85</v>
      </c>
      <c r="BK100" s="215">
        <f t="shared" si="9"/>
        <v>0</v>
      </c>
      <c r="BL100" s="25" t="s">
        <v>592</v>
      </c>
      <c r="BM100" s="25" t="s">
        <v>336</v>
      </c>
    </row>
    <row r="101" spans="2:65" s="1" customFormat="1" ht="16.5" customHeight="1">
      <c r="B101" s="43"/>
      <c r="C101" s="204" t="s">
        <v>266</v>
      </c>
      <c r="D101" s="204" t="s">
        <v>185</v>
      </c>
      <c r="E101" s="205" t="s">
        <v>3808</v>
      </c>
      <c r="F101" s="206" t="s">
        <v>3809</v>
      </c>
      <c r="G101" s="207" t="s">
        <v>3336</v>
      </c>
      <c r="H101" s="208">
        <v>6</v>
      </c>
      <c r="I101" s="209"/>
      <c r="J101" s="210">
        <f t="shared" si="0"/>
        <v>0</v>
      </c>
      <c r="K101" s="206" t="s">
        <v>34</v>
      </c>
      <c r="L101" s="63"/>
      <c r="M101" s="211" t="s">
        <v>34</v>
      </c>
      <c r="N101" s="212" t="s">
        <v>49</v>
      </c>
      <c r="O101" s="44"/>
      <c r="P101" s="213">
        <f t="shared" si="1"/>
        <v>0</v>
      </c>
      <c r="Q101" s="213">
        <v>0</v>
      </c>
      <c r="R101" s="213">
        <f t="shared" si="2"/>
        <v>0</v>
      </c>
      <c r="S101" s="213">
        <v>0</v>
      </c>
      <c r="T101" s="214">
        <f t="shared" si="3"/>
        <v>0</v>
      </c>
      <c r="AR101" s="25" t="s">
        <v>592</v>
      </c>
      <c r="AT101" s="25" t="s">
        <v>185</v>
      </c>
      <c r="AU101" s="25" t="s">
        <v>89</v>
      </c>
      <c r="AY101" s="25" t="s">
        <v>183</v>
      </c>
      <c r="BE101" s="215">
        <f t="shared" si="4"/>
        <v>0</v>
      </c>
      <c r="BF101" s="215">
        <f t="shared" si="5"/>
        <v>0</v>
      </c>
      <c r="BG101" s="215">
        <f t="shared" si="6"/>
        <v>0</v>
      </c>
      <c r="BH101" s="215">
        <f t="shared" si="7"/>
        <v>0</v>
      </c>
      <c r="BI101" s="215">
        <f t="shared" si="8"/>
        <v>0</v>
      </c>
      <c r="BJ101" s="25" t="s">
        <v>85</v>
      </c>
      <c r="BK101" s="215">
        <f t="shared" si="9"/>
        <v>0</v>
      </c>
      <c r="BL101" s="25" t="s">
        <v>592</v>
      </c>
      <c r="BM101" s="25" t="s">
        <v>349</v>
      </c>
    </row>
    <row r="102" spans="2:65" s="1" customFormat="1" ht="16.5" customHeight="1">
      <c r="B102" s="43"/>
      <c r="C102" s="204" t="s">
        <v>271</v>
      </c>
      <c r="D102" s="204" t="s">
        <v>185</v>
      </c>
      <c r="E102" s="205" t="s">
        <v>3810</v>
      </c>
      <c r="F102" s="206" t="s">
        <v>3811</v>
      </c>
      <c r="G102" s="207" t="s">
        <v>3336</v>
      </c>
      <c r="H102" s="208">
        <v>4</v>
      </c>
      <c r="I102" s="209"/>
      <c r="J102" s="210">
        <f t="shared" si="0"/>
        <v>0</v>
      </c>
      <c r="K102" s="206" t="s">
        <v>34</v>
      </c>
      <c r="L102" s="63"/>
      <c r="M102" s="211" t="s">
        <v>34</v>
      </c>
      <c r="N102" s="212" t="s">
        <v>49</v>
      </c>
      <c r="O102" s="44"/>
      <c r="P102" s="213">
        <f t="shared" si="1"/>
        <v>0</v>
      </c>
      <c r="Q102" s="213">
        <v>0</v>
      </c>
      <c r="R102" s="213">
        <f t="shared" si="2"/>
        <v>0</v>
      </c>
      <c r="S102" s="213">
        <v>0</v>
      </c>
      <c r="T102" s="214">
        <f t="shared" si="3"/>
        <v>0</v>
      </c>
      <c r="AR102" s="25" t="s">
        <v>592</v>
      </c>
      <c r="AT102" s="25" t="s">
        <v>185</v>
      </c>
      <c r="AU102" s="25" t="s">
        <v>89</v>
      </c>
      <c r="AY102" s="25" t="s">
        <v>183</v>
      </c>
      <c r="BE102" s="215">
        <f t="shared" si="4"/>
        <v>0</v>
      </c>
      <c r="BF102" s="215">
        <f t="shared" si="5"/>
        <v>0</v>
      </c>
      <c r="BG102" s="215">
        <f t="shared" si="6"/>
        <v>0</v>
      </c>
      <c r="BH102" s="215">
        <f t="shared" si="7"/>
        <v>0</v>
      </c>
      <c r="BI102" s="215">
        <f t="shared" si="8"/>
        <v>0</v>
      </c>
      <c r="BJ102" s="25" t="s">
        <v>85</v>
      </c>
      <c r="BK102" s="215">
        <f t="shared" si="9"/>
        <v>0</v>
      </c>
      <c r="BL102" s="25" t="s">
        <v>592</v>
      </c>
      <c r="BM102" s="25" t="s">
        <v>372</v>
      </c>
    </row>
    <row r="103" spans="2:65" s="1" customFormat="1" ht="16.5" customHeight="1">
      <c r="B103" s="43"/>
      <c r="C103" s="204" t="s">
        <v>10</v>
      </c>
      <c r="D103" s="204" t="s">
        <v>185</v>
      </c>
      <c r="E103" s="205" t="s">
        <v>3812</v>
      </c>
      <c r="F103" s="206" t="s">
        <v>3813</v>
      </c>
      <c r="G103" s="207" t="s">
        <v>3336</v>
      </c>
      <c r="H103" s="208">
        <v>6</v>
      </c>
      <c r="I103" s="209"/>
      <c r="J103" s="210">
        <f t="shared" si="0"/>
        <v>0</v>
      </c>
      <c r="K103" s="206" t="s">
        <v>34</v>
      </c>
      <c r="L103" s="63"/>
      <c r="M103" s="211" t="s">
        <v>34</v>
      </c>
      <c r="N103" s="212" t="s">
        <v>49</v>
      </c>
      <c r="O103" s="44"/>
      <c r="P103" s="213">
        <f t="shared" si="1"/>
        <v>0</v>
      </c>
      <c r="Q103" s="213">
        <v>0</v>
      </c>
      <c r="R103" s="213">
        <f t="shared" si="2"/>
        <v>0</v>
      </c>
      <c r="S103" s="213">
        <v>0</v>
      </c>
      <c r="T103" s="214">
        <f t="shared" si="3"/>
        <v>0</v>
      </c>
      <c r="AR103" s="25" t="s">
        <v>592</v>
      </c>
      <c r="AT103" s="25" t="s">
        <v>185</v>
      </c>
      <c r="AU103" s="25" t="s">
        <v>89</v>
      </c>
      <c r="AY103" s="25" t="s">
        <v>183</v>
      </c>
      <c r="BE103" s="215">
        <f t="shared" si="4"/>
        <v>0</v>
      </c>
      <c r="BF103" s="215">
        <f t="shared" si="5"/>
        <v>0</v>
      </c>
      <c r="BG103" s="215">
        <f t="shared" si="6"/>
        <v>0</v>
      </c>
      <c r="BH103" s="215">
        <f t="shared" si="7"/>
        <v>0</v>
      </c>
      <c r="BI103" s="215">
        <f t="shared" si="8"/>
        <v>0</v>
      </c>
      <c r="BJ103" s="25" t="s">
        <v>85</v>
      </c>
      <c r="BK103" s="215">
        <f t="shared" si="9"/>
        <v>0</v>
      </c>
      <c r="BL103" s="25" t="s">
        <v>592</v>
      </c>
      <c r="BM103" s="25" t="s">
        <v>380</v>
      </c>
    </row>
    <row r="104" spans="2:65" s="1" customFormat="1" ht="16.5" customHeight="1">
      <c r="B104" s="43"/>
      <c r="C104" s="204" t="s">
        <v>282</v>
      </c>
      <c r="D104" s="204" t="s">
        <v>185</v>
      </c>
      <c r="E104" s="205" t="s">
        <v>3814</v>
      </c>
      <c r="F104" s="206" t="s">
        <v>3815</v>
      </c>
      <c r="G104" s="207" t="s">
        <v>3336</v>
      </c>
      <c r="H104" s="208">
        <v>8</v>
      </c>
      <c r="I104" s="209"/>
      <c r="J104" s="210">
        <f t="shared" si="0"/>
        <v>0</v>
      </c>
      <c r="K104" s="206" t="s">
        <v>34</v>
      </c>
      <c r="L104" s="63"/>
      <c r="M104" s="211" t="s">
        <v>34</v>
      </c>
      <c r="N104" s="212" t="s">
        <v>49</v>
      </c>
      <c r="O104" s="44"/>
      <c r="P104" s="213">
        <f t="shared" si="1"/>
        <v>0</v>
      </c>
      <c r="Q104" s="213">
        <v>0</v>
      </c>
      <c r="R104" s="213">
        <f t="shared" si="2"/>
        <v>0</v>
      </c>
      <c r="S104" s="213">
        <v>0</v>
      </c>
      <c r="T104" s="214">
        <f t="shared" si="3"/>
        <v>0</v>
      </c>
      <c r="AR104" s="25" t="s">
        <v>592</v>
      </c>
      <c r="AT104" s="25" t="s">
        <v>185</v>
      </c>
      <c r="AU104" s="25" t="s">
        <v>89</v>
      </c>
      <c r="AY104" s="25" t="s">
        <v>183</v>
      </c>
      <c r="BE104" s="215">
        <f t="shared" si="4"/>
        <v>0</v>
      </c>
      <c r="BF104" s="215">
        <f t="shared" si="5"/>
        <v>0</v>
      </c>
      <c r="BG104" s="215">
        <f t="shared" si="6"/>
        <v>0</v>
      </c>
      <c r="BH104" s="215">
        <f t="shared" si="7"/>
        <v>0</v>
      </c>
      <c r="BI104" s="215">
        <f t="shared" si="8"/>
        <v>0</v>
      </c>
      <c r="BJ104" s="25" t="s">
        <v>85</v>
      </c>
      <c r="BK104" s="215">
        <f t="shared" si="9"/>
        <v>0</v>
      </c>
      <c r="BL104" s="25" t="s">
        <v>592</v>
      </c>
      <c r="BM104" s="25" t="s">
        <v>388</v>
      </c>
    </row>
    <row r="105" spans="2:65" s="1" customFormat="1" ht="16.5" customHeight="1">
      <c r="B105" s="43"/>
      <c r="C105" s="204" t="s">
        <v>288</v>
      </c>
      <c r="D105" s="204" t="s">
        <v>185</v>
      </c>
      <c r="E105" s="205" t="s">
        <v>3816</v>
      </c>
      <c r="F105" s="206" t="s">
        <v>3817</v>
      </c>
      <c r="G105" s="207" t="s">
        <v>3336</v>
      </c>
      <c r="H105" s="208">
        <v>2</v>
      </c>
      <c r="I105" s="209"/>
      <c r="J105" s="210">
        <f t="shared" si="0"/>
        <v>0</v>
      </c>
      <c r="K105" s="206" t="s">
        <v>34</v>
      </c>
      <c r="L105" s="63"/>
      <c r="M105" s="211" t="s">
        <v>34</v>
      </c>
      <c r="N105" s="212" t="s">
        <v>49</v>
      </c>
      <c r="O105" s="44"/>
      <c r="P105" s="213">
        <f t="shared" si="1"/>
        <v>0</v>
      </c>
      <c r="Q105" s="213">
        <v>0</v>
      </c>
      <c r="R105" s="213">
        <f t="shared" si="2"/>
        <v>0</v>
      </c>
      <c r="S105" s="213">
        <v>0</v>
      </c>
      <c r="T105" s="214">
        <f t="shared" si="3"/>
        <v>0</v>
      </c>
      <c r="AR105" s="25" t="s">
        <v>592</v>
      </c>
      <c r="AT105" s="25" t="s">
        <v>185</v>
      </c>
      <c r="AU105" s="25" t="s">
        <v>89</v>
      </c>
      <c r="AY105" s="25" t="s">
        <v>183</v>
      </c>
      <c r="BE105" s="215">
        <f t="shared" si="4"/>
        <v>0</v>
      </c>
      <c r="BF105" s="215">
        <f t="shared" si="5"/>
        <v>0</v>
      </c>
      <c r="BG105" s="215">
        <f t="shared" si="6"/>
        <v>0</v>
      </c>
      <c r="BH105" s="215">
        <f t="shared" si="7"/>
        <v>0</v>
      </c>
      <c r="BI105" s="215">
        <f t="shared" si="8"/>
        <v>0</v>
      </c>
      <c r="BJ105" s="25" t="s">
        <v>85</v>
      </c>
      <c r="BK105" s="215">
        <f t="shared" si="9"/>
        <v>0</v>
      </c>
      <c r="BL105" s="25" t="s">
        <v>592</v>
      </c>
      <c r="BM105" s="25" t="s">
        <v>398</v>
      </c>
    </row>
    <row r="106" spans="2:65" s="1" customFormat="1" ht="16.5" customHeight="1">
      <c r="B106" s="43"/>
      <c r="C106" s="204" t="s">
        <v>294</v>
      </c>
      <c r="D106" s="204" t="s">
        <v>185</v>
      </c>
      <c r="E106" s="205" t="s">
        <v>3818</v>
      </c>
      <c r="F106" s="206" t="s">
        <v>3819</v>
      </c>
      <c r="G106" s="207" t="s">
        <v>3336</v>
      </c>
      <c r="H106" s="208">
        <v>2</v>
      </c>
      <c r="I106" s="209"/>
      <c r="J106" s="210">
        <f t="shared" si="0"/>
        <v>0</v>
      </c>
      <c r="K106" s="206" t="s">
        <v>34</v>
      </c>
      <c r="L106" s="63"/>
      <c r="M106" s="211" t="s">
        <v>34</v>
      </c>
      <c r="N106" s="212" t="s">
        <v>49</v>
      </c>
      <c r="O106" s="44"/>
      <c r="P106" s="213">
        <f t="shared" si="1"/>
        <v>0</v>
      </c>
      <c r="Q106" s="213">
        <v>0</v>
      </c>
      <c r="R106" s="213">
        <f t="shared" si="2"/>
        <v>0</v>
      </c>
      <c r="S106" s="213">
        <v>0</v>
      </c>
      <c r="T106" s="214">
        <f t="shared" si="3"/>
        <v>0</v>
      </c>
      <c r="AR106" s="25" t="s">
        <v>592</v>
      </c>
      <c r="AT106" s="25" t="s">
        <v>185</v>
      </c>
      <c r="AU106" s="25" t="s">
        <v>89</v>
      </c>
      <c r="AY106" s="25" t="s">
        <v>183</v>
      </c>
      <c r="BE106" s="215">
        <f t="shared" si="4"/>
        <v>0</v>
      </c>
      <c r="BF106" s="215">
        <f t="shared" si="5"/>
        <v>0</v>
      </c>
      <c r="BG106" s="215">
        <f t="shared" si="6"/>
        <v>0</v>
      </c>
      <c r="BH106" s="215">
        <f t="shared" si="7"/>
        <v>0</v>
      </c>
      <c r="BI106" s="215">
        <f t="shared" si="8"/>
        <v>0</v>
      </c>
      <c r="BJ106" s="25" t="s">
        <v>85</v>
      </c>
      <c r="BK106" s="215">
        <f t="shared" si="9"/>
        <v>0</v>
      </c>
      <c r="BL106" s="25" t="s">
        <v>592</v>
      </c>
      <c r="BM106" s="25" t="s">
        <v>407</v>
      </c>
    </row>
    <row r="107" spans="2:65" s="1" customFormat="1" ht="16.5" customHeight="1">
      <c r="B107" s="43"/>
      <c r="C107" s="204" t="s">
        <v>299</v>
      </c>
      <c r="D107" s="204" t="s">
        <v>185</v>
      </c>
      <c r="E107" s="205" t="s">
        <v>3820</v>
      </c>
      <c r="F107" s="206" t="s">
        <v>3821</v>
      </c>
      <c r="G107" s="207" t="s">
        <v>3336</v>
      </c>
      <c r="H107" s="208">
        <v>60</v>
      </c>
      <c r="I107" s="209"/>
      <c r="J107" s="210">
        <f t="shared" si="0"/>
        <v>0</v>
      </c>
      <c r="K107" s="206" t="s">
        <v>34</v>
      </c>
      <c r="L107" s="63"/>
      <c r="M107" s="211" t="s">
        <v>34</v>
      </c>
      <c r="N107" s="212" t="s">
        <v>49</v>
      </c>
      <c r="O107" s="44"/>
      <c r="P107" s="213">
        <f t="shared" si="1"/>
        <v>0</v>
      </c>
      <c r="Q107" s="213">
        <v>0</v>
      </c>
      <c r="R107" s="213">
        <f t="shared" si="2"/>
        <v>0</v>
      </c>
      <c r="S107" s="213">
        <v>0</v>
      </c>
      <c r="T107" s="214">
        <f t="shared" si="3"/>
        <v>0</v>
      </c>
      <c r="AR107" s="25" t="s">
        <v>592</v>
      </c>
      <c r="AT107" s="25" t="s">
        <v>185</v>
      </c>
      <c r="AU107" s="25" t="s">
        <v>89</v>
      </c>
      <c r="AY107" s="25" t="s">
        <v>183</v>
      </c>
      <c r="BE107" s="215">
        <f t="shared" si="4"/>
        <v>0</v>
      </c>
      <c r="BF107" s="215">
        <f t="shared" si="5"/>
        <v>0</v>
      </c>
      <c r="BG107" s="215">
        <f t="shared" si="6"/>
        <v>0</v>
      </c>
      <c r="BH107" s="215">
        <f t="shared" si="7"/>
        <v>0</v>
      </c>
      <c r="BI107" s="215">
        <f t="shared" si="8"/>
        <v>0</v>
      </c>
      <c r="BJ107" s="25" t="s">
        <v>85</v>
      </c>
      <c r="BK107" s="215">
        <f t="shared" si="9"/>
        <v>0</v>
      </c>
      <c r="BL107" s="25" t="s">
        <v>592</v>
      </c>
      <c r="BM107" s="25" t="s">
        <v>417</v>
      </c>
    </row>
    <row r="108" spans="2:65" s="1" customFormat="1" ht="16.5" customHeight="1">
      <c r="B108" s="43"/>
      <c r="C108" s="204" t="s">
        <v>304</v>
      </c>
      <c r="D108" s="204" t="s">
        <v>185</v>
      </c>
      <c r="E108" s="205" t="s">
        <v>3822</v>
      </c>
      <c r="F108" s="206" t="s">
        <v>3823</v>
      </c>
      <c r="G108" s="207" t="s">
        <v>3336</v>
      </c>
      <c r="H108" s="208">
        <v>4</v>
      </c>
      <c r="I108" s="209"/>
      <c r="J108" s="210">
        <f t="shared" si="0"/>
        <v>0</v>
      </c>
      <c r="K108" s="206" t="s">
        <v>34</v>
      </c>
      <c r="L108" s="63"/>
      <c r="M108" s="211" t="s">
        <v>34</v>
      </c>
      <c r="N108" s="212" t="s">
        <v>49</v>
      </c>
      <c r="O108" s="44"/>
      <c r="P108" s="213">
        <f t="shared" si="1"/>
        <v>0</v>
      </c>
      <c r="Q108" s="213">
        <v>0</v>
      </c>
      <c r="R108" s="213">
        <f t="shared" si="2"/>
        <v>0</v>
      </c>
      <c r="S108" s="213">
        <v>0</v>
      </c>
      <c r="T108" s="214">
        <f t="shared" si="3"/>
        <v>0</v>
      </c>
      <c r="AR108" s="25" t="s">
        <v>592</v>
      </c>
      <c r="AT108" s="25" t="s">
        <v>185</v>
      </c>
      <c r="AU108" s="25" t="s">
        <v>89</v>
      </c>
      <c r="AY108" s="25" t="s">
        <v>183</v>
      </c>
      <c r="BE108" s="215">
        <f t="shared" si="4"/>
        <v>0</v>
      </c>
      <c r="BF108" s="215">
        <f t="shared" si="5"/>
        <v>0</v>
      </c>
      <c r="BG108" s="215">
        <f t="shared" si="6"/>
        <v>0</v>
      </c>
      <c r="BH108" s="215">
        <f t="shared" si="7"/>
        <v>0</v>
      </c>
      <c r="BI108" s="215">
        <f t="shared" si="8"/>
        <v>0</v>
      </c>
      <c r="BJ108" s="25" t="s">
        <v>85</v>
      </c>
      <c r="BK108" s="215">
        <f t="shared" si="9"/>
        <v>0</v>
      </c>
      <c r="BL108" s="25" t="s">
        <v>592</v>
      </c>
      <c r="BM108" s="25" t="s">
        <v>428</v>
      </c>
    </row>
    <row r="109" spans="2:65" s="1" customFormat="1" ht="16.5" customHeight="1">
      <c r="B109" s="43"/>
      <c r="C109" s="204" t="s">
        <v>9</v>
      </c>
      <c r="D109" s="204" t="s">
        <v>185</v>
      </c>
      <c r="E109" s="205" t="s">
        <v>3824</v>
      </c>
      <c r="F109" s="206" t="s">
        <v>3825</v>
      </c>
      <c r="G109" s="207" t="s">
        <v>3336</v>
      </c>
      <c r="H109" s="208">
        <v>5</v>
      </c>
      <c r="I109" s="209"/>
      <c r="J109" s="210">
        <f t="shared" si="0"/>
        <v>0</v>
      </c>
      <c r="K109" s="206" t="s">
        <v>34</v>
      </c>
      <c r="L109" s="63"/>
      <c r="M109" s="211" t="s">
        <v>34</v>
      </c>
      <c r="N109" s="212" t="s">
        <v>49</v>
      </c>
      <c r="O109" s="44"/>
      <c r="P109" s="213">
        <f t="shared" si="1"/>
        <v>0</v>
      </c>
      <c r="Q109" s="213">
        <v>0</v>
      </c>
      <c r="R109" s="213">
        <f t="shared" si="2"/>
        <v>0</v>
      </c>
      <c r="S109" s="213">
        <v>0</v>
      </c>
      <c r="T109" s="214">
        <f t="shared" si="3"/>
        <v>0</v>
      </c>
      <c r="AR109" s="25" t="s">
        <v>592</v>
      </c>
      <c r="AT109" s="25" t="s">
        <v>185</v>
      </c>
      <c r="AU109" s="25" t="s">
        <v>89</v>
      </c>
      <c r="AY109" s="25" t="s">
        <v>183</v>
      </c>
      <c r="BE109" s="215">
        <f t="shared" si="4"/>
        <v>0</v>
      </c>
      <c r="BF109" s="215">
        <f t="shared" si="5"/>
        <v>0</v>
      </c>
      <c r="BG109" s="215">
        <f t="shared" si="6"/>
        <v>0</v>
      </c>
      <c r="BH109" s="215">
        <f t="shared" si="7"/>
        <v>0</v>
      </c>
      <c r="BI109" s="215">
        <f t="shared" si="8"/>
        <v>0</v>
      </c>
      <c r="BJ109" s="25" t="s">
        <v>85</v>
      </c>
      <c r="BK109" s="215">
        <f t="shared" si="9"/>
        <v>0</v>
      </c>
      <c r="BL109" s="25" t="s">
        <v>592</v>
      </c>
      <c r="BM109" s="25" t="s">
        <v>442</v>
      </c>
    </row>
    <row r="110" spans="2:65" s="1" customFormat="1" ht="16.5" customHeight="1">
      <c r="B110" s="43"/>
      <c r="C110" s="204" t="s">
        <v>325</v>
      </c>
      <c r="D110" s="204" t="s">
        <v>185</v>
      </c>
      <c r="E110" s="205" t="s">
        <v>3826</v>
      </c>
      <c r="F110" s="206" t="s">
        <v>3827</v>
      </c>
      <c r="G110" s="207" t="s">
        <v>3336</v>
      </c>
      <c r="H110" s="208">
        <v>5</v>
      </c>
      <c r="I110" s="209"/>
      <c r="J110" s="210">
        <f t="shared" si="0"/>
        <v>0</v>
      </c>
      <c r="K110" s="206" t="s">
        <v>34</v>
      </c>
      <c r="L110" s="63"/>
      <c r="M110" s="211" t="s">
        <v>34</v>
      </c>
      <c r="N110" s="212" t="s">
        <v>49</v>
      </c>
      <c r="O110" s="44"/>
      <c r="P110" s="213">
        <f t="shared" si="1"/>
        <v>0</v>
      </c>
      <c r="Q110" s="213">
        <v>0</v>
      </c>
      <c r="R110" s="213">
        <f t="shared" si="2"/>
        <v>0</v>
      </c>
      <c r="S110" s="213">
        <v>0</v>
      </c>
      <c r="T110" s="214">
        <f t="shared" si="3"/>
        <v>0</v>
      </c>
      <c r="AR110" s="25" t="s">
        <v>592</v>
      </c>
      <c r="AT110" s="25" t="s">
        <v>185</v>
      </c>
      <c r="AU110" s="25" t="s">
        <v>89</v>
      </c>
      <c r="AY110" s="25" t="s">
        <v>183</v>
      </c>
      <c r="BE110" s="215">
        <f t="shared" si="4"/>
        <v>0</v>
      </c>
      <c r="BF110" s="215">
        <f t="shared" si="5"/>
        <v>0</v>
      </c>
      <c r="BG110" s="215">
        <f t="shared" si="6"/>
        <v>0</v>
      </c>
      <c r="BH110" s="215">
        <f t="shared" si="7"/>
        <v>0</v>
      </c>
      <c r="BI110" s="215">
        <f t="shared" si="8"/>
        <v>0</v>
      </c>
      <c r="BJ110" s="25" t="s">
        <v>85</v>
      </c>
      <c r="BK110" s="215">
        <f t="shared" si="9"/>
        <v>0</v>
      </c>
      <c r="BL110" s="25" t="s">
        <v>592</v>
      </c>
      <c r="BM110" s="25" t="s">
        <v>452</v>
      </c>
    </row>
    <row r="111" spans="2:65" s="1" customFormat="1" ht="16.5" customHeight="1">
      <c r="B111" s="43"/>
      <c r="C111" s="204" t="s">
        <v>330</v>
      </c>
      <c r="D111" s="204" t="s">
        <v>185</v>
      </c>
      <c r="E111" s="205" t="s">
        <v>3828</v>
      </c>
      <c r="F111" s="206" t="s">
        <v>3829</v>
      </c>
      <c r="G111" s="207" t="s">
        <v>3336</v>
      </c>
      <c r="H111" s="208">
        <v>1</v>
      </c>
      <c r="I111" s="209"/>
      <c r="J111" s="210">
        <f t="shared" si="0"/>
        <v>0</v>
      </c>
      <c r="K111" s="206" t="s">
        <v>34</v>
      </c>
      <c r="L111" s="63"/>
      <c r="M111" s="211" t="s">
        <v>34</v>
      </c>
      <c r="N111" s="212" t="s">
        <v>49</v>
      </c>
      <c r="O111" s="44"/>
      <c r="P111" s="213">
        <f t="shared" si="1"/>
        <v>0</v>
      </c>
      <c r="Q111" s="213">
        <v>0</v>
      </c>
      <c r="R111" s="213">
        <f t="shared" si="2"/>
        <v>0</v>
      </c>
      <c r="S111" s="213">
        <v>0</v>
      </c>
      <c r="T111" s="214">
        <f t="shared" si="3"/>
        <v>0</v>
      </c>
      <c r="AR111" s="25" t="s">
        <v>592</v>
      </c>
      <c r="AT111" s="25" t="s">
        <v>185</v>
      </c>
      <c r="AU111" s="25" t="s">
        <v>89</v>
      </c>
      <c r="AY111" s="25" t="s">
        <v>183</v>
      </c>
      <c r="BE111" s="215">
        <f t="shared" si="4"/>
        <v>0</v>
      </c>
      <c r="BF111" s="215">
        <f t="shared" si="5"/>
        <v>0</v>
      </c>
      <c r="BG111" s="215">
        <f t="shared" si="6"/>
        <v>0</v>
      </c>
      <c r="BH111" s="215">
        <f t="shared" si="7"/>
        <v>0</v>
      </c>
      <c r="BI111" s="215">
        <f t="shared" si="8"/>
        <v>0</v>
      </c>
      <c r="BJ111" s="25" t="s">
        <v>85</v>
      </c>
      <c r="BK111" s="215">
        <f t="shared" si="9"/>
        <v>0</v>
      </c>
      <c r="BL111" s="25" t="s">
        <v>592</v>
      </c>
      <c r="BM111" s="25" t="s">
        <v>462</v>
      </c>
    </row>
    <row r="112" spans="2:65" s="1" customFormat="1" ht="16.5" customHeight="1">
      <c r="B112" s="43"/>
      <c r="C112" s="204" t="s">
        <v>336</v>
      </c>
      <c r="D112" s="204" t="s">
        <v>185</v>
      </c>
      <c r="E112" s="205" t="s">
        <v>3830</v>
      </c>
      <c r="F112" s="206" t="s">
        <v>3831</v>
      </c>
      <c r="G112" s="207" t="s">
        <v>3832</v>
      </c>
      <c r="H112" s="208">
        <v>326</v>
      </c>
      <c r="I112" s="209"/>
      <c r="J112" s="210">
        <f t="shared" si="0"/>
        <v>0</v>
      </c>
      <c r="K112" s="206" t="s">
        <v>34</v>
      </c>
      <c r="L112" s="63"/>
      <c r="M112" s="211" t="s">
        <v>34</v>
      </c>
      <c r="N112" s="212" t="s">
        <v>49</v>
      </c>
      <c r="O112" s="44"/>
      <c r="P112" s="213">
        <f t="shared" si="1"/>
        <v>0</v>
      </c>
      <c r="Q112" s="213">
        <v>0</v>
      </c>
      <c r="R112" s="213">
        <f t="shared" si="2"/>
        <v>0</v>
      </c>
      <c r="S112" s="213">
        <v>0</v>
      </c>
      <c r="T112" s="214">
        <f t="shared" si="3"/>
        <v>0</v>
      </c>
      <c r="AR112" s="25" t="s">
        <v>592</v>
      </c>
      <c r="AT112" s="25" t="s">
        <v>185</v>
      </c>
      <c r="AU112" s="25" t="s">
        <v>89</v>
      </c>
      <c r="AY112" s="25" t="s">
        <v>183</v>
      </c>
      <c r="BE112" s="215">
        <f t="shared" si="4"/>
        <v>0</v>
      </c>
      <c r="BF112" s="215">
        <f t="shared" si="5"/>
        <v>0</v>
      </c>
      <c r="BG112" s="215">
        <f t="shared" si="6"/>
        <v>0</v>
      </c>
      <c r="BH112" s="215">
        <f t="shared" si="7"/>
        <v>0</v>
      </c>
      <c r="BI112" s="215">
        <f t="shared" si="8"/>
        <v>0</v>
      </c>
      <c r="BJ112" s="25" t="s">
        <v>85</v>
      </c>
      <c r="BK112" s="215">
        <f t="shared" si="9"/>
        <v>0</v>
      </c>
      <c r="BL112" s="25" t="s">
        <v>592</v>
      </c>
      <c r="BM112" s="25" t="s">
        <v>473</v>
      </c>
    </row>
    <row r="113" spans="2:65" s="1" customFormat="1" ht="16.5" customHeight="1">
      <c r="B113" s="43"/>
      <c r="C113" s="204" t="s">
        <v>341</v>
      </c>
      <c r="D113" s="204" t="s">
        <v>185</v>
      </c>
      <c r="E113" s="205" t="s">
        <v>3833</v>
      </c>
      <c r="F113" s="206" t="s">
        <v>3834</v>
      </c>
      <c r="G113" s="207" t="s">
        <v>418</v>
      </c>
      <c r="H113" s="208">
        <v>50</v>
      </c>
      <c r="I113" s="209"/>
      <c r="J113" s="210">
        <f t="shared" si="0"/>
        <v>0</v>
      </c>
      <c r="K113" s="206" t="s">
        <v>34</v>
      </c>
      <c r="L113" s="63"/>
      <c r="M113" s="211" t="s">
        <v>34</v>
      </c>
      <c r="N113" s="212" t="s">
        <v>49</v>
      </c>
      <c r="O113" s="44"/>
      <c r="P113" s="213">
        <f t="shared" si="1"/>
        <v>0</v>
      </c>
      <c r="Q113" s="213">
        <v>0</v>
      </c>
      <c r="R113" s="213">
        <f t="shared" si="2"/>
        <v>0</v>
      </c>
      <c r="S113" s="213">
        <v>0</v>
      </c>
      <c r="T113" s="214">
        <f t="shared" si="3"/>
        <v>0</v>
      </c>
      <c r="AR113" s="25" t="s">
        <v>592</v>
      </c>
      <c r="AT113" s="25" t="s">
        <v>185</v>
      </c>
      <c r="AU113" s="25" t="s">
        <v>89</v>
      </c>
      <c r="AY113" s="25" t="s">
        <v>183</v>
      </c>
      <c r="BE113" s="215">
        <f t="shared" si="4"/>
        <v>0</v>
      </c>
      <c r="BF113" s="215">
        <f t="shared" si="5"/>
        <v>0</v>
      </c>
      <c r="BG113" s="215">
        <f t="shared" si="6"/>
        <v>0</v>
      </c>
      <c r="BH113" s="215">
        <f t="shared" si="7"/>
        <v>0</v>
      </c>
      <c r="BI113" s="215">
        <f t="shared" si="8"/>
        <v>0</v>
      </c>
      <c r="BJ113" s="25" t="s">
        <v>85</v>
      </c>
      <c r="BK113" s="215">
        <f t="shared" si="9"/>
        <v>0</v>
      </c>
      <c r="BL113" s="25" t="s">
        <v>592</v>
      </c>
      <c r="BM113" s="25" t="s">
        <v>485</v>
      </c>
    </row>
    <row r="114" spans="2:65" s="1" customFormat="1" ht="16.5" customHeight="1">
      <c r="B114" s="43"/>
      <c r="C114" s="204" t="s">
        <v>349</v>
      </c>
      <c r="D114" s="204" t="s">
        <v>185</v>
      </c>
      <c r="E114" s="205" t="s">
        <v>3835</v>
      </c>
      <c r="F114" s="206" t="s">
        <v>3836</v>
      </c>
      <c r="G114" s="207" t="s">
        <v>418</v>
      </c>
      <c r="H114" s="208">
        <v>22</v>
      </c>
      <c r="I114" s="209"/>
      <c r="J114" s="210">
        <f t="shared" si="0"/>
        <v>0</v>
      </c>
      <c r="K114" s="206" t="s">
        <v>34</v>
      </c>
      <c r="L114" s="63"/>
      <c r="M114" s="211" t="s">
        <v>34</v>
      </c>
      <c r="N114" s="212" t="s">
        <v>49</v>
      </c>
      <c r="O114" s="44"/>
      <c r="P114" s="213">
        <f t="shared" si="1"/>
        <v>0</v>
      </c>
      <c r="Q114" s="213">
        <v>0</v>
      </c>
      <c r="R114" s="213">
        <f t="shared" si="2"/>
        <v>0</v>
      </c>
      <c r="S114" s="213">
        <v>0</v>
      </c>
      <c r="T114" s="214">
        <f t="shared" si="3"/>
        <v>0</v>
      </c>
      <c r="AR114" s="25" t="s">
        <v>592</v>
      </c>
      <c r="AT114" s="25" t="s">
        <v>185</v>
      </c>
      <c r="AU114" s="25" t="s">
        <v>89</v>
      </c>
      <c r="AY114" s="25" t="s">
        <v>183</v>
      </c>
      <c r="BE114" s="215">
        <f t="shared" si="4"/>
        <v>0</v>
      </c>
      <c r="BF114" s="215">
        <f t="shared" si="5"/>
        <v>0</v>
      </c>
      <c r="BG114" s="215">
        <f t="shared" si="6"/>
        <v>0</v>
      </c>
      <c r="BH114" s="215">
        <f t="shared" si="7"/>
        <v>0</v>
      </c>
      <c r="BI114" s="215">
        <f t="shared" si="8"/>
        <v>0</v>
      </c>
      <c r="BJ114" s="25" t="s">
        <v>85</v>
      </c>
      <c r="BK114" s="215">
        <f t="shared" si="9"/>
        <v>0</v>
      </c>
      <c r="BL114" s="25" t="s">
        <v>592</v>
      </c>
      <c r="BM114" s="25" t="s">
        <v>504</v>
      </c>
    </row>
    <row r="115" spans="2:65" s="1" customFormat="1" ht="16.5" customHeight="1">
      <c r="B115" s="43"/>
      <c r="C115" s="204" t="s">
        <v>359</v>
      </c>
      <c r="D115" s="204" t="s">
        <v>185</v>
      </c>
      <c r="E115" s="205" t="s">
        <v>3837</v>
      </c>
      <c r="F115" s="206" t="s">
        <v>3838</v>
      </c>
      <c r="G115" s="207" t="s">
        <v>418</v>
      </c>
      <c r="H115" s="208">
        <v>11</v>
      </c>
      <c r="I115" s="209"/>
      <c r="J115" s="210">
        <f t="shared" si="0"/>
        <v>0</v>
      </c>
      <c r="K115" s="206" t="s">
        <v>34</v>
      </c>
      <c r="L115" s="63"/>
      <c r="M115" s="211" t="s">
        <v>34</v>
      </c>
      <c r="N115" s="212" t="s">
        <v>49</v>
      </c>
      <c r="O115" s="44"/>
      <c r="P115" s="213">
        <f t="shared" si="1"/>
        <v>0</v>
      </c>
      <c r="Q115" s="213">
        <v>0</v>
      </c>
      <c r="R115" s="213">
        <f t="shared" si="2"/>
        <v>0</v>
      </c>
      <c r="S115" s="213">
        <v>0</v>
      </c>
      <c r="T115" s="214">
        <f t="shared" si="3"/>
        <v>0</v>
      </c>
      <c r="AR115" s="25" t="s">
        <v>592</v>
      </c>
      <c r="AT115" s="25" t="s">
        <v>185</v>
      </c>
      <c r="AU115" s="25" t="s">
        <v>89</v>
      </c>
      <c r="AY115" s="25" t="s">
        <v>183</v>
      </c>
      <c r="BE115" s="215">
        <f t="shared" si="4"/>
        <v>0</v>
      </c>
      <c r="BF115" s="215">
        <f t="shared" si="5"/>
        <v>0</v>
      </c>
      <c r="BG115" s="215">
        <f t="shared" si="6"/>
        <v>0</v>
      </c>
      <c r="BH115" s="215">
        <f t="shared" si="7"/>
        <v>0</v>
      </c>
      <c r="BI115" s="215">
        <f t="shared" si="8"/>
        <v>0</v>
      </c>
      <c r="BJ115" s="25" t="s">
        <v>85</v>
      </c>
      <c r="BK115" s="215">
        <f t="shared" si="9"/>
        <v>0</v>
      </c>
      <c r="BL115" s="25" t="s">
        <v>592</v>
      </c>
      <c r="BM115" s="25" t="s">
        <v>516</v>
      </c>
    </row>
    <row r="116" spans="2:65" s="1" customFormat="1" ht="16.5" customHeight="1">
      <c r="B116" s="43"/>
      <c r="C116" s="204" t="s">
        <v>372</v>
      </c>
      <c r="D116" s="204" t="s">
        <v>185</v>
      </c>
      <c r="E116" s="205" t="s">
        <v>3839</v>
      </c>
      <c r="F116" s="206" t="s">
        <v>3840</v>
      </c>
      <c r="G116" s="207" t="s">
        <v>418</v>
      </c>
      <c r="H116" s="208">
        <v>80</v>
      </c>
      <c r="I116" s="209"/>
      <c r="J116" s="210">
        <f t="shared" si="0"/>
        <v>0</v>
      </c>
      <c r="K116" s="206" t="s">
        <v>34</v>
      </c>
      <c r="L116" s="63"/>
      <c r="M116" s="211" t="s">
        <v>34</v>
      </c>
      <c r="N116" s="212" t="s">
        <v>49</v>
      </c>
      <c r="O116" s="44"/>
      <c r="P116" s="213">
        <f t="shared" si="1"/>
        <v>0</v>
      </c>
      <c r="Q116" s="213">
        <v>0</v>
      </c>
      <c r="R116" s="213">
        <f t="shared" si="2"/>
        <v>0</v>
      </c>
      <c r="S116" s="213">
        <v>0</v>
      </c>
      <c r="T116" s="214">
        <f t="shared" si="3"/>
        <v>0</v>
      </c>
      <c r="AR116" s="25" t="s">
        <v>592</v>
      </c>
      <c r="AT116" s="25" t="s">
        <v>185</v>
      </c>
      <c r="AU116" s="25" t="s">
        <v>89</v>
      </c>
      <c r="AY116" s="25" t="s">
        <v>183</v>
      </c>
      <c r="BE116" s="215">
        <f t="shared" si="4"/>
        <v>0</v>
      </c>
      <c r="BF116" s="215">
        <f t="shared" si="5"/>
        <v>0</v>
      </c>
      <c r="BG116" s="215">
        <f t="shared" si="6"/>
        <v>0</v>
      </c>
      <c r="BH116" s="215">
        <f t="shared" si="7"/>
        <v>0</v>
      </c>
      <c r="BI116" s="215">
        <f t="shared" si="8"/>
        <v>0</v>
      </c>
      <c r="BJ116" s="25" t="s">
        <v>85</v>
      </c>
      <c r="BK116" s="215">
        <f t="shared" si="9"/>
        <v>0</v>
      </c>
      <c r="BL116" s="25" t="s">
        <v>592</v>
      </c>
      <c r="BM116" s="25" t="s">
        <v>537</v>
      </c>
    </row>
    <row r="117" spans="2:65" s="1" customFormat="1" ht="16.5" customHeight="1">
      <c r="B117" s="43"/>
      <c r="C117" s="204" t="s">
        <v>376</v>
      </c>
      <c r="D117" s="204" t="s">
        <v>185</v>
      </c>
      <c r="E117" s="205" t="s">
        <v>3841</v>
      </c>
      <c r="F117" s="206" t="s">
        <v>3842</v>
      </c>
      <c r="G117" s="207" t="s">
        <v>418</v>
      </c>
      <c r="H117" s="208">
        <v>60</v>
      </c>
      <c r="I117" s="209"/>
      <c r="J117" s="210">
        <f t="shared" si="0"/>
        <v>0</v>
      </c>
      <c r="K117" s="206" t="s">
        <v>34</v>
      </c>
      <c r="L117" s="63"/>
      <c r="M117" s="211" t="s">
        <v>34</v>
      </c>
      <c r="N117" s="212" t="s">
        <v>49</v>
      </c>
      <c r="O117" s="44"/>
      <c r="P117" s="213">
        <f t="shared" si="1"/>
        <v>0</v>
      </c>
      <c r="Q117" s="213">
        <v>0</v>
      </c>
      <c r="R117" s="213">
        <f t="shared" si="2"/>
        <v>0</v>
      </c>
      <c r="S117" s="213">
        <v>0</v>
      </c>
      <c r="T117" s="214">
        <f t="shared" si="3"/>
        <v>0</v>
      </c>
      <c r="AR117" s="25" t="s">
        <v>592</v>
      </c>
      <c r="AT117" s="25" t="s">
        <v>185</v>
      </c>
      <c r="AU117" s="25" t="s">
        <v>89</v>
      </c>
      <c r="AY117" s="25" t="s">
        <v>183</v>
      </c>
      <c r="BE117" s="215">
        <f t="shared" si="4"/>
        <v>0</v>
      </c>
      <c r="BF117" s="215">
        <f t="shared" si="5"/>
        <v>0</v>
      </c>
      <c r="BG117" s="215">
        <f t="shared" si="6"/>
        <v>0</v>
      </c>
      <c r="BH117" s="215">
        <f t="shared" si="7"/>
        <v>0</v>
      </c>
      <c r="BI117" s="215">
        <f t="shared" si="8"/>
        <v>0</v>
      </c>
      <c r="BJ117" s="25" t="s">
        <v>85</v>
      </c>
      <c r="BK117" s="215">
        <f t="shared" si="9"/>
        <v>0</v>
      </c>
      <c r="BL117" s="25" t="s">
        <v>592</v>
      </c>
      <c r="BM117" s="25" t="s">
        <v>546</v>
      </c>
    </row>
    <row r="118" spans="2:65" s="1" customFormat="1" ht="16.5" customHeight="1">
      <c r="B118" s="43"/>
      <c r="C118" s="204" t="s">
        <v>380</v>
      </c>
      <c r="D118" s="204" t="s">
        <v>185</v>
      </c>
      <c r="E118" s="205" t="s">
        <v>3843</v>
      </c>
      <c r="F118" s="206" t="s">
        <v>3844</v>
      </c>
      <c r="G118" s="207" t="s">
        <v>418</v>
      </c>
      <c r="H118" s="208">
        <v>14</v>
      </c>
      <c r="I118" s="209"/>
      <c r="J118" s="210">
        <f t="shared" si="0"/>
        <v>0</v>
      </c>
      <c r="K118" s="206" t="s">
        <v>34</v>
      </c>
      <c r="L118" s="63"/>
      <c r="M118" s="211" t="s">
        <v>34</v>
      </c>
      <c r="N118" s="212" t="s">
        <v>49</v>
      </c>
      <c r="O118" s="44"/>
      <c r="P118" s="213">
        <f t="shared" si="1"/>
        <v>0</v>
      </c>
      <c r="Q118" s="213">
        <v>0</v>
      </c>
      <c r="R118" s="213">
        <f t="shared" si="2"/>
        <v>0</v>
      </c>
      <c r="S118" s="213">
        <v>0</v>
      </c>
      <c r="T118" s="214">
        <f t="shared" si="3"/>
        <v>0</v>
      </c>
      <c r="AR118" s="25" t="s">
        <v>592</v>
      </c>
      <c r="AT118" s="25" t="s">
        <v>185</v>
      </c>
      <c r="AU118" s="25" t="s">
        <v>89</v>
      </c>
      <c r="AY118" s="25" t="s">
        <v>183</v>
      </c>
      <c r="BE118" s="215">
        <f t="shared" si="4"/>
        <v>0</v>
      </c>
      <c r="BF118" s="215">
        <f t="shared" si="5"/>
        <v>0</v>
      </c>
      <c r="BG118" s="215">
        <f t="shared" si="6"/>
        <v>0</v>
      </c>
      <c r="BH118" s="215">
        <f t="shared" si="7"/>
        <v>0</v>
      </c>
      <c r="BI118" s="215">
        <f t="shared" si="8"/>
        <v>0</v>
      </c>
      <c r="BJ118" s="25" t="s">
        <v>85</v>
      </c>
      <c r="BK118" s="215">
        <f t="shared" si="9"/>
        <v>0</v>
      </c>
      <c r="BL118" s="25" t="s">
        <v>592</v>
      </c>
      <c r="BM118" s="25" t="s">
        <v>558</v>
      </c>
    </row>
    <row r="119" spans="2:65" s="1" customFormat="1" ht="16.5" customHeight="1">
      <c r="B119" s="43"/>
      <c r="C119" s="204" t="s">
        <v>384</v>
      </c>
      <c r="D119" s="204" t="s">
        <v>185</v>
      </c>
      <c r="E119" s="205" t="s">
        <v>3845</v>
      </c>
      <c r="F119" s="206" t="s">
        <v>3827</v>
      </c>
      <c r="G119" s="207" t="s">
        <v>418</v>
      </c>
      <c r="H119" s="208">
        <v>5</v>
      </c>
      <c r="I119" s="209"/>
      <c r="J119" s="210">
        <f t="shared" si="0"/>
        <v>0</v>
      </c>
      <c r="K119" s="206" t="s">
        <v>34</v>
      </c>
      <c r="L119" s="63"/>
      <c r="M119" s="211" t="s">
        <v>34</v>
      </c>
      <c r="N119" s="212" t="s">
        <v>49</v>
      </c>
      <c r="O119" s="44"/>
      <c r="P119" s="213">
        <f t="shared" si="1"/>
        <v>0</v>
      </c>
      <c r="Q119" s="213">
        <v>0</v>
      </c>
      <c r="R119" s="213">
        <f t="shared" si="2"/>
        <v>0</v>
      </c>
      <c r="S119" s="213">
        <v>0</v>
      </c>
      <c r="T119" s="214">
        <f t="shared" si="3"/>
        <v>0</v>
      </c>
      <c r="AR119" s="25" t="s">
        <v>592</v>
      </c>
      <c r="AT119" s="25" t="s">
        <v>185</v>
      </c>
      <c r="AU119" s="25" t="s">
        <v>89</v>
      </c>
      <c r="AY119" s="25" t="s">
        <v>183</v>
      </c>
      <c r="BE119" s="215">
        <f t="shared" si="4"/>
        <v>0</v>
      </c>
      <c r="BF119" s="215">
        <f t="shared" si="5"/>
        <v>0</v>
      </c>
      <c r="BG119" s="215">
        <f t="shared" si="6"/>
        <v>0</v>
      </c>
      <c r="BH119" s="215">
        <f t="shared" si="7"/>
        <v>0</v>
      </c>
      <c r="BI119" s="215">
        <f t="shared" si="8"/>
        <v>0</v>
      </c>
      <c r="BJ119" s="25" t="s">
        <v>85</v>
      </c>
      <c r="BK119" s="215">
        <f t="shared" si="9"/>
        <v>0</v>
      </c>
      <c r="BL119" s="25" t="s">
        <v>592</v>
      </c>
      <c r="BM119" s="25" t="s">
        <v>570</v>
      </c>
    </row>
    <row r="120" spans="2:65" s="1" customFormat="1" ht="16.5" customHeight="1">
      <c r="B120" s="43"/>
      <c r="C120" s="204" t="s">
        <v>388</v>
      </c>
      <c r="D120" s="204" t="s">
        <v>185</v>
      </c>
      <c r="E120" s="205" t="s">
        <v>3846</v>
      </c>
      <c r="F120" s="206" t="s">
        <v>3847</v>
      </c>
      <c r="G120" s="207" t="s">
        <v>418</v>
      </c>
      <c r="H120" s="208">
        <v>5</v>
      </c>
      <c r="I120" s="209"/>
      <c r="J120" s="210">
        <f t="shared" si="0"/>
        <v>0</v>
      </c>
      <c r="K120" s="206" t="s">
        <v>34</v>
      </c>
      <c r="L120" s="63"/>
      <c r="M120" s="211" t="s">
        <v>34</v>
      </c>
      <c r="N120" s="212" t="s">
        <v>49</v>
      </c>
      <c r="O120" s="44"/>
      <c r="P120" s="213">
        <f t="shared" si="1"/>
        <v>0</v>
      </c>
      <c r="Q120" s="213">
        <v>0</v>
      </c>
      <c r="R120" s="213">
        <f t="shared" si="2"/>
        <v>0</v>
      </c>
      <c r="S120" s="213">
        <v>0</v>
      </c>
      <c r="T120" s="214">
        <f t="shared" si="3"/>
        <v>0</v>
      </c>
      <c r="AR120" s="25" t="s">
        <v>592</v>
      </c>
      <c r="AT120" s="25" t="s">
        <v>185</v>
      </c>
      <c r="AU120" s="25" t="s">
        <v>89</v>
      </c>
      <c r="AY120" s="25" t="s">
        <v>183</v>
      </c>
      <c r="BE120" s="215">
        <f t="shared" si="4"/>
        <v>0</v>
      </c>
      <c r="BF120" s="215">
        <f t="shared" si="5"/>
        <v>0</v>
      </c>
      <c r="BG120" s="215">
        <f t="shared" si="6"/>
        <v>0</v>
      </c>
      <c r="BH120" s="215">
        <f t="shared" si="7"/>
        <v>0</v>
      </c>
      <c r="BI120" s="215">
        <f t="shared" si="8"/>
        <v>0</v>
      </c>
      <c r="BJ120" s="25" t="s">
        <v>85</v>
      </c>
      <c r="BK120" s="215">
        <f t="shared" si="9"/>
        <v>0</v>
      </c>
      <c r="BL120" s="25" t="s">
        <v>592</v>
      </c>
      <c r="BM120" s="25" t="s">
        <v>592</v>
      </c>
    </row>
    <row r="121" spans="2:65" s="1" customFormat="1" ht="16.5" customHeight="1">
      <c r="B121" s="43"/>
      <c r="C121" s="204" t="s">
        <v>393</v>
      </c>
      <c r="D121" s="204" t="s">
        <v>185</v>
      </c>
      <c r="E121" s="205" t="s">
        <v>3848</v>
      </c>
      <c r="F121" s="206" t="s">
        <v>3823</v>
      </c>
      <c r="G121" s="207" t="s">
        <v>418</v>
      </c>
      <c r="H121" s="208">
        <v>10</v>
      </c>
      <c r="I121" s="209"/>
      <c r="J121" s="210">
        <f aca="true" t="shared" si="10" ref="J121:J148">ROUND(I121*H121,2)</f>
        <v>0</v>
      </c>
      <c r="K121" s="206" t="s">
        <v>34</v>
      </c>
      <c r="L121" s="63"/>
      <c r="M121" s="211" t="s">
        <v>34</v>
      </c>
      <c r="N121" s="212" t="s">
        <v>49</v>
      </c>
      <c r="O121" s="44"/>
      <c r="P121" s="213">
        <f aca="true" t="shared" si="11" ref="P121:P148">O121*H121</f>
        <v>0</v>
      </c>
      <c r="Q121" s="213">
        <v>0</v>
      </c>
      <c r="R121" s="213">
        <f aca="true" t="shared" si="12" ref="R121:R148">Q121*H121</f>
        <v>0</v>
      </c>
      <c r="S121" s="213">
        <v>0</v>
      </c>
      <c r="T121" s="214">
        <f aca="true" t="shared" si="13" ref="T121:T148">S121*H121</f>
        <v>0</v>
      </c>
      <c r="AR121" s="25" t="s">
        <v>592</v>
      </c>
      <c r="AT121" s="25" t="s">
        <v>185</v>
      </c>
      <c r="AU121" s="25" t="s">
        <v>89</v>
      </c>
      <c r="AY121" s="25" t="s">
        <v>183</v>
      </c>
      <c r="BE121" s="215">
        <f aca="true" t="shared" si="14" ref="BE121:BE148">IF(N121="základní",J121,0)</f>
        <v>0</v>
      </c>
      <c r="BF121" s="215">
        <f aca="true" t="shared" si="15" ref="BF121:BF148">IF(N121="snížená",J121,0)</f>
        <v>0</v>
      </c>
      <c r="BG121" s="215">
        <f aca="true" t="shared" si="16" ref="BG121:BG148">IF(N121="zákl. přenesená",J121,0)</f>
        <v>0</v>
      </c>
      <c r="BH121" s="215">
        <f aca="true" t="shared" si="17" ref="BH121:BH148">IF(N121="sníž. přenesená",J121,0)</f>
        <v>0</v>
      </c>
      <c r="BI121" s="215">
        <f aca="true" t="shared" si="18" ref="BI121:BI148">IF(N121="nulová",J121,0)</f>
        <v>0</v>
      </c>
      <c r="BJ121" s="25" t="s">
        <v>85</v>
      </c>
      <c r="BK121" s="215">
        <f aca="true" t="shared" si="19" ref="BK121:BK148">ROUND(I121*H121,2)</f>
        <v>0</v>
      </c>
      <c r="BL121" s="25" t="s">
        <v>592</v>
      </c>
      <c r="BM121" s="25" t="s">
        <v>611</v>
      </c>
    </row>
    <row r="122" spans="2:65" s="1" customFormat="1" ht="16.5" customHeight="1">
      <c r="B122" s="43"/>
      <c r="C122" s="204" t="s">
        <v>398</v>
      </c>
      <c r="D122" s="204" t="s">
        <v>185</v>
      </c>
      <c r="E122" s="205" t="s">
        <v>3849</v>
      </c>
      <c r="F122" s="206" t="s">
        <v>3821</v>
      </c>
      <c r="G122" s="207" t="s">
        <v>418</v>
      </c>
      <c r="H122" s="208">
        <v>60</v>
      </c>
      <c r="I122" s="209"/>
      <c r="J122" s="210">
        <f t="shared" si="10"/>
        <v>0</v>
      </c>
      <c r="K122" s="206" t="s">
        <v>34</v>
      </c>
      <c r="L122" s="63"/>
      <c r="M122" s="211" t="s">
        <v>34</v>
      </c>
      <c r="N122" s="212" t="s">
        <v>49</v>
      </c>
      <c r="O122" s="44"/>
      <c r="P122" s="213">
        <f t="shared" si="11"/>
        <v>0</v>
      </c>
      <c r="Q122" s="213">
        <v>0</v>
      </c>
      <c r="R122" s="213">
        <f t="shared" si="12"/>
        <v>0</v>
      </c>
      <c r="S122" s="213">
        <v>0</v>
      </c>
      <c r="T122" s="214">
        <f t="shared" si="13"/>
        <v>0</v>
      </c>
      <c r="AR122" s="25" t="s">
        <v>592</v>
      </c>
      <c r="AT122" s="25" t="s">
        <v>185</v>
      </c>
      <c r="AU122" s="25" t="s">
        <v>89</v>
      </c>
      <c r="AY122" s="25" t="s">
        <v>183</v>
      </c>
      <c r="BE122" s="215">
        <f t="shared" si="14"/>
        <v>0</v>
      </c>
      <c r="BF122" s="215">
        <f t="shared" si="15"/>
        <v>0</v>
      </c>
      <c r="BG122" s="215">
        <f t="shared" si="16"/>
        <v>0</v>
      </c>
      <c r="BH122" s="215">
        <f t="shared" si="17"/>
        <v>0</v>
      </c>
      <c r="BI122" s="215">
        <f t="shared" si="18"/>
        <v>0</v>
      </c>
      <c r="BJ122" s="25" t="s">
        <v>85</v>
      </c>
      <c r="BK122" s="215">
        <f t="shared" si="19"/>
        <v>0</v>
      </c>
      <c r="BL122" s="25" t="s">
        <v>592</v>
      </c>
      <c r="BM122" s="25" t="s">
        <v>623</v>
      </c>
    </row>
    <row r="123" spans="2:65" s="1" customFormat="1" ht="16.5" customHeight="1">
      <c r="B123" s="43"/>
      <c r="C123" s="204" t="s">
        <v>403</v>
      </c>
      <c r="D123" s="204" t="s">
        <v>185</v>
      </c>
      <c r="E123" s="205" t="s">
        <v>3850</v>
      </c>
      <c r="F123" s="206" t="s">
        <v>3851</v>
      </c>
      <c r="G123" s="207" t="s">
        <v>3336</v>
      </c>
      <c r="H123" s="208">
        <v>5</v>
      </c>
      <c r="I123" s="209"/>
      <c r="J123" s="210">
        <f t="shared" si="10"/>
        <v>0</v>
      </c>
      <c r="K123" s="206" t="s">
        <v>34</v>
      </c>
      <c r="L123" s="63"/>
      <c r="M123" s="211" t="s">
        <v>34</v>
      </c>
      <c r="N123" s="212" t="s">
        <v>49</v>
      </c>
      <c r="O123" s="44"/>
      <c r="P123" s="213">
        <f t="shared" si="11"/>
        <v>0</v>
      </c>
      <c r="Q123" s="213">
        <v>0</v>
      </c>
      <c r="R123" s="213">
        <f t="shared" si="12"/>
        <v>0</v>
      </c>
      <c r="S123" s="213">
        <v>0</v>
      </c>
      <c r="T123" s="214">
        <f t="shared" si="13"/>
        <v>0</v>
      </c>
      <c r="AR123" s="25" t="s">
        <v>592</v>
      </c>
      <c r="AT123" s="25" t="s">
        <v>185</v>
      </c>
      <c r="AU123" s="25" t="s">
        <v>89</v>
      </c>
      <c r="AY123" s="25" t="s">
        <v>183</v>
      </c>
      <c r="BE123" s="215">
        <f t="shared" si="14"/>
        <v>0</v>
      </c>
      <c r="BF123" s="215">
        <f t="shared" si="15"/>
        <v>0</v>
      </c>
      <c r="BG123" s="215">
        <f t="shared" si="16"/>
        <v>0</v>
      </c>
      <c r="BH123" s="215">
        <f t="shared" si="17"/>
        <v>0</v>
      </c>
      <c r="BI123" s="215">
        <f t="shared" si="18"/>
        <v>0</v>
      </c>
      <c r="BJ123" s="25" t="s">
        <v>85</v>
      </c>
      <c r="BK123" s="215">
        <f t="shared" si="19"/>
        <v>0</v>
      </c>
      <c r="BL123" s="25" t="s">
        <v>592</v>
      </c>
      <c r="BM123" s="25" t="s">
        <v>634</v>
      </c>
    </row>
    <row r="124" spans="2:65" s="1" customFormat="1" ht="16.5" customHeight="1">
      <c r="B124" s="43"/>
      <c r="C124" s="204" t="s">
        <v>407</v>
      </c>
      <c r="D124" s="204" t="s">
        <v>185</v>
      </c>
      <c r="E124" s="205" t="s">
        <v>3852</v>
      </c>
      <c r="F124" s="206" t="s">
        <v>3853</v>
      </c>
      <c r="G124" s="207" t="s">
        <v>3336</v>
      </c>
      <c r="H124" s="208">
        <v>10</v>
      </c>
      <c r="I124" s="209"/>
      <c r="J124" s="210">
        <f t="shared" si="10"/>
        <v>0</v>
      </c>
      <c r="K124" s="206" t="s">
        <v>34</v>
      </c>
      <c r="L124" s="63"/>
      <c r="M124" s="211" t="s">
        <v>34</v>
      </c>
      <c r="N124" s="212" t="s">
        <v>49</v>
      </c>
      <c r="O124" s="44"/>
      <c r="P124" s="213">
        <f t="shared" si="11"/>
        <v>0</v>
      </c>
      <c r="Q124" s="213">
        <v>0</v>
      </c>
      <c r="R124" s="213">
        <f t="shared" si="12"/>
        <v>0</v>
      </c>
      <c r="S124" s="213">
        <v>0</v>
      </c>
      <c r="T124" s="214">
        <f t="shared" si="13"/>
        <v>0</v>
      </c>
      <c r="AR124" s="25" t="s">
        <v>592</v>
      </c>
      <c r="AT124" s="25" t="s">
        <v>185</v>
      </c>
      <c r="AU124" s="25" t="s">
        <v>89</v>
      </c>
      <c r="AY124" s="25" t="s">
        <v>183</v>
      </c>
      <c r="BE124" s="215">
        <f t="shared" si="14"/>
        <v>0</v>
      </c>
      <c r="BF124" s="215">
        <f t="shared" si="15"/>
        <v>0</v>
      </c>
      <c r="BG124" s="215">
        <f t="shared" si="16"/>
        <v>0</v>
      </c>
      <c r="BH124" s="215">
        <f t="shared" si="17"/>
        <v>0</v>
      </c>
      <c r="BI124" s="215">
        <f t="shared" si="18"/>
        <v>0</v>
      </c>
      <c r="BJ124" s="25" t="s">
        <v>85</v>
      </c>
      <c r="BK124" s="215">
        <f t="shared" si="19"/>
        <v>0</v>
      </c>
      <c r="BL124" s="25" t="s">
        <v>592</v>
      </c>
      <c r="BM124" s="25" t="s">
        <v>644</v>
      </c>
    </row>
    <row r="125" spans="2:65" s="1" customFormat="1" ht="16.5" customHeight="1">
      <c r="B125" s="43"/>
      <c r="C125" s="204" t="s">
        <v>411</v>
      </c>
      <c r="D125" s="204" t="s">
        <v>185</v>
      </c>
      <c r="E125" s="205" t="s">
        <v>3854</v>
      </c>
      <c r="F125" s="206" t="s">
        <v>3855</v>
      </c>
      <c r="G125" s="207" t="s">
        <v>3336</v>
      </c>
      <c r="H125" s="208">
        <v>1</v>
      </c>
      <c r="I125" s="209"/>
      <c r="J125" s="210">
        <f t="shared" si="10"/>
        <v>0</v>
      </c>
      <c r="K125" s="206" t="s">
        <v>34</v>
      </c>
      <c r="L125" s="63"/>
      <c r="M125" s="211" t="s">
        <v>34</v>
      </c>
      <c r="N125" s="212" t="s">
        <v>49</v>
      </c>
      <c r="O125" s="44"/>
      <c r="P125" s="213">
        <f t="shared" si="11"/>
        <v>0</v>
      </c>
      <c r="Q125" s="213">
        <v>0</v>
      </c>
      <c r="R125" s="213">
        <f t="shared" si="12"/>
        <v>0</v>
      </c>
      <c r="S125" s="213">
        <v>0</v>
      </c>
      <c r="T125" s="214">
        <f t="shared" si="13"/>
        <v>0</v>
      </c>
      <c r="AR125" s="25" t="s">
        <v>592</v>
      </c>
      <c r="AT125" s="25" t="s">
        <v>185</v>
      </c>
      <c r="AU125" s="25" t="s">
        <v>89</v>
      </c>
      <c r="AY125" s="25" t="s">
        <v>183</v>
      </c>
      <c r="BE125" s="215">
        <f t="shared" si="14"/>
        <v>0</v>
      </c>
      <c r="BF125" s="215">
        <f t="shared" si="15"/>
        <v>0</v>
      </c>
      <c r="BG125" s="215">
        <f t="shared" si="16"/>
        <v>0</v>
      </c>
      <c r="BH125" s="215">
        <f t="shared" si="17"/>
        <v>0</v>
      </c>
      <c r="BI125" s="215">
        <f t="shared" si="18"/>
        <v>0</v>
      </c>
      <c r="BJ125" s="25" t="s">
        <v>85</v>
      </c>
      <c r="BK125" s="215">
        <f t="shared" si="19"/>
        <v>0</v>
      </c>
      <c r="BL125" s="25" t="s">
        <v>592</v>
      </c>
      <c r="BM125" s="25" t="s">
        <v>654</v>
      </c>
    </row>
    <row r="126" spans="2:65" s="1" customFormat="1" ht="16.5" customHeight="1">
      <c r="B126" s="43"/>
      <c r="C126" s="204" t="s">
        <v>417</v>
      </c>
      <c r="D126" s="204" t="s">
        <v>185</v>
      </c>
      <c r="E126" s="205" t="s">
        <v>3856</v>
      </c>
      <c r="F126" s="206" t="s">
        <v>3857</v>
      </c>
      <c r="G126" s="207" t="s">
        <v>3336</v>
      </c>
      <c r="H126" s="208">
        <v>3</v>
      </c>
      <c r="I126" s="209"/>
      <c r="J126" s="210">
        <f t="shared" si="10"/>
        <v>0</v>
      </c>
      <c r="K126" s="206" t="s">
        <v>34</v>
      </c>
      <c r="L126" s="63"/>
      <c r="M126" s="211" t="s">
        <v>34</v>
      </c>
      <c r="N126" s="212" t="s">
        <v>49</v>
      </c>
      <c r="O126" s="44"/>
      <c r="P126" s="213">
        <f t="shared" si="11"/>
        <v>0</v>
      </c>
      <c r="Q126" s="213">
        <v>0</v>
      </c>
      <c r="R126" s="213">
        <f t="shared" si="12"/>
        <v>0</v>
      </c>
      <c r="S126" s="213">
        <v>0</v>
      </c>
      <c r="T126" s="214">
        <f t="shared" si="13"/>
        <v>0</v>
      </c>
      <c r="AR126" s="25" t="s">
        <v>592</v>
      </c>
      <c r="AT126" s="25" t="s">
        <v>185</v>
      </c>
      <c r="AU126" s="25" t="s">
        <v>89</v>
      </c>
      <c r="AY126" s="25" t="s">
        <v>183</v>
      </c>
      <c r="BE126" s="215">
        <f t="shared" si="14"/>
        <v>0</v>
      </c>
      <c r="BF126" s="215">
        <f t="shared" si="15"/>
        <v>0</v>
      </c>
      <c r="BG126" s="215">
        <f t="shared" si="16"/>
        <v>0</v>
      </c>
      <c r="BH126" s="215">
        <f t="shared" si="17"/>
        <v>0</v>
      </c>
      <c r="BI126" s="215">
        <f t="shared" si="18"/>
        <v>0</v>
      </c>
      <c r="BJ126" s="25" t="s">
        <v>85</v>
      </c>
      <c r="BK126" s="215">
        <f t="shared" si="19"/>
        <v>0</v>
      </c>
      <c r="BL126" s="25" t="s">
        <v>592</v>
      </c>
      <c r="BM126" s="25" t="s">
        <v>669</v>
      </c>
    </row>
    <row r="127" spans="2:65" s="1" customFormat="1" ht="16.5" customHeight="1">
      <c r="B127" s="43"/>
      <c r="C127" s="204" t="s">
        <v>423</v>
      </c>
      <c r="D127" s="204" t="s">
        <v>185</v>
      </c>
      <c r="E127" s="205" t="s">
        <v>3858</v>
      </c>
      <c r="F127" s="206" t="s">
        <v>3859</v>
      </c>
      <c r="G127" s="207" t="s">
        <v>3336</v>
      </c>
      <c r="H127" s="208">
        <v>8</v>
      </c>
      <c r="I127" s="209"/>
      <c r="J127" s="210">
        <f t="shared" si="10"/>
        <v>0</v>
      </c>
      <c r="K127" s="206" t="s">
        <v>34</v>
      </c>
      <c r="L127" s="63"/>
      <c r="M127" s="211" t="s">
        <v>34</v>
      </c>
      <c r="N127" s="212" t="s">
        <v>49</v>
      </c>
      <c r="O127" s="44"/>
      <c r="P127" s="213">
        <f t="shared" si="11"/>
        <v>0</v>
      </c>
      <c r="Q127" s="213">
        <v>0</v>
      </c>
      <c r="R127" s="213">
        <f t="shared" si="12"/>
        <v>0</v>
      </c>
      <c r="S127" s="213">
        <v>0</v>
      </c>
      <c r="T127" s="214">
        <f t="shared" si="13"/>
        <v>0</v>
      </c>
      <c r="AR127" s="25" t="s">
        <v>592</v>
      </c>
      <c r="AT127" s="25" t="s">
        <v>185</v>
      </c>
      <c r="AU127" s="25" t="s">
        <v>89</v>
      </c>
      <c r="AY127" s="25" t="s">
        <v>183</v>
      </c>
      <c r="BE127" s="215">
        <f t="shared" si="14"/>
        <v>0</v>
      </c>
      <c r="BF127" s="215">
        <f t="shared" si="15"/>
        <v>0</v>
      </c>
      <c r="BG127" s="215">
        <f t="shared" si="16"/>
        <v>0</v>
      </c>
      <c r="BH127" s="215">
        <f t="shared" si="17"/>
        <v>0</v>
      </c>
      <c r="BI127" s="215">
        <f t="shared" si="18"/>
        <v>0</v>
      </c>
      <c r="BJ127" s="25" t="s">
        <v>85</v>
      </c>
      <c r="BK127" s="215">
        <f t="shared" si="19"/>
        <v>0</v>
      </c>
      <c r="BL127" s="25" t="s">
        <v>592</v>
      </c>
      <c r="BM127" s="25" t="s">
        <v>680</v>
      </c>
    </row>
    <row r="128" spans="2:65" s="1" customFormat="1" ht="16.5" customHeight="1">
      <c r="B128" s="43"/>
      <c r="C128" s="204" t="s">
        <v>428</v>
      </c>
      <c r="D128" s="204" t="s">
        <v>185</v>
      </c>
      <c r="E128" s="205" t="s">
        <v>3860</v>
      </c>
      <c r="F128" s="206" t="s">
        <v>3861</v>
      </c>
      <c r="G128" s="207" t="s">
        <v>3336</v>
      </c>
      <c r="H128" s="208">
        <v>8</v>
      </c>
      <c r="I128" s="209"/>
      <c r="J128" s="210">
        <f t="shared" si="10"/>
        <v>0</v>
      </c>
      <c r="K128" s="206" t="s">
        <v>34</v>
      </c>
      <c r="L128" s="63"/>
      <c r="M128" s="211" t="s">
        <v>34</v>
      </c>
      <c r="N128" s="212" t="s">
        <v>49</v>
      </c>
      <c r="O128" s="44"/>
      <c r="P128" s="213">
        <f t="shared" si="11"/>
        <v>0</v>
      </c>
      <c r="Q128" s="213">
        <v>0</v>
      </c>
      <c r="R128" s="213">
        <f t="shared" si="12"/>
        <v>0</v>
      </c>
      <c r="S128" s="213">
        <v>0</v>
      </c>
      <c r="T128" s="214">
        <f t="shared" si="13"/>
        <v>0</v>
      </c>
      <c r="AR128" s="25" t="s">
        <v>592</v>
      </c>
      <c r="AT128" s="25" t="s">
        <v>185</v>
      </c>
      <c r="AU128" s="25" t="s">
        <v>89</v>
      </c>
      <c r="AY128" s="25" t="s">
        <v>183</v>
      </c>
      <c r="BE128" s="215">
        <f t="shared" si="14"/>
        <v>0</v>
      </c>
      <c r="BF128" s="215">
        <f t="shared" si="15"/>
        <v>0</v>
      </c>
      <c r="BG128" s="215">
        <f t="shared" si="16"/>
        <v>0</v>
      </c>
      <c r="BH128" s="215">
        <f t="shared" si="17"/>
        <v>0</v>
      </c>
      <c r="BI128" s="215">
        <f t="shared" si="18"/>
        <v>0</v>
      </c>
      <c r="BJ128" s="25" t="s">
        <v>85</v>
      </c>
      <c r="BK128" s="215">
        <f t="shared" si="19"/>
        <v>0</v>
      </c>
      <c r="BL128" s="25" t="s">
        <v>592</v>
      </c>
      <c r="BM128" s="25" t="s">
        <v>691</v>
      </c>
    </row>
    <row r="129" spans="2:65" s="1" customFormat="1" ht="16.5" customHeight="1">
      <c r="B129" s="43"/>
      <c r="C129" s="204" t="s">
        <v>437</v>
      </c>
      <c r="D129" s="204" t="s">
        <v>185</v>
      </c>
      <c r="E129" s="205" t="s">
        <v>3862</v>
      </c>
      <c r="F129" s="206" t="s">
        <v>3863</v>
      </c>
      <c r="G129" s="207" t="s">
        <v>3336</v>
      </c>
      <c r="H129" s="208">
        <v>1</v>
      </c>
      <c r="I129" s="209"/>
      <c r="J129" s="210">
        <f t="shared" si="10"/>
        <v>0</v>
      </c>
      <c r="K129" s="206" t="s">
        <v>34</v>
      </c>
      <c r="L129" s="63"/>
      <c r="M129" s="211" t="s">
        <v>34</v>
      </c>
      <c r="N129" s="212" t="s">
        <v>49</v>
      </c>
      <c r="O129" s="44"/>
      <c r="P129" s="213">
        <f t="shared" si="11"/>
        <v>0</v>
      </c>
      <c r="Q129" s="213">
        <v>0</v>
      </c>
      <c r="R129" s="213">
        <f t="shared" si="12"/>
        <v>0</v>
      </c>
      <c r="S129" s="213">
        <v>0</v>
      </c>
      <c r="T129" s="214">
        <f t="shared" si="13"/>
        <v>0</v>
      </c>
      <c r="AR129" s="25" t="s">
        <v>592</v>
      </c>
      <c r="AT129" s="25" t="s">
        <v>185</v>
      </c>
      <c r="AU129" s="25" t="s">
        <v>89</v>
      </c>
      <c r="AY129" s="25" t="s">
        <v>183</v>
      </c>
      <c r="BE129" s="215">
        <f t="shared" si="14"/>
        <v>0</v>
      </c>
      <c r="BF129" s="215">
        <f t="shared" si="15"/>
        <v>0</v>
      </c>
      <c r="BG129" s="215">
        <f t="shared" si="16"/>
        <v>0</v>
      </c>
      <c r="BH129" s="215">
        <f t="shared" si="17"/>
        <v>0</v>
      </c>
      <c r="BI129" s="215">
        <f t="shared" si="18"/>
        <v>0</v>
      </c>
      <c r="BJ129" s="25" t="s">
        <v>85</v>
      </c>
      <c r="BK129" s="215">
        <f t="shared" si="19"/>
        <v>0</v>
      </c>
      <c r="BL129" s="25" t="s">
        <v>592</v>
      </c>
      <c r="BM129" s="25" t="s">
        <v>703</v>
      </c>
    </row>
    <row r="130" spans="2:65" s="1" customFormat="1" ht="16.5" customHeight="1">
      <c r="B130" s="43"/>
      <c r="C130" s="204" t="s">
        <v>442</v>
      </c>
      <c r="D130" s="204" t="s">
        <v>185</v>
      </c>
      <c r="E130" s="205" t="s">
        <v>3864</v>
      </c>
      <c r="F130" s="206" t="s">
        <v>3865</v>
      </c>
      <c r="G130" s="207" t="s">
        <v>3336</v>
      </c>
      <c r="H130" s="208">
        <v>6</v>
      </c>
      <c r="I130" s="209"/>
      <c r="J130" s="210">
        <f t="shared" si="10"/>
        <v>0</v>
      </c>
      <c r="K130" s="206" t="s">
        <v>34</v>
      </c>
      <c r="L130" s="63"/>
      <c r="M130" s="211" t="s">
        <v>34</v>
      </c>
      <c r="N130" s="212" t="s">
        <v>49</v>
      </c>
      <c r="O130" s="44"/>
      <c r="P130" s="213">
        <f t="shared" si="11"/>
        <v>0</v>
      </c>
      <c r="Q130" s="213">
        <v>0</v>
      </c>
      <c r="R130" s="213">
        <f t="shared" si="12"/>
        <v>0</v>
      </c>
      <c r="S130" s="213">
        <v>0</v>
      </c>
      <c r="T130" s="214">
        <f t="shared" si="13"/>
        <v>0</v>
      </c>
      <c r="AR130" s="25" t="s">
        <v>592</v>
      </c>
      <c r="AT130" s="25" t="s">
        <v>185</v>
      </c>
      <c r="AU130" s="25" t="s">
        <v>89</v>
      </c>
      <c r="AY130" s="25" t="s">
        <v>183</v>
      </c>
      <c r="BE130" s="215">
        <f t="shared" si="14"/>
        <v>0</v>
      </c>
      <c r="BF130" s="215">
        <f t="shared" si="15"/>
        <v>0</v>
      </c>
      <c r="BG130" s="215">
        <f t="shared" si="16"/>
        <v>0</v>
      </c>
      <c r="BH130" s="215">
        <f t="shared" si="17"/>
        <v>0</v>
      </c>
      <c r="BI130" s="215">
        <f t="shared" si="18"/>
        <v>0</v>
      </c>
      <c r="BJ130" s="25" t="s">
        <v>85</v>
      </c>
      <c r="BK130" s="215">
        <f t="shared" si="19"/>
        <v>0</v>
      </c>
      <c r="BL130" s="25" t="s">
        <v>592</v>
      </c>
      <c r="BM130" s="25" t="s">
        <v>715</v>
      </c>
    </row>
    <row r="131" spans="2:65" s="1" customFormat="1" ht="16.5" customHeight="1">
      <c r="B131" s="43"/>
      <c r="C131" s="204" t="s">
        <v>447</v>
      </c>
      <c r="D131" s="204" t="s">
        <v>185</v>
      </c>
      <c r="E131" s="205" t="s">
        <v>3866</v>
      </c>
      <c r="F131" s="206" t="s">
        <v>3867</v>
      </c>
      <c r="G131" s="207" t="s">
        <v>3336</v>
      </c>
      <c r="H131" s="208">
        <v>2</v>
      </c>
      <c r="I131" s="209"/>
      <c r="J131" s="210">
        <f t="shared" si="10"/>
        <v>0</v>
      </c>
      <c r="K131" s="206" t="s">
        <v>34</v>
      </c>
      <c r="L131" s="63"/>
      <c r="M131" s="211" t="s">
        <v>34</v>
      </c>
      <c r="N131" s="212" t="s">
        <v>49</v>
      </c>
      <c r="O131" s="44"/>
      <c r="P131" s="213">
        <f t="shared" si="11"/>
        <v>0</v>
      </c>
      <c r="Q131" s="213">
        <v>0</v>
      </c>
      <c r="R131" s="213">
        <f t="shared" si="12"/>
        <v>0</v>
      </c>
      <c r="S131" s="213">
        <v>0</v>
      </c>
      <c r="T131" s="214">
        <f t="shared" si="13"/>
        <v>0</v>
      </c>
      <c r="AR131" s="25" t="s">
        <v>592</v>
      </c>
      <c r="AT131" s="25" t="s">
        <v>185</v>
      </c>
      <c r="AU131" s="25" t="s">
        <v>89</v>
      </c>
      <c r="AY131" s="25" t="s">
        <v>183</v>
      </c>
      <c r="BE131" s="215">
        <f t="shared" si="14"/>
        <v>0</v>
      </c>
      <c r="BF131" s="215">
        <f t="shared" si="15"/>
        <v>0</v>
      </c>
      <c r="BG131" s="215">
        <f t="shared" si="16"/>
        <v>0</v>
      </c>
      <c r="BH131" s="215">
        <f t="shared" si="17"/>
        <v>0</v>
      </c>
      <c r="BI131" s="215">
        <f t="shared" si="18"/>
        <v>0</v>
      </c>
      <c r="BJ131" s="25" t="s">
        <v>85</v>
      </c>
      <c r="BK131" s="215">
        <f t="shared" si="19"/>
        <v>0</v>
      </c>
      <c r="BL131" s="25" t="s">
        <v>592</v>
      </c>
      <c r="BM131" s="25" t="s">
        <v>729</v>
      </c>
    </row>
    <row r="132" spans="2:65" s="1" customFormat="1" ht="16.5" customHeight="1">
      <c r="B132" s="43"/>
      <c r="C132" s="204" t="s">
        <v>452</v>
      </c>
      <c r="D132" s="204" t="s">
        <v>185</v>
      </c>
      <c r="E132" s="205" t="s">
        <v>3868</v>
      </c>
      <c r="F132" s="206" t="s">
        <v>3869</v>
      </c>
      <c r="G132" s="207" t="s">
        <v>3336</v>
      </c>
      <c r="H132" s="208">
        <v>1</v>
      </c>
      <c r="I132" s="209"/>
      <c r="J132" s="210">
        <f t="shared" si="10"/>
        <v>0</v>
      </c>
      <c r="K132" s="206" t="s">
        <v>34</v>
      </c>
      <c r="L132" s="63"/>
      <c r="M132" s="211" t="s">
        <v>34</v>
      </c>
      <c r="N132" s="212" t="s">
        <v>49</v>
      </c>
      <c r="O132" s="44"/>
      <c r="P132" s="213">
        <f t="shared" si="11"/>
        <v>0</v>
      </c>
      <c r="Q132" s="213">
        <v>0</v>
      </c>
      <c r="R132" s="213">
        <f t="shared" si="12"/>
        <v>0</v>
      </c>
      <c r="S132" s="213">
        <v>0</v>
      </c>
      <c r="T132" s="214">
        <f t="shared" si="13"/>
        <v>0</v>
      </c>
      <c r="AR132" s="25" t="s">
        <v>592</v>
      </c>
      <c r="AT132" s="25" t="s">
        <v>185</v>
      </c>
      <c r="AU132" s="25" t="s">
        <v>89</v>
      </c>
      <c r="AY132" s="25" t="s">
        <v>183</v>
      </c>
      <c r="BE132" s="215">
        <f t="shared" si="14"/>
        <v>0</v>
      </c>
      <c r="BF132" s="215">
        <f t="shared" si="15"/>
        <v>0</v>
      </c>
      <c r="BG132" s="215">
        <f t="shared" si="16"/>
        <v>0</v>
      </c>
      <c r="BH132" s="215">
        <f t="shared" si="17"/>
        <v>0</v>
      </c>
      <c r="BI132" s="215">
        <f t="shared" si="18"/>
        <v>0</v>
      </c>
      <c r="BJ132" s="25" t="s">
        <v>85</v>
      </c>
      <c r="BK132" s="215">
        <f t="shared" si="19"/>
        <v>0</v>
      </c>
      <c r="BL132" s="25" t="s">
        <v>592</v>
      </c>
      <c r="BM132" s="25" t="s">
        <v>739</v>
      </c>
    </row>
    <row r="133" spans="2:65" s="1" customFormat="1" ht="16.5" customHeight="1">
      <c r="B133" s="43"/>
      <c r="C133" s="204" t="s">
        <v>457</v>
      </c>
      <c r="D133" s="204" t="s">
        <v>185</v>
      </c>
      <c r="E133" s="205" t="s">
        <v>3870</v>
      </c>
      <c r="F133" s="206" t="s">
        <v>3871</v>
      </c>
      <c r="G133" s="207" t="s">
        <v>3336</v>
      </c>
      <c r="H133" s="208">
        <v>1</v>
      </c>
      <c r="I133" s="209"/>
      <c r="J133" s="210">
        <f t="shared" si="10"/>
        <v>0</v>
      </c>
      <c r="K133" s="206" t="s">
        <v>34</v>
      </c>
      <c r="L133" s="63"/>
      <c r="M133" s="211" t="s">
        <v>34</v>
      </c>
      <c r="N133" s="212" t="s">
        <v>49</v>
      </c>
      <c r="O133" s="44"/>
      <c r="P133" s="213">
        <f t="shared" si="11"/>
        <v>0</v>
      </c>
      <c r="Q133" s="213">
        <v>0</v>
      </c>
      <c r="R133" s="213">
        <f t="shared" si="12"/>
        <v>0</v>
      </c>
      <c r="S133" s="213">
        <v>0</v>
      </c>
      <c r="T133" s="214">
        <f t="shared" si="13"/>
        <v>0</v>
      </c>
      <c r="AR133" s="25" t="s">
        <v>592</v>
      </c>
      <c r="AT133" s="25" t="s">
        <v>185</v>
      </c>
      <c r="AU133" s="25" t="s">
        <v>89</v>
      </c>
      <c r="AY133" s="25" t="s">
        <v>183</v>
      </c>
      <c r="BE133" s="215">
        <f t="shared" si="14"/>
        <v>0</v>
      </c>
      <c r="BF133" s="215">
        <f t="shared" si="15"/>
        <v>0</v>
      </c>
      <c r="BG133" s="215">
        <f t="shared" si="16"/>
        <v>0</v>
      </c>
      <c r="BH133" s="215">
        <f t="shared" si="17"/>
        <v>0</v>
      </c>
      <c r="BI133" s="215">
        <f t="shared" si="18"/>
        <v>0</v>
      </c>
      <c r="BJ133" s="25" t="s">
        <v>85</v>
      </c>
      <c r="BK133" s="215">
        <f t="shared" si="19"/>
        <v>0</v>
      </c>
      <c r="BL133" s="25" t="s">
        <v>592</v>
      </c>
      <c r="BM133" s="25" t="s">
        <v>749</v>
      </c>
    </row>
    <row r="134" spans="2:65" s="1" customFormat="1" ht="16.5" customHeight="1">
      <c r="B134" s="43"/>
      <c r="C134" s="204" t="s">
        <v>462</v>
      </c>
      <c r="D134" s="204" t="s">
        <v>185</v>
      </c>
      <c r="E134" s="205" t="s">
        <v>3872</v>
      </c>
      <c r="F134" s="206" t="s">
        <v>3873</v>
      </c>
      <c r="G134" s="207" t="s">
        <v>3336</v>
      </c>
      <c r="H134" s="208">
        <v>4</v>
      </c>
      <c r="I134" s="209"/>
      <c r="J134" s="210">
        <f t="shared" si="10"/>
        <v>0</v>
      </c>
      <c r="K134" s="206" t="s">
        <v>34</v>
      </c>
      <c r="L134" s="63"/>
      <c r="M134" s="211" t="s">
        <v>34</v>
      </c>
      <c r="N134" s="212" t="s">
        <v>49</v>
      </c>
      <c r="O134" s="44"/>
      <c r="P134" s="213">
        <f t="shared" si="11"/>
        <v>0</v>
      </c>
      <c r="Q134" s="213">
        <v>0</v>
      </c>
      <c r="R134" s="213">
        <f t="shared" si="12"/>
        <v>0</v>
      </c>
      <c r="S134" s="213">
        <v>0</v>
      </c>
      <c r="T134" s="214">
        <f t="shared" si="13"/>
        <v>0</v>
      </c>
      <c r="AR134" s="25" t="s">
        <v>592</v>
      </c>
      <c r="AT134" s="25" t="s">
        <v>185</v>
      </c>
      <c r="AU134" s="25" t="s">
        <v>89</v>
      </c>
      <c r="AY134" s="25" t="s">
        <v>183</v>
      </c>
      <c r="BE134" s="215">
        <f t="shared" si="14"/>
        <v>0</v>
      </c>
      <c r="BF134" s="215">
        <f t="shared" si="15"/>
        <v>0</v>
      </c>
      <c r="BG134" s="215">
        <f t="shared" si="16"/>
        <v>0</v>
      </c>
      <c r="BH134" s="215">
        <f t="shared" si="17"/>
        <v>0</v>
      </c>
      <c r="BI134" s="215">
        <f t="shared" si="18"/>
        <v>0</v>
      </c>
      <c r="BJ134" s="25" t="s">
        <v>85</v>
      </c>
      <c r="BK134" s="215">
        <f t="shared" si="19"/>
        <v>0</v>
      </c>
      <c r="BL134" s="25" t="s">
        <v>592</v>
      </c>
      <c r="BM134" s="25" t="s">
        <v>798</v>
      </c>
    </row>
    <row r="135" spans="2:65" s="1" customFormat="1" ht="16.5" customHeight="1">
      <c r="B135" s="43"/>
      <c r="C135" s="204" t="s">
        <v>468</v>
      </c>
      <c r="D135" s="204" t="s">
        <v>185</v>
      </c>
      <c r="E135" s="205" t="s">
        <v>3874</v>
      </c>
      <c r="F135" s="206" t="s">
        <v>3875</v>
      </c>
      <c r="G135" s="207" t="s">
        <v>3336</v>
      </c>
      <c r="H135" s="208">
        <v>1</v>
      </c>
      <c r="I135" s="209"/>
      <c r="J135" s="210">
        <f t="shared" si="10"/>
        <v>0</v>
      </c>
      <c r="K135" s="206" t="s">
        <v>34</v>
      </c>
      <c r="L135" s="63"/>
      <c r="M135" s="211" t="s">
        <v>34</v>
      </c>
      <c r="N135" s="212" t="s">
        <v>49</v>
      </c>
      <c r="O135" s="44"/>
      <c r="P135" s="213">
        <f t="shared" si="11"/>
        <v>0</v>
      </c>
      <c r="Q135" s="213">
        <v>0</v>
      </c>
      <c r="R135" s="213">
        <f t="shared" si="12"/>
        <v>0</v>
      </c>
      <c r="S135" s="213">
        <v>0</v>
      </c>
      <c r="T135" s="214">
        <f t="shared" si="13"/>
        <v>0</v>
      </c>
      <c r="AR135" s="25" t="s">
        <v>592</v>
      </c>
      <c r="AT135" s="25" t="s">
        <v>185</v>
      </c>
      <c r="AU135" s="25" t="s">
        <v>89</v>
      </c>
      <c r="AY135" s="25" t="s">
        <v>183</v>
      </c>
      <c r="BE135" s="215">
        <f t="shared" si="14"/>
        <v>0</v>
      </c>
      <c r="BF135" s="215">
        <f t="shared" si="15"/>
        <v>0</v>
      </c>
      <c r="BG135" s="215">
        <f t="shared" si="16"/>
        <v>0</v>
      </c>
      <c r="BH135" s="215">
        <f t="shared" si="17"/>
        <v>0</v>
      </c>
      <c r="BI135" s="215">
        <f t="shared" si="18"/>
        <v>0</v>
      </c>
      <c r="BJ135" s="25" t="s">
        <v>85</v>
      </c>
      <c r="BK135" s="215">
        <f t="shared" si="19"/>
        <v>0</v>
      </c>
      <c r="BL135" s="25" t="s">
        <v>592</v>
      </c>
      <c r="BM135" s="25" t="s">
        <v>808</v>
      </c>
    </row>
    <row r="136" spans="2:65" s="1" customFormat="1" ht="16.5" customHeight="1">
      <c r="B136" s="43"/>
      <c r="C136" s="204" t="s">
        <v>473</v>
      </c>
      <c r="D136" s="204" t="s">
        <v>185</v>
      </c>
      <c r="E136" s="205" t="s">
        <v>3876</v>
      </c>
      <c r="F136" s="206" t="s">
        <v>3877</v>
      </c>
      <c r="G136" s="207" t="s">
        <v>3336</v>
      </c>
      <c r="H136" s="208">
        <v>19</v>
      </c>
      <c r="I136" s="209"/>
      <c r="J136" s="210">
        <f t="shared" si="10"/>
        <v>0</v>
      </c>
      <c r="K136" s="206" t="s">
        <v>34</v>
      </c>
      <c r="L136" s="63"/>
      <c r="M136" s="211" t="s">
        <v>34</v>
      </c>
      <c r="N136" s="212" t="s">
        <v>49</v>
      </c>
      <c r="O136" s="44"/>
      <c r="P136" s="213">
        <f t="shared" si="11"/>
        <v>0</v>
      </c>
      <c r="Q136" s="213">
        <v>0</v>
      </c>
      <c r="R136" s="213">
        <f t="shared" si="12"/>
        <v>0</v>
      </c>
      <c r="S136" s="213">
        <v>0</v>
      </c>
      <c r="T136" s="214">
        <f t="shared" si="13"/>
        <v>0</v>
      </c>
      <c r="AR136" s="25" t="s">
        <v>592</v>
      </c>
      <c r="AT136" s="25" t="s">
        <v>185</v>
      </c>
      <c r="AU136" s="25" t="s">
        <v>89</v>
      </c>
      <c r="AY136" s="25" t="s">
        <v>183</v>
      </c>
      <c r="BE136" s="215">
        <f t="shared" si="14"/>
        <v>0</v>
      </c>
      <c r="BF136" s="215">
        <f t="shared" si="15"/>
        <v>0</v>
      </c>
      <c r="BG136" s="215">
        <f t="shared" si="16"/>
        <v>0</v>
      </c>
      <c r="BH136" s="215">
        <f t="shared" si="17"/>
        <v>0</v>
      </c>
      <c r="BI136" s="215">
        <f t="shared" si="18"/>
        <v>0</v>
      </c>
      <c r="BJ136" s="25" t="s">
        <v>85</v>
      </c>
      <c r="BK136" s="215">
        <f t="shared" si="19"/>
        <v>0</v>
      </c>
      <c r="BL136" s="25" t="s">
        <v>592</v>
      </c>
      <c r="BM136" s="25" t="s">
        <v>820</v>
      </c>
    </row>
    <row r="137" spans="2:65" s="1" customFormat="1" ht="16.5" customHeight="1">
      <c r="B137" s="43"/>
      <c r="C137" s="204" t="s">
        <v>479</v>
      </c>
      <c r="D137" s="204" t="s">
        <v>185</v>
      </c>
      <c r="E137" s="205" t="s">
        <v>3878</v>
      </c>
      <c r="F137" s="206" t="s">
        <v>3879</v>
      </c>
      <c r="G137" s="207" t="s">
        <v>3336</v>
      </c>
      <c r="H137" s="208">
        <v>1</v>
      </c>
      <c r="I137" s="209"/>
      <c r="J137" s="210">
        <f t="shared" si="10"/>
        <v>0</v>
      </c>
      <c r="K137" s="206" t="s">
        <v>34</v>
      </c>
      <c r="L137" s="63"/>
      <c r="M137" s="211" t="s">
        <v>34</v>
      </c>
      <c r="N137" s="212" t="s">
        <v>49</v>
      </c>
      <c r="O137" s="44"/>
      <c r="P137" s="213">
        <f t="shared" si="11"/>
        <v>0</v>
      </c>
      <c r="Q137" s="213">
        <v>0</v>
      </c>
      <c r="R137" s="213">
        <f t="shared" si="12"/>
        <v>0</v>
      </c>
      <c r="S137" s="213">
        <v>0</v>
      </c>
      <c r="T137" s="214">
        <f t="shared" si="13"/>
        <v>0</v>
      </c>
      <c r="AR137" s="25" t="s">
        <v>592</v>
      </c>
      <c r="AT137" s="25" t="s">
        <v>185</v>
      </c>
      <c r="AU137" s="25" t="s">
        <v>89</v>
      </c>
      <c r="AY137" s="25" t="s">
        <v>183</v>
      </c>
      <c r="BE137" s="215">
        <f t="shared" si="14"/>
        <v>0</v>
      </c>
      <c r="BF137" s="215">
        <f t="shared" si="15"/>
        <v>0</v>
      </c>
      <c r="BG137" s="215">
        <f t="shared" si="16"/>
        <v>0</v>
      </c>
      <c r="BH137" s="215">
        <f t="shared" si="17"/>
        <v>0</v>
      </c>
      <c r="BI137" s="215">
        <f t="shared" si="18"/>
        <v>0</v>
      </c>
      <c r="BJ137" s="25" t="s">
        <v>85</v>
      </c>
      <c r="BK137" s="215">
        <f t="shared" si="19"/>
        <v>0</v>
      </c>
      <c r="BL137" s="25" t="s">
        <v>592</v>
      </c>
      <c r="BM137" s="25" t="s">
        <v>829</v>
      </c>
    </row>
    <row r="138" spans="2:65" s="1" customFormat="1" ht="16.5" customHeight="1">
      <c r="B138" s="43"/>
      <c r="C138" s="204" t="s">
        <v>485</v>
      </c>
      <c r="D138" s="204" t="s">
        <v>185</v>
      </c>
      <c r="E138" s="205" t="s">
        <v>3880</v>
      </c>
      <c r="F138" s="206" t="s">
        <v>3881</v>
      </c>
      <c r="G138" s="207" t="s">
        <v>3336</v>
      </c>
      <c r="H138" s="208">
        <v>1</v>
      </c>
      <c r="I138" s="209"/>
      <c r="J138" s="210">
        <f t="shared" si="10"/>
        <v>0</v>
      </c>
      <c r="K138" s="206" t="s">
        <v>34</v>
      </c>
      <c r="L138" s="63"/>
      <c r="M138" s="211" t="s">
        <v>34</v>
      </c>
      <c r="N138" s="212" t="s">
        <v>49</v>
      </c>
      <c r="O138" s="44"/>
      <c r="P138" s="213">
        <f t="shared" si="11"/>
        <v>0</v>
      </c>
      <c r="Q138" s="213">
        <v>0</v>
      </c>
      <c r="R138" s="213">
        <f t="shared" si="12"/>
        <v>0</v>
      </c>
      <c r="S138" s="213">
        <v>0</v>
      </c>
      <c r="T138" s="214">
        <f t="shared" si="13"/>
        <v>0</v>
      </c>
      <c r="AR138" s="25" t="s">
        <v>592</v>
      </c>
      <c r="AT138" s="25" t="s">
        <v>185</v>
      </c>
      <c r="AU138" s="25" t="s">
        <v>89</v>
      </c>
      <c r="AY138" s="25" t="s">
        <v>183</v>
      </c>
      <c r="BE138" s="215">
        <f t="shared" si="14"/>
        <v>0</v>
      </c>
      <c r="BF138" s="215">
        <f t="shared" si="15"/>
        <v>0</v>
      </c>
      <c r="BG138" s="215">
        <f t="shared" si="16"/>
        <v>0</v>
      </c>
      <c r="BH138" s="215">
        <f t="shared" si="17"/>
        <v>0</v>
      </c>
      <c r="BI138" s="215">
        <f t="shared" si="18"/>
        <v>0</v>
      </c>
      <c r="BJ138" s="25" t="s">
        <v>85</v>
      </c>
      <c r="BK138" s="215">
        <f t="shared" si="19"/>
        <v>0</v>
      </c>
      <c r="BL138" s="25" t="s">
        <v>592</v>
      </c>
      <c r="BM138" s="25" t="s">
        <v>842</v>
      </c>
    </row>
    <row r="139" spans="2:65" s="1" customFormat="1" ht="16.5" customHeight="1">
      <c r="B139" s="43"/>
      <c r="C139" s="204" t="s">
        <v>490</v>
      </c>
      <c r="D139" s="204" t="s">
        <v>185</v>
      </c>
      <c r="E139" s="205" t="s">
        <v>3882</v>
      </c>
      <c r="F139" s="206" t="s">
        <v>3883</v>
      </c>
      <c r="G139" s="207" t="s">
        <v>3336</v>
      </c>
      <c r="H139" s="208">
        <v>1</v>
      </c>
      <c r="I139" s="209"/>
      <c r="J139" s="210">
        <f t="shared" si="10"/>
        <v>0</v>
      </c>
      <c r="K139" s="206" t="s">
        <v>34</v>
      </c>
      <c r="L139" s="63"/>
      <c r="M139" s="211" t="s">
        <v>34</v>
      </c>
      <c r="N139" s="212" t="s">
        <v>49</v>
      </c>
      <c r="O139" s="44"/>
      <c r="P139" s="213">
        <f t="shared" si="11"/>
        <v>0</v>
      </c>
      <c r="Q139" s="213">
        <v>0</v>
      </c>
      <c r="R139" s="213">
        <f t="shared" si="12"/>
        <v>0</v>
      </c>
      <c r="S139" s="213">
        <v>0</v>
      </c>
      <c r="T139" s="214">
        <f t="shared" si="13"/>
        <v>0</v>
      </c>
      <c r="AR139" s="25" t="s">
        <v>592</v>
      </c>
      <c r="AT139" s="25" t="s">
        <v>185</v>
      </c>
      <c r="AU139" s="25" t="s">
        <v>89</v>
      </c>
      <c r="AY139" s="25" t="s">
        <v>183</v>
      </c>
      <c r="BE139" s="215">
        <f t="shared" si="14"/>
        <v>0</v>
      </c>
      <c r="BF139" s="215">
        <f t="shared" si="15"/>
        <v>0</v>
      </c>
      <c r="BG139" s="215">
        <f t="shared" si="16"/>
        <v>0</v>
      </c>
      <c r="BH139" s="215">
        <f t="shared" si="17"/>
        <v>0</v>
      </c>
      <c r="BI139" s="215">
        <f t="shared" si="18"/>
        <v>0</v>
      </c>
      <c r="BJ139" s="25" t="s">
        <v>85</v>
      </c>
      <c r="BK139" s="215">
        <f t="shared" si="19"/>
        <v>0</v>
      </c>
      <c r="BL139" s="25" t="s">
        <v>592</v>
      </c>
      <c r="BM139" s="25" t="s">
        <v>852</v>
      </c>
    </row>
    <row r="140" spans="2:65" s="1" customFormat="1" ht="16.5" customHeight="1">
      <c r="B140" s="43"/>
      <c r="C140" s="204" t="s">
        <v>504</v>
      </c>
      <c r="D140" s="204" t="s">
        <v>185</v>
      </c>
      <c r="E140" s="205" t="s">
        <v>3884</v>
      </c>
      <c r="F140" s="206" t="s">
        <v>3885</v>
      </c>
      <c r="G140" s="207" t="s">
        <v>3336</v>
      </c>
      <c r="H140" s="208">
        <v>7</v>
      </c>
      <c r="I140" s="209"/>
      <c r="J140" s="210">
        <f t="shared" si="10"/>
        <v>0</v>
      </c>
      <c r="K140" s="206" t="s">
        <v>34</v>
      </c>
      <c r="L140" s="63"/>
      <c r="M140" s="211" t="s">
        <v>34</v>
      </c>
      <c r="N140" s="212" t="s">
        <v>49</v>
      </c>
      <c r="O140" s="44"/>
      <c r="P140" s="213">
        <f t="shared" si="11"/>
        <v>0</v>
      </c>
      <c r="Q140" s="213">
        <v>0</v>
      </c>
      <c r="R140" s="213">
        <f t="shared" si="12"/>
        <v>0</v>
      </c>
      <c r="S140" s="213">
        <v>0</v>
      </c>
      <c r="T140" s="214">
        <f t="shared" si="13"/>
        <v>0</v>
      </c>
      <c r="AR140" s="25" t="s">
        <v>592</v>
      </c>
      <c r="AT140" s="25" t="s">
        <v>185</v>
      </c>
      <c r="AU140" s="25" t="s">
        <v>89</v>
      </c>
      <c r="AY140" s="25" t="s">
        <v>183</v>
      </c>
      <c r="BE140" s="215">
        <f t="shared" si="14"/>
        <v>0</v>
      </c>
      <c r="BF140" s="215">
        <f t="shared" si="15"/>
        <v>0</v>
      </c>
      <c r="BG140" s="215">
        <f t="shared" si="16"/>
        <v>0</v>
      </c>
      <c r="BH140" s="215">
        <f t="shared" si="17"/>
        <v>0</v>
      </c>
      <c r="BI140" s="215">
        <f t="shared" si="18"/>
        <v>0</v>
      </c>
      <c r="BJ140" s="25" t="s">
        <v>85</v>
      </c>
      <c r="BK140" s="215">
        <f t="shared" si="19"/>
        <v>0</v>
      </c>
      <c r="BL140" s="25" t="s">
        <v>592</v>
      </c>
      <c r="BM140" s="25" t="s">
        <v>862</v>
      </c>
    </row>
    <row r="141" spans="2:65" s="1" customFormat="1" ht="16.5" customHeight="1">
      <c r="B141" s="43"/>
      <c r="C141" s="204" t="s">
        <v>509</v>
      </c>
      <c r="D141" s="204" t="s">
        <v>185</v>
      </c>
      <c r="E141" s="205" t="s">
        <v>3886</v>
      </c>
      <c r="F141" s="206" t="s">
        <v>3887</v>
      </c>
      <c r="G141" s="207" t="s">
        <v>3336</v>
      </c>
      <c r="H141" s="208">
        <v>1</v>
      </c>
      <c r="I141" s="209"/>
      <c r="J141" s="210">
        <f t="shared" si="10"/>
        <v>0</v>
      </c>
      <c r="K141" s="206" t="s">
        <v>34</v>
      </c>
      <c r="L141" s="63"/>
      <c r="M141" s="211" t="s">
        <v>34</v>
      </c>
      <c r="N141" s="212" t="s">
        <v>49</v>
      </c>
      <c r="O141" s="44"/>
      <c r="P141" s="213">
        <f t="shared" si="11"/>
        <v>0</v>
      </c>
      <c r="Q141" s="213">
        <v>0</v>
      </c>
      <c r="R141" s="213">
        <f t="shared" si="12"/>
        <v>0</v>
      </c>
      <c r="S141" s="213">
        <v>0</v>
      </c>
      <c r="T141" s="214">
        <f t="shared" si="13"/>
        <v>0</v>
      </c>
      <c r="AR141" s="25" t="s">
        <v>592</v>
      </c>
      <c r="AT141" s="25" t="s">
        <v>185</v>
      </c>
      <c r="AU141" s="25" t="s">
        <v>89</v>
      </c>
      <c r="AY141" s="25" t="s">
        <v>183</v>
      </c>
      <c r="BE141" s="215">
        <f t="shared" si="14"/>
        <v>0</v>
      </c>
      <c r="BF141" s="215">
        <f t="shared" si="15"/>
        <v>0</v>
      </c>
      <c r="BG141" s="215">
        <f t="shared" si="16"/>
        <v>0</v>
      </c>
      <c r="BH141" s="215">
        <f t="shared" si="17"/>
        <v>0</v>
      </c>
      <c r="BI141" s="215">
        <f t="shared" si="18"/>
        <v>0</v>
      </c>
      <c r="BJ141" s="25" t="s">
        <v>85</v>
      </c>
      <c r="BK141" s="215">
        <f t="shared" si="19"/>
        <v>0</v>
      </c>
      <c r="BL141" s="25" t="s">
        <v>592</v>
      </c>
      <c r="BM141" s="25" t="s">
        <v>874</v>
      </c>
    </row>
    <row r="142" spans="2:65" s="1" customFormat="1" ht="16.5" customHeight="1">
      <c r="B142" s="43"/>
      <c r="C142" s="204" t="s">
        <v>516</v>
      </c>
      <c r="D142" s="204" t="s">
        <v>185</v>
      </c>
      <c r="E142" s="205" t="s">
        <v>3888</v>
      </c>
      <c r="F142" s="206" t="s">
        <v>3889</v>
      </c>
      <c r="G142" s="207" t="s">
        <v>3336</v>
      </c>
      <c r="H142" s="208">
        <v>1</v>
      </c>
      <c r="I142" s="209"/>
      <c r="J142" s="210">
        <f t="shared" si="10"/>
        <v>0</v>
      </c>
      <c r="K142" s="206" t="s">
        <v>34</v>
      </c>
      <c r="L142" s="63"/>
      <c r="M142" s="211" t="s">
        <v>34</v>
      </c>
      <c r="N142" s="212" t="s">
        <v>49</v>
      </c>
      <c r="O142" s="44"/>
      <c r="P142" s="213">
        <f t="shared" si="11"/>
        <v>0</v>
      </c>
      <c r="Q142" s="213">
        <v>0</v>
      </c>
      <c r="R142" s="213">
        <f t="shared" si="12"/>
        <v>0</v>
      </c>
      <c r="S142" s="213">
        <v>0</v>
      </c>
      <c r="T142" s="214">
        <f t="shared" si="13"/>
        <v>0</v>
      </c>
      <c r="AR142" s="25" t="s">
        <v>592</v>
      </c>
      <c r="AT142" s="25" t="s">
        <v>185</v>
      </c>
      <c r="AU142" s="25" t="s">
        <v>89</v>
      </c>
      <c r="AY142" s="25" t="s">
        <v>183</v>
      </c>
      <c r="BE142" s="215">
        <f t="shared" si="14"/>
        <v>0</v>
      </c>
      <c r="BF142" s="215">
        <f t="shared" si="15"/>
        <v>0</v>
      </c>
      <c r="BG142" s="215">
        <f t="shared" si="16"/>
        <v>0</v>
      </c>
      <c r="BH142" s="215">
        <f t="shared" si="17"/>
        <v>0</v>
      </c>
      <c r="BI142" s="215">
        <f t="shared" si="18"/>
        <v>0</v>
      </c>
      <c r="BJ142" s="25" t="s">
        <v>85</v>
      </c>
      <c r="BK142" s="215">
        <f t="shared" si="19"/>
        <v>0</v>
      </c>
      <c r="BL142" s="25" t="s">
        <v>592</v>
      </c>
      <c r="BM142" s="25" t="s">
        <v>885</v>
      </c>
    </row>
    <row r="143" spans="2:65" s="1" customFormat="1" ht="16.5" customHeight="1">
      <c r="B143" s="43"/>
      <c r="C143" s="204" t="s">
        <v>533</v>
      </c>
      <c r="D143" s="204" t="s">
        <v>185</v>
      </c>
      <c r="E143" s="205" t="s">
        <v>3890</v>
      </c>
      <c r="F143" s="206" t="s">
        <v>3891</v>
      </c>
      <c r="G143" s="207" t="s">
        <v>3336</v>
      </c>
      <c r="H143" s="208">
        <v>1</v>
      </c>
      <c r="I143" s="209"/>
      <c r="J143" s="210">
        <f t="shared" si="10"/>
        <v>0</v>
      </c>
      <c r="K143" s="206" t="s">
        <v>34</v>
      </c>
      <c r="L143" s="63"/>
      <c r="M143" s="211" t="s">
        <v>34</v>
      </c>
      <c r="N143" s="212" t="s">
        <v>49</v>
      </c>
      <c r="O143" s="44"/>
      <c r="P143" s="213">
        <f t="shared" si="11"/>
        <v>0</v>
      </c>
      <c r="Q143" s="213">
        <v>0</v>
      </c>
      <c r="R143" s="213">
        <f t="shared" si="12"/>
        <v>0</v>
      </c>
      <c r="S143" s="213">
        <v>0</v>
      </c>
      <c r="T143" s="214">
        <f t="shared" si="13"/>
        <v>0</v>
      </c>
      <c r="AR143" s="25" t="s">
        <v>592</v>
      </c>
      <c r="AT143" s="25" t="s">
        <v>185</v>
      </c>
      <c r="AU143" s="25" t="s">
        <v>89</v>
      </c>
      <c r="AY143" s="25" t="s">
        <v>183</v>
      </c>
      <c r="BE143" s="215">
        <f t="shared" si="14"/>
        <v>0</v>
      </c>
      <c r="BF143" s="215">
        <f t="shared" si="15"/>
        <v>0</v>
      </c>
      <c r="BG143" s="215">
        <f t="shared" si="16"/>
        <v>0</v>
      </c>
      <c r="BH143" s="215">
        <f t="shared" si="17"/>
        <v>0</v>
      </c>
      <c r="BI143" s="215">
        <f t="shared" si="18"/>
        <v>0</v>
      </c>
      <c r="BJ143" s="25" t="s">
        <v>85</v>
      </c>
      <c r="BK143" s="215">
        <f t="shared" si="19"/>
        <v>0</v>
      </c>
      <c r="BL143" s="25" t="s">
        <v>592</v>
      </c>
      <c r="BM143" s="25" t="s">
        <v>899</v>
      </c>
    </row>
    <row r="144" spans="2:65" s="1" customFormat="1" ht="16.5" customHeight="1">
      <c r="B144" s="43"/>
      <c r="C144" s="204" t="s">
        <v>537</v>
      </c>
      <c r="D144" s="204" t="s">
        <v>185</v>
      </c>
      <c r="E144" s="205" t="s">
        <v>3892</v>
      </c>
      <c r="F144" s="206" t="s">
        <v>3893</v>
      </c>
      <c r="G144" s="207" t="s">
        <v>3336</v>
      </c>
      <c r="H144" s="208">
        <v>2</v>
      </c>
      <c r="I144" s="209"/>
      <c r="J144" s="210">
        <f t="shared" si="10"/>
        <v>0</v>
      </c>
      <c r="K144" s="206" t="s">
        <v>34</v>
      </c>
      <c r="L144" s="63"/>
      <c r="M144" s="211" t="s">
        <v>34</v>
      </c>
      <c r="N144" s="212" t="s">
        <v>49</v>
      </c>
      <c r="O144" s="44"/>
      <c r="P144" s="213">
        <f t="shared" si="11"/>
        <v>0</v>
      </c>
      <c r="Q144" s="213">
        <v>0</v>
      </c>
      <c r="R144" s="213">
        <f t="shared" si="12"/>
        <v>0</v>
      </c>
      <c r="S144" s="213">
        <v>0</v>
      </c>
      <c r="T144" s="214">
        <f t="shared" si="13"/>
        <v>0</v>
      </c>
      <c r="AR144" s="25" t="s">
        <v>592</v>
      </c>
      <c r="AT144" s="25" t="s">
        <v>185</v>
      </c>
      <c r="AU144" s="25" t="s">
        <v>89</v>
      </c>
      <c r="AY144" s="25" t="s">
        <v>183</v>
      </c>
      <c r="BE144" s="215">
        <f t="shared" si="14"/>
        <v>0</v>
      </c>
      <c r="BF144" s="215">
        <f t="shared" si="15"/>
        <v>0</v>
      </c>
      <c r="BG144" s="215">
        <f t="shared" si="16"/>
        <v>0</v>
      </c>
      <c r="BH144" s="215">
        <f t="shared" si="17"/>
        <v>0</v>
      </c>
      <c r="BI144" s="215">
        <f t="shared" si="18"/>
        <v>0</v>
      </c>
      <c r="BJ144" s="25" t="s">
        <v>85</v>
      </c>
      <c r="BK144" s="215">
        <f t="shared" si="19"/>
        <v>0</v>
      </c>
      <c r="BL144" s="25" t="s">
        <v>592</v>
      </c>
      <c r="BM144" s="25" t="s">
        <v>909</v>
      </c>
    </row>
    <row r="145" spans="2:65" s="1" customFormat="1" ht="16.5" customHeight="1">
      <c r="B145" s="43"/>
      <c r="C145" s="204" t="s">
        <v>542</v>
      </c>
      <c r="D145" s="204" t="s">
        <v>185</v>
      </c>
      <c r="E145" s="205" t="s">
        <v>3894</v>
      </c>
      <c r="F145" s="206" t="s">
        <v>3895</v>
      </c>
      <c r="G145" s="207" t="s">
        <v>3336</v>
      </c>
      <c r="H145" s="208">
        <v>1</v>
      </c>
      <c r="I145" s="209"/>
      <c r="J145" s="210">
        <f t="shared" si="10"/>
        <v>0</v>
      </c>
      <c r="K145" s="206" t="s">
        <v>34</v>
      </c>
      <c r="L145" s="63"/>
      <c r="M145" s="211" t="s">
        <v>34</v>
      </c>
      <c r="N145" s="212" t="s">
        <v>49</v>
      </c>
      <c r="O145" s="44"/>
      <c r="P145" s="213">
        <f t="shared" si="11"/>
        <v>0</v>
      </c>
      <c r="Q145" s="213">
        <v>0</v>
      </c>
      <c r="R145" s="213">
        <f t="shared" si="12"/>
        <v>0</v>
      </c>
      <c r="S145" s="213">
        <v>0</v>
      </c>
      <c r="T145" s="214">
        <f t="shared" si="13"/>
        <v>0</v>
      </c>
      <c r="AR145" s="25" t="s">
        <v>592</v>
      </c>
      <c r="AT145" s="25" t="s">
        <v>185</v>
      </c>
      <c r="AU145" s="25" t="s">
        <v>89</v>
      </c>
      <c r="AY145" s="25" t="s">
        <v>183</v>
      </c>
      <c r="BE145" s="215">
        <f t="shared" si="14"/>
        <v>0</v>
      </c>
      <c r="BF145" s="215">
        <f t="shared" si="15"/>
        <v>0</v>
      </c>
      <c r="BG145" s="215">
        <f t="shared" si="16"/>
        <v>0</v>
      </c>
      <c r="BH145" s="215">
        <f t="shared" si="17"/>
        <v>0</v>
      </c>
      <c r="BI145" s="215">
        <f t="shared" si="18"/>
        <v>0</v>
      </c>
      <c r="BJ145" s="25" t="s">
        <v>85</v>
      </c>
      <c r="BK145" s="215">
        <f t="shared" si="19"/>
        <v>0</v>
      </c>
      <c r="BL145" s="25" t="s">
        <v>592</v>
      </c>
      <c r="BM145" s="25" t="s">
        <v>919</v>
      </c>
    </row>
    <row r="146" spans="2:65" s="1" customFormat="1" ht="16.5" customHeight="1">
      <c r="B146" s="43"/>
      <c r="C146" s="204" t="s">
        <v>546</v>
      </c>
      <c r="D146" s="204" t="s">
        <v>185</v>
      </c>
      <c r="E146" s="205" t="s">
        <v>3896</v>
      </c>
      <c r="F146" s="206" t="s">
        <v>3897</v>
      </c>
      <c r="G146" s="207" t="s">
        <v>3336</v>
      </c>
      <c r="H146" s="208">
        <v>1</v>
      </c>
      <c r="I146" s="209"/>
      <c r="J146" s="210">
        <f t="shared" si="10"/>
        <v>0</v>
      </c>
      <c r="K146" s="206" t="s">
        <v>34</v>
      </c>
      <c r="L146" s="63"/>
      <c r="M146" s="211" t="s">
        <v>34</v>
      </c>
      <c r="N146" s="212" t="s">
        <v>49</v>
      </c>
      <c r="O146" s="44"/>
      <c r="P146" s="213">
        <f t="shared" si="11"/>
        <v>0</v>
      </c>
      <c r="Q146" s="213">
        <v>0</v>
      </c>
      <c r="R146" s="213">
        <f t="shared" si="12"/>
        <v>0</v>
      </c>
      <c r="S146" s="213">
        <v>0</v>
      </c>
      <c r="T146" s="214">
        <f t="shared" si="13"/>
        <v>0</v>
      </c>
      <c r="AR146" s="25" t="s">
        <v>592</v>
      </c>
      <c r="AT146" s="25" t="s">
        <v>185</v>
      </c>
      <c r="AU146" s="25" t="s">
        <v>89</v>
      </c>
      <c r="AY146" s="25" t="s">
        <v>183</v>
      </c>
      <c r="BE146" s="215">
        <f t="shared" si="14"/>
        <v>0</v>
      </c>
      <c r="BF146" s="215">
        <f t="shared" si="15"/>
        <v>0</v>
      </c>
      <c r="BG146" s="215">
        <f t="shared" si="16"/>
        <v>0</v>
      </c>
      <c r="BH146" s="215">
        <f t="shared" si="17"/>
        <v>0</v>
      </c>
      <c r="BI146" s="215">
        <f t="shared" si="18"/>
        <v>0</v>
      </c>
      <c r="BJ146" s="25" t="s">
        <v>85</v>
      </c>
      <c r="BK146" s="215">
        <f t="shared" si="19"/>
        <v>0</v>
      </c>
      <c r="BL146" s="25" t="s">
        <v>592</v>
      </c>
      <c r="BM146" s="25" t="s">
        <v>932</v>
      </c>
    </row>
    <row r="147" spans="2:65" s="1" customFormat="1" ht="16.5" customHeight="1">
      <c r="B147" s="43"/>
      <c r="C147" s="204" t="s">
        <v>551</v>
      </c>
      <c r="D147" s="204" t="s">
        <v>185</v>
      </c>
      <c r="E147" s="205" t="s">
        <v>3898</v>
      </c>
      <c r="F147" s="206" t="s">
        <v>3899</v>
      </c>
      <c r="G147" s="207" t="s">
        <v>3336</v>
      </c>
      <c r="H147" s="208">
        <v>1</v>
      </c>
      <c r="I147" s="209"/>
      <c r="J147" s="210">
        <f t="shared" si="10"/>
        <v>0</v>
      </c>
      <c r="K147" s="206" t="s">
        <v>34</v>
      </c>
      <c r="L147" s="63"/>
      <c r="M147" s="211" t="s">
        <v>34</v>
      </c>
      <c r="N147" s="212" t="s">
        <v>49</v>
      </c>
      <c r="O147" s="44"/>
      <c r="P147" s="213">
        <f t="shared" si="11"/>
        <v>0</v>
      </c>
      <c r="Q147" s="213">
        <v>0</v>
      </c>
      <c r="R147" s="213">
        <f t="shared" si="12"/>
        <v>0</v>
      </c>
      <c r="S147" s="213">
        <v>0</v>
      </c>
      <c r="T147" s="214">
        <f t="shared" si="13"/>
        <v>0</v>
      </c>
      <c r="AR147" s="25" t="s">
        <v>592</v>
      </c>
      <c r="AT147" s="25" t="s">
        <v>185</v>
      </c>
      <c r="AU147" s="25" t="s">
        <v>89</v>
      </c>
      <c r="AY147" s="25" t="s">
        <v>183</v>
      </c>
      <c r="BE147" s="215">
        <f t="shared" si="14"/>
        <v>0</v>
      </c>
      <c r="BF147" s="215">
        <f t="shared" si="15"/>
        <v>0</v>
      </c>
      <c r="BG147" s="215">
        <f t="shared" si="16"/>
        <v>0</v>
      </c>
      <c r="BH147" s="215">
        <f t="shared" si="17"/>
        <v>0</v>
      </c>
      <c r="BI147" s="215">
        <f t="shared" si="18"/>
        <v>0</v>
      </c>
      <c r="BJ147" s="25" t="s">
        <v>85</v>
      </c>
      <c r="BK147" s="215">
        <f t="shared" si="19"/>
        <v>0</v>
      </c>
      <c r="BL147" s="25" t="s">
        <v>592</v>
      </c>
      <c r="BM147" s="25" t="s">
        <v>942</v>
      </c>
    </row>
    <row r="148" spans="2:65" s="1" customFormat="1" ht="16.5" customHeight="1">
      <c r="B148" s="43"/>
      <c r="C148" s="204" t="s">
        <v>558</v>
      </c>
      <c r="D148" s="204" t="s">
        <v>185</v>
      </c>
      <c r="E148" s="205" t="s">
        <v>3900</v>
      </c>
      <c r="F148" s="206" t="s">
        <v>3901</v>
      </c>
      <c r="G148" s="207" t="s">
        <v>3336</v>
      </c>
      <c r="H148" s="208">
        <v>1</v>
      </c>
      <c r="I148" s="209"/>
      <c r="J148" s="210">
        <f t="shared" si="10"/>
        <v>0</v>
      </c>
      <c r="K148" s="206" t="s">
        <v>34</v>
      </c>
      <c r="L148" s="63"/>
      <c r="M148" s="211" t="s">
        <v>34</v>
      </c>
      <c r="N148" s="212" t="s">
        <v>49</v>
      </c>
      <c r="O148" s="44"/>
      <c r="P148" s="213">
        <f t="shared" si="11"/>
        <v>0</v>
      </c>
      <c r="Q148" s="213">
        <v>0</v>
      </c>
      <c r="R148" s="213">
        <f t="shared" si="12"/>
        <v>0</v>
      </c>
      <c r="S148" s="213">
        <v>0</v>
      </c>
      <c r="T148" s="214">
        <f t="shared" si="13"/>
        <v>0</v>
      </c>
      <c r="AR148" s="25" t="s">
        <v>592</v>
      </c>
      <c r="AT148" s="25" t="s">
        <v>185</v>
      </c>
      <c r="AU148" s="25" t="s">
        <v>89</v>
      </c>
      <c r="AY148" s="25" t="s">
        <v>183</v>
      </c>
      <c r="BE148" s="215">
        <f t="shared" si="14"/>
        <v>0</v>
      </c>
      <c r="BF148" s="215">
        <f t="shared" si="15"/>
        <v>0</v>
      </c>
      <c r="BG148" s="215">
        <f t="shared" si="16"/>
        <v>0</v>
      </c>
      <c r="BH148" s="215">
        <f t="shared" si="17"/>
        <v>0</v>
      </c>
      <c r="BI148" s="215">
        <f t="shared" si="18"/>
        <v>0</v>
      </c>
      <c r="BJ148" s="25" t="s">
        <v>85</v>
      </c>
      <c r="BK148" s="215">
        <f t="shared" si="19"/>
        <v>0</v>
      </c>
      <c r="BL148" s="25" t="s">
        <v>592</v>
      </c>
      <c r="BM148" s="25" t="s">
        <v>958</v>
      </c>
    </row>
    <row r="149" spans="2:63" s="11" customFormat="1" ht="29.85" customHeight="1">
      <c r="B149" s="187"/>
      <c r="C149" s="188"/>
      <c r="D149" s="201" t="s">
        <v>77</v>
      </c>
      <c r="E149" s="202" t="s">
        <v>3406</v>
      </c>
      <c r="F149" s="202" t="s">
        <v>3407</v>
      </c>
      <c r="G149" s="188"/>
      <c r="H149" s="188"/>
      <c r="I149" s="191"/>
      <c r="J149" s="203">
        <f>BK149</f>
        <v>0</v>
      </c>
      <c r="K149" s="188"/>
      <c r="L149" s="193"/>
      <c r="M149" s="194"/>
      <c r="N149" s="195"/>
      <c r="O149" s="195"/>
      <c r="P149" s="196">
        <f>SUM(P150:P158)</f>
        <v>0</v>
      </c>
      <c r="Q149" s="195"/>
      <c r="R149" s="196">
        <f>SUM(R150:R158)</f>
        <v>0</v>
      </c>
      <c r="S149" s="195"/>
      <c r="T149" s="197">
        <f>SUM(T150:T158)</f>
        <v>0</v>
      </c>
      <c r="AR149" s="198" t="s">
        <v>196</v>
      </c>
      <c r="AT149" s="199" t="s">
        <v>77</v>
      </c>
      <c r="AU149" s="199" t="s">
        <v>85</v>
      </c>
      <c r="AY149" s="198" t="s">
        <v>183</v>
      </c>
      <c r="BK149" s="200">
        <f>SUM(BK150:BK158)</f>
        <v>0</v>
      </c>
    </row>
    <row r="150" spans="2:65" s="1" customFormat="1" ht="16.5" customHeight="1">
      <c r="B150" s="43"/>
      <c r="C150" s="204" t="s">
        <v>564</v>
      </c>
      <c r="D150" s="204" t="s">
        <v>185</v>
      </c>
      <c r="E150" s="205" t="s">
        <v>3902</v>
      </c>
      <c r="F150" s="206" t="s">
        <v>3903</v>
      </c>
      <c r="G150" s="207" t="s">
        <v>291</v>
      </c>
      <c r="H150" s="208">
        <v>51</v>
      </c>
      <c r="I150" s="209"/>
      <c r="J150" s="210">
        <f aca="true" t="shared" si="20" ref="J150:J158">ROUND(I150*H150,2)</f>
        <v>0</v>
      </c>
      <c r="K150" s="206" t="s">
        <v>34</v>
      </c>
      <c r="L150" s="63"/>
      <c r="M150" s="211" t="s">
        <v>34</v>
      </c>
      <c r="N150" s="212" t="s">
        <v>49</v>
      </c>
      <c r="O150" s="44"/>
      <c r="P150" s="213">
        <f aca="true" t="shared" si="21" ref="P150:P158">O150*H150</f>
        <v>0</v>
      </c>
      <c r="Q150" s="213">
        <v>0</v>
      </c>
      <c r="R150" s="213">
        <f aca="true" t="shared" si="22" ref="R150:R158">Q150*H150</f>
        <v>0</v>
      </c>
      <c r="S150" s="213">
        <v>0</v>
      </c>
      <c r="T150" s="214">
        <f aca="true" t="shared" si="23" ref="T150:T158">S150*H150</f>
        <v>0</v>
      </c>
      <c r="AR150" s="25" t="s">
        <v>592</v>
      </c>
      <c r="AT150" s="25" t="s">
        <v>185</v>
      </c>
      <c r="AU150" s="25" t="s">
        <v>89</v>
      </c>
      <c r="AY150" s="25" t="s">
        <v>183</v>
      </c>
      <c r="BE150" s="215">
        <f aca="true" t="shared" si="24" ref="BE150:BE158">IF(N150="základní",J150,0)</f>
        <v>0</v>
      </c>
      <c r="BF150" s="215">
        <f aca="true" t="shared" si="25" ref="BF150:BF158">IF(N150="snížená",J150,0)</f>
        <v>0</v>
      </c>
      <c r="BG150" s="215">
        <f aca="true" t="shared" si="26" ref="BG150:BG158">IF(N150="zákl. přenesená",J150,0)</f>
        <v>0</v>
      </c>
      <c r="BH150" s="215">
        <f aca="true" t="shared" si="27" ref="BH150:BH158">IF(N150="sníž. přenesená",J150,0)</f>
        <v>0</v>
      </c>
      <c r="BI150" s="215">
        <f aca="true" t="shared" si="28" ref="BI150:BI158">IF(N150="nulová",J150,0)</f>
        <v>0</v>
      </c>
      <c r="BJ150" s="25" t="s">
        <v>85</v>
      </c>
      <c r="BK150" s="215">
        <f aca="true" t="shared" si="29" ref="BK150:BK158">ROUND(I150*H150,2)</f>
        <v>0</v>
      </c>
      <c r="BL150" s="25" t="s">
        <v>592</v>
      </c>
      <c r="BM150" s="25" t="s">
        <v>967</v>
      </c>
    </row>
    <row r="151" spans="2:65" s="1" customFormat="1" ht="16.5" customHeight="1">
      <c r="B151" s="43"/>
      <c r="C151" s="204" t="s">
        <v>570</v>
      </c>
      <c r="D151" s="204" t="s">
        <v>185</v>
      </c>
      <c r="E151" s="205" t="s">
        <v>3904</v>
      </c>
      <c r="F151" s="206" t="s">
        <v>3905</v>
      </c>
      <c r="G151" s="207" t="s">
        <v>291</v>
      </c>
      <c r="H151" s="208">
        <v>62</v>
      </c>
      <c r="I151" s="209"/>
      <c r="J151" s="210">
        <f t="shared" si="20"/>
        <v>0</v>
      </c>
      <c r="K151" s="206" t="s">
        <v>34</v>
      </c>
      <c r="L151" s="63"/>
      <c r="M151" s="211" t="s">
        <v>34</v>
      </c>
      <c r="N151" s="212" t="s">
        <v>49</v>
      </c>
      <c r="O151" s="44"/>
      <c r="P151" s="213">
        <f t="shared" si="21"/>
        <v>0</v>
      </c>
      <c r="Q151" s="213">
        <v>0</v>
      </c>
      <c r="R151" s="213">
        <f t="shared" si="22"/>
        <v>0</v>
      </c>
      <c r="S151" s="213">
        <v>0</v>
      </c>
      <c r="T151" s="214">
        <f t="shared" si="23"/>
        <v>0</v>
      </c>
      <c r="AR151" s="25" t="s">
        <v>592</v>
      </c>
      <c r="AT151" s="25" t="s">
        <v>185</v>
      </c>
      <c r="AU151" s="25" t="s">
        <v>89</v>
      </c>
      <c r="AY151" s="25" t="s">
        <v>183</v>
      </c>
      <c r="BE151" s="215">
        <f t="shared" si="24"/>
        <v>0</v>
      </c>
      <c r="BF151" s="215">
        <f t="shared" si="25"/>
        <v>0</v>
      </c>
      <c r="BG151" s="215">
        <f t="shared" si="26"/>
        <v>0</v>
      </c>
      <c r="BH151" s="215">
        <f t="shared" si="27"/>
        <v>0</v>
      </c>
      <c r="BI151" s="215">
        <f t="shared" si="28"/>
        <v>0</v>
      </c>
      <c r="BJ151" s="25" t="s">
        <v>85</v>
      </c>
      <c r="BK151" s="215">
        <f t="shared" si="29"/>
        <v>0</v>
      </c>
      <c r="BL151" s="25" t="s">
        <v>592</v>
      </c>
      <c r="BM151" s="25" t="s">
        <v>986</v>
      </c>
    </row>
    <row r="152" spans="2:65" s="1" customFormat="1" ht="25.5" customHeight="1">
      <c r="B152" s="43"/>
      <c r="C152" s="204" t="s">
        <v>577</v>
      </c>
      <c r="D152" s="204" t="s">
        <v>185</v>
      </c>
      <c r="E152" s="205" t="s">
        <v>3906</v>
      </c>
      <c r="F152" s="206" t="s">
        <v>3907</v>
      </c>
      <c r="G152" s="207" t="s">
        <v>291</v>
      </c>
      <c r="H152" s="208">
        <v>155</v>
      </c>
      <c r="I152" s="209"/>
      <c r="J152" s="210">
        <f t="shared" si="20"/>
        <v>0</v>
      </c>
      <c r="K152" s="206" t="s">
        <v>34</v>
      </c>
      <c r="L152" s="63"/>
      <c r="M152" s="211" t="s">
        <v>34</v>
      </c>
      <c r="N152" s="212" t="s">
        <v>49</v>
      </c>
      <c r="O152" s="44"/>
      <c r="P152" s="213">
        <f t="shared" si="21"/>
        <v>0</v>
      </c>
      <c r="Q152" s="213">
        <v>0</v>
      </c>
      <c r="R152" s="213">
        <f t="shared" si="22"/>
        <v>0</v>
      </c>
      <c r="S152" s="213">
        <v>0</v>
      </c>
      <c r="T152" s="214">
        <f t="shared" si="23"/>
        <v>0</v>
      </c>
      <c r="AR152" s="25" t="s">
        <v>592</v>
      </c>
      <c r="AT152" s="25" t="s">
        <v>185</v>
      </c>
      <c r="AU152" s="25" t="s">
        <v>89</v>
      </c>
      <c r="AY152" s="25" t="s">
        <v>183</v>
      </c>
      <c r="BE152" s="215">
        <f t="shared" si="24"/>
        <v>0</v>
      </c>
      <c r="BF152" s="215">
        <f t="shared" si="25"/>
        <v>0</v>
      </c>
      <c r="BG152" s="215">
        <f t="shared" si="26"/>
        <v>0</v>
      </c>
      <c r="BH152" s="215">
        <f t="shared" si="27"/>
        <v>0</v>
      </c>
      <c r="BI152" s="215">
        <f t="shared" si="28"/>
        <v>0</v>
      </c>
      <c r="BJ152" s="25" t="s">
        <v>85</v>
      </c>
      <c r="BK152" s="215">
        <f t="shared" si="29"/>
        <v>0</v>
      </c>
      <c r="BL152" s="25" t="s">
        <v>592</v>
      </c>
      <c r="BM152" s="25" t="s">
        <v>998</v>
      </c>
    </row>
    <row r="153" spans="2:65" s="1" customFormat="1" ht="16.5" customHeight="1">
      <c r="B153" s="43"/>
      <c r="C153" s="204" t="s">
        <v>592</v>
      </c>
      <c r="D153" s="204" t="s">
        <v>185</v>
      </c>
      <c r="E153" s="205" t="s">
        <v>3908</v>
      </c>
      <c r="F153" s="206" t="s">
        <v>3909</v>
      </c>
      <c r="G153" s="207" t="s">
        <v>291</v>
      </c>
      <c r="H153" s="208">
        <v>170</v>
      </c>
      <c r="I153" s="209"/>
      <c r="J153" s="210">
        <f t="shared" si="20"/>
        <v>0</v>
      </c>
      <c r="K153" s="206" t="s">
        <v>34</v>
      </c>
      <c r="L153" s="63"/>
      <c r="M153" s="211" t="s">
        <v>34</v>
      </c>
      <c r="N153" s="212" t="s">
        <v>49</v>
      </c>
      <c r="O153" s="44"/>
      <c r="P153" s="213">
        <f t="shared" si="21"/>
        <v>0</v>
      </c>
      <c r="Q153" s="213">
        <v>0</v>
      </c>
      <c r="R153" s="213">
        <f t="shared" si="22"/>
        <v>0</v>
      </c>
      <c r="S153" s="213">
        <v>0</v>
      </c>
      <c r="T153" s="214">
        <f t="shared" si="23"/>
        <v>0</v>
      </c>
      <c r="AR153" s="25" t="s">
        <v>592</v>
      </c>
      <c r="AT153" s="25" t="s">
        <v>185</v>
      </c>
      <c r="AU153" s="25" t="s">
        <v>89</v>
      </c>
      <c r="AY153" s="25" t="s">
        <v>183</v>
      </c>
      <c r="BE153" s="215">
        <f t="shared" si="24"/>
        <v>0</v>
      </c>
      <c r="BF153" s="215">
        <f t="shared" si="25"/>
        <v>0</v>
      </c>
      <c r="BG153" s="215">
        <f t="shared" si="26"/>
        <v>0</v>
      </c>
      <c r="BH153" s="215">
        <f t="shared" si="27"/>
        <v>0</v>
      </c>
      <c r="BI153" s="215">
        <f t="shared" si="28"/>
        <v>0</v>
      </c>
      <c r="BJ153" s="25" t="s">
        <v>85</v>
      </c>
      <c r="BK153" s="215">
        <f t="shared" si="29"/>
        <v>0</v>
      </c>
      <c r="BL153" s="25" t="s">
        <v>592</v>
      </c>
      <c r="BM153" s="25" t="s">
        <v>1009</v>
      </c>
    </row>
    <row r="154" spans="2:65" s="1" customFormat="1" ht="16.5" customHeight="1">
      <c r="B154" s="43"/>
      <c r="C154" s="204" t="s">
        <v>606</v>
      </c>
      <c r="D154" s="204" t="s">
        <v>185</v>
      </c>
      <c r="E154" s="205" t="s">
        <v>3910</v>
      </c>
      <c r="F154" s="206" t="s">
        <v>3911</v>
      </c>
      <c r="G154" s="207" t="s">
        <v>3832</v>
      </c>
      <c r="H154" s="208">
        <v>170</v>
      </c>
      <c r="I154" s="209"/>
      <c r="J154" s="210">
        <f t="shared" si="20"/>
        <v>0</v>
      </c>
      <c r="K154" s="206" t="s">
        <v>34</v>
      </c>
      <c r="L154" s="63"/>
      <c r="M154" s="211" t="s">
        <v>34</v>
      </c>
      <c r="N154" s="212" t="s">
        <v>49</v>
      </c>
      <c r="O154" s="44"/>
      <c r="P154" s="213">
        <f t="shared" si="21"/>
        <v>0</v>
      </c>
      <c r="Q154" s="213">
        <v>0</v>
      </c>
      <c r="R154" s="213">
        <f t="shared" si="22"/>
        <v>0</v>
      </c>
      <c r="S154" s="213">
        <v>0</v>
      </c>
      <c r="T154" s="214">
        <f t="shared" si="23"/>
        <v>0</v>
      </c>
      <c r="AR154" s="25" t="s">
        <v>592</v>
      </c>
      <c r="AT154" s="25" t="s">
        <v>185</v>
      </c>
      <c r="AU154" s="25" t="s">
        <v>89</v>
      </c>
      <c r="AY154" s="25" t="s">
        <v>183</v>
      </c>
      <c r="BE154" s="215">
        <f t="shared" si="24"/>
        <v>0</v>
      </c>
      <c r="BF154" s="215">
        <f t="shared" si="25"/>
        <v>0</v>
      </c>
      <c r="BG154" s="215">
        <f t="shared" si="26"/>
        <v>0</v>
      </c>
      <c r="BH154" s="215">
        <f t="shared" si="27"/>
        <v>0</v>
      </c>
      <c r="BI154" s="215">
        <f t="shared" si="28"/>
        <v>0</v>
      </c>
      <c r="BJ154" s="25" t="s">
        <v>85</v>
      </c>
      <c r="BK154" s="215">
        <f t="shared" si="29"/>
        <v>0</v>
      </c>
      <c r="BL154" s="25" t="s">
        <v>592</v>
      </c>
      <c r="BM154" s="25" t="s">
        <v>1020</v>
      </c>
    </row>
    <row r="155" spans="2:65" s="1" customFormat="1" ht="16.5" customHeight="1">
      <c r="B155" s="43"/>
      <c r="C155" s="204" t="s">
        <v>611</v>
      </c>
      <c r="D155" s="204" t="s">
        <v>185</v>
      </c>
      <c r="E155" s="205" t="s">
        <v>3912</v>
      </c>
      <c r="F155" s="206" t="s">
        <v>3903</v>
      </c>
      <c r="G155" s="207" t="s">
        <v>291</v>
      </c>
      <c r="H155" s="208">
        <v>38</v>
      </c>
      <c r="I155" s="209"/>
      <c r="J155" s="210">
        <f t="shared" si="20"/>
        <v>0</v>
      </c>
      <c r="K155" s="206" t="s">
        <v>34</v>
      </c>
      <c r="L155" s="63"/>
      <c r="M155" s="211" t="s">
        <v>34</v>
      </c>
      <c r="N155" s="212" t="s">
        <v>49</v>
      </c>
      <c r="O155" s="44"/>
      <c r="P155" s="213">
        <f t="shared" si="21"/>
        <v>0</v>
      </c>
      <c r="Q155" s="213">
        <v>0</v>
      </c>
      <c r="R155" s="213">
        <f t="shared" si="22"/>
        <v>0</v>
      </c>
      <c r="S155" s="213">
        <v>0</v>
      </c>
      <c r="T155" s="214">
        <f t="shared" si="23"/>
        <v>0</v>
      </c>
      <c r="AR155" s="25" t="s">
        <v>592</v>
      </c>
      <c r="AT155" s="25" t="s">
        <v>185</v>
      </c>
      <c r="AU155" s="25" t="s">
        <v>89</v>
      </c>
      <c r="AY155" s="25" t="s">
        <v>183</v>
      </c>
      <c r="BE155" s="215">
        <f t="shared" si="24"/>
        <v>0</v>
      </c>
      <c r="BF155" s="215">
        <f t="shared" si="25"/>
        <v>0</v>
      </c>
      <c r="BG155" s="215">
        <f t="shared" si="26"/>
        <v>0</v>
      </c>
      <c r="BH155" s="215">
        <f t="shared" si="27"/>
        <v>0</v>
      </c>
      <c r="BI155" s="215">
        <f t="shared" si="28"/>
        <v>0</v>
      </c>
      <c r="BJ155" s="25" t="s">
        <v>85</v>
      </c>
      <c r="BK155" s="215">
        <f t="shared" si="29"/>
        <v>0</v>
      </c>
      <c r="BL155" s="25" t="s">
        <v>592</v>
      </c>
      <c r="BM155" s="25" t="s">
        <v>1031</v>
      </c>
    </row>
    <row r="156" spans="2:65" s="1" customFormat="1" ht="16.5" customHeight="1">
      <c r="B156" s="43"/>
      <c r="C156" s="204" t="s">
        <v>618</v>
      </c>
      <c r="D156" s="204" t="s">
        <v>185</v>
      </c>
      <c r="E156" s="205" t="s">
        <v>3904</v>
      </c>
      <c r="F156" s="206" t="s">
        <v>3905</v>
      </c>
      <c r="G156" s="207" t="s">
        <v>291</v>
      </c>
      <c r="H156" s="208">
        <v>46</v>
      </c>
      <c r="I156" s="209"/>
      <c r="J156" s="210">
        <f t="shared" si="20"/>
        <v>0</v>
      </c>
      <c r="K156" s="206" t="s">
        <v>34</v>
      </c>
      <c r="L156" s="63"/>
      <c r="M156" s="211" t="s">
        <v>34</v>
      </c>
      <c r="N156" s="212" t="s">
        <v>49</v>
      </c>
      <c r="O156" s="44"/>
      <c r="P156" s="213">
        <f t="shared" si="21"/>
        <v>0</v>
      </c>
      <c r="Q156" s="213">
        <v>0</v>
      </c>
      <c r="R156" s="213">
        <f t="shared" si="22"/>
        <v>0</v>
      </c>
      <c r="S156" s="213">
        <v>0</v>
      </c>
      <c r="T156" s="214">
        <f t="shared" si="23"/>
        <v>0</v>
      </c>
      <c r="AR156" s="25" t="s">
        <v>592</v>
      </c>
      <c r="AT156" s="25" t="s">
        <v>185</v>
      </c>
      <c r="AU156" s="25" t="s">
        <v>89</v>
      </c>
      <c r="AY156" s="25" t="s">
        <v>183</v>
      </c>
      <c r="BE156" s="215">
        <f t="shared" si="24"/>
        <v>0</v>
      </c>
      <c r="BF156" s="215">
        <f t="shared" si="25"/>
        <v>0</v>
      </c>
      <c r="BG156" s="215">
        <f t="shared" si="26"/>
        <v>0</v>
      </c>
      <c r="BH156" s="215">
        <f t="shared" si="27"/>
        <v>0</v>
      </c>
      <c r="BI156" s="215">
        <f t="shared" si="28"/>
        <v>0</v>
      </c>
      <c r="BJ156" s="25" t="s">
        <v>85</v>
      </c>
      <c r="BK156" s="215">
        <f t="shared" si="29"/>
        <v>0</v>
      </c>
      <c r="BL156" s="25" t="s">
        <v>592</v>
      </c>
      <c r="BM156" s="25" t="s">
        <v>1045</v>
      </c>
    </row>
    <row r="157" spans="2:65" s="1" customFormat="1" ht="16.5" customHeight="1">
      <c r="B157" s="43"/>
      <c r="C157" s="204" t="s">
        <v>623</v>
      </c>
      <c r="D157" s="204" t="s">
        <v>185</v>
      </c>
      <c r="E157" s="205" t="s">
        <v>3913</v>
      </c>
      <c r="F157" s="206" t="s">
        <v>3914</v>
      </c>
      <c r="G157" s="207" t="s">
        <v>3915</v>
      </c>
      <c r="H157" s="208">
        <v>1</v>
      </c>
      <c r="I157" s="209"/>
      <c r="J157" s="210">
        <f t="shared" si="20"/>
        <v>0</v>
      </c>
      <c r="K157" s="206" t="s">
        <v>34</v>
      </c>
      <c r="L157" s="63"/>
      <c r="M157" s="211" t="s">
        <v>34</v>
      </c>
      <c r="N157" s="212" t="s">
        <v>49</v>
      </c>
      <c r="O157" s="44"/>
      <c r="P157" s="213">
        <f t="shared" si="21"/>
        <v>0</v>
      </c>
      <c r="Q157" s="213">
        <v>0</v>
      </c>
      <c r="R157" s="213">
        <f t="shared" si="22"/>
        <v>0</v>
      </c>
      <c r="S157" s="213">
        <v>0</v>
      </c>
      <c r="T157" s="214">
        <f t="shared" si="23"/>
        <v>0</v>
      </c>
      <c r="AR157" s="25" t="s">
        <v>592</v>
      </c>
      <c r="AT157" s="25" t="s">
        <v>185</v>
      </c>
      <c r="AU157" s="25" t="s">
        <v>89</v>
      </c>
      <c r="AY157" s="25" t="s">
        <v>183</v>
      </c>
      <c r="BE157" s="215">
        <f t="shared" si="24"/>
        <v>0</v>
      </c>
      <c r="BF157" s="215">
        <f t="shared" si="25"/>
        <v>0</v>
      </c>
      <c r="BG157" s="215">
        <f t="shared" si="26"/>
        <v>0</v>
      </c>
      <c r="BH157" s="215">
        <f t="shared" si="27"/>
        <v>0</v>
      </c>
      <c r="BI157" s="215">
        <f t="shared" si="28"/>
        <v>0</v>
      </c>
      <c r="BJ157" s="25" t="s">
        <v>85</v>
      </c>
      <c r="BK157" s="215">
        <f t="shared" si="29"/>
        <v>0</v>
      </c>
      <c r="BL157" s="25" t="s">
        <v>592</v>
      </c>
      <c r="BM157" s="25" t="s">
        <v>1057</v>
      </c>
    </row>
    <row r="158" spans="2:65" s="1" customFormat="1" ht="38.25" customHeight="1">
      <c r="B158" s="43"/>
      <c r="C158" s="204" t="s">
        <v>629</v>
      </c>
      <c r="D158" s="204" t="s">
        <v>185</v>
      </c>
      <c r="E158" s="205" t="s">
        <v>1727</v>
      </c>
      <c r="F158" s="206" t="s">
        <v>1728</v>
      </c>
      <c r="G158" s="207" t="s">
        <v>1510</v>
      </c>
      <c r="H158" s="279"/>
      <c r="I158" s="381">
        <f>SUM(J150:J157)/100</f>
        <v>0</v>
      </c>
      <c r="J158" s="210">
        <f t="shared" si="20"/>
        <v>0</v>
      </c>
      <c r="K158" s="206" t="s">
        <v>189</v>
      </c>
      <c r="L158" s="63"/>
      <c r="M158" s="211" t="s">
        <v>34</v>
      </c>
      <c r="N158" s="212" t="s">
        <v>49</v>
      </c>
      <c r="O158" s="44"/>
      <c r="P158" s="213">
        <f t="shared" si="21"/>
        <v>0</v>
      </c>
      <c r="Q158" s="213">
        <v>0</v>
      </c>
      <c r="R158" s="213">
        <f t="shared" si="22"/>
        <v>0</v>
      </c>
      <c r="S158" s="213">
        <v>0</v>
      </c>
      <c r="T158" s="214">
        <f t="shared" si="23"/>
        <v>0</v>
      </c>
      <c r="AR158" s="25" t="s">
        <v>592</v>
      </c>
      <c r="AT158" s="25" t="s">
        <v>185</v>
      </c>
      <c r="AU158" s="25" t="s">
        <v>89</v>
      </c>
      <c r="AY158" s="25" t="s">
        <v>183</v>
      </c>
      <c r="BE158" s="215">
        <f t="shared" si="24"/>
        <v>0</v>
      </c>
      <c r="BF158" s="215">
        <f t="shared" si="25"/>
        <v>0</v>
      </c>
      <c r="BG158" s="215">
        <f t="shared" si="26"/>
        <v>0</v>
      </c>
      <c r="BH158" s="215">
        <f t="shared" si="27"/>
        <v>0</v>
      </c>
      <c r="BI158" s="215">
        <f t="shared" si="28"/>
        <v>0</v>
      </c>
      <c r="BJ158" s="25" t="s">
        <v>85</v>
      </c>
      <c r="BK158" s="215">
        <f t="shared" si="29"/>
        <v>0</v>
      </c>
      <c r="BL158" s="25" t="s">
        <v>592</v>
      </c>
      <c r="BM158" s="25" t="s">
        <v>1069</v>
      </c>
    </row>
    <row r="159" spans="2:63" s="11" customFormat="1" ht="29.85" customHeight="1">
      <c r="B159" s="187"/>
      <c r="C159" s="188"/>
      <c r="D159" s="201" t="s">
        <v>77</v>
      </c>
      <c r="E159" s="202" t="s">
        <v>3418</v>
      </c>
      <c r="F159" s="202" t="s">
        <v>3419</v>
      </c>
      <c r="G159" s="188"/>
      <c r="H159" s="188"/>
      <c r="I159" s="191"/>
      <c r="J159" s="203">
        <f>BK159</f>
        <v>0</v>
      </c>
      <c r="K159" s="188"/>
      <c r="L159" s="193"/>
      <c r="M159" s="194"/>
      <c r="N159" s="195"/>
      <c r="O159" s="195"/>
      <c r="P159" s="196">
        <f>SUM(P160:P162)</f>
        <v>0</v>
      </c>
      <c r="Q159" s="195"/>
      <c r="R159" s="196">
        <f>SUM(R160:R162)</f>
        <v>0</v>
      </c>
      <c r="S159" s="195"/>
      <c r="T159" s="197">
        <f>SUM(T160:T162)</f>
        <v>0</v>
      </c>
      <c r="AR159" s="198" t="s">
        <v>196</v>
      </c>
      <c r="AT159" s="199" t="s">
        <v>77</v>
      </c>
      <c r="AU159" s="199" t="s">
        <v>85</v>
      </c>
      <c r="AY159" s="198" t="s">
        <v>183</v>
      </c>
      <c r="BK159" s="200">
        <f>SUM(BK160:BK162)</f>
        <v>0</v>
      </c>
    </row>
    <row r="160" spans="2:65" s="1" customFormat="1" ht="16.5" customHeight="1">
      <c r="B160" s="43"/>
      <c r="C160" s="204" t="s">
        <v>634</v>
      </c>
      <c r="D160" s="204" t="s">
        <v>185</v>
      </c>
      <c r="E160" s="205" t="s">
        <v>3916</v>
      </c>
      <c r="F160" s="206" t="s">
        <v>3917</v>
      </c>
      <c r="G160" s="207" t="s">
        <v>3787</v>
      </c>
      <c r="H160" s="208">
        <v>1</v>
      </c>
      <c r="I160" s="209"/>
      <c r="J160" s="210">
        <f>ROUND(I160*H160,2)</f>
        <v>0</v>
      </c>
      <c r="K160" s="206" t="s">
        <v>34</v>
      </c>
      <c r="L160" s="63"/>
      <c r="M160" s="211" t="s">
        <v>34</v>
      </c>
      <c r="N160" s="212" t="s">
        <v>49</v>
      </c>
      <c r="O160" s="44"/>
      <c r="P160" s="213">
        <f>O160*H160</f>
        <v>0</v>
      </c>
      <c r="Q160" s="213">
        <v>0</v>
      </c>
      <c r="R160" s="213">
        <f>Q160*H160</f>
        <v>0</v>
      </c>
      <c r="S160" s="213">
        <v>0</v>
      </c>
      <c r="T160" s="214">
        <f>S160*H160</f>
        <v>0</v>
      </c>
      <c r="AR160" s="25" t="s">
        <v>592</v>
      </c>
      <c r="AT160" s="25" t="s">
        <v>185</v>
      </c>
      <c r="AU160" s="25" t="s">
        <v>89</v>
      </c>
      <c r="AY160" s="25" t="s">
        <v>183</v>
      </c>
      <c r="BE160" s="215">
        <f>IF(N160="základní",J160,0)</f>
        <v>0</v>
      </c>
      <c r="BF160" s="215">
        <f>IF(N160="snížená",J160,0)</f>
        <v>0</v>
      </c>
      <c r="BG160" s="215">
        <f>IF(N160="zákl. přenesená",J160,0)</f>
        <v>0</v>
      </c>
      <c r="BH160" s="215">
        <f>IF(N160="sníž. přenesená",J160,0)</f>
        <v>0</v>
      </c>
      <c r="BI160" s="215">
        <f>IF(N160="nulová",J160,0)</f>
        <v>0</v>
      </c>
      <c r="BJ160" s="25" t="s">
        <v>85</v>
      </c>
      <c r="BK160" s="215">
        <f>ROUND(I160*H160,2)</f>
        <v>0</v>
      </c>
      <c r="BL160" s="25" t="s">
        <v>592</v>
      </c>
      <c r="BM160" s="25" t="s">
        <v>1078</v>
      </c>
    </row>
    <row r="161" spans="2:65" s="1" customFormat="1" ht="16.5" customHeight="1">
      <c r="B161" s="43"/>
      <c r="C161" s="204" t="s">
        <v>639</v>
      </c>
      <c r="D161" s="204" t="s">
        <v>185</v>
      </c>
      <c r="E161" s="205" t="s">
        <v>3918</v>
      </c>
      <c r="F161" s="206" t="s">
        <v>3919</v>
      </c>
      <c r="G161" s="207" t="s">
        <v>3422</v>
      </c>
      <c r="H161" s="208">
        <v>20</v>
      </c>
      <c r="I161" s="209"/>
      <c r="J161" s="210">
        <f>ROUND(I161*H161,2)</f>
        <v>0</v>
      </c>
      <c r="K161" s="206" t="s">
        <v>34</v>
      </c>
      <c r="L161" s="63"/>
      <c r="M161" s="211" t="s">
        <v>34</v>
      </c>
      <c r="N161" s="212" t="s">
        <v>49</v>
      </c>
      <c r="O161" s="44"/>
      <c r="P161" s="213">
        <f>O161*H161</f>
        <v>0</v>
      </c>
      <c r="Q161" s="213">
        <v>0</v>
      </c>
      <c r="R161" s="213">
        <f>Q161*H161</f>
        <v>0</v>
      </c>
      <c r="S161" s="213">
        <v>0</v>
      </c>
      <c r="T161" s="214">
        <f>S161*H161</f>
        <v>0</v>
      </c>
      <c r="AR161" s="25" t="s">
        <v>592</v>
      </c>
      <c r="AT161" s="25" t="s">
        <v>185</v>
      </c>
      <c r="AU161" s="25" t="s">
        <v>89</v>
      </c>
      <c r="AY161" s="25" t="s">
        <v>183</v>
      </c>
      <c r="BE161" s="215">
        <f>IF(N161="základní",J161,0)</f>
        <v>0</v>
      </c>
      <c r="BF161" s="215">
        <f>IF(N161="snížená",J161,0)</f>
        <v>0</v>
      </c>
      <c r="BG161" s="215">
        <f>IF(N161="zákl. přenesená",J161,0)</f>
        <v>0</v>
      </c>
      <c r="BH161" s="215">
        <f>IF(N161="sníž. přenesená",J161,0)</f>
        <v>0</v>
      </c>
      <c r="BI161" s="215">
        <f>IF(N161="nulová",J161,0)</f>
        <v>0</v>
      </c>
      <c r="BJ161" s="25" t="s">
        <v>85</v>
      </c>
      <c r="BK161" s="215">
        <f>ROUND(I161*H161,2)</f>
        <v>0</v>
      </c>
      <c r="BL161" s="25" t="s">
        <v>592</v>
      </c>
      <c r="BM161" s="25" t="s">
        <v>1087</v>
      </c>
    </row>
    <row r="162" spans="2:65" s="1" customFormat="1" ht="16.5" customHeight="1">
      <c r="B162" s="43"/>
      <c r="C162" s="204" t="s">
        <v>644</v>
      </c>
      <c r="D162" s="204" t="s">
        <v>185</v>
      </c>
      <c r="E162" s="205" t="s">
        <v>3920</v>
      </c>
      <c r="F162" s="206" t="s">
        <v>3921</v>
      </c>
      <c r="G162" s="207" t="s">
        <v>3422</v>
      </c>
      <c r="H162" s="208">
        <v>15</v>
      </c>
      <c r="I162" s="209"/>
      <c r="J162" s="210">
        <f>ROUND(I162*H162,2)</f>
        <v>0</v>
      </c>
      <c r="K162" s="206" t="s">
        <v>34</v>
      </c>
      <c r="L162" s="63"/>
      <c r="M162" s="211" t="s">
        <v>34</v>
      </c>
      <c r="N162" s="288" t="s">
        <v>49</v>
      </c>
      <c r="O162" s="289"/>
      <c r="P162" s="290">
        <f>O162*H162</f>
        <v>0</v>
      </c>
      <c r="Q162" s="290">
        <v>0</v>
      </c>
      <c r="R162" s="290">
        <f>Q162*H162</f>
        <v>0</v>
      </c>
      <c r="S162" s="290">
        <v>0</v>
      </c>
      <c r="T162" s="291">
        <f>S162*H162</f>
        <v>0</v>
      </c>
      <c r="AR162" s="25" t="s">
        <v>592</v>
      </c>
      <c r="AT162" s="25" t="s">
        <v>185</v>
      </c>
      <c r="AU162" s="25" t="s">
        <v>89</v>
      </c>
      <c r="AY162" s="25" t="s">
        <v>183</v>
      </c>
      <c r="BE162" s="215">
        <f>IF(N162="základní",J162,0)</f>
        <v>0</v>
      </c>
      <c r="BF162" s="215">
        <f>IF(N162="snížená",J162,0)</f>
        <v>0</v>
      </c>
      <c r="BG162" s="215">
        <f>IF(N162="zákl. přenesená",J162,0)</f>
        <v>0</v>
      </c>
      <c r="BH162" s="215">
        <f>IF(N162="sníž. přenesená",J162,0)</f>
        <v>0</v>
      </c>
      <c r="BI162" s="215">
        <f>IF(N162="nulová",J162,0)</f>
        <v>0</v>
      </c>
      <c r="BJ162" s="25" t="s">
        <v>85</v>
      </c>
      <c r="BK162" s="215">
        <f>ROUND(I162*H162,2)</f>
        <v>0</v>
      </c>
      <c r="BL162" s="25" t="s">
        <v>592</v>
      </c>
      <c r="BM162" s="25" t="s">
        <v>1104</v>
      </c>
    </row>
    <row r="163" spans="2:12" s="1" customFormat="1" ht="6.95" customHeight="1">
      <c r="B163" s="58"/>
      <c r="C163" s="59"/>
      <c r="D163" s="59"/>
      <c r="E163" s="59"/>
      <c r="F163" s="59"/>
      <c r="G163" s="59"/>
      <c r="H163" s="59"/>
      <c r="I163" s="150"/>
      <c r="J163" s="59"/>
      <c r="K163" s="59"/>
      <c r="L163" s="63"/>
    </row>
  </sheetData>
  <sheetProtection password="CC35" sheet="1" objects="1" scenarios="1" formatCells="0" formatColumns="0" formatRows="0" sort="0" autoFilter="0"/>
  <autoFilter ref="C85:K162"/>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115</v>
      </c>
      <c r="G1" s="428" t="s">
        <v>116</v>
      </c>
      <c r="H1" s="428"/>
      <c r="I1" s="126"/>
      <c r="J1" s="125" t="s">
        <v>117</v>
      </c>
      <c r="K1" s="124" t="s">
        <v>118</v>
      </c>
      <c r="L1" s="125" t="s">
        <v>119</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8"/>
      <c r="M2" s="418"/>
      <c r="N2" s="418"/>
      <c r="O2" s="418"/>
      <c r="P2" s="418"/>
      <c r="Q2" s="418"/>
      <c r="R2" s="418"/>
      <c r="S2" s="418"/>
      <c r="T2" s="418"/>
      <c r="U2" s="418"/>
      <c r="V2" s="418"/>
      <c r="AT2" s="25" t="s">
        <v>111</v>
      </c>
    </row>
    <row r="3" spans="2:46" ht="6.95" customHeight="1">
      <c r="B3" s="26"/>
      <c r="C3" s="27"/>
      <c r="D3" s="27"/>
      <c r="E3" s="27"/>
      <c r="F3" s="27"/>
      <c r="G3" s="27"/>
      <c r="H3" s="27"/>
      <c r="I3" s="127"/>
      <c r="J3" s="27"/>
      <c r="K3" s="28"/>
      <c r="AT3" s="25" t="s">
        <v>89</v>
      </c>
    </row>
    <row r="4" spans="2:46" ht="36.95" customHeight="1">
      <c r="B4" s="29"/>
      <c r="C4" s="30"/>
      <c r="D4" s="31" t="s">
        <v>120</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6.5" customHeight="1">
      <c r="B7" s="29"/>
      <c r="C7" s="30"/>
      <c r="D7" s="30"/>
      <c r="E7" s="429" t="str">
        <f>'Rekapitulace stavby'!K6</f>
        <v>Stavební úpravy obj.stájové budovy Veterinární nemocnice v areálu SVÚ Jihlava</v>
      </c>
      <c r="F7" s="430"/>
      <c r="G7" s="430"/>
      <c r="H7" s="430"/>
      <c r="I7" s="128"/>
      <c r="J7" s="30"/>
      <c r="K7" s="32"/>
    </row>
    <row r="8" spans="2:11" s="1" customFormat="1" ht="15">
      <c r="B8" s="43"/>
      <c r="C8" s="44"/>
      <c r="D8" s="38" t="s">
        <v>121</v>
      </c>
      <c r="E8" s="44"/>
      <c r="F8" s="44"/>
      <c r="G8" s="44"/>
      <c r="H8" s="44"/>
      <c r="I8" s="129"/>
      <c r="J8" s="44"/>
      <c r="K8" s="47"/>
    </row>
    <row r="9" spans="2:11" s="1" customFormat="1" ht="36.95" customHeight="1">
      <c r="B9" s="43"/>
      <c r="C9" s="44"/>
      <c r="D9" s="44"/>
      <c r="E9" s="431" t="s">
        <v>3922</v>
      </c>
      <c r="F9" s="432"/>
      <c r="G9" s="432"/>
      <c r="H9" s="432"/>
      <c r="I9" s="129"/>
      <c r="J9" s="44"/>
      <c r="K9" s="47"/>
    </row>
    <row r="10" spans="2:11" s="1" customFormat="1" ht="13.5">
      <c r="B10" s="43"/>
      <c r="C10" s="44"/>
      <c r="D10" s="44"/>
      <c r="E10" s="44"/>
      <c r="F10" s="44"/>
      <c r="G10" s="44"/>
      <c r="H10" s="44"/>
      <c r="I10" s="129"/>
      <c r="J10" s="44"/>
      <c r="K10" s="47"/>
    </row>
    <row r="11" spans="2:11" s="1" customFormat="1" ht="14.45" customHeight="1">
      <c r="B11" s="43"/>
      <c r="C11" s="44"/>
      <c r="D11" s="38" t="s">
        <v>20</v>
      </c>
      <c r="E11" s="44"/>
      <c r="F11" s="36" t="s">
        <v>21</v>
      </c>
      <c r="G11" s="44"/>
      <c r="H11" s="44"/>
      <c r="I11" s="130" t="s">
        <v>22</v>
      </c>
      <c r="J11" s="36" t="s">
        <v>34</v>
      </c>
      <c r="K11" s="47"/>
    </row>
    <row r="12" spans="2:11" s="1" customFormat="1" ht="14.45" customHeight="1">
      <c r="B12" s="43"/>
      <c r="C12" s="44"/>
      <c r="D12" s="38" t="s">
        <v>24</v>
      </c>
      <c r="E12" s="44"/>
      <c r="F12" s="36" t="s">
        <v>25</v>
      </c>
      <c r="G12" s="44"/>
      <c r="H12" s="44"/>
      <c r="I12" s="130" t="s">
        <v>26</v>
      </c>
      <c r="J12" s="131" t="str">
        <f>'Rekapitulace stavby'!AN8</f>
        <v>4. 4. 2017</v>
      </c>
      <c r="K12" s="47"/>
    </row>
    <row r="13" spans="2:11" s="1" customFormat="1" ht="10.9" customHeight="1">
      <c r="B13" s="43"/>
      <c r="C13" s="44"/>
      <c r="D13" s="44"/>
      <c r="E13" s="44"/>
      <c r="F13" s="44"/>
      <c r="G13" s="44"/>
      <c r="H13" s="44"/>
      <c r="I13" s="129"/>
      <c r="J13" s="44"/>
      <c r="K13" s="47"/>
    </row>
    <row r="14" spans="2:11" s="1" customFormat="1" ht="14.45" customHeight="1">
      <c r="B14" s="43"/>
      <c r="C14" s="44"/>
      <c r="D14" s="38" t="s">
        <v>32</v>
      </c>
      <c r="E14" s="44"/>
      <c r="F14" s="44"/>
      <c r="G14" s="44"/>
      <c r="H14" s="44"/>
      <c r="I14" s="130" t="s">
        <v>33</v>
      </c>
      <c r="J14" s="36" t="s">
        <v>34</v>
      </c>
      <c r="K14" s="47"/>
    </row>
    <row r="15" spans="2:11" s="1" customFormat="1" ht="18" customHeight="1">
      <c r="B15" s="43"/>
      <c r="C15" s="44"/>
      <c r="D15" s="44"/>
      <c r="E15" s="36" t="s">
        <v>35</v>
      </c>
      <c r="F15" s="44"/>
      <c r="G15" s="44"/>
      <c r="H15" s="44"/>
      <c r="I15" s="130" t="s">
        <v>36</v>
      </c>
      <c r="J15" s="36" t="s">
        <v>34</v>
      </c>
      <c r="K15" s="47"/>
    </row>
    <row r="16" spans="2:11" s="1" customFormat="1" ht="6.95" customHeight="1">
      <c r="B16" s="43"/>
      <c r="C16" s="44"/>
      <c r="D16" s="44"/>
      <c r="E16" s="44"/>
      <c r="F16" s="44"/>
      <c r="G16" s="44"/>
      <c r="H16" s="44"/>
      <c r="I16" s="129"/>
      <c r="J16" s="44"/>
      <c r="K16" s="47"/>
    </row>
    <row r="17" spans="2:11" s="1" customFormat="1" ht="14.45" customHeight="1">
      <c r="B17" s="43"/>
      <c r="C17" s="44"/>
      <c r="D17" s="38" t="s">
        <v>37</v>
      </c>
      <c r="E17" s="44"/>
      <c r="F17" s="44"/>
      <c r="G17" s="44"/>
      <c r="H17" s="44"/>
      <c r="I17" s="130" t="s">
        <v>33</v>
      </c>
      <c r="J17" s="36" t="str">
        <f>IF('Rekapitulace stavby'!AN13="Vyplň údaj","",IF('Rekapitulace stavby'!AN13="","",'Rekapitulace stavby'!AN13))</f>
        <v/>
      </c>
      <c r="K17" s="47"/>
    </row>
    <row r="18" spans="2:11" s="1" customFormat="1" ht="18" customHeight="1">
      <c r="B18" s="43"/>
      <c r="C18" s="44"/>
      <c r="D18" s="44"/>
      <c r="E18" s="36" t="str">
        <f>IF('Rekapitulace stavby'!E14="Vyplň údaj","",IF('Rekapitulace stavby'!E14="","",'Rekapitulace stavby'!E14))</f>
        <v/>
      </c>
      <c r="F18" s="44"/>
      <c r="G18" s="44"/>
      <c r="H18" s="44"/>
      <c r="I18" s="130" t="s">
        <v>36</v>
      </c>
      <c r="J18" s="36"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8" t="s">
        <v>39</v>
      </c>
      <c r="E20" s="44"/>
      <c r="F20" s="44"/>
      <c r="G20" s="44"/>
      <c r="H20" s="44"/>
      <c r="I20" s="130" t="s">
        <v>33</v>
      </c>
      <c r="J20" s="36" t="s">
        <v>34</v>
      </c>
      <c r="K20" s="47"/>
    </row>
    <row r="21" spans="2:11" s="1" customFormat="1" ht="18" customHeight="1">
      <c r="B21" s="43"/>
      <c r="C21" s="44"/>
      <c r="D21" s="44"/>
      <c r="E21" s="36" t="s">
        <v>40</v>
      </c>
      <c r="F21" s="44"/>
      <c r="G21" s="44"/>
      <c r="H21" s="44"/>
      <c r="I21" s="130" t="s">
        <v>36</v>
      </c>
      <c r="J21" s="36" t="s">
        <v>34</v>
      </c>
      <c r="K21" s="47"/>
    </row>
    <row r="22" spans="2:11" s="1" customFormat="1" ht="6.95" customHeight="1">
      <c r="B22" s="43"/>
      <c r="C22" s="44"/>
      <c r="D22" s="44"/>
      <c r="E22" s="44"/>
      <c r="F22" s="44"/>
      <c r="G22" s="44"/>
      <c r="H22" s="44"/>
      <c r="I22" s="129"/>
      <c r="J22" s="44"/>
      <c r="K22" s="47"/>
    </row>
    <row r="23" spans="2:11" s="1" customFormat="1" ht="14.45" customHeight="1">
      <c r="B23" s="43"/>
      <c r="C23" s="44"/>
      <c r="D23" s="38" t="s">
        <v>42</v>
      </c>
      <c r="E23" s="44"/>
      <c r="F23" s="44"/>
      <c r="G23" s="44"/>
      <c r="H23" s="44"/>
      <c r="I23" s="129"/>
      <c r="J23" s="44"/>
      <c r="K23" s="47"/>
    </row>
    <row r="24" spans="2:11" s="7" customFormat="1" ht="16.5" customHeight="1">
      <c r="B24" s="132"/>
      <c r="C24" s="133"/>
      <c r="D24" s="133"/>
      <c r="E24" s="389" t="s">
        <v>34</v>
      </c>
      <c r="F24" s="389"/>
      <c r="G24" s="389"/>
      <c r="H24" s="389"/>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44</v>
      </c>
      <c r="E27" s="44"/>
      <c r="F27" s="44"/>
      <c r="G27" s="44"/>
      <c r="H27" s="44"/>
      <c r="I27" s="129"/>
      <c r="J27" s="139">
        <f>ROUND(J83,2)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46</v>
      </c>
      <c r="G29" s="44"/>
      <c r="H29" s="44"/>
      <c r="I29" s="140" t="s">
        <v>45</v>
      </c>
      <c r="J29" s="48" t="s">
        <v>47</v>
      </c>
      <c r="K29" s="47"/>
    </row>
    <row r="30" spans="2:11" s="1" customFormat="1" ht="14.45" customHeight="1">
      <c r="B30" s="43"/>
      <c r="C30" s="44"/>
      <c r="D30" s="51" t="s">
        <v>48</v>
      </c>
      <c r="E30" s="51" t="s">
        <v>49</v>
      </c>
      <c r="F30" s="141">
        <f>ROUND(SUM(BE83:BE177),2)</f>
        <v>0</v>
      </c>
      <c r="G30" s="44"/>
      <c r="H30" s="44"/>
      <c r="I30" s="142">
        <v>0.21</v>
      </c>
      <c r="J30" s="141">
        <f>ROUND(ROUND((SUM(BE83:BE177)),2)*I30,2)</f>
        <v>0</v>
      </c>
      <c r="K30" s="47"/>
    </row>
    <row r="31" spans="2:11" s="1" customFormat="1" ht="14.45" customHeight="1">
      <c r="B31" s="43"/>
      <c r="C31" s="44"/>
      <c r="D31" s="44"/>
      <c r="E31" s="51" t="s">
        <v>50</v>
      </c>
      <c r="F31" s="141">
        <f>ROUND(SUM(BF83:BF177),2)</f>
        <v>0</v>
      </c>
      <c r="G31" s="44"/>
      <c r="H31" s="44"/>
      <c r="I31" s="142">
        <v>0.15</v>
      </c>
      <c r="J31" s="141">
        <f>ROUND(ROUND((SUM(BF83:BF177)),2)*I31,2)</f>
        <v>0</v>
      </c>
      <c r="K31" s="47"/>
    </row>
    <row r="32" spans="2:11" s="1" customFormat="1" ht="14.45" customHeight="1" hidden="1">
      <c r="B32" s="43"/>
      <c r="C32" s="44"/>
      <c r="D32" s="44"/>
      <c r="E32" s="51" t="s">
        <v>51</v>
      </c>
      <c r="F32" s="141">
        <f>ROUND(SUM(BG83:BG177),2)</f>
        <v>0</v>
      </c>
      <c r="G32" s="44"/>
      <c r="H32" s="44"/>
      <c r="I32" s="142">
        <v>0.21</v>
      </c>
      <c r="J32" s="141">
        <v>0</v>
      </c>
      <c r="K32" s="47"/>
    </row>
    <row r="33" spans="2:11" s="1" customFormat="1" ht="14.45" customHeight="1" hidden="1">
      <c r="B33" s="43"/>
      <c r="C33" s="44"/>
      <c r="D33" s="44"/>
      <c r="E33" s="51" t="s">
        <v>52</v>
      </c>
      <c r="F33" s="141">
        <f>ROUND(SUM(BH83:BH177),2)</f>
        <v>0</v>
      </c>
      <c r="G33" s="44"/>
      <c r="H33" s="44"/>
      <c r="I33" s="142">
        <v>0.15</v>
      </c>
      <c r="J33" s="141">
        <v>0</v>
      </c>
      <c r="K33" s="47"/>
    </row>
    <row r="34" spans="2:11" s="1" customFormat="1" ht="14.45" customHeight="1" hidden="1">
      <c r="B34" s="43"/>
      <c r="C34" s="44"/>
      <c r="D34" s="44"/>
      <c r="E34" s="51" t="s">
        <v>53</v>
      </c>
      <c r="F34" s="141">
        <f>ROUND(SUM(BI83:BI177),2)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54</v>
      </c>
      <c r="E36" s="81"/>
      <c r="F36" s="81"/>
      <c r="G36" s="145" t="s">
        <v>55</v>
      </c>
      <c r="H36" s="146" t="s">
        <v>56</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1" t="s">
        <v>123</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8" t="s">
        <v>18</v>
      </c>
      <c r="D44" s="44"/>
      <c r="E44" s="44"/>
      <c r="F44" s="44"/>
      <c r="G44" s="44"/>
      <c r="H44" s="44"/>
      <c r="I44" s="129"/>
      <c r="J44" s="44"/>
      <c r="K44" s="47"/>
    </row>
    <row r="45" spans="2:11" s="1" customFormat="1" ht="16.5" customHeight="1">
      <c r="B45" s="43"/>
      <c r="C45" s="44"/>
      <c r="D45" s="44"/>
      <c r="E45" s="429" t="str">
        <f>E7</f>
        <v>Stavební úpravy obj.stájové budovy Veterinární nemocnice v areálu SVÚ Jihlava</v>
      </c>
      <c r="F45" s="430"/>
      <c r="G45" s="430"/>
      <c r="H45" s="430"/>
      <c r="I45" s="129"/>
      <c r="J45" s="44"/>
      <c r="K45" s="47"/>
    </row>
    <row r="46" spans="2:11" s="1" customFormat="1" ht="14.45" customHeight="1">
      <c r="B46" s="43"/>
      <c r="C46" s="38" t="s">
        <v>121</v>
      </c>
      <c r="D46" s="44"/>
      <c r="E46" s="44"/>
      <c r="F46" s="44"/>
      <c r="G46" s="44"/>
      <c r="H46" s="44"/>
      <c r="I46" s="129"/>
      <c r="J46" s="44"/>
      <c r="K46" s="47"/>
    </row>
    <row r="47" spans="2:11" s="1" customFormat="1" ht="17.25" customHeight="1">
      <c r="B47" s="43"/>
      <c r="C47" s="44"/>
      <c r="D47" s="44"/>
      <c r="E47" s="431" t="str">
        <f>E9</f>
        <v>SO_02 - Venkovní úpravy</v>
      </c>
      <c r="F47" s="432"/>
      <c r="G47" s="432"/>
      <c r="H47" s="432"/>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8" t="s">
        <v>24</v>
      </c>
      <c r="D49" s="44"/>
      <c r="E49" s="44"/>
      <c r="F49" s="36" t="str">
        <f>F12</f>
        <v>Jihlava</v>
      </c>
      <c r="G49" s="44"/>
      <c r="H49" s="44"/>
      <c r="I49" s="130" t="s">
        <v>26</v>
      </c>
      <c r="J49" s="131" t="str">
        <f>IF(J12="","",J12)</f>
        <v>4. 4. 2017</v>
      </c>
      <c r="K49" s="47"/>
    </row>
    <row r="50" spans="2:11" s="1" customFormat="1" ht="6.95" customHeight="1">
      <c r="B50" s="43"/>
      <c r="C50" s="44"/>
      <c r="D50" s="44"/>
      <c r="E50" s="44"/>
      <c r="F50" s="44"/>
      <c r="G50" s="44"/>
      <c r="H50" s="44"/>
      <c r="I50" s="129"/>
      <c r="J50" s="44"/>
      <c r="K50" s="47"/>
    </row>
    <row r="51" spans="2:11" s="1" customFormat="1" ht="15">
      <c r="B51" s="43"/>
      <c r="C51" s="38" t="s">
        <v>32</v>
      </c>
      <c r="D51" s="44"/>
      <c r="E51" s="44"/>
      <c r="F51" s="36" t="str">
        <f>E15</f>
        <v>SVÚ Jihlava, Rantířovská 93, Jihlava</v>
      </c>
      <c r="G51" s="44"/>
      <c r="H51" s="44"/>
      <c r="I51" s="130" t="s">
        <v>39</v>
      </c>
      <c r="J51" s="389" t="str">
        <f>E21</f>
        <v>Obchodní projekt Jihlava, spol.s r.o.</v>
      </c>
      <c r="K51" s="47"/>
    </row>
    <row r="52" spans="2:11" s="1" customFormat="1" ht="14.45" customHeight="1">
      <c r="B52" s="43"/>
      <c r="C52" s="38" t="s">
        <v>37</v>
      </c>
      <c r="D52" s="44"/>
      <c r="E52" s="44"/>
      <c r="F52" s="36" t="str">
        <f>IF(E18="","",E18)</f>
        <v/>
      </c>
      <c r="G52" s="44"/>
      <c r="H52" s="44"/>
      <c r="I52" s="129"/>
      <c r="J52" s="424"/>
      <c r="K52" s="47"/>
    </row>
    <row r="53" spans="2:11" s="1" customFormat="1" ht="10.35" customHeight="1">
      <c r="B53" s="43"/>
      <c r="C53" s="44"/>
      <c r="D53" s="44"/>
      <c r="E53" s="44"/>
      <c r="F53" s="44"/>
      <c r="G53" s="44"/>
      <c r="H53" s="44"/>
      <c r="I53" s="129"/>
      <c r="J53" s="44"/>
      <c r="K53" s="47"/>
    </row>
    <row r="54" spans="2:11" s="1" customFormat="1" ht="29.25" customHeight="1">
      <c r="B54" s="43"/>
      <c r="C54" s="155" t="s">
        <v>124</v>
      </c>
      <c r="D54" s="143"/>
      <c r="E54" s="143"/>
      <c r="F54" s="143"/>
      <c r="G54" s="143"/>
      <c r="H54" s="143"/>
      <c r="I54" s="156"/>
      <c r="J54" s="157" t="s">
        <v>125</v>
      </c>
      <c r="K54" s="158"/>
    </row>
    <row r="55" spans="2:11" s="1" customFormat="1" ht="10.35" customHeight="1">
      <c r="B55" s="43"/>
      <c r="C55" s="44"/>
      <c r="D55" s="44"/>
      <c r="E55" s="44"/>
      <c r="F55" s="44"/>
      <c r="G55" s="44"/>
      <c r="H55" s="44"/>
      <c r="I55" s="129"/>
      <c r="J55" s="44"/>
      <c r="K55" s="47"/>
    </row>
    <row r="56" spans="2:47" s="1" customFormat="1" ht="29.25" customHeight="1">
      <c r="B56" s="43"/>
      <c r="C56" s="159" t="s">
        <v>126</v>
      </c>
      <c r="D56" s="44"/>
      <c r="E56" s="44"/>
      <c r="F56" s="44"/>
      <c r="G56" s="44"/>
      <c r="H56" s="44"/>
      <c r="I56" s="129"/>
      <c r="J56" s="139">
        <f>J83</f>
        <v>0</v>
      </c>
      <c r="K56" s="47"/>
      <c r="AU56" s="25" t="s">
        <v>127</v>
      </c>
    </row>
    <row r="57" spans="2:11" s="8" customFormat="1" ht="24.95" customHeight="1">
      <c r="B57" s="160"/>
      <c r="C57" s="161"/>
      <c r="D57" s="162" t="s">
        <v>128</v>
      </c>
      <c r="E57" s="163"/>
      <c r="F57" s="163"/>
      <c r="G57" s="163"/>
      <c r="H57" s="163"/>
      <c r="I57" s="164"/>
      <c r="J57" s="165">
        <f>J84</f>
        <v>0</v>
      </c>
      <c r="K57" s="166"/>
    </row>
    <row r="58" spans="2:11" s="9" customFormat="1" ht="19.9" customHeight="1">
      <c r="B58" s="167"/>
      <c r="C58" s="168"/>
      <c r="D58" s="169" t="s">
        <v>129</v>
      </c>
      <c r="E58" s="170"/>
      <c r="F58" s="170"/>
      <c r="G58" s="170"/>
      <c r="H58" s="170"/>
      <c r="I58" s="171"/>
      <c r="J58" s="172">
        <f>J85</f>
        <v>0</v>
      </c>
      <c r="K58" s="173"/>
    </row>
    <row r="59" spans="2:11" s="9" customFormat="1" ht="19.9" customHeight="1">
      <c r="B59" s="167"/>
      <c r="C59" s="168"/>
      <c r="D59" s="169" t="s">
        <v>134</v>
      </c>
      <c r="E59" s="170"/>
      <c r="F59" s="170"/>
      <c r="G59" s="170"/>
      <c r="H59" s="170"/>
      <c r="I59" s="171"/>
      <c r="J59" s="172">
        <f>J110</f>
        <v>0</v>
      </c>
      <c r="K59" s="173"/>
    </row>
    <row r="60" spans="2:11" s="9" customFormat="1" ht="19.9" customHeight="1">
      <c r="B60" s="167"/>
      <c r="C60" s="168"/>
      <c r="D60" s="169" t="s">
        <v>140</v>
      </c>
      <c r="E60" s="170"/>
      <c r="F60" s="170"/>
      <c r="G60" s="170"/>
      <c r="H60" s="170"/>
      <c r="I60" s="171"/>
      <c r="J60" s="172">
        <f>J122</f>
        <v>0</v>
      </c>
      <c r="K60" s="173"/>
    </row>
    <row r="61" spans="2:11" s="9" customFormat="1" ht="14.85" customHeight="1">
      <c r="B61" s="167"/>
      <c r="C61" s="168"/>
      <c r="D61" s="169" t="s">
        <v>143</v>
      </c>
      <c r="E61" s="170"/>
      <c r="F61" s="170"/>
      <c r="G61" s="170"/>
      <c r="H61" s="170"/>
      <c r="I61" s="171"/>
      <c r="J61" s="172">
        <f>J128</f>
        <v>0</v>
      </c>
      <c r="K61" s="173"/>
    </row>
    <row r="62" spans="2:11" s="9" customFormat="1" ht="19.9" customHeight="1">
      <c r="B62" s="167"/>
      <c r="C62" s="168"/>
      <c r="D62" s="169" t="s">
        <v>144</v>
      </c>
      <c r="E62" s="170"/>
      <c r="F62" s="170"/>
      <c r="G62" s="170"/>
      <c r="H62" s="170"/>
      <c r="I62" s="171"/>
      <c r="J62" s="172">
        <f>J165</f>
        <v>0</v>
      </c>
      <c r="K62" s="173"/>
    </row>
    <row r="63" spans="2:11" s="9" customFormat="1" ht="19.9" customHeight="1">
      <c r="B63" s="167"/>
      <c r="C63" s="168"/>
      <c r="D63" s="169" t="s">
        <v>145</v>
      </c>
      <c r="E63" s="170"/>
      <c r="F63" s="170"/>
      <c r="G63" s="170"/>
      <c r="H63" s="170"/>
      <c r="I63" s="171"/>
      <c r="J63" s="172">
        <f>J177</f>
        <v>0</v>
      </c>
      <c r="K63" s="173"/>
    </row>
    <row r="64" spans="2:11" s="1" customFormat="1" ht="21.75" customHeight="1">
      <c r="B64" s="43"/>
      <c r="C64" s="44"/>
      <c r="D64" s="44"/>
      <c r="E64" s="44"/>
      <c r="F64" s="44"/>
      <c r="G64" s="44"/>
      <c r="H64" s="44"/>
      <c r="I64" s="129"/>
      <c r="J64" s="44"/>
      <c r="K64" s="47"/>
    </row>
    <row r="65" spans="2:11" s="1" customFormat="1" ht="6.95" customHeight="1">
      <c r="B65" s="58"/>
      <c r="C65" s="59"/>
      <c r="D65" s="59"/>
      <c r="E65" s="59"/>
      <c r="F65" s="59"/>
      <c r="G65" s="59"/>
      <c r="H65" s="59"/>
      <c r="I65" s="150"/>
      <c r="J65" s="59"/>
      <c r="K65" s="60"/>
    </row>
    <row r="69" spans="2:12" s="1" customFormat="1" ht="6.95" customHeight="1">
      <c r="B69" s="61"/>
      <c r="C69" s="62"/>
      <c r="D69" s="62"/>
      <c r="E69" s="62"/>
      <c r="F69" s="62"/>
      <c r="G69" s="62"/>
      <c r="H69" s="62"/>
      <c r="I69" s="153"/>
      <c r="J69" s="62"/>
      <c r="K69" s="62"/>
      <c r="L69" s="63"/>
    </row>
    <row r="70" spans="2:12" s="1" customFormat="1" ht="36.95" customHeight="1">
      <c r="B70" s="43"/>
      <c r="C70" s="64" t="s">
        <v>167</v>
      </c>
      <c r="D70" s="65"/>
      <c r="E70" s="65"/>
      <c r="F70" s="65"/>
      <c r="G70" s="65"/>
      <c r="H70" s="65"/>
      <c r="I70" s="174"/>
      <c r="J70" s="65"/>
      <c r="K70" s="65"/>
      <c r="L70" s="63"/>
    </row>
    <row r="71" spans="2:12" s="1" customFormat="1" ht="6.95" customHeight="1">
      <c r="B71" s="43"/>
      <c r="C71" s="65"/>
      <c r="D71" s="65"/>
      <c r="E71" s="65"/>
      <c r="F71" s="65"/>
      <c r="G71" s="65"/>
      <c r="H71" s="65"/>
      <c r="I71" s="174"/>
      <c r="J71" s="65"/>
      <c r="K71" s="65"/>
      <c r="L71" s="63"/>
    </row>
    <row r="72" spans="2:12" s="1" customFormat="1" ht="14.45" customHeight="1">
      <c r="B72" s="43"/>
      <c r="C72" s="67" t="s">
        <v>18</v>
      </c>
      <c r="D72" s="65"/>
      <c r="E72" s="65"/>
      <c r="F72" s="65"/>
      <c r="G72" s="65"/>
      <c r="H72" s="65"/>
      <c r="I72" s="174"/>
      <c r="J72" s="65"/>
      <c r="K72" s="65"/>
      <c r="L72" s="63"/>
    </row>
    <row r="73" spans="2:12" s="1" customFormat="1" ht="16.5" customHeight="1">
      <c r="B73" s="43"/>
      <c r="C73" s="65"/>
      <c r="D73" s="65"/>
      <c r="E73" s="425" t="str">
        <f>E7</f>
        <v>Stavební úpravy obj.stájové budovy Veterinární nemocnice v areálu SVÚ Jihlava</v>
      </c>
      <c r="F73" s="426"/>
      <c r="G73" s="426"/>
      <c r="H73" s="426"/>
      <c r="I73" s="174"/>
      <c r="J73" s="65"/>
      <c r="K73" s="65"/>
      <c r="L73" s="63"/>
    </row>
    <row r="74" spans="2:12" s="1" customFormat="1" ht="14.45" customHeight="1">
      <c r="B74" s="43"/>
      <c r="C74" s="67" t="s">
        <v>121</v>
      </c>
      <c r="D74" s="65"/>
      <c r="E74" s="65"/>
      <c r="F74" s="65"/>
      <c r="G74" s="65"/>
      <c r="H74" s="65"/>
      <c r="I74" s="174"/>
      <c r="J74" s="65"/>
      <c r="K74" s="65"/>
      <c r="L74" s="63"/>
    </row>
    <row r="75" spans="2:12" s="1" customFormat="1" ht="17.25" customHeight="1">
      <c r="B75" s="43"/>
      <c r="C75" s="65"/>
      <c r="D75" s="65"/>
      <c r="E75" s="420" t="str">
        <f>E9</f>
        <v>SO_02 - Venkovní úpravy</v>
      </c>
      <c r="F75" s="427"/>
      <c r="G75" s="427"/>
      <c r="H75" s="427"/>
      <c r="I75" s="174"/>
      <c r="J75" s="65"/>
      <c r="K75" s="65"/>
      <c r="L75" s="63"/>
    </row>
    <row r="76" spans="2:12" s="1" customFormat="1" ht="6.95" customHeight="1">
      <c r="B76" s="43"/>
      <c r="C76" s="65"/>
      <c r="D76" s="65"/>
      <c r="E76" s="65"/>
      <c r="F76" s="65"/>
      <c r="G76" s="65"/>
      <c r="H76" s="65"/>
      <c r="I76" s="174"/>
      <c r="J76" s="65"/>
      <c r="K76" s="65"/>
      <c r="L76" s="63"/>
    </row>
    <row r="77" spans="2:12" s="1" customFormat="1" ht="18" customHeight="1">
      <c r="B77" s="43"/>
      <c r="C77" s="67" t="s">
        <v>24</v>
      </c>
      <c r="D77" s="65"/>
      <c r="E77" s="65"/>
      <c r="F77" s="175" t="str">
        <f>F12</f>
        <v>Jihlava</v>
      </c>
      <c r="G77" s="65"/>
      <c r="H77" s="65"/>
      <c r="I77" s="176" t="s">
        <v>26</v>
      </c>
      <c r="J77" s="75" t="str">
        <f>IF(J12="","",J12)</f>
        <v>4. 4. 2017</v>
      </c>
      <c r="K77" s="65"/>
      <c r="L77" s="63"/>
    </row>
    <row r="78" spans="2:12" s="1" customFormat="1" ht="6.95" customHeight="1">
      <c r="B78" s="43"/>
      <c r="C78" s="65"/>
      <c r="D78" s="65"/>
      <c r="E78" s="65"/>
      <c r="F78" s="65"/>
      <c r="G78" s="65"/>
      <c r="H78" s="65"/>
      <c r="I78" s="174"/>
      <c r="J78" s="65"/>
      <c r="K78" s="65"/>
      <c r="L78" s="63"/>
    </row>
    <row r="79" spans="2:12" s="1" customFormat="1" ht="15">
      <c r="B79" s="43"/>
      <c r="C79" s="67" t="s">
        <v>32</v>
      </c>
      <c r="D79" s="65"/>
      <c r="E79" s="65"/>
      <c r="F79" s="175" t="str">
        <f>E15</f>
        <v>SVÚ Jihlava, Rantířovská 93, Jihlava</v>
      </c>
      <c r="G79" s="65"/>
      <c r="H79" s="65"/>
      <c r="I79" s="176" t="s">
        <v>39</v>
      </c>
      <c r="J79" s="175" t="str">
        <f>E21</f>
        <v>Obchodní projekt Jihlava, spol.s r.o.</v>
      </c>
      <c r="K79" s="65"/>
      <c r="L79" s="63"/>
    </row>
    <row r="80" spans="2:12" s="1" customFormat="1" ht="14.45" customHeight="1">
      <c r="B80" s="43"/>
      <c r="C80" s="67" t="s">
        <v>37</v>
      </c>
      <c r="D80" s="65"/>
      <c r="E80" s="65"/>
      <c r="F80" s="175" t="str">
        <f>IF(E18="","",E18)</f>
        <v/>
      </c>
      <c r="G80" s="65"/>
      <c r="H80" s="65"/>
      <c r="I80" s="174"/>
      <c r="J80" s="65"/>
      <c r="K80" s="65"/>
      <c r="L80" s="63"/>
    </row>
    <row r="81" spans="2:12" s="1" customFormat="1" ht="10.35" customHeight="1">
      <c r="B81" s="43"/>
      <c r="C81" s="65"/>
      <c r="D81" s="65"/>
      <c r="E81" s="65"/>
      <c r="F81" s="65"/>
      <c r="G81" s="65"/>
      <c r="H81" s="65"/>
      <c r="I81" s="174"/>
      <c r="J81" s="65"/>
      <c r="K81" s="65"/>
      <c r="L81" s="63"/>
    </row>
    <row r="82" spans="2:20" s="10" customFormat="1" ht="29.25" customHeight="1">
      <c r="B82" s="177"/>
      <c r="C82" s="178" t="s">
        <v>168</v>
      </c>
      <c r="D82" s="179" t="s">
        <v>63</v>
      </c>
      <c r="E82" s="179" t="s">
        <v>59</v>
      </c>
      <c r="F82" s="179" t="s">
        <v>169</v>
      </c>
      <c r="G82" s="179" t="s">
        <v>170</v>
      </c>
      <c r="H82" s="179" t="s">
        <v>171</v>
      </c>
      <c r="I82" s="180" t="s">
        <v>172</v>
      </c>
      <c r="J82" s="179" t="s">
        <v>125</v>
      </c>
      <c r="K82" s="181" t="s">
        <v>173</v>
      </c>
      <c r="L82" s="182"/>
      <c r="M82" s="83" t="s">
        <v>174</v>
      </c>
      <c r="N82" s="84" t="s">
        <v>48</v>
      </c>
      <c r="O82" s="84" t="s">
        <v>175</v>
      </c>
      <c r="P82" s="84" t="s">
        <v>176</v>
      </c>
      <c r="Q82" s="84" t="s">
        <v>177</v>
      </c>
      <c r="R82" s="84" t="s">
        <v>178</v>
      </c>
      <c r="S82" s="84" t="s">
        <v>179</v>
      </c>
      <c r="T82" s="85" t="s">
        <v>180</v>
      </c>
    </row>
    <row r="83" spans="2:63" s="1" customFormat="1" ht="29.25" customHeight="1">
      <c r="B83" s="43"/>
      <c r="C83" s="89" t="s">
        <v>126</v>
      </c>
      <c r="D83" s="65"/>
      <c r="E83" s="65"/>
      <c r="F83" s="65"/>
      <c r="G83" s="65"/>
      <c r="H83" s="65"/>
      <c r="I83" s="174"/>
      <c r="J83" s="183">
        <f>BK83</f>
        <v>0</v>
      </c>
      <c r="K83" s="65"/>
      <c r="L83" s="63"/>
      <c r="M83" s="86"/>
      <c r="N83" s="87"/>
      <c r="O83" s="87"/>
      <c r="P83" s="184">
        <f>P84</f>
        <v>0</v>
      </c>
      <c r="Q83" s="87"/>
      <c r="R83" s="184">
        <f>R84</f>
        <v>116.11087500000001</v>
      </c>
      <c r="S83" s="87"/>
      <c r="T83" s="185">
        <f>T84</f>
        <v>118.95866</v>
      </c>
      <c r="AT83" s="25" t="s">
        <v>77</v>
      </c>
      <c r="AU83" s="25" t="s">
        <v>127</v>
      </c>
      <c r="BK83" s="186">
        <f>BK84</f>
        <v>0</v>
      </c>
    </row>
    <row r="84" spans="2:63" s="11" customFormat="1" ht="37.35" customHeight="1">
      <c r="B84" s="187"/>
      <c r="C84" s="188"/>
      <c r="D84" s="189" t="s">
        <v>77</v>
      </c>
      <c r="E84" s="190" t="s">
        <v>181</v>
      </c>
      <c r="F84" s="190" t="s">
        <v>182</v>
      </c>
      <c r="G84" s="188"/>
      <c r="H84" s="188"/>
      <c r="I84" s="191"/>
      <c r="J84" s="192">
        <f>BK84</f>
        <v>0</v>
      </c>
      <c r="K84" s="188"/>
      <c r="L84" s="193"/>
      <c r="M84" s="194"/>
      <c r="N84" s="195"/>
      <c r="O84" s="195"/>
      <c r="P84" s="196">
        <f>P85+P110+P122+P165+P177</f>
        <v>0</v>
      </c>
      <c r="Q84" s="195"/>
      <c r="R84" s="196">
        <f>R85+R110+R122+R165+R177</f>
        <v>116.11087500000001</v>
      </c>
      <c r="S84" s="195"/>
      <c r="T84" s="197">
        <f>T85+T110+T122+T165+T177</f>
        <v>118.95866</v>
      </c>
      <c r="AR84" s="198" t="s">
        <v>85</v>
      </c>
      <c r="AT84" s="199" t="s">
        <v>77</v>
      </c>
      <c r="AU84" s="199" t="s">
        <v>78</v>
      </c>
      <c r="AY84" s="198" t="s">
        <v>183</v>
      </c>
      <c r="BK84" s="200">
        <f>BK85+BK110+BK122+BK165+BK177</f>
        <v>0</v>
      </c>
    </row>
    <row r="85" spans="2:63" s="11" customFormat="1" ht="19.9" customHeight="1">
      <c r="B85" s="187"/>
      <c r="C85" s="188"/>
      <c r="D85" s="201" t="s">
        <v>77</v>
      </c>
      <c r="E85" s="202" t="s">
        <v>85</v>
      </c>
      <c r="F85" s="202" t="s">
        <v>184</v>
      </c>
      <c r="G85" s="188"/>
      <c r="H85" s="188"/>
      <c r="I85" s="191"/>
      <c r="J85" s="203">
        <f>BK85</f>
        <v>0</v>
      </c>
      <c r="K85" s="188"/>
      <c r="L85" s="193"/>
      <c r="M85" s="194"/>
      <c r="N85" s="195"/>
      <c r="O85" s="195"/>
      <c r="P85" s="196">
        <f>SUM(P86:P109)</f>
        <v>0</v>
      </c>
      <c r="Q85" s="195"/>
      <c r="R85" s="196">
        <f>SUM(R86:R109)</f>
        <v>13.351424999999999</v>
      </c>
      <c r="S85" s="195"/>
      <c r="T85" s="197">
        <f>SUM(T86:T109)</f>
        <v>0</v>
      </c>
      <c r="AR85" s="198" t="s">
        <v>85</v>
      </c>
      <c r="AT85" s="199" t="s">
        <v>77</v>
      </c>
      <c r="AU85" s="199" t="s">
        <v>85</v>
      </c>
      <c r="AY85" s="198" t="s">
        <v>183</v>
      </c>
      <c r="BK85" s="200">
        <f>SUM(BK86:BK109)</f>
        <v>0</v>
      </c>
    </row>
    <row r="86" spans="2:65" s="1" customFormat="1" ht="38.25" customHeight="1">
      <c r="B86" s="43"/>
      <c r="C86" s="204" t="s">
        <v>85</v>
      </c>
      <c r="D86" s="204" t="s">
        <v>185</v>
      </c>
      <c r="E86" s="205" t="s">
        <v>3923</v>
      </c>
      <c r="F86" s="206" t="s">
        <v>3924</v>
      </c>
      <c r="G86" s="207" t="s">
        <v>188</v>
      </c>
      <c r="H86" s="208">
        <v>49.5</v>
      </c>
      <c r="I86" s="209"/>
      <c r="J86" s="210">
        <f>ROUND(I86*H86,2)</f>
        <v>0</v>
      </c>
      <c r="K86" s="206" t="s">
        <v>189</v>
      </c>
      <c r="L86" s="63"/>
      <c r="M86" s="211" t="s">
        <v>34</v>
      </c>
      <c r="N86" s="212" t="s">
        <v>49</v>
      </c>
      <c r="O86" s="44"/>
      <c r="P86" s="213">
        <f>O86*H86</f>
        <v>0</v>
      </c>
      <c r="Q86" s="213">
        <v>0</v>
      </c>
      <c r="R86" s="213">
        <f>Q86*H86</f>
        <v>0</v>
      </c>
      <c r="S86" s="213">
        <v>0</v>
      </c>
      <c r="T86" s="214">
        <f>S86*H86</f>
        <v>0</v>
      </c>
      <c r="AR86" s="25" t="s">
        <v>190</v>
      </c>
      <c r="AT86" s="25" t="s">
        <v>185</v>
      </c>
      <c r="AU86" s="25" t="s">
        <v>89</v>
      </c>
      <c r="AY86" s="25" t="s">
        <v>183</v>
      </c>
      <c r="BE86" s="215">
        <f>IF(N86="základní",J86,0)</f>
        <v>0</v>
      </c>
      <c r="BF86" s="215">
        <f>IF(N86="snížená",J86,0)</f>
        <v>0</v>
      </c>
      <c r="BG86" s="215">
        <f>IF(N86="zákl. přenesená",J86,0)</f>
        <v>0</v>
      </c>
      <c r="BH86" s="215">
        <f>IF(N86="sníž. přenesená",J86,0)</f>
        <v>0</v>
      </c>
      <c r="BI86" s="215">
        <f>IF(N86="nulová",J86,0)</f>
        <v>0</v>
      </c>
      <c r="BJ86" s="25" t="s">
        <v>85</v>
      </c>
      <c r="BK86" s="215">
        <f>ROUND(I86*H86,2)</f>
        <v>0</v>
      </c>
      <c r="BL86" s="25" t="s">
        <v>190</v>
      </c>
      <c r="BM86" s="25" t="s">
        <v>3925</v>
      </c>
    </row>
    <row r="87" spans="2:51" s="12" customFormat="1" ht="13.5">
      <c r="B87" s="216"/>
      <c r="C87" s="217"/>
      <c r="D87" s="218" t="s">
        <v>192</v>
      </c>
      <c r="E87" s="219" t="s">
        <v>34</v>
      </c>
      <c r="F87" s="220" t="s">
        <v>3926</v>
      </c>
      <c r="G87" s="217"/>
      <c r="H87" s="221" t="s">
        <v>34</v>
      </c>
      <c r="I87" s="222"/>
      <c r="J87" s="217"/>
      <c r="K87" s="217"/>
      <c r="L87" s="223"/>
      <c r="M87" s="224"/>
      <c r="N87" s="225"/>
      <c r="O87" s="225"/>
      <c r="P87" s="225"/>
      <c r="Q87" s="225"/>
      <c r="R87" s="225"/>
      <c r="S87" s="225"/>
      <c r="T87" s="226"/>
      <c r="AT87" s="227" t="s">
        <v>192</v>
      </c>
      <c r="AU87" s="227" t="s">
        <v>89</v>
      </c>
      <c r="AV87" s="12" t="s">
        <v>85</v>
      </c>
      <c r="AW87" s="12" t="s">
        <v>41</v>
      </c>
      <c r="AX87" s="12" t="s">
        <v>78</v>
      </c>
      <c r="AY87" s="227" t="s">
        <v>183</v>
      </c>
    </row>
    <row r="88" spans="2:51" s="13" customFormat="1" ht="13.5">
      <c r="B88" s="228"/>
      <c r="C88" s="229"/>
      <c r="D88" s="218" t="s">
        <v>192</v>
      </c>
      <c r="E88" s="230" t="s">
        <v>34</v>
      </c>
      <c r="F88" s="231" t="s">
        <v>3927</v>
      </c>
      <c r="G88" s="229"/>
      <c r="H88" s="232">
        <v>49.5</v>
      </c>
      <c r="I88" s="233"/>
      <c r="J88" s="229"/>
      <c r="K88" s="229"/>
      <c r="L88" s="234"/>
      <c r="M88" s="235"/>
      <c r="N88" s="236"/>
      <c r="O88" s="236"/>
      <c r="P88" s="236"/>
      <c r="Q88" s="236"/>
      <c r="R88" s="236"/>
      <c r="S88" s="236"/>
      <c r="T88" s="237"/>
      <c r="AT88" s="238" t="s">
        <v>192</v>
      </c>
      <c r="AU88" s="238" t="s">
        <v>89</v>
      </c>
      <c r="AV88" s="13" t="s">
        <v>89</v>
      </c>
      <c r="AW88" s="13" t="s">
        <v>41</v>
      </c>
      <c r="AX88" s="13" t="s">
        <v>78</v>
      </c>
      <c r="AY88" s="238" t="s">
        <v>183</v>
      </c>
    </row>
    <row r="89" spans="2:51" s="14" customFormat="1" ht="13.5">
      <c r="B89" s="239"/>
      <c r="C89" s="240"/>
      <c r="D89" s="252" t="s">
        <v>192</v>
      </c>
      <c r="E89" s="262" t="s">
        <v>34</v>
      </c>
      <c r="F89" s="263" t="s">
        <v>195</v>
      </c>
      <c r="G89" s="240"/>
      <c r="H89" s="264">
        <v>49.5</v>
      </c>
      <c r="I89" s="244"/>
      <c r="J89" s="240"/>
      <c r="K89" s="240"/>
      <c r="L89" s="245"/>
      <c r="M89" s="246"/>
      <c r="N89" s="247"/>
      <c r="O89" s="247"/>
      <c r="P89" s="247"/>
      <c r="Q89" s="247"/>
      <c r="R89" s="247"/>
      <c r="S89" s="247"/>
      <c r="T89" s="248"/>
      <c r="AT89" s="249" t="s">
        <v>192</v>
      </c>
      <c r="AU89" s="249" t="s">
        <v>89</v>
      </c>
      <c r="AV89" s="14" t="s">
        <v>196</v>
      </c>
      <c r="AW89" s="14" t="s">
        <v>41</v>
      </c>
      <c r="AX89" s="14" t="s">
        <v>85</v>
      </c>
      <c r="AY89" s="249" t="s">
        <v>183</v>
      </c>
    </row>
    <row r="90" spans="2:65" s="1" customFormat="1" ht="38.25" customHeight="1">
      <c r="B90" s="43"/>
      <c r="C90" s="204" t="s">
        <v>89</v>
      </c>
      <c r="D90" s="204" t="s">
        <v>185</v>
      </c>
      <c r="E90" s="205" t="s">
        <v>3928</v>
      </c>
      <c r="F90" s="206" t="s">
        <v>3929</v>
      </c>
      <c r="G90" s="207" t="s">
        <v>188</v>
      </c>
      <c r="H90" s="208">
        <v>49.5</v>
      </c>
      <c r="I90" s="209"/>
      <c r="J90" s="210">
        <f>ROUND(I90*H90,2)</f>
        <v>0</v>
      </c>
      <c r="K90" s="206" t="s">
        <v>189</v>
      </c>
      <c r="L90" s="63"/>
      <c r="M90" s="211" t="s">
        <v>34</v>
      </c>
      <c r="N90" s="212" t="s">
        <v>49</v>
      </c>
      <c r="O90" s="44"/>
      <c r="P90" s="213">
        <f>O90*H90</f>
        <v>0</v>
      </c>
      <c r="Q90" s="213">
        <v>0</v>
      </c>
      <c r="R90" s="213">
        <f>Q90*H90</f>
        <v>0</v>
      </c>
      <c r="S90" s="213">
        <v>0</v>
      </c>
      <c r="T90" s="214">
        <f>S90*H90</f>
        <v>0</v>
      </c>
      <c r="AR90" s="25" t="s">
        <v>190</v>
      </c>
      <c r="AT90" s="25" t="s">
        <v>185</v>
      </c>
      <c r="AU90" s="25" t="s">
        <v>89</v>
      </c>
      <c r="AY90" s="25" t="s">
        <v>183</v>
      </c>
      <c r="BE90" s="215">
        <f>IF(N90="základní",J90,0)</f>
        <v>0</v>
      </c>
      <c r="BF90" s="215">
        <f>IF(N90="snížená",J90,0)</f>
        <v>0</v>
      </c>
      <c r="BG90" s="215">
        <f>IF(N90="zákl. přenesená",J90,0)</f>
        <v>0</v>
      </c>
      <c r="BH90" s="215">
        <f>IF(N90="sníž. přenesená",J90,0)</f>
        <v>0</v>
      </c>
      <c r="BI90" s="215">
        <f>IF(N90="nulová",J90,0)</f>
        <v>0</v>
      </c>
      <c r="BJ90" s="25" t="s">
        <v>85</v>
      </c>
      <c r="BK90" s="215">
        <f>ROUND(I90*H90,2)</f>
        <v>0</v>
      </c>
      <c r="BL90" s="25" t="s">
        <v>190</v>
      </c>
      <c r="BM90" s="25" t="s">
        <v>3930</v>
      </c>
    </row>
    <row r="91" spans="2:51" s="13" customFormat="1" ht="13.5">
      <c r="B91" s="228"/>
      <c r="C91" s="229"/>
      <c r="D91" s="218" t="s">
        <v>192</v>
      </c>
      <c r="E91" s="230" t="s">
        <v>34</v>
      </c>
      <c r="F91" s="231" t="s">
        <v>3931</v>
      </c>
      <c r="G91" s="229"/>
      <c r="H91" s="232">
        <v>49.5</v>
      </c>
      <c r="I91" s="233"/>
      <c r="J91" s="229"/>
      <c r="K91" s="229"/>
      <c r="L91" s="234"/>
      <c r="M91" s="235"/>
      <c r="N91" s="236"/>
      <c r="O91" s="236"/>
      <c r="P91" s="236"/>
      <c r="Q91" s="236"/>
      <c r="R91" s="236"/>
      <c r="S91" s="236"/>
      <c r="T91" s="237"/>
      <c r="AT91" s="238" t="s">
        <v>192</v>
      </c>
      <c r="AU91" s="238" t="s">
        <v>89</v>
      </c>
      <c r="AV91" s="13" t="s">
        <v>89</v>
      </c>
      <c r="AW91" s="13" t="s">
        <v>41</v>
      </c>
      <c r="AX91" s="13" t="s">
        <v>78</v>
      </c>
      <c r="AY91" s="238" t="s">
        <v>183</v>
      </c>
    </row>
    <row r="92" spans="2:51" s="14" customFormat="1" ht="13.5">
      <c r="B92" s="239"/>
      <c r="C92" s="240"/>
      <c r="D92" s="252" t="s">
        <v>192</v>
      </c>
      <c r="E92" s="262" t="s">
        <v>34</v>
      </c>
      <c r="F92" s="263" t="s">
        <v>195</v>
      </c>
      <c r="G92" s="240"/>
      <c r="H92" s="264">
        <v>49.5</v>
      </c>
      <c r="I92" s="244"/>
      <c r="J92" s="240"/>
      <c r="K92" s="240"/>
      <c r="L92" s="245"/>
      <c r="M92" s="246"/>
      <c r="N92" s="247"/>
      <c r="O92" s="247"/>
      <c r="P92" s="247"/>
      <c r="Q92" s="247"/>
      <c r="R92" s="247"/>
      <c r="S92" s="247"/>
      <c r="T92" s="248"/>
      <c r="AT92" s="249" t="s">
        <v>192</v>
      </c>
      <c r="AU92" s="249" t="s">
        <v>89</v>
      </c>
      <c r="AV92" s="14" t="s">
        <v>196</v>
      </c>
      <c r="AW92" s="14" t="s">
        <v>41</v>
      </c>
      <c r="AX92" s="14" t="s">
        <v>85</v>
      </c>
      <c r="AY92" s="249" t="s">
        <v>183</v>
      </c>
    </row>
    <row r="93" spans="2:65" s="1" customFormat="1" ht="25.5" customHeight="1">
      <c r="B93" s="43"/>
      <c r="C93" s="204" t="s">
        <v>196</v>
      </c>
      <c r="D93" s="204" t="s">
        <v>185</v>
      </c>
      <c r="E93" s="205" t="s">
        <v>247</v>
      </c>
      <c r="F93" s="206" t="s">
        <v>248</v>
      </c>
      <c r="G93" s="207" t="s">
        <v>188</v>
      </c>
      <c r="H93" s="208">
        <v>22.85</v>
      </c>
      <c r="I93" s="209"/>
      <c r="J93" s="210">
        <f>ROUND(I93*H93,2)</f>
        <v>0</v>
      </c>
      <c r="K93" s="206" t="s">
        <v>189</v>
      </c>
      <c r="L93" s="63"/>
      <c r="M93" s="211" t="s">
        <v>34</v>
      </c>
      <c r="N93" s="212" t="s">
        <v>49</v>
      </c>
      <c r="O93" s="44"/>
      <c r="P93" s="213">
        <f>O93*H93</f>
        <v>0</v>
      </c>
      <c r="Q93" s="213">
        <v>0</v>
      </c>
      <c r="R93" s="213">
        <f>Q93*H93</f>
        <v>0</v>
      </c>
      <c r="S93" s="213">
        <v>0</v>
      </c>
      <c r="T93" s="214">
        <f>S93*H93</f>
        <v>0</v>
      </c>
      <c r="AR93" s="25" t="s">
        <v>190</v>
      </c>
      <c r="AT93" s="25" t="s">
        <v>185</v>
      </c>
      <c r="AU93" s="25" t="s">
        <v>89</v>
      </c>
      <c r="AY93" s="25" t="s">
        <v>183</v>
      </c>
      <c r="BE93" s="215">
        <f>IF(N93="základní",J93,0)</f>
        <v>0</v>
      </c>
      <c r="BF93" s="215">
        <f>IF(N93="snížená",J93,0)</f>
        <v>0</v>
      </c>
      <c r="BG93" s="215">
        <f>IF(N93="zákl. přenesená",J93,0)</f>
        <v>0</v>
      </c>
      <c r="BH93" s="215">
        <f>IF(N93="sníž. přenesená",J93,0)</f>
        <v>0</v>
      </c>
      <c r="BI93" s="215">
        <f>IF(N93="nulová",J93,0)</f>
        <v>0</v>
      </c>
      <c r="BJ93" s="25" t="s">
        <v>85</v>
      </c>
      <c r="BK93" s="215">
        <f>ROUND(I93*H93,2)</f>
        <v>0</v>
      </c>
      <c r="BL93" s="25" t="s">
        <v>190</v>
      </c>
      <c r="BM93" s="25" t="s">
        <v>3932</v>
      </c>
    </row>
    <row r="94" spans="2:51" s="12" customFormat="1" ht="13.5">
      <c r="B94" s="216"/>
      <c r="C94" s="217"/>
      <c r="D94" s="218" t="s">
        <v>192</v>
      </c>
      <c r="E94" s="219" t="s">
        <v>34</v>
      </c>
      <c r="F94" s="220" t="s">
        <v>3933</v>
      </c>
      <c r="G94" s="217"/>
      <c r="H94" s="221" t="s">
        <v>34</v>
      </c>
      <c r="I94" s="222"/>
      <c r="J94" s="217"/>
      <c r="K94" s="217"/>
      <c r="L94" s="223"/>
      <c r="M94" s="224"/>
      <c r="N94" s="225"/>
      <c r="O94" s="225"/>
      <c r="P94" s="225"/>
      <c r="Q94" s="225"/>
      <c r="R94" s="225"/>
      <c r="S94" s="225"/>
      <c r="T94" s="226"/>
      <c r="AT94" s="227" t="s">
        <v>192</v>
      </c>
      <c r="AU94" s="227" t="s">
        <v>89</v>
      </c>
      <c r="AV94" s="12" t="s">
        <v>85</v>
      </c>
      <c r="AW94" s="12" t="s">
        <v>41</v>
      </c>
      <c r="AX94" s="12" t="s">
        <v>78</v>
      </c>
      <c r="AY94" s="227" t="s">
        <v>183</v>
      </c>
    </row>
    <row r="95" spans="2:51" s="13" customFormat="1" ht="13.5">
      <c r="B95" s="228"/>
      <c r="C95" s="229"/>
      <c r="D95" s="218" t="s">
        <v>192</v>
      </c>
      <c r="E95" s="230" t="s">
        <v>34</v>
      </c>
      <c r="F95" s="231" t="s">
        <v>3934</v>
      </c>
      <c r="G95" s="229"/>
      <c r="H95" s="232">
        <v>19.25</v>
      </c>
      <c r="I95" s="233"/>
      <c r="J95" s="229"/>
      <c r="K95" s="229"/>
      <c r="L95" s="234"/>
      <c r="M95" s="235"/>
      <c r="N95" s="236"/>
      <c r="O95" s="236"/>
      <c r="P95" s="236"/>
      <c r="Q95" s="236"/>
      <c r="R95" s="236"/>
      <c r="S95" s="236"/>
      <c r="T95" s="237"/>
      <c r="AT95" s="238" t="s">
        <v>192</v>
      </c>
      <c r="AU95" s="238" t="s">
        <v>89</v>
      </c>
      <c r="AV95" s="13" t="s">
        <v>89</v>
      </c>
      <c r="AW95" s="13" t="s">
        <v>41</v>
      </c>
      <c r="AX95" s="13" t="s">
        <v>78</v>
      </c>
      <c r="AY95" s="238" t="s">
        <v>183</v>
      </c>
    </row>
    <row r="96" spans="2:51" s="12" customFormat="1" ht="13.5">
      <c r="B96" s="216"/>
      <c r="C96" s="217"/>
      <c r="D96" s="218" t="s">
        <v>192</v>
      </c>
      <c r="E96" s="219" t="s">
        <v>34</v>
      </c>
      <c r="F96" s="220" t="s">
        <v>3935</v>
      </c>
      <c r="G96" s="217"/>
      <c r="H96" s="221" t="s">
        <v>34</v>
      </c>
      <c r="I96" s="222"/>
      <c r="J96" s="217"/>
      <c r="K96" s="217"/>
      <c r="L96" s="223"/>
      <c r="M96" s="224"/>
      <c r="N96" s="225"/>
      <c r="O96" s="225"/>
      <c r="P96" s="225"/>
      <c r="Q96" s="225"/>
      <c r="R96" s="225"/>
      <c r="S96" s="225"/>
      <c r="T96" s="226"/>
      <c r="AT96" s="227" t="s">
        <v>192</v>
      </c>
      <c r="AU96" s="227" t="s">
        <v>89</v>
      </c>
      <c r="AV96" s="12" t="s">
        <v>85</v>
      </c>
      <c r="AW96" s="12" t="s">
        <v>41</v>
      </c>
      <c r="AX96" s="12" t="s">
        <v>78</v>
      </c>
      <c r="AY96" s="227" t="s">
        <v>183</v>
      </c>
    </row>
    <row r="97" spans="2:51" s="13" customFormat="1" ht="13.5">
      <c r="B97" s="228"/>
      <c r="C97" s="229"/>
      <c r="D97" s="218" t="s">
        <v>192</v>
      </c>
      <c r="E97" s="230" t="s">
        <v>34</v>
      </c>
      <c r="F97" s="231" t="s">
        <v>3936</v>
      </c>
      <c r="G97" s="229"/>
      <c r="H97" s="232">
        <v>3.6</v>
      </c>
      <c r="I97" s="233"/>
      <c r="J97" s="229"/>
      <c r="K97" s="229"/>
      <c r="L97" s="234"/>
      <c r="M97" s="235"/>
      <c r="N97" s="236"/>
      <c r="O97" s="236"/>
      <c r="P97" s="236"/>
      <c r="Q97" s="236"/>
      <c r="R97" s="236"/>
      <c r="S97" s="236"/>
      <c r="T97" s="237"/>
      <c r="AT97" s="238" t="s">
        <v>192</v>
      </c>
      <c r="AU97" s="238" t="s">
        <v>89</v>
      </c>
      <c r="AV97" s="13" t="s">
        <v>89</v>
      </c>
      <c r="AW97" s="13" t="s">
        <v>41</v>
      </c>
      <c r="AX97" s="13" t="s">
        <v>78</v>
      </c>
      <c r="AY97" s="238" t="s">
        <v>183</v>
      </c>
    </row>
    <row r="98" spans="2:51" s="14" customFormat="1" ht="13.5">
      <c r="B98" s="239"/>
      <c r="C98" s="240"/>
      <c r="D98" s="252" t="s">
        <v>192</v>
      </c>
      <c r="E98" s="262" t="s">
        <v>34</v>
      </c>
      <c r="F98" s="263" t="s">
        <v>195</v>
      </c>
      <c r="G98" s="240"/>
      <c r="H98" s="264">
        <v>22.85</v>
      </c>
      <c r="I98" s="244"/>
      <c r="J98" s="240"/>
      <c r="K98" s="240"/>
      <c r="L98" s="245"/>
      <c r="M98" s="246"/>
      <c r="N98" s="247"/>
      <c r="O98" s="247"/>
      <c r="P98" s="247"/>
      <c r="Q98" s="247"/>
      <c r="R98" s="247"/>
      <c r="S98" s="247"/>
      <c r="T98" s="248"/>
      <c r="AT98" s="249" t="s">
        <v>192</v>
      </c>
      <c r="AU98" s="249" t="s">
        <v>89</v>
      </c>
      <c r="AV98" s="14" t="s">
        <v>196</v>
      </c>
      <c r="AW98" s="14" t="s">
        <v>41</v>
      </c>
      <c r="AX98" s="14" t="s">
        <v>85</v>
      </c>
      <c r="AY98" s="249" t="s">
        <v>183</v>
      </c>
    </row>
    <row r="99" spans="2:65" s="1" customFormat="1" ht="25.5" customHeight="1">
      <c r="B99" s="43"/>
      <c r="C99" s="204" t="s">
        <v>190</v>
      </c>
      <c r="D99" s="204" t="s">
        <v>185</v>
      </c>
      <c r="E99" s="205" t="s">
        <v>2934</v>
      </c>
      <c r="F99" s="206" t="s">
        <v>2935</v>
      </c>
      <c r="G99" s="207" t="s">
        <v>291</v>
      </c>
      <c r="H99" s="208">
        <v>89</v>
      </c>
      <c r="I99" s="209"/>
      <c r="J99" s="210">
        <f>ROUND(I99*H99,2)</f>
        <v>0</v>
      </c>
      <c r="K99" s="206" t="s">
        <v>189</v>
      </c>
      <c r="L99" s="63"/>
      <c r="M99" s="211" t="s">
        <v>34</v>
      </c>
      <c r="N99" s="212" t="s">
        <v>49</v>
      </c>
      <c r="O99" s="44"/>
      <c r="P99" s="213">
        <f>O99*H99</f>
        <v>0</v>
      </c>
      <c r="Q99" s="213">
        <v>0</v>
      </c>
      <c r="R99" s="213">
        <f>Q99*H99</f>
        <v>0</v>
      </c>
      <c r="S99" s="213">
        <v>0</v>
      </c>
      <c r="T99" s="214">
        <f>S99*H99</f>
        <v>0</v>
      </c>
      <c r="AR99" s="25" t="s">
        <v>190</v>
      </c>
      <c r="AT99" s="25" t="s">
        <v>185</v>
      </c>
      <c r="AU99" s="25" t="s">
        <v>89</v>
      </c>
      <c r="AY99" s="25" t="s">
        <v>183</v>
      </c>
      <c r="BE99" s="215">
        <f>IF(N99="základní",J99,0)</f>
        <v>0</v>
      </c>
      <c r="BF99" s="215">
        <f>IF(N99="snížená",J99,0)</f>
        <v>0</v>
      </c>
      <c r="BG99" s="215">
        <f>IF(N99="zákl. přenesená",J99,0)</f>
        <v>0</v>
      </c>
      <c r="BH99" s="215">
        <f>IF(N99="sníž. přenesená",J99,0)</f>
        <v>0</v>
      </c>
      <c r="BI99" s="215">
        <f>IF(N99="nulová",J99,0)</f>
        <v>0</v>
      </c>
      <c r="BJ99" s="25" t="s">
        <v>85</v>
      </c>
      <c r="BK99" s="215">
        <f>ROUND(I99*H99,2)</f>
        <v>0</v>
      </c>
      <c r="BL99" s="25" t="s">
        <v>190</v>
      </c>
      <c r="BM99" s="25" t="s">
        <v>3937</v>
      </c>
    </row>
    <row r="100" spans="2:51" s="13" customFormat="1" ht="13.5">
      <c r="B100" s="228"/>
      <c r="C100" s="229"/>
      <c r="D100" s="218" t="s">
        <v>192</v>
      </c>
      <c r="E100" s="230" t="s">
        <v>34</v>
      </c>
      <c r="F100" s="231" t="s">
        <v>3938</v>
      </c>
      <c r="G100" s="229"/>
      <c r="H100" s="232">
        <v>77</v>
      </c>
      <c r="I100" s="233"/>
      <c r="J100" s="229"/>
      <c r="K100" s="229"/>
      <c r="L100" s="234"/>
      <c r="M100" s="235"/>
      <c r="N100" s="236"/>
      <c r="O100" s="236"/>
      <c r="P100" s="236"/>
      <c r="Q100" s="236"/>
      <c r="R100" s="236"/>
      <c r="S100" s="236"/>
      <c r="T100" s="237"/>
      <c r="AT100" s="238" t="s">
        <v>192</v>
      </c>
      <c r="AU100" s="238" t="s">
        <v>89</v>
      </c>
      <c r="AV100" s="13" t="s">
        <v>89</v>
      </c>
      <c r="AW100" s="13" t="s">
        <v>41</v>
      </c>
      <c r="AX100" s="13" t="s">
        <v>78</v>
      </c>
      <c r="AY100" s="238" t="s">
        <v>183</v>
      </c>
    </row>
    <row r="101" spans="2:51" s="13" customFormat="1" ht="13.5">
      <c r="B101" s="228"/>
      <c r="C101" s="229"/>
      <c r="D101" s="218" t="s">
        <v>192</v>
      </c>
      <c r="E101" s="230" t="s">
        <v>34</v>
      </c>
      <c r="F101" s="231" t="s">
        <v>3939</v>
      </c>
      <c r="G101" s="229"/>
      <c r="H101" s="232">
        <v>12</v>
      </c>
      <c r="I101" s="233"/>
      <c r="J101" s="229"/>
      <c r="K101" s="229"/>
      <c r="L101" s="234"/>
      <c r="M101" s="235"/>
      <c r="N101" s="236"/>
      <c r="O101" s="236"/>
      <c r="P101" s="236"/>
      <c r="Q101" s="236"/>
      <c r="R101" s="236"/>
      <c r="S101" s="236"/>
      <c r="T101" s="237"/>
      <c r="AT101" s="238" t="s">
        <v>192</v>
      </c>
      <c r="AU101" s="238" t="s">
        <v>89</v>
      </c>
      <c r="AV101" s="13" t="s">
        <v>89</v>
      </c>
      <c r="AW101" s="13" t="s">
        <v>41</v>
      </c>
      <c r="AX101" s="13" t="s">
        <v>78</v>
      </c>
      <c r="AY101" s="238" t="s">
        <v>183</v>
      </c>
    </row>
    <row r="102" spans="2:51" s="14" customFormat="1" ht="13.5">
      <c r="B102" s="239"/>
      <c r="C102" s="240"/>
      <c r="D102" s="252" t="s">
        <v>192</v>
      </c>
      <c r="E102" s="262" t="s">
        <v>34</v>
      </c>
      <c r="F102" s="263" t="s">
        <v>195</v>
      </c>
      <c r="G102" s="240"/>
      <c r="H102" s="264">
        <v>89</v>
      </c>
      <c r="I102" s="244"/>
      <c r="J102" s="240"/>
      <c r="K102" s="240"/>
      <c r="L102" s="245"/>
      <c r="M102" s="246"/>
      <c r="N102" s="247"/>
      <c r="O102" s="247"/>
      <c r="P102" s="247"/>
      <c r="Q102" s="247"/>
      <c r="R102" s="247"/>
      <c r="S102" s="247"/>
      <c r="T102" s="248"/>
      <c r="AT102" s="249" t="s">
        <v>192</v>
      </c>
      <c r="AU102" s="249" t="s">
        <v>89</v>
      </c>
      <c r="AV102" s="14" t="s">
        <v>196</v>
      </c>
      <c r="AW102" s="14" t="s">
        <v>41</v>
      </c>
      <c r="AX102" s="14" t="s">
        <v>85</v>
      </c>
      <c r="AY102" s="249" t="s">
        <v>183</v>
      </c>
    </row>
    <row r="103" spans="2:65" s="1" customFormat="1" ht="16.5" customHeight="1">
      <c r="B103" s="43"/>
      <c r="C103" s="265" t="s">
        <v>213</v>
      </c>
      <c r="D103" s="265" t="s">
        <v>418</v>
      </c>
      <c r="E103" s="266" t="s">
        <v>3940</v>
      </c>
      <c r="F103" s="267" t="s">
        <v>3941</v>
      </c>
      <c r="G103" s="268" t="s">
        <v>274</v>
      </c>
      <c r="H103" s="269">
        <v>13.35</v>
      </c>
      <c r="I103" s="270"/>
      <c r="J103" s="271">
        <f>ROUND(I103*H103,2)</f>
        <v>0</v>
      </c>
      <c r="K103" s="267" t="s">
        <v>189</v>
      </c>
      <c r="L103" s="272"/>
      <c r="M103" s="273" t="s">
        <v>34</v>
      </c>
      <c r="N103" s="274" t="s">
        <v>49</v>
      </c>
      <c r="O103" s="44"/>
      <c r="P103" s="213">
        <f>O103*H103</f>
        <v>0</v>
      </c>
      <c r="Q103" s="213">
        <v>1</v>
      </c>
      <c r="R103" s="213">
        <f>Q103*H103</f>
        <v>13.35</v>
      </c>
      <c r="S103" s="213">
        <v>0</v>
      </c>
      <c r="T103" s="214">
        <f>S103*H103</f>
        <v>0</v>
      </c>
      <c r="AR103" s="25" t="s">
        <v>234</v>
      </c>
      <c r="AT103" s="25" t="s">
        <v>418</v>
      </c>
      <c r="AU103" s="25" t="s">
        <v>89</v>
      </c>
      <c r="AY103" s="25" t="s">
        <v>183</v>
      </c>
      <c r="BE103" s="215">
        <f>IF(N103="základní",J103,0)</f>
        <v>0</v>
      </c>
      <c r="BF103" s="215">
        <f>IF(N103="snížená",J103,0)</f>
        <v>0</v>
      </c>
      <c r="BG103" s="215">
        <f>IF(N103="zákl. přenesená",J103,0)</f>
        <v>0</v>
      </c>
      <c r="BH103" s="215">
        <f>IF(N103="sníž. přenesená",J103,0)</f>
        <v>0</v>
      </c>
      <c r="BI103" s="215">
        <f>IF(N103="nulová",J103,0)</f>
        <v>0</v>
      </c>
      <c r="BJ103" s="25" t="s">
        <v>85</v>
      </c>
      <c r="BK103" s="215">
        <f>ROUND(I103*H103,2)</f>
        <v>0</v>
      </c>
      <c r="BL103" s="25" t="s">
        <v>190</v>
      </c>
      <c r="BM103" s="25" t="s">
        <v>3942</v>
      </c>
    </row>
    <row r="104" spans="2:65" s="1" customFormat="1" ht="25.5" customHeight="1">
      <c r="B104" s="43"/>
      <c r="C104" s="204" t="s">
        <v>222</v>
      </c>
      <c r="D104" s="204" t="s">
        <v>185</v>
      </c>
      <c r="E104" s="205" t="s">
        <v>3943</v>
      </c>
      <c r="F104" s="206" t="s">
        <v>3944</v>
      </c>
      <c r="G104" s="207" t="s">
        <v>291</v>
      </c>
      <c r="H104" s="208">
        <v>95</v>
      </c>
      <c r="I104" s="209"/>
      <c r="J104" s="210">
        <f>ROUND(I104*H104,2)</f>
        <v>0</v>
      </c>
      <c r="K104" s="206" t="s">
        <v>189</v>
      </c>
      <c r="L104" s="63"/>
      <c r="M104" s="211" t="s">
        <v>34</v>
      </c>
      <c r="N104" s="212" t="s">
        <v>49</v>
      </c>
      <c r="O104" s="44"/>
      <c r="P104" s="213">
        <f>O104*H104</f>
        <v>0</v>
      </c>
      <c r="Q104" s="213">
        <v>0</v>
      </c>
      <c r="R104" s="213">
        <f>Q104*H104</f>
        <v>0</v>
      </c>
      <c r="S104" s="213">
        <v>0</v>
      </c>
      <c r="T104" s="214">
        <f>S104*H104</f>
        <v>0</v>
      </c>
      <c r="AR104" s="25" t="s">
        <v>190</v>
      </c>
      <c r="AT104" s="25" t="s">
        <v>185</v>
      </c>
      <c r="AU104" s="25" t="s">
        <v>89</v>
      </c>
      <c r="AY104" s="25" t="s">
        <v>183</v>
      </c>
      <c r="BE104" s="215">
        <f>IF(N104="základní",J104,0)</f>
        <v>0</v>
      </c>
      <c r="BF104" s="215">
        <f>IF(N104="snížená",J104,0)</f>
        <v>0</v>
      </c>
      <c r="BG104" s="215">
        <f>IF(N104="zákl. přenesená",J104,0)</f>
        <v>0</v>
      </c>
      <c r="BH104" s="215">
        <f>IF(N104="sníž. přenesená",J104,0)</f>
        <v>0</v>
      </c>
      <c r="BI104" s="215">
        <f>IF(N104="nulová",J104,0)</f>
        <v>0</v>
      </c>
      <c r="BJ104" s="25" t="s">
        <v>85</v>
      </c>
      <c r="BK104" s="215">
        <f>ROUND(I104*H104,2)</f>
        <v>0</v>
      </c>
      <c r="BL104" s="25" t="s">
        <v>190</v>
      </c>
      <c r="BM104" s="25" t="s">
        <v>3945</v>
      </c>
    </row>
    <row r="105" spans="2:51" s="13" customFormat="1" ht="13.5">
      <c r="B105" s="228"/>
      <c r="C105" s="229"/>
      <c r="D105" s="218" t="s">
        <v>192</v>
      </c>
      <c r="E105" s="230" t="s">
        <v>34</v>
      </c>
      <c r="F105" s="231" t="s">
        <v>3938</v>
      </c>
      <c r="G105" s="229"/>
      <c r="H105" s="232">
        <v>77</v>
      </c>
      <c r="I105" s="233"/>
      <c r="J105" s="229"/>
      <c r="K105" s="229"/>
      <c r="L105" s="234"/>
      <c r="M105" s="235"/>
      <c r="N105" s="236"/>
      <c r="O105" s="236"/>
      <c r="P105" s="236"/>
      <c r="Q105" s="236"/>
      <c r="R105" s="236"/>
      <c r="S105" s="236"/>
      <c r="T105" s="237"/>
      <c r="AT105" s="238" t="s">
        <v>192</v>
      </c>
      <c r="AU105" s="238" t="s">
        <v>89</v>
      </c>
      <c r="AV105" s="13" t="s">
        <v>89</v>
      </c>
      <c r="AW105" s="13" t="s">
        <v>41</v>
      </c>
      <c r="AX105" s="13" t="s">
        <v>78</v>
      </c>
      <c r="AY105" s="238" t="s">
        <v>183</v>
      </c>
    </row>
    <row r="106" spans="2:51" s="13" customFormat="1" ht="13.5">
      <c r="B106" s="228"/>
      <c r="C106" s="229"/>
      <c r="D106" s="218" t="s">
        <v>192</v>
      </c>
      <c r="E106" s="230" t="s">
        <v>34</v>
      </c>
      <c r="F106" s="231" t="s">
        <v>3946</v>
      </c>
      <c r="G106" s="229"/>
      <c r="H106" s="232">
        <v>18</v>
      </c>
      <c r="I106" s="233"/>
      <c r="J106" s="229"/>
      <c r="K106" s="229"/>
      <c r="L106" s="234"/>
      <c r="M106" s="235"/>
      <c r="N106" s="236"/>
      <c r="O106" s="236"/>
      <c r="P106" s="236"/>
      <c r="Q106" s="236"/>
      <c r="R106" s="236"/>
      <c r="S106" s="236"/>
      <c r="T106" s="237"/>
      <c r="AT106" s="238" t="s">
        <v>192</v>
      </c>
      <c r="AU106" s="238" t="s">
        <v>89</v>
      </c>
      <c r="AV106" s="13" t="s">
        <v>89</v>
      </c>
      <c r="AW106" s="13" t="s">
        <v>41</v>
      </c>
      <c r="AX106" s="13" t="s">
        <v>78</v>
      </c>
      <c r="AY106" s="238" t="s">
        <v>183</v>
      </c>
    </row>
    <row r="107" spans="2:51" s="14" customFormat="1" ht="13.5">
      <c r="B107" s="239"/>
      <c r="C107" s="240"/>
      <c r="D107" s="252" t="s">
        <v>192</v>
      </c>
      <c r="E107" s="262" t="s">
        <v>34</v>
      </c>
      <c r="F107" s="263" t="s">
        <v>195</v>
      </c>
      <c r="G107" s="240"/>
      <c r="H107" s="264">
        <v>95</v>
      </c>
      <c r="I107" s="244"/>
      <c r="J107" s="240"/>
      <c r="K107" s="240"/>
      <c r="L107" s="245"/>
      <c r="M107" s="246"/>
      <c r="N107" s="247"/>
      <c r="O107" s="247"/>
      <c r="P107" s="247"/>
      <c r="Q107" s="247"/>
      <c r="R107" s="247"/>
      <c r="S107" s="247"/>
      <c r="T107" s="248"/>
      <c r="AT107" s="249" t="s">
        <v>192</v>
      </c>
      <c r="AU107" s="249" t="s">
        <v>89</v>
      </c>
      <c r="AV107" s="14" t="s">
        <v>196</v>
      </c>
      <c r="AW107" s="14" t="s">
        <v>41</v>
      </c>
      <c r="AX107" s="14" t="s">
        <v>85</v>
      </c>
      <c r="AY107" s="249" t="s">
        <v>183</v>
      </c>
    </row>
    <row r="108" spans="2:65" s="1" customFormat="1" ht="16.5" customHeight="1">
      <c r="B108" s="43"/>
      <c r="C108" s="265" t="s">
        <v>227</v>
      </c>
      <c r="D108" s="265" t="s">
        <v>418</v>
      </c>
      <c r="E108" s="266" t="s">
        <v>3947</v>
      </c>
      <c r="F108" s="267" t="s">
        <v>3948</v>
      </c>
      <c r="G108" s="268" t="s">
        <v>665</v>
      </c>
      <c r="H108" s="269">
        <v>1.425</v>
      </c>
      <c r="I108" s="270"/>
      <c r="J108" s="271">
        <f>ROUND(I108*H108,2)</f>
        <v>0</v>
      </c>
      <c r="K108" s="267" t="s">
        <v>189</v>
      </c>
      <c r="L108" s="272"/>
      <c r="M108" s="273" t="s">
        <v>34</v>
      </c>
      <c r="N108" s="274" t="s">
        <v>49</v>
      </c>
      <c r="O108" s="44"/>
      <c r="P108" s="213">
        <f>O108*H108</f>
        <v>0</v>
      </c>
      <c r="Q108" s="213">
        <v>0.001</v>
      </c>
      <c r="R108" s="213">
        <f>Q108*H108</f>
        <v>0.001425</v>
      </c>
      <c r="S108" s="213">
        <v>0</v>
      </c>
      <c r="T108" s="214">
        <f>S108*H108</f>
        <v>0</v>
      </c>
      <c r="AR108" s="25" t="s">
        <v>234</v>
      </c>
      <c r="AT108" s="25" t="s">
        <v>418</v>
      </c>
      <c r="AU108" s="25" t="s">
        <v>89</v>
      </c>
      <c r="AY108" s="25" t="s">
        <v>183</v>
      </c>
      <c r="BE108" s="215">
        <f>IF(N108="základní",J108,0)</f>
        <v>0</v>
      </c>
      <c r="BF108" s="215">
        <f>IF(N108="snížená",J108,0)</f>
        <v>0</v>
      </c>
      <c r="BG108" s="215">
        <f>IF(N108="zákl. přenesená",J108,0)</f>
        <v>0</v>
      </c>
      <c r="BH108" s="215">
        <f>IF(N108="sníž. přenesená",J108,0)</f>
        <v>0</v>
      </c>
      <c r="BI108" s="215">
        <f>IF(N108="nulová",J108,0)</f>
        <v>0</v>
      </c>
      <c r="BJ108" s="25" t="s">
        <v>85</v>
      </c>
      <c r="BK108" s="215">
        <f>ROUND(I108*H108,2)</f>
        <v>0</v>
      </c>
      <c r="BL108" s="25" t="s">
        <v>190</v>
      </c>
      <c r="BM108" s="25" t="s">
        <v>3949</v>
      </c>
    </row>
    <row r="109" spans="2:51" s="13" customFormat="1" ht="13.5">
      <c r="B109" s="228"/>
      <c r="C109" s="229"/>
      <c r="D109" s="218" t="s">
        <v>192</v>
      </c>
      <c r="E109" s="229"/>
      <c r="F109" s="231" t="s">
        <v>3950</v>
      </c>
      <c r="G109" s="229"/>
      <c r="H109" s="232">
        <v>1.425</v>
      </c>
      <c r="I109" s="233"/>
      <c r="J109" s="229"/>
      <c r="K109" s="229"/>
      <c r="L109" s="234"/>
      <c r="M109" s="235"/>
      <c r="N109" s="236"/>
      <c r="O109" s="236"/>
      <c r="P109" s="236"/>
      <c r="Q109" s="236"/>
      <c r="R109" s="236"/>
      <c r="S109" s="236"/>
      <c r="T109" s="237"/>
      <c r="AT109" s="238" t="s">
        <v>192</v>
      </c>
      <c r="AU109" s="238" t="s">
        <v>89</v>
      </c>
      <c r="AV109" s="13" t="s">
        <v>89</v>
      </c>
      <c r="AW109" s="13" t="s">
        <v>6</v>
      </c>
      <c r="AX109" s="13" t="s">
        <v>85</v>
      </c>
      <c r="AY109" s="238" t="s">
        <v>183</v>
      </c>
    </row>
    <row r="110" spans="2:63" s="11" customFormat="1" ht="29.85" customHeight="1">
      <c r="B110" s="187"/>
      <c r="C110" s="188"/>
      <c r="D110" s="201" t="s">
        <v>77</v>
      </c>
      <c r="E110" s="202" t="s">
        <v>213</v>
      </c>
      <c r="F110" s="202" t="s">
        <v>668</v>
      </c>
      <c r="G110" s="188"/>
      <c r="H110" s="188"/>
      <c r="I110" s="191"/>
      <c r="J110" s="203">
        <f>BK110</f>
        <v>0</v>
      </c>
      <c r="K110" s="188"/>
      <c r="L110" s="193"/>
      <c r="M110" s="194"/>
      <c r="N110" s="195"/>
      <c r="O110" s="195"/>
      <c r="P110" s="196">
        <f>SUM(P111:P121)</f>
        <v>0</v>
      </c>
      <c r="Q110" s="195"/>
      <c r="R110" s="196">
        <f>SUM(R111:R121)</f>
        <v>92.26245</v>
      </c>
      <c r="S110" s="195"/>
      <c r="T110" s="197">
        <f>SUM(T111:T121)</f>
        <v>0</v>
      </c>
      <c r="AR110" s="198" t="s">
        <v>85</v>
      </c>
      <c r="AT110" s="199" t="s">
        <v>77</v>
      </c>
      <c r="AU110" s="199" t="s">
        <v>85</v>
      </c>
      <c r="AY110" s="198" t="s">
        <v>183</v>
      </c>
      <c r="BK110" s="200">
        <f>SUM(BK111:BK121)</f>
        <v>0</v>
      </c>
    </row>
    <row r="111" spans="2:65" s="1" customFormat="1" ht="51" customHeight="1">
      <c r="B111" s="43"/>
      <c r="C111" s="204" t="s">
        <v>234</v>
      </c>
      <c r="D111" s="204" t="s">
        <v>185</v>
      </c>
      <c r="E111" s="205" t="s">
        <v>3951</v>
      </c>
      <c r="F111" s="206" t="s">
        <v>3952</v>
      </c>
      <c r="G111" s="207" t="s">
        <v>291</v>
      </c>
      <c r="H111" s="208">
        <v>105</v>
      </c>
      <c r="I111" s="209"/>
      <c r="J111" s="210">
        <f>ROUND(I111*H111,2)</f>
        <v>0</v>
      </c>
      <c r="K111" s="206" t="s">
        <v>189</v>
      </c>
      <c r="L111" s="63"/>
      <c r="M111" s="211" t="s">
        <v>34</v>
      </c>
      <c r="N111" s="212" t="s">
        <v>49</v>
      </c>
      <c r="O111" s="44"/>
      <c r="P111" s="213">
        <f>O111*H111</f>
        <v>0</v>
      </c>
      <c r="Q111" s="213">
        <v>0.08425</v>
      </c>
      <c r="R111" s="213">
        <f>Q111*H111</f>
        <v>8.846250000000001</v>
      </c>
      <c r="S111" s="213">
        <v>0</v>
      </c>
      <c r="T111" s="214">
        <f>S111*H111</f>
        <v>0</v>
      </c>
      <c r="AR111" s="25" t="s">
        <v>190</v>
      </c>
      <c r="AT111" s="25" t="s">
        <v>185</v>
      </c>
      <c r="AU111" s="25" t="s">
        <v>89</v>
      </c>
      <c r="AY111" s="25" t="s">
        <v>183</v>
      </c>
      <c r="BE111" s="215">
        <f>IF(N111="základní",J111,0)</f>
        <v>0</v>
      </c>
      <c r="BF111" s="215">
        <f>IF(N111="snížená",J111,0)</f>
        <v>0</v>
      </c>
      <c r="BG111" s="215">
        <f>IF(N111="zákl. přenesená",J111,0)</f>
        <v>0</v>
      </c>
      <c r="BH111" s="215">
        <f>IF(N111="sníž. přenesená",J111,0)</f>
        <v>0</v>
      </c>
      <c r="BI111" s="215">
        <f>IF(N111="nulová",J111,0)</f>
        <v>0</v>
      </c>
      <c r="BJ111" s="25" t="s">
        <v>85</v>
      </c>
      <c r="BK111" s="215">
        <f>ROUND(I111*H111,2)</f>
        <v>0</v>
      </c>
      <c r="BL111" s="25" t="s">
        <v>190</v>
      </c>
      <c r="BM111" s="25" t="s">
        <v>3953</v>
      </c>
    </row>
    <row r="112" spans="2:51" s="13" customFormat="1" ht="13.5">
      <c r="B112" s="228"/>
      <c r="C112" s="229"/>
      <c r="D112" s="218" t="s">
        <v>192</v>
      </c>
      <c r="E112" s="230" t="s">
        <v>34</v>
      </c>
      <c r="F112" s="231" t="s">
        <v>3954</v>
      </c>
      <c r="G112" s="229"/>
      <c r="H112" s="232">
        <v>105</v>
      </c>
      <c r="I112" s="233"/>
      <c r="J112" s="229"/>
      <c r="K112" s="229"/>
      <c r="L112" s="234"/>
      <c r="M112" s="235"/>
      <c r="N112" s="236"/>
      <c r="O112" s="236"/>
      <c r="P112" s="236"/>
      <c r="Q112" s="236"/>
      <c r="R112" s="236"/>
      <c r="S112" s="236"/>
      <c r="T112" s="237"/>
      <c r="AT112" s="238" t="s">
        <v>192</v>
      </c>
      <c r="AU112" s="238" t="s">
        <v>89</v>
      </c>
      <c r="AV112" s="13" t="s">
        <v>89</v>
      </c>
      <c r="AW112" s="13" t="s">
        <v>41</v>
      </c>
      <c r="AX112" s="13" t="s">
        <v>78</v>
      </c>
      <c r="AY112" s="238" t="s">
        <v>183</v>
      </c>
    </row>
    <row r="113" spans="2:51" s="14" customFormat="1" ht="13.5">
      <c r="B113" s="239"/>
      <c r="C113" s="240"/>
      <c r="D113" s="252" t="s">
        <v>192</v>
      </c>
      <c r="E113" s="262" t="s">
        <v>34</v>
      </c>
      <c r="F113" s="263" t="s">
        <v>195</v>
      </c>
      <c r="G113" s="240"/>
      <c r="H113" s="264">
        <v>105</v>
      </c>
      <c r="I113" s="244"/>
      <c r="J113" s="240"/>
      <c r="K113" s="240"/>
      <c r="L113" s="245"/>
      <c r="M113" s="246"/>
      <c r="N113" s="247"/>
      <c r="O113" s="247"/>
      <c r="P113" s="247"/>
      <c r="Q113" s="247"/>
      <c r="R113" s="247"/>
      <c r="S113" s="247"/>
      <c r="T113" s="248"/>
      <c r="AT113" s="249" t="s">
        <v>192</v>
      </c>
      <c r="AU113" s="249" t="s">
        <v>89</v>
      </c>
      <c r="AV113" s="14" t="s">
        <v>196</v>
      </c>
      <c r="AW113" s="14" t="s">
        <v>41</v>
      </c>
      <c r="AX113" s="14" t="s">
        <v>85</v>
      </c>
      <c r="AY113" s="249" t="s">
        <v>183</v>
      </c>
    </row>
    <row r="114" spans="2:65" s="1" customFormat="1" ht="16.5" customHeight="1">
      <c r="B114" s="43"/>
      <c r="C114" s="265" t="s">
        <v>239</v>
      </c>
      <c r="D114" s="265" t="s">
        <v>418</v>
      </c>
      <c r="E114" s="266" t="s">
        <v>3955</v>
      </c>
      <c r="F114" s="267" t="s">
        <v>3956</v>
      </c>
      <c r="G114" s="268" t="s">
        <v>291</v>
      </c>
      <c r="H114" s="269">
        <v>110.25</v>
      </c>
      <c r="I114" s="270"/>
      <c r="J114" s="271">
        <f>ROUND(I114*H114,2)</f>
        <v>0</v>
      </c>
      <c r="K114" s="267" t="s">
        <v>189</v>
      </c>
      <c r="L114" s="272"/>
      <c r="M114" s="273" t="s">
        <v>34</v>
      </c>
      <c r="N114" s="274" t="s">
        <v>49</v>
      </c>
      <c r="O114" s="44"/>
      <c r="P114" s="213">
        <f>O114*H114</f>
        <v>0</v>
      </c>
      <c r="Q114" s="213">
        <v>0.13</v>
      </c>
      <c r="R114" s="213">
        <f>Q114*H114</f>
        <v>14.332500000000001</v>
      </c>
      <c r="S114" s="213">
        <v>0</v>
      </c>
      <c r="T114" s="214">
        <f>S114*H114</f>
        <v>0</v>
      </c>
      <c r="AR114" s="25" t="s">
        <v>234</v>
      </c>
      <c r="AT114" s="25" t="s">
        <v>418</v>
      </c>
      <c r="AU114" s="25" t="s">
        <v>89</v>
      </c>
      <c r="AY114" s="25" t="s">
        <v>183</v>
      </c>
      <c r="BE114" s="215">
        <f>IF(N114="základní",J114,0)</f>
        <v>0</v>
      </c>
      <c r="BF114" s="215">
        <f>IF(N114="snížená",J114,0)</f>
        <v>0</v>
      </c>
      <c r="BG114" s="215">
        <f>IF(N114="zákl. přenesená",J114,0)</f>
        <v>0</v>
      </c>
      <c r="BH114" s="215">
        <f>IF(N114="sníž. přenesená",J114,0)</f>
        <v>0</v>
      </c>
      <c r="BI114" s="215">
        <f>IF(N114="nulová",J114,0)</f>
        <v>0</v>
      </c>
      <c r="BJ114" s="25" t="s">
        <v>85</v>
      </c>
      <c r="BK114" s="215">
        <f>ROUND(I114*H114,2)</f>
        <v>0</v>
      </c>
      <c r="BL114" s="25" t="s">
        <v>190</v>
      </c>
      <c r="BM114" s="25" t="s">
        <v>3957</v>
      </c>
    </row>
    <row r="115" spans="2:51" s="13" customFormat="1" ht="13.5">
      <c r="B115" s="228"/>
      <c r="C115" s="229"/>
      <c r="D115" s="252" t="s">
        <v>192</v>
      </c>
      <c r="E115" s="229"/>
      <c r="F115" s="275" t="s">
        <v>3958</v>
      </c>
      <c r="G115" s="229"/>
      <c r="H115" s="276">
        <v>110.25</v>
      </c>
      <c r="I115" s="233"/>
      <c r="J115" s="229"/>
      <c r="K115" s="229"/>
      <c r="L115" s="234"/>
      <c r="M115" s="235"/>
      <c r="N115" s="236"/>
      <c r="O115" s="236"/>
      <c r="P115" s="236"/>
      <c r="Q115" s="236"/>
      <c r="R115" s="236"/>
      <c r="S115" s="236"/>
      <c r="T115" s="237"/>
      <c r="AT115" s="238" t="s">
        <v>192</v>
      </c>
      <c r="AU115" s="238" t="s">
        <v>89</v>
      </c>
      <c r="AV115" s="13" t="s">
        <v>89</v>
      </c>
      <c r="AW115" s="13" t="s">
        <v>6</v>
      </c>
      <c r="AX115" s="13" t="s">
        <v>85</v>
      </c>
      <c r="AY115" s="238" t="s">
        <v>183</v>
      </c>
    </row>
    <row r="116" spans="2:65" s="1" customFormat="1" ht="25.5" customHeight="1">
      <c r="B116" s="43"/>
      <c r="C116" s="204" t="s">
        <v>246</v>
      </c>
      <c r="D116" s="204" t="s">
        <v>185</v>
      </c>
      <c r="E116" s="205" t="s">
        <v>687</v>
      </c>
      <c r="F116" s="206" t="s">
        <v>688</v>
      </c>
      <c r="G116" s="207" t="s">
        <v>291</v>
      </c>
      <c r="H116" s="208">
        <v>105</v>
      </c>
      <c r="I116" s="209"/>
      <c r="J116" s="210">
        <f>ROUND(I116*H116,2)</f>
        <v>0</v>
      </c>
      <c r="K116" s="206" t="s">
        <v>189</v>
      </c>
      <c r="L116" s="63"/>
      <c r="M116" s="211" t="s">
        <v>34</v>
      </c>
      <c r="N116" s="212" t="s">
        <v>49</v>
      </c>
      <c r="O116" s="44"/>
      <c r="P116" s="213">
        <f>O116*H116</f>
        <v>0</v>
      </c>
      <c r="Q116" s="213">
        <v>0.27994</v>
      </c>
      <c r="R116" s="213">
        <f>Q116*H116</f>
        <v>29.393700000000003</v>
      </c>
      <c r="S116" s="213">
        <v>0</v>
      </c>
      <c r="T116" s="214">
        <f>S116*H116</f>
        <v>0</v>
      </c>
      <c r="AR116" s="25" t="s">
        <v>190</v>
      </c>
      <c r="AT116" s="25" t="s">
        <v>185</v>
      </c>
      <c r="AU116" s="25" t="s">
        <v>89</v>
      </c>
      <c r="AY116" s="25" t="s">
        <v>183</v>
      </c>
      <c r="BE116" s="215">
        <f>IF(N116="základní",J116,0)</f>
        <v>0</v>
      </c>
      <c r="BF116" s="215">
        <f>IF(N116="snížená",J116,0)</f>
        <v>0</v>
      </c>
      <c r="BG116" s="215">
        <f>IF(N116="zákl. přenesená",J116,0)</f>
        <v>0</v>
      </c>
      <c r="BH116" s="215">
        <f>IF(N116="sníž. přenesená",J116,0)</f>
        <v>0</v>
      </c>
      <c r="BI116" s="215">
        <f>IF(N116="nulová",J116,0)</f>
        <v>0</v>
      </c>
      <c r="BJ116" s="25" t="s">
        <v>85</v>
      </c>
      <c r="BK116" s="215">
        <f>ROUND(I116*H116,2)</f>
        <v>0</v>
      </c>
      <c r="BL116" s="25" t="s">
        <v>190</v>
      </c>
      <c r="BM116" s="25" t="s">
        <v>3959</v>
      </c>
    </row>
    <row r="117" spans="2:51" s="13" customFormat="1" ht="13.5">
      <c r="B117" s="228"/>
      <c r="C117" s="229"/>
      <c r="D117" s="218" t="s">
        <v>192</v>
      </c>
      <c r="E117" s="230" t="s">
        <v>34</v>
      </c>
      <c r="F117" s="231" t="s">
        <v>3960</v>
      </c>
      <c r="G117" s="229"/>
      <c r="H117" s="232">
        <v>105</v>
      </c>
      <c r="I117" s="233"/>
      <c r="J117" s="229"/>
      <c r="K117" s="229"/>
      <c r="L117" s="234"/>
      <c r="M117" s="235"/>
      <c r="N117" s="236"/>
      <c r="O117" s="236"/>
      <c r="P117" s="236"/>
      <c r="Q117" s="236"/>
      <c r="R117" s="236"/>
      <c r="S117" s="236"/>
      <c r="T117" s="237"/>
      <c r="AT117" s="238" t="s">
        <v>192</v>
      </c>
      <c r="AU117" s="238" t="s">
        <v>89</v>
      </c>
      <c r="AV117" s="13" t="s">
        <v>89</v>
      </c>
      <c r="AW117" s="13" t="s">
        <v>41</v>
      </c>
      <c r="AX117" s="13" t="s">
        <v>78</v>
      </c>
      <c r="AY117" s="238" t="s">
        <v>183</v>
      </c>
    </row>
    <row r="118" spans="2:51" s="14" customFormat="1" ht="13.5">
      <c r="B118" s="239"/>
      <c r="C118" s="240"/>
      <c r="D118" s="252" t="s">
        <v>192</v>
      </c>
      <c r="E118" s="262" t="s">
        <v>34</v>
      </c>
      <c r="F118" s="263" t="s">
        <v>195</v>
      </c>
      <c r="G118" s="240"/>
      <c r="H118" s="264">
        <v>105</v>
      </c>
      <c r="I118" s="244"/>
      <c r="J118" s="240"/>
      <c r="K118" s="240"/>
      <c r="L118" s="245"/>
      <c r="M118" s="246"/>
      <c r="N118" s="247"/>
      <c r="O118" s="247"/>
      <c r="P118" s="247"/>
      <c r="Q118" s="247"/>
      <c r="R118" s="247"/>
      <c r="S118" s="247"/>
      <c r="T118" s="248"/>
      <c r="AT118" s="249" t="s">
        <v>192</v>
      </c>
      <c r="AU118" s="249" t="s">
        <v>89</v>
      </c>
      <c r="AV118" s="14" t="s">
        <v>196</v>
      </c>
      <c r="AW118" s="14" t="s">
        <v>41</v>
      </c>
      <c r="AX118" s="14" t="s">
        <v>85</v>
      </c>
      <c r="AY118" s="249" t="s">
        <v>183</v>
      </c>
    </row>
    <row r="119" spans="2:65" s="1" customFormat="1" ht="25.5" customHeight="1">
      <c r="B119" s="43"/>
      <c r="C119" s="204" t="s">
        <v>254</v>
      </c>
      <c r="D119" s="204" t="s">
        <v>185</v>
      </c>
      <c r="E119" s="205" t="s">
        <v>3961</v>
      </c>
      <c r="F119" s="206" t="s">
        <v>3962</v>
      </c>
      <c r="G119" s="207" t="s">
        <v>291</v>
      </c>
      <c r="H119" s="208">
        <v>105</v>
      </c>
      <c r="I119" s="209"/>
      <c r="J119" s="210">
        <f>ROUND(I119*H119,2)</f>
        <v>0</v>
      </c>
      <c r="K119" s="206" t="s">
        <v>189</v>
      </c>
      <c r="L119" s="63"/>
      <c r="M119" s="211" t="s">
        <v>34</v>
      </c>
      <c r="N119" s="212" t="s">
        <v>49</v>
      </c>
      <c r="O119" s="44"/>
      <c r="P119" s="213">
        <f>O119*H119</f>
        <v>0</v>
      </c>
      <c r="Q119" s="213">
        <v>0.378</v>
      </c>
      <c r="R119" s="213">
        <f>Q119*H119</f>
        <v>39.69</v>
      </c>
      <c r="S119" s="213">
        <v>0</v>
      </c>
      <c r="T119" s="214">
        <f>S119*H119</f>
        <v>0</v>
      </c>
      <c r="AR119" s="25" t="s">
        <v>190</v>
      </c>
      <c r="AT119" s="25" t="s">
        <v>185</v>
      </c>
      <c r="AU119" s="25" t="s">
        <v>89</v>
      </c>
      <c r="AY119" s="25" t="s">
        <v>183</v>
      </c>
      <c r="BE119" s="215">
        <f>IF(N119="základní",J119,0)</f>
        <v>0</v>
      </c>
      <c r="BF119" s="215">
        <f>IF(N119="snížená",J119,0)</f>
        <v>0</v>
      </c>
      <c r="BG119" s="215">
        <f>IF(N119="zákl. přenesená",J119,0)</f>
        <v>0</v>
      </c>
      <c r="BH119" s="215">
        <f>IF(N119="sníž. přenesená",J119,0)</f>
        <v>0</v>
      </c>
      <c r="BI119" s="215">
        <f>IF(N119="nulová",J119,0)</f>
        <v>0</v>
      </c>
      <c r="BJ119" s="25" t="s">
        <v>85</v>
      </c>
      <c r="BK119" s="215">
        <f>ROUND(I119*H119,2)</f>
        <v>0</v>
      </c>
      <c r="BL119" s="25" t="s">
        <v>190</v>
      </c>
      <c r="BM119" s="25" t="s">
        <v>3963</v>
      </c>
    </row>
    <row r="120" spans="2:51" s="13" customFormat="1" ht="13.5">
      <c r="B120" s="228"/>
      <c r="C120" s="229"/>
      <c r="D120" s="218" t="s">
        <v>192</v>
      </c>
      <c r="E120" s="230" t="s">
        <v>34</v>
      </c>
      <c r="F120" s="231" t="s">
        <v>3964</v>
      </c>
      <c r="G120" s="229"/>
      <c r="H120" s="232">
        <v>105</v>
      </c>
      <c r="I120" s="233"/>
      <c r="J120" s="229"/>
      <c r="K120" s="229"/>
      <c r="L120" s="234"/>
      <c r="M120" s="235"/>
      <c r="N120" s="236"/>
      <c r="O120" s="236"/>
      <c r="P120" s="236"/>
      <c r="Q120" s="236"/>
      <c r="R120" s="236"/>
      <c r="S120" s="236"/>
      <c r="T120" s="237"/>
      <c r="AT120" s="238" t="s">
        <v>192</v>
      </c>
      <c r="AU120" s="238" t="s">
        <v>89</v>
      </c>
      <c r="AV120" s="13" t="s">
        <v>89</v>
      </c>
      <c r="AW120" s="13" t="s">
        <v>41</v>
      </c>
      <c r="AX120" s="13" t="s">
        <v>78</v>
      </c>
      <c r="AY120" s="238" t="s">
        <v>183</v>
      </c>
    </row>
    <row r="121" spans="2:51" s="14" customFormat="1" ht="13.5">
      <c r="B121" s="239"/>
      <c r="C121" s="240"/>
      <c r="D121" s="218" t="s">
        <v>192</v>
      </c>
      <c r="E121" s="241" t="s">
        <v>34</v>
      </c>
      <c r="F121" s="242" t="s">
        <v>195</v>
      </c>
      <c r="G121" s="240"/>
      <c r="H121" s="243">
        <v>105</v>
      </c>
      <c r="I121" s="244"/>
      <c r="J121" s="240"/>
      <c r="K121" s="240"/>
      <c r="L121" s="245"/>
      <c r="M121" s="246"/>
      <c r="N121" s="247"/>
      <c r="O121" s="247"/>
      <c r="P121" s="247"/>
      <c r="Q121" s="247"/>
      <c r="R121" s="247"/>
      <c r="S121" s="247"/>
      <c r="T121" s="248"/>
      <c r="AT121" s="249" t="s">
        <v>192</v>
      </c>
      <c r="AU121" s="249" t="s">
        <v>89</v>
      </c>
      <c r="AV121" s="14" t="s">
        <v>196</v>
      </c>
      <c r="AW121" s="14" t="s">
        <v>41</v>
      </c>
      <c r="AX121" s="14" t="s">
        <v>85</v>
      </c>
      <c r="AY121" s="249" t="s">
        <v>183</v>
      </c>
    </row>
    <row r="122" spans="2:63" s="11" customFormat="1" ht="29.85" customHeight="1">
      <c r="B122" s="187"/>
      <c r="C122" s="188"/>
      <c r="D122" s="201" t="s">
        <v>77</v>
      </c>
      <c r="E122" s="202" t="s">
        <v>239</v>
      </c>
      <c r="F122" s="202" t="s">
        <v>1091</v>
      </c>
      <c r="G122" s="188"/>
      <c r="H122" s="188"/>
      <c r="I122" s="191"/>
      <c r="J122" s="203">
        <f>BK122</f>
        <v>0</v>
      </c>
      <c r="K122" s="188"/>
      <c r="L122" s="193"/>
      <c r="M122" s="194"/>
      <c r="N122" s="195"/>
      <c r="O122" s="195"/>
      <c r="P122" s="196">
        <f>P123+SUM(P124:P128)</f>
        <v>0</v>
      </c>
      <c r="Q122" s="195"/>
      <c r="R122" s="196">
        <f>R123+SUM(R124:R128)</f>
        <v>10.497</v>
      </c>
      <c r="S122" s="195"/>
      <c r="T122" s="197">
        <f>T123+SUM(T124:T128)</f>
        <v>118.95866</v>
      </c>
      <c r="AR122" s="198" t="s">
        <v>85</v>
      </c>
      <c r="AT122" s="199" t="s">
        <v>77</v>
      </c>
      <c r="AU122" s="199" t="s">
        <v>85</v>
      </c>
      <c r="AY122" s="198" t="s">
        <v>183</v>
      </c>
      <c r="BK122" s="200">
        <f>BK123+SUM(BK124:BK128)</f>
        <v>0</v>
      </c>
    </row>
    <row r="123" spans="2:65" s="1" customFormat="1" ht="38.25" customHeight="1">
      <c r="B123" s="43"/>
      <c r="C123" s="204" t="s">
        <v>262</v>
      </c>
      <c r="D123" s="204" t="s">
        <v>185</v>
      </c>
      <c r="E123" s="205" t="s">
        <v>3965</v>
      </c>
      <c r="F123" s="206" t="s">
        <v>3966</v>
      </c>
      <c r="G123" s="207" t="s">
        <v>465</v>
      </c>
      <c r="H123" s="208">
        <v>60</v>
      </c>
      <c r="I123" s="209"/>
      <c r="J123" s="210">
        <f>ROUND(I123*H123,2)</f>
        <v>0</v>
      </c>
      <c r="K123" s="206" t="s">
        <v>189</v>
      </c>
      <c r="L123" s="63"/>
      <c r="M123" s="211" t="s">
        <v>34</v>
      </c>
      <c r="N123" s="212" t="s">
        <v>49</v>
      </c>
      <c r="O123" s="44"/>
      <c r="P123" s="213">
        <f>O123*H123</f>
        <v>0</v>
      </c>
      <c r="Q123" s="213">
        <v>0.1295</v>
      </c>
      <c r="R123" s="213">
        <f>Q123*H123</f>
        <v>7.7700000000000005</v>
      </c>
      <c r="S123" s="213">
        <v>0</v>
      </c>
      <c r="T123" s="214">
        <f>S123*H123</f>
        <v>0</v>
      </c>
      <c r="AR123" s="25" t="s">
        <v>190</v>
      </c>
      <c r="AT123" s="25" t="s">
        <v>185</v>
      </c>
      <c r="AU123" s="25" t="s">
        <v>89</v>
      </c>
      <c r="AY123" s="25" t="s">
        <v>183</v>
      </c>
      <c r="BE123" s="215">
        <f>IF(N123="základní",J123,0)</f>
        <v>0</v>
      </c>
      <c r="BF123" s="215">
        <f>IF(N123="snížená",J123,0)</f>
        <v>0</v>
      </c>
      <c r="BG123" s="215">
        <f>IF(N123="zákl. přenesená",J123,0)</f>
        <v>0</v>
      </c>
      <c r="BH123" s="215">
        <f>IF(N123="sníž. přenesená",J123,0)</f>
        <v>0</v>
      </c>
      <c r="BI123" s="215">
        <f>IF(N123="nulová",J123,0)</f>
        <v>0</v>
      </c>
      <c r="BJ123" s="25" t="s">
        <v>85</v>
      </c>
      <c r="BK123" s="215">
        <f>ROUND(I123*H123,2)</f>
        <v>0</v>
      </c>
      <c r="BL123" s="25" t="s">
        <v>190</v>
      </c>
      <c r="BM123" s="25" t="s">
        <v>3967</v>
      </c>
    </row>
    <row r="124" spans="2:51" s="13" customFormat="1" ht="13.5">
      <c r="B124" s="228"/>
      <c r="C124" s="229"/>
      <c r="D124" s="218" t="s">
        <v>192</v>
      </c>
      <c r="E124" s="230" t="s">
        <v>34</v>
      </c>
      <c r="F124" s="231" t="s">
        <v>3968</v>
      </c>
      <c r="G124" s="229"/>
      <c r="H124" s="232">
        <v>60</v>
      </c>
      <c r="I124" s="233"/>
      <c r="J124" s="229"/>
      <c r="K124" s="229"/>
      <c r="L124" s="234"/>
      <c r="M124" s="235"/>
      <c r="N124" s="236"/>
      <c r="O124" s="236"/>
      <c r="P124" s="236"/>
      <c r="Q124" s="236"/>
      <c r="R124" s="236"/>
      <c r="S124" s="236"/>
      <c r="T124" s="237"/>
      <c r="AT124" s="238" t="s">
        <v>192</v>
      </c>
      <c r="AU124" s="238" t="s">
        <v>89</v>
      </c>
      <c r="AV124" s="13" t="s">
        <v>89</v>
      </c>
      <c r="AW124" s="13" t="s">
        <v>41</v>
      </c>
      <c r="AX124" s="13" t="s">
        <v>78</v>
      </c>
      <c r="AY124" s="238" t="s">
        <v>183</v>
      </c>
    </row>
    <row r="125" spans="2:51" s="14" customFormat="1" ht="13.5">
      <c r="B125" s="239"/>
      <c r="C125" s="240"/>
      <c r="D125" s="252" t="s">
        <v>192</v>
      </c>
      <c r="E125" s="262" t="s">
        <v>34</v>
      </c>
      <c r="F125" s="263" t="s">
        <v>195</v>
      </c>
      <c r="G125" s="240"/>
      <c r="H125" s="264">
        <v>60</v>
      </c>
      <c r="I125" s="244"/>
      <c r="J125" s="240"/>
      <c r="K125" s="240"/>
      <c r="L125" s="245"/>
      <c r="M125" s="246"/>
      <c r="N125" s="247"/>
      <c r="O125" s="247"/>
      <c r="P125" s="247"/>
      <c r="Q125" s="247"/>
      <c r="R125" s="247"/>
      <c r="S125" s="247"/>
      <c r="T125" s="248"/>
      <c r="AT125" s="249" t="s">
        <v>192</v>
      </c>
      <c r="AU125" s="249" t="s">
        <v>89</v>
      </c>
      <c r="AV125" s="14" t="s">
        <v>196</v>
      </c>
      <c r="AW125" s="14" t="s">
        <v>41</v>
      </c>
      <c r="AX125" s="14" t="s">
        <v>85</v>
      </c>
      <c r="AY125" s="249" t="s">
        <v>183</v>
      </c>
    </row>
    <row r="126" spans="2:65" s="1" customFormat="1" ht="16.5" customHeight="1">
      <c r="B126" s="43"/>
      <c r="C126" s="265" t="s">
        <v>266</v>
      </c>
      <c r="D126" s="265" t="s">
        <v>418</v>
      </c>
      <c r="E126" s="266" t="s">
        <v>3969</v>
      </c>
      <c r="F126" s="267" t="s">
        <v>3970</v>
      </c>
      <c r="G126" s="268" t="s">
        <v>344</v>
      </c>
      <c r="H126" s="269">
        <v>60.6</v>
      </c>
      <c r="I126" s="270"/>
      <c r="J126" s="271">
        <f>ROUND(I126*H126,2)</f>
        <v>0</v>
      </c>
      <c r="K126" s="267" t="s">
        <v>189</v>
      </c>
      <c r="L126" s="272"/>
      <c r="M126" s="273" t="s">
        <v>34</v>
      </c>
      <c r="N126" s="274" t="s">
        <v>49</v>
      </c>
      <c r="O126" s="44"/>
      <c r="P126" s="213">
        <f>O126*H126</f>
        <v>0</v>
      </c>
      <c r="Q126" s="213">
        <v>0.045</v>
      </c>
      <c r="R126" s="213">
        <f>Q126*H126</f>
        <v>2.727</v>
      </c>
      <c r="S126" s="213">
        <v>0</v>
      </c>
      <c r="T126" s="214">
        <f>S126*H126</f>
        <v>0</v>
      </c>
      <c r="AR126" s="25" t="s">
        <v>234</v>
      </c>
      <c r="AT126" s="25" t="s">
        <v>418</v>
      </c>
      <c r="AU126" s="25" t="s">
        <v>89</v>
      </c>
      <c r="AY126" s="25" t="s">
        <v>183</v>
      </c>
      <c r="BE126" s="215">
        <f>IF(N126="základní",J126,0)</f>
        <v>0</v>
      </c>
      <c r="BF126" s="215">
        <f>IF(N126="snížená",J126,0)</f>
        <v>0</v>
      </c>
      <c r="BG126" s="215">
        <f>IF(N126="zákl. přenesená",J126,0)</f>
        <v>0</v>
      </c>
      <c r="BH126" s="215">
        <f>IF(N126="sníž. přenesená",J126,0)</f>
        <v>0</v>
      </c>
      <c r="BI126" s="215">
        <f>IF(N126="nulová",J126,0)</f>
        <v>0</v>
      </c>
      <c r="BJ126" s="25" t="s">
        <v>85</v>
      </c>
      <c r="BK126" s="215">
        <f>ROUND(I126*H126,2)</f>
        <v>0</v>
      </c>
      <c r="BL126" s="25" t="s">
        <v>190</v>
      </c>
      <c r="BM126" s="25" t="s">
        <v>3971</v>
      </c>
    </row>
    <row r="127" spans="2:51" s="13" customFormat="1" ht="13.5">
      <c r="B127" s="228"/>
      <c r="C127" s="229"/>
      <c r="D127" s="218" t="s">
        <v>192</v>
      </c>
      <c r="E127" s="229"/>
      <c r="F127" s="231" t="s">
        <v>3972</v>
      </c>
      <c r="G127" s="229"/>
      <c r="H127" s="232">
        <v>60.6</v>
      </c>
      <c r="I127" s="233"/>
      <c r="J127" s="229"/>
      <c r="K127" s="229"/>
      <c r="L127" s="234"/>
      <c r="M127" s="235"/>
      <c r="N127" s="236"/>
      <c r="O127" s="236"/>
      <c r="P127" s="236"/>
      <c r="Q127" s="236"/>
      <c r="R127" s="236"/>
      <c r="S127" s="236"/>
      <c r="T127" s="237"/>
      <c r="AT127" s="238" t="s">
        <v>192</v>
      </c>
      <c r="AU127" s="238" t="s">
        <v>89</v>
      </c>
      <c r="AV127" s="13" t="s">
        <v>89</v>
      </c>
      <c r="AW127" s="13" t="s">
        <v>6</v>
      </c>
      <c r="AX127" s="13" t="s">
        <v>85</v>
      </c>
      <c r="AY127" s="238" t="s">
        <v>183</v>
      </c>
    </row>
    <row r="128" spans="2:63" s="11" customFormat="1" ht="22.35" customHeight="1">
      <c r="B128" s="187"/>
      <c r="C128" s="188"/>
      <c r="D128" s="201" t="s">
        <v>77</v>
      </c>
      <c r="E128" s="202" t="s">
        <v>820</v>
      </c>
      <c r="F128" s="202" t="s">
        <v>1233</v>
      </c>
      <c r="G128" s="188"/>
      <c r="H128" s="188"/>
      <c r="I128" s="191"/>
      <c r="J128" s="203">
        <f>BK128</f>
        <v>0</v>
      </c>
      <c r="K128" s="188"/>
      <c r="L128" s="193"/>
      <c r="M128" s="194"/>
      <c r="N128" s="195"/>
      <c r="O128" s="195"/>
      <c r="P128" s="196">
        <f>SUM(P129:P164)</f>
        <v>0</v>
      </c>
      <c r="Q128" s="195"/>
      <c r="R128" s="196">
        <f>SUM(R129:R164)</f>
        <v>0</v>
      </c>
      <c r="S128" s="195"/>
      <c r="T128" s="197">
        <f>SUM(T129:T164)</f>
        <v>118.95866</v>
      </c>
      <c r="AR128" s="198" t="s">
        <v>85</v>
      </c>
      <c r="AT128" s="199" t="s">
        <v>77</v>
      </c>
      <c r="AU128" s="199" t="s">
        <v>89</v>
      </c>
      <c r="AY128" s="198" t="s">
        <v>183</v>
      </c>
      <c r="BK128" s="200">
        <f>SUM(BK129:BK164)</f>
        <v>0</v>
      </c>
    </row>
    <row r="129" spans="2:65" s="1" customFormat="1" ht="51" customHeight="1">
      <c r="B129" s="43"/>
      <c r="C129" s="204" t="s">
        <v>271</v>
      </c>
      <c r="D129" s="204" t="s">
        <v>185</v>
      </c>
      <c r="E129" s="205" t="s">
        <v>3973</v>
      </c>
      <c r="F129" s="206" t="s">
        <v>3974</v>
      </c>
      <c r="G129" s="207" t="s">
        <v>291</v>
      </c>
      <c r="H129" s="208">
        <v>8</v>
      </c>
      <c r="I129" s="209"/>
      <c r="J129" s="210">
        <f>ROUND(I129*H129,2)</f>
        <v>0</v>
      </c>
      <c r="K129" s="206" t="s">
        <v>189</v>
      </c>
      <c r="L129" s="63"/>
      <c r="M129" s="211" t="s">
        <v>34</v>
      </c>
      <c r="N129" s="212" t="s">
        <v>49</v>
      </c>
      <c r="O129" s="44"/>
      <c r="P129" s="213">
        <f>O129*H129</f>
        <v>0</v>
      </c>
      <c r="Q129" s="213">
        <v>0</v>
      </c>
      <c r="R129" s="213">
        <f>Q129*H129</f>
        <v>0</v>
      </c>
      <c r="S129" s="213">
        <v>0.26</v>
      </c>
      <c r="T129" s="214">
        <f>S129*H129</f>
        <v>2.08</v>
      </c>
      <c r="AR129" s="25" t="s">
        <v>190</v>
      </c>
      <c r="AT129" s="25" t="s">
        <v>185</v>
      </c>
      <c r="AU129" s="25" t="s">
        <v>196</v>
      </c>
      <c r="AY129" s="25" t="s">
        <v>183</v>
      </c>
      <c r="BE129" s="215">
        <f>IF(N129="základní",J129,0)</f>
        <v>0</v>
      </c>
      <c r="BF129" s="215">
        <f>IF(N129="snížená",J129,0)</f>
        <v>0</v>
      </c>
      <c r="BG129" s="215">
        <f>IF(N129="zákl. přenesená",J129,0)</f>
        <v>0</v>
      </c>
      <c r="BH129" s="215">
        <f>IF(N129="sníž. přenesená",J129,0)</f>
        <v>0</v>
      </c>
      <c r="BI129" s="215">
        <f>IF(N129="nulová",J129,0)</f>
        <v>0</v>
      </c>
      <c r="BJ129" s="25" t="s">
        <v>85</v>
      </c>
      <c r="BK129" s="215">
        <f>ROUND(I129*H129,2)</f>
        <v>0</v>
      </c>
      <c r="BL129" s="25" t="s">
        <v>190</v>
      </c>
      <c r="BM129" s="25" t="s">
        <v>3975</v>
      </c>
    </row>
    <row r="130" spans="2:51" s="13" customFormat="1" ht="13.5">
      <c r="B130" s="228"/>
      <c r="C130" s="229"/>
      <c r="D130" s="218" t="s">
        <v>192</v>
      </c>
      <c r="E130" s="230" t="s">
        <v>34</v>
      </c>
      <c r="F130" s="231" t="s">
        <v>3976</v>
      </c>
      <c r="G130" s="229"/>
      <c r="H130" s="232">
        <v>8</v>
      </c>
      <c r="I130" s="233"/>
      <c r="J130" s="229"/>
      <c r="K130" s="229"/>
      <c r="L130" s="234"/>
      <c r="M130" s="235"/>
      <c r="N130" s="236"/>
      <c r="O130" s="236"/>
      <c r="P130" s="236"/>
      <c r="Q130" s="236"/>
      <c r="R130" s="236"/>
      <c r="S130" s="236"/>
      <c r="T130" s="237"/>
      <c r="AT130" s="238" t="s">
        <v>192</v>
      </c>
      <c r="AU130" s="238" t="s">
        <v>196</v>
      </c>
      <c r="AV130" s="13" t="s">
        <v>89</v>
      </c>
      <c r="AW130" s="13" t="s">
        <v>41</v>
      </c>
      <c r="AX130" s="13" t="s">
        <v>78</v>
      </c>
      <c r="AY130" s="238" t="s">
        <v>183</v>
      </c>
    </row>
    <row r="131" spans="2:51" s="14" customFormat="1" ht="13.5">
      <c r="B131" s="239"/>
      <c r="C131" s="240"/>
      <c r="D131" s="252" t="s">
        <v>192</v>
      </c>
      <c r="E131" s="262" t="s">
        <v>34</v>
      </c>
      <c r="F131" s="263" t="s">
        <v>195</v>
      </c>
      <c r="G131" s="240"/>
      <c r="H131" s="264">
        <v>8</v>
      </c>
      <c r="I131" s="244"/>
      <c r="J131" s="240"/>
      <c r="K131" s="240"/>
      <c r="L131" s="245"/>
      <c r="M131" s="246"/>
      <c r="N131" s="247"/>
      <c r="O131" s="247"/>
      <c r="P131" s="247"/>
      <c r="Q131" s="247"/>
      <c r="R131" s="247"/>
      <c r="S131" s="247"/>
      <c r="T131" s="248"/>
      <c r="AT131" s="249" t="s">
        <v>192</v>
      </c>
      <c r="AU131" s="249" t="s">
        <v>196</v>
      </c>
      <c r="AV131" s="14" t="s">
        <v>196</v>
      </c>
      <c r="AW131" s="14" t="s">
        <v>41</v>
      </c>
      <c r="AX131" s="14" t="s">
        <v>85</v>
      </c>
      <c r="AY131" s="249" t="s">
        <v>183</v>
      </c>
    </row>
    <row r="132" spans="2:65" s="1" customFormat="1" ht="51" customHeight="1">
      <c r="B132" s="43"/>
      <c r="C132" s="204" t="s">
        <v>10</v>
      </c>
      <c r="D132" s="204" t="s">
        <v>185</v>
      </c>
      <c r="E132" s="205" t="s">
        <v>3977</v>
      </c>
      <c r="F132" s="206" t="s">
        <v>3978</v>
      </c>
      <c r="G132" s="207" t="s">
        <v>291</v>
      </c>
      <c r="H132" s="208">
        <v>169</v>
      </c>
      <c r="I132" s="209"/>
      <c r="J132" s="210">
        <f>ROUND(I132*H132,2)</f>
        <v>0</v>
      </c>
      <c r="K132" s="206" t="s">
        <v>189</v>
      </c>
      <c r="L132" s="63"/>
      <c r="M132" s="211" t="s">
        <v>34</v>
      </c>
      <c r="N132" s="212" t="s">
        <v>49</v>
      </c>
      <c r="O132" s="44"/>
      <c r="P132" s="213">
        <f>O132*H132</f>
        <v>0</v>
      </c>
      <c r="Q132" s="213">
        <v>0</v>
      </c>
      <c r="R132" s="213">
        <f>Q132*H132</f>
        <v>0</v>
      </c>
      <c r="S132" s="213">
        <v>0.44</v>
      </c>
      <c r="T132" s="214">
        <f>S132*H132</f>
        <v>74.36</v>
      </c>
      <c r="AR132" s="25" t="s">
        <v>190</v>
      </c>
      <c r="AT132" s="25" t="s">
        <v>185</v>
      </c>
      <c r="AU132" s="25" t="s">
        <v>196</v>
      </c>
      <c r="AY132" s="25" t="s">
        <v>183</v>
      </c>
      <c r="BE132" s="215">
        <f>IF(N132="základní",J132,0)</f>
        <v>0</v>
      </c>
      <c r="BF132" s="215">
        <f>IF(N132="snížená",J132,0)</f>
        <v>0</v>
      </c>
      <c r="BG132" s="215">
        <f>IF(N132="zákl. přenesená",J132,0)</f>
        <v>0</v>
      </c>
      <c r="BH132" s="215">
        <f>IF(N132="sníž. přenesená",J132,0)</f>
        <v>0</v>
      </c>
      <c r="BI132" s="215">
        <f>IF(N132="nulová",J132,0)</f>
        <v>0</v>
      </c>
      <c r="BJ132" s="25" t="s">
        <v>85</v>
      </c>
      <c r="BK132" s="215">
        <f>ROUND(I132*H132,2)</f>
        <v>0</v>
      </c>
      <c r="BL132" s="25" t="s">
        <v>190</v>
      </c>
      <c r="BM132" s="25" t="s">
        <v>3979</v>
      </c>
    </row>
    <row r="133" spans="2:51" s="13" customFormat="1" ht="13.5">
      <c r="B133" s="228"/>
      <c r="C133" s="229"/>
      <c r="D133" s="218" t="s">
        <v>192</v>
      </c>
      <c r="E133" s="230" t="s">
        <v>34</v>
      </c>
      <c r="F133" s="231" t="s">
        <v>3980</v>
      </c>
      <c r="G133" s="229"/>
      <c r="H133" s="232">
        <v>8</v>
      </c>
      <c r="I133" s="233"/>
      <c r="J133" s="229"/>
      <c r="K133" s="229"/>
      <c r="L133" s="234"/>
      <c r="M133" s="235"/>
      <c r="N133" s="236"/>
      <c r="O133" s="236"/>
      <c r="P133" s="236"/>
      <c r="Q133" s="236"/>
      <c r="R133" s="236"/>
      <c r="S133" s="236"/>
      <c r="T133" s="237"/>
      <c r="AT133" s="238" t="s">
        <v>192</v>
      </c>
      <c r="AU133" s="238" t="s">
        <v>196</v>
      </c>
      <c r="AV133" s="13" t="s">
        <v>89</v>
      </c>
      <c r="AW133" s="13" t="s">
        <v>41</v>
      </c>
      <c r="AX133" s="13" t="s">
        <v>78</v>
      </c>
      <c r="AY133" s="238" t="s">
        <v>183</v>
      </c>
    </row>
    <row r="134" spans="2:51" s="13" customFormat="1" ht="13.5">
      <c r="B134" s="228"/>
      <c r="C134" s="229"/>
      <c r="D134" s="218" t="s">
        <v>192</v>
      </c>
      <c r="E134" s="230" t="s">
        <v>34</v>
      </c>
      <c r="F134" s="231" t="s">
        <v>3981</v>
      </c>
      <c r="G134" s="229"/>
      <c r="H134" s="232">
        <v>20</v>
      </c>
      <c r="I134" s="233"/>
      <c r="J134" s="229"/>
      <c r="K134" s="229"/>
      <c r="L134" s="234"/>
      <c r="M134" s="235"/>
      <c r="N134" s="236"/>
      <c r="O134" s="236"/>
      <c r="P134" s="236"/>
      <c r="Q134" s="236"/>
      <c r="R134" s="236"/>
      <c r="S134" s="236"/>
      <c r="T134" s="237"/>
      <c r="AT134" s="238" t="s">
        <v>192</v>
      </c>
      <c r="AU134" s="238" t="s">
        <v>196</v>
      </c>
      <c r="AV134" s="13" t="s">
        <v>89</v>
      </c>
      <c r="AW134" s="13" t="s">
        <v>41</v>
      </c>
      <c r="AX134" s="13" t="s">
        <v>78</v>
      </c>
      <c r="AY134" s="238" t="s">
        <v>183</v>
      </c>
    </row>
    <row r="135" spans="2:51" s="13" customFormat="1" ht="13.5">
      <c r="B135" s="228"/>
      <c r="C135" s="229"/>
      <c r="D135" s="218" t="s">
        <v>192</v>
      </c>
      <c r="E135" s="230" t="s">
        <v>34</v>
      </c>
      <c r="F135" s="231" t="s">
        <v>3982</v>
      </c>
      <c r="G135" s="229"/>
      <c r="H135" s="232">
        <v>141</v>
      </c>
      <c r="I135" s="233"/>
      <c r="J135" s="229"/>
      <c r="K135" s="229"/>
      <c r="L135" s="234"/>
      <c r="M135" s="235"/>
      <c r="N135" s="236"/>
      <c r="O135" s="236"/>
      <c r="P135" s="236"/>
      <c r="Q135" s="236"/>
      <c r="R135" s="236"/>
      <c r="S135" s="236"/>
      <c r="T135" s="237"/>
      <c r="AT135" s="238" t="s">
        <v>192</v>
      </c>
      <c r="AU135" s="238" t="s">
        <v>196</v>
      </c>
      <c r="AV135" s="13" t="s">
        <v>89</v>
      </c>
      <c r="AW135" s="13" t="s">
        <v>41</v>
      </c>
      <c r="AX135" s="13" t="s">
        <v>78</v>
      </c>
      <c r="AY135" s="238" t="s">
        <v>183</v>
      </c>
    </row>
    <row r="136" spans="2:51" s="14" customFormat="1" ht="13.5">
      <c r="B136" s="239"/>
      <c r="C136" s="240"/>
      <c r="D136" s="252" t="s">
        <v>192</v>
      </c>
      <c r="E136" s="262" t="s">
        <v>34</v>
      </c>
      <c r="F136" s="263" t="s">
        <v>195</v>
      </c>
      <c r="G136" s="240"/>
      <c r="H136" s="264">
        <v>169</v>
      </c>
      <c r="I136" s="244"/>
      <c r="J136" s="240"/>
      <c r="K136" s="240"/>
      <c r="L136" s="245"/>
      <c r="M136" s="246"/>
      <c r="N136" s="247"/>
      <c r="O136" s="247"/>
      <c r="P136" s="247"/>
      <c r="Q136" s="247"/>
      <c r="R136" s="247"/>
      <c r="S136" s="247"/>
      <c r="T136" s="248"/>
      <c r="AT136" s="249" t="s">
        <v>192</v>
      </c>
      <c r="AU136" s="249" t="s">
        <v>196</v>
      </c>
      <c r="AV136" s="14" t="s">
        <v>196</v>
      </c>
      <c r="AW136" s="14" t="s">
        <v>41</v>
      </c>
      <c r="AX136" s="14" t="s">
        <v>85</v>
      </c>
      <c r="AY136" s="249" t="s">
        <v>183</v>
      </c>
    </row>
    <row r="137" spans="2:65" s="1" customFormat="1" ht="38.25" customHeight="1">
      <c r="B137" s="43"/>
      <c r="C137" s="204" t="s">
        <v>282</v>
      </c>
      <c r="D137" s="204" t="s">
        <v>185</v>
      </c>
      <c r="E137" s="205" t="s">
        <v>3983</v>
      </c>
      <c r="F137" s="206" t="s">
        <v>3984</v>
      </c>
      <c r="G137" s="207" t="s">
        <v>291</v>
      </c>
      <c r="H137" s="208">
        <v>20</v>
      </c>
      <c r="I137" s="209"/>
      <c r="J137" s="210">
        <f>ROUND(I137*H137,2)</f>
        <v>0</v>
      </c>
      <c r="K137" s="206" t="s">
        <v>189</v>
      </c>
      <c r="L137" s="63"/>
      <c r="M137" s="211" t="s">
        <v>34</v>
      </c>
      <c r="N137" s="212" t="s">
        <v>49</v>
      </c>
      <c r="O137" s="44"/>
      <c r="P137" s="213">
        <f>O137*H137</f>
        <v>0</v>
      </c>
      <c r="Q137" s="213">
        <v>0</v>
      </c>
      <c r="R137" s="213">
        <f>Q137*H137</f>
        <v>0</v>
      </c>
      <c r="S137" s="213">
        <v>0.243</v>
      </c>
      <c r="T137" s="214">
        <f>S137*H137</f>
        <v>4.859999999999999</v>
      </c>
      <c r="AR137" s="25" t="s">
        <v>190</v>
      </c>
      <c r="AT137" s="25" t="s">
        <v>185</v>
      </c>
      <c r="AU137" s="25" t="s">
        <v>196</v>
      </c>
      <c r="AY137" s="25" t="s">
        <v>183</v>
      </c>
      <c r="BE137" s="215">
        <f>IF(N137="základní",J137,0)</f>
        <v>0</v>
      </c>
      <c r="BF137" s="215">
        <f>IF(N137="snížená",J137,0)</f>
        <v>0</v>
      </c>
      <c r="BG137" s="215">
        <f>IF(N137="zákl. přenesená",J137,0)</f>
        <v>0</v>
      </c>
      <c r="BH137" s="215">
        <f>IF(N137="sníž. přenesená",J137,0)</f>
        <v>0</v>
      </c>
      <c r="BI137" s="215">
        <f>IF(N137="nulová",J137,0)</f>
        <v>0</v>
      </c>
      <c r="BJ137" s="25" t="s">
        <v>85</v>
      </c>
      <c r="BK137" s="215">
        <f>ROUND(I137*H137,2)</f>
        <v>0</v>
      </c>
      <c r="BL137" s="25" t="s">
        <v>190</v>
      </c>
      <c r="BM137" s="25" t="s">
        <v>3985</v>
      </c>
    </row>
    <row r="138" spans="2:51" s="13" customFormat="1" ht="13.5">
      <c r="B138" s="228"/>
      <c r="C138" s="229"/>
      <c r="D138" s="218" t="s">
        <v>192</v>
      </c>
      <c r="E138" s="230" t="s">
        <v>34</v>
      </c>
      <c r="F138" s="231" t="s">
        <v>3986</v>
      </c>
      <c r="G138" s="229"/>
      <c r="H138" s="232">
        <v>20</v>
      </c>
      <c r="I138" s="233"/>
      <c r="J138" s="229"/>
      <c r="K138" s="229"/>
      <c r="L138" s="234"/>
      <c r="M138" s="235"/>
      <c r="N138" s="236"/>
      <c r="O138" s="236"/>
      <c r="P138" s="236"/>
      <c r="Q138" s="236"/>
      <c r="R138" s="236"/>
      <c r="S138" s="236"/>
      <c r="T138" s="237"/>
      <c r="AT138" s="238" t="s">
        <v>192</v>
      </c>
      <c r="AU138" s="238" t="s">
        <v>196</v>
      </c>
      <c r="AV138" s="13" t="s">
        <v>89</v>
      </c>
      <c r="AW138" s="13" t="s">
        <v>41</v>
      </c>
      <c r="AX138" s="13" t="s">
        <v>78</v>
      </c>
      <c r="AY138" s="238" t="s">
        <v>183</v>
      </c>
    </row>
    <row r="139" spans="2:51" s="14" customFormat="1" ht="13.5">
      <c r="B139" s="239"/>
      <c r="C139" s="240"/>
      <c r="D139" s="252" t="s">
        <v>192</v>
      </c>
      <c r="E139" s="262" t="s">
        <v>34</v>
      </c>
      <c r="F139" s="263" t="s">
        <v>195</v>
      </c>
      <c r="G139" s="240"/>
      <c r="H139" s="264">
        <v>20</v>
      </c>
      <c r="I139" s="244"/>
      <c r="J139" s="240"/>
      <c r="K139" s="240"/>
      <c r="L139" s="245"/>
      <c r="M139" s="246"/>
      <c r="N139" s="247"/>
      <c r="O139" s="247"/>
      <c r="P139" s="247"/>
      <c r="Q139" s="247"/>
      <c r="R139" s="247"/>
      <c r="S139" s="247"/>
      <c r="T139" s="248"/>
      <c r="AT139" s="249" t="s">
        <v>192</v>
      </c>
      <c r="AU139" s="249" t="s">
        <v>196</v>
      </c>
      <c r="AV139" s="14" t="s">
        <v>196</v>
      </c>
      <c r="AW139" s="14" t="s">
        <v>41</v>
      </c>
      <c r="AX139" s="14" t="s">
        <v>85</v>
      </c>
      <c r="AY139" s="249" t="s">
        <v>183</v>
      </c>
    </row>
    <row r="140" spans="2:65" s="1" customFormat="1" ht="38.25" customHeight="1">
      <c r="B140" s="43"/>
      <c r="C140" s="204" t="s">
        <v>288</v>
      </c>
      <c r="D140" s="204" t="s">
        <v>185</v>
      </c>
      <c r="E140" s="205" t="s">
        <v>3987</v>
      </c>
      <c r="F140" s="206" t="s">
        <v>3988</v>
      </c>
      <c r="G140" s="207" t="s">
        <v>291</v>
      </c>
      <c r="H140" s="208">
        <v>141</v>
      </c>
      <c r="I140" s="209"/>
      <c r="J140" s="210">
        <f>ROUND(I140*H140,2)</f>
        <v>0</v>
      </c>
      <c r="K140" s="206" t="s">
        <v>189</v>
      </c>
      <c r="L140" s="63"/>
      <c r="M140" s="211" t="s">
        <v>34</v>
      </c>
      <c r="N140" s="212" t="s">
        <v>49</v>
      </c>
      <c r="O140" s="44"/>
      <c r="P140" s="213">
        <f>O140*H140</f>
        <v>0</v>
      </c>
      <c r="Q140" s="213">
        <v>0</v>
      </c>
      <c r="R140" s="213">
        <f>Q140*H140</f>
        <v>0</v>
      </c>
      <c r="S140" s="213">
        <v>0.22</v>
      </c>
      <c r="T140" s="214">
        <f>S140*H140</f>
        <v>31.02</v>
      </c>
      <c r="AR140" s="25" t="s">
        <v>190</v>
      </c>
      <c r="AT140" s="25" t="s">
        <v>185</v>
      </c>
      <c r="AU140" s="25" t="s">
        <v>196</v>
      </c>
      <c r="AY140" s="25" t="s">
        <v>183</v>
      </c>
      <c r="BE140" s="215">
        <f>IF(N140="základní",J140,0)</f>
        <v>0</v>
      </c>
      <c r="BF140" s="215">
        <f>IF(N140="snížená",J140,0)</f>
        <v>0</v>
      </c>
      <c r="BG140" s="215">
        <f>IF(N140="zákl. přenesená",J140,0)</f>
        <v>0</v>
      </c>
      <c r="BH140" s="215">
        <f>IF(N140="sníž. přenesená",J140,0)</f>
        <v>0</v>
      </c>
      <c r="BI140" s="215">
        <f>IF(N140="nulová",J140,0)</f>
        <v>0</v>
      </c>
      <c r="BJ140" s="25" t="s">
        <v>85</v>
      </c>
      <c r="BK140" s="215">
        <f>ROUND(I140*H140,2)</f>
        <v>0</v>
      </c>
      <c r="BL140" s="25" t="s">
        <v>190</v>
      </c>
      <c r="BM140" s="25" t="s">
        <v>3989</v>
      </c>
    </row>
    <row r="141" spans="2:51" s="13" customFormat="1" ht="13.5">
      <c r="B141" s="228"/>
      <c r="C141" s="229"/>
      <c r="D141" s="218" t="s">
        <v>192</v>
      </c>
      <c r="E141" s="230" t="s">
        <v>34</v>
      </c>
      <c r="F141" s="231" t="s">
        <v>3990</v>
      </c>
      <c r="G141" s="229"/>
      <c r="H141" s="232">
        <v>141</v>
      </c>
      <c r="I141" s="233"/>
      <c r="J141" s="229"/>
      <c r="K141" s="229"/>
      <c r="L141" s="234"/>
      <c r="M141" s="235"/>
      <c r="N141" s="236"/>
      <c r="O141" s="236"/>
      <c r="P141" s="236"/>
      <c r="Q141" s="236"/>
      <c r="R141" s="236"/>
      <c r="S141" s="236"/>
      <c r="T141" s="237"/>
      <c r="AT141" s="238" t="s">
        <v>192</v>
      </c>
      <c r="AU141" s="238" t="s">
        <v>196</v>
      </c>
      <c r="AV141" s="13" t="s">
        <v>89</v>
      </c>
      <c r="AW141" s="13" t="s">
        <v>41</v>
      </c>
      <c r="AX141" s="13" t="s">
        <v>78</v>
      </c>
      <c r="AY141" s="238" t="s">
        <v>183</v>
      </c>
    </row>
    <row r="142" spans="2:51" s="14" customFormat="1" ht="13.5">
      <c r="B142" s="239"/>
      <c r="C142" s="240"/>
      <c r="D142" s="252" t="s">
        <v>192</v>
      </c>
      <c r="E142" s="262" t="s">
        <v>34</v>
      </c>
      <c r="F142" s="263" t="s">
        <v>195</v>
      </c>
      <c r="G142" s="240"/>
      <c r="H142" s="264">
        <v>141</v>
      </c>
      <c r="I142" s="244"/>
      <c r="J142" s="240"/>
      <c r="K142" s="240"/>
      <c r="L142" s="245"/>
      <c r="M142" s="246"/>
      <c r="N142" s="247"/>
      <c r="O142" s="247"/>
      <c r="P142" s="247"/>
      <c r="Q142" s="247"/>
      <c r="R142" s="247"/>
      <c r="S142" s="247"/>
      <c r="T142" s="248"/>
      <c r="AT142" s="249" t="s">
        <v>192</v>
      </c>
      <c r="AU142" s="249" t="s">
        <v>196</v>
      </c>
      <c r="AV142" s="14" t="s">
        <v>196</v>
      </c>
      <c r="AW142" s="14" t="s">
        <v>41</v>
      </c>
      <c r="AX142" s="14" t="s">
        <v>85</v>
      </c>
      <c r="AY142" s="249" t="s">
        <v>183</v>
      </c>
    </row>
    <row r="143" spans="2:65" s="1" customFormat="1" ht="38.25" customHeight="1">
      <c r="B143" s="43"/>
      <c r="C143" s="204" t="s">
        <v>294</v>
      </c>
      <c r="D143" s="204" t="s">
        <v>185</v>
      </c>
      <c r="E143" s="205" t="s">
        <v>3991</v>
      </c>
      <c r="F143" s="206" t="s">
        <v>3992</v>
      </c>
      <c r="G143" s="207" t="s">
        <v>465</v>
      </c>
      <c r="H143" s="208">
        <v>10</v>
      </c>
      <c r="I143" s="209"/>
      <c r="J143" s="210">
        <f>ROUND(I143*H143,2)</f>
        <v>0</v>
      </c>
      <c r="K143" s="206" t="s">
        <v>189</v>
      </c>
      <c r="L143" s="63"/>
      <c r="M143" s="211" t="s">
        <v>34</v>
      </c>
      <c r="N143" s="212" t="s">
        <v>49</v>
      </c>
      <c r="O143" s="44"/>
      <c r="P143" s="213">
        <f>O143*H143</f>
        <v>0</v>
      </c>
      <c r="Q143" s="213">
        <v>0</v>
      </c>
      <c r="R143" s="213">
        <f>Q143*H143</f>
        <v>0</v>
      </c>
      <c r="S143" s="213">
        <v>0.205</v>
      </c>
      <c r="T143" s="214">
        <f>S143*H143</f>
        <v>2.05</v>
      </c>
      <c r="AR143" s="25" t="s">
        <v>190</v>
      </c>
      <c r="AT143" s="25" t="s">
        <v>185</v>
      </c>
      <c r="AU143" s="25" t="s">
        <v>196</v>
      </c>
      <c r="AY143" s="25" t="s">
        <v>183</v>
      </c>
      <c r="BE143" s="215">
        <f>IF(N143="základní",J143,0)</f>
        <v>0</v>
      </c>
      <c r="BF143" s="215">
        <f>IF(N143="snížená",J143,0)</f>
        <v>0</v>
      </c>
      <c r="BG143" s="215">
        <f>IF(N143="zákl. přenesená",J143,0)</f>
        <v>0</v>
      </c>
      <c r="BH143" s="215">
        <f>IF(N143="sníž. přenesená",J143,0)</f>
        <v>0</v>
      </c>
      <c r="BI143" s="215">
        <f>IF(N143="nulová",J143,0)</f>
        <v>0</v>
      </c>
      <c r="BJ143" s="25" t="s">
        <v>85</v>
      </c>
      <c r="BK143" s="215">
        <f>ROUND(I143*H143,2)</f>
        <v>0</v>
      </c>
      <c r="BL143" s="25" t="s">
        <v>190</v>
      </c>
      <c r="BM143" s="25" t="s">
        <v>3993</v>
      </c>
    </row>
    <row r="144" spans="2:51" s="13" customFormat="1" ht="13.5">
      <c r="B144" s="228"/>
      <c r="C144" s="229"/>
      <c r="D144" s="218" t="s">
        <v>192</v>
      </c>
      <c r="E144" s="230" t="s">
        <v>34</v>
      </c>
      <c r="F144" s="231" t="s">
        <v>3994</v>
      </c>
      <c r="G144" s="229"/>
      <c r="H144" s="232">
        <v>10</v>
      </c>
      <c r="I144" s="233"/>
      <c r="J144" s="229"/>
      <c r="K144" s="229"/>
      <c r="L144" s="234"/>
      <c r="M144" s="235"/>
      <c r="N144" s="236"/>
      <c r="O144" s="236"/>
      <c r="P144" s="236"/>
      <c r="Q144" s="236"/>
      <c r="R144" s="236"/>
      <c r="S144" s="236"/>
      <c r="T144" s="237"/>
      <c r="AT144" s="238" t="s">
        <v>192</v>
      </c>
      <c r="AU144" s="238" t="s">
        <v>196</v>
      </c>
      <c r="AV144" s="13" t="s">
        <v>89</v>
      </c>
      <c r="AW144" s="13" t="s">
        <v>41</v>
      </c>
      <c r="AX144" s="13" t="s">
        <v>78</v>
      </c>
      <c r="AY144" s="238" t="s">
        <v>183</v>
      </c>
    </row>
    <row r="145" spans="2:51" s="14" customFormat="1" ht="13.5">
      <c r="B145" s="239"/>
      <c r="C145" s="240"/>
      <c r="D145" s="252" t="s">
        <v>192</v>
      </c>
      <c r="E145" s="262" t="s">
        <v>34</v>
      </c>
      <c r="F145" s="263" t="s">
        <v>195</v>
      </c>
      <c r="G145" s="240"/>
      <c r="H145" s="264">
        <v>10</v>
      </c>
      <c r="I145" s="244"/>
      <c r="J145" s="240"/>
      <c r="K145" s="240"/>
      <c r="L145" s="245"/>
      <c r="M145" s="246"/>
      <c r="N145" s="247"/>
      <c r="O145" s="247"/>
      <c r="P145" s="247"/>
      <c r="Q145" s="247"/>
      <c r="R145" s="247"/>
      <c r="S145" s="247"/>
      <c r="T145" s="248"/>
      <c r="AT145" s="249" t="s">
        <v>192</v>
      </c>
      <c r="AU145" s="249" t="s">
        <v>196</v>
      </c>
      <c r="AV145" s="14" t="s">
        <v>196</v>
      </c>
      <c r="AW145" s="14" t="s">
        <v>41</v>
      </c>
      <c r="AX145" s="14" t="s">
        <v>85</v>
      </c>
      <c r="AY145" s="249" t="s">
        <v>183</v>
      </c>
    </row>
    <row r="146" spans="2:65" s="1" customFormat="1" ht="25.5" customHeight="1">
      <c r="B146" s="43"/>
      <c r="C146" s="204" t="s">
        <v>299</v>
      </c>
      <c r="D146" s="204" t="s">
        <v>185</v>
      </c>
      <c r="E146" s="205" t="s">
        <v>3995</v>
      </c>
      <c r="F146" s="206" t="s">
        <v>3996</v>
      </c>
      <c r="G146" s="207" t="s">
        <v>344</v>
      </c>
      <c r="H146" s="208">
        <v>63</v>
      </c>
      <c r="I146" s="209"/>
      <c r="J146" s="210">
        <f>ROUND(I146*H146,2)</f>
        <v>0</v>
      </c>
      <c r="K146" s="206" t="s">
        <v>189</v>
      </c>
      <c r="L146" s="63"/>
      <c r="M146" s="211" t="s">
        <v>34</v>
      </c>
      <c r="N146" s="212" t="s">
        <v>49</v>
      </c>
      <c r="O146" s="44"/>
      <c r="P146" s="213">
        <f>O146*H146</f>
        <v>0</v>
      </c>
      <c r="Q146" s="213">
        <v>0</v>
      </c>
      <c r="R146" s="213">
        <f>Q146*H146</f>
        <v>0</v>
      </c>
      <c r="S146" s="213">
        <v>0.0657</v>
      </c>
      <c r="T146" s="214">
        <f>S146*H146</f>
        <v>4.1391</v>
      </c>
      <c r="AR146" s="25" t="s">
        <v>190</v>
      </c>
      <c r="AT146" s="25" t="s">
        <v>185</v>
      </c>
      <c r="AU146" s="25" t="s">
        <v>196</v>
      </c>
      <c r="AY146" s="25" t="s">
        <v>183</v>
      </c>
      <c r="BE146" s="215">
        <f>IF(N146="základní",J146,0)</f>
        <v>0</v>
      </c>
      <c r="BF146" s="215">
        <f>IF(N146="snížená",J146,0)</f>
        <v>0</v>
      </c>
      <c r="BG146" s="215">
        <f>IF(N146="zákl. přenesená",J146,0)</f>
        <v>0</v>
      </c>
      <c r="BH146" s="215">
        <f>IF(N146="sníž. přenesená",J146,0)</f>
        <v>0</v>
      </c>
      <c r="BI146" s="215">
        <f>IF(N146="nulová",J146,0)</f>
        <v>0</v>
      </c>
      <c r="BJ146" s="25" t="s">
        <v>85</v>
      </c>
      <c r="BK146" s="215">
        <f>ROUND(I146*H146,2)</f>
        <v>0</v>
      </c>
      <c r="BL146" s="25" t="s">
        <v>190</v>
      </c>
      <c r="BM146" s="25" t="s">
        <v>3997</v>
      </c>
    </row>
    <row r="147" spans="2:51" s="13" customFormat="1" ht="13.5">
      <c r="B147" s="228"/>
      <c r="C147" s="229"/>
      <c r="D147" s="218" t="s">
        <v>192</v>
      </c>
      <c r="E147" s="230" t="s">
        <v>34</v>
      </c>
      <c r="F147" s="231" t="s">
        <v>3998</v>
      </c>
      <c r="G147" s="229"/>
      <c r="H147" s="232">
        <v>63</v>
      </c>
      <c r="I147" s="233"/>
      <c r="J147" s="229"/>
      <c r="K147" s="229"/>
      <c r="L147" s="234"/>
      <c r="M147" s="235"/>
      <c r="N147" s="236"/>
      <c r="O147" s="236"/>
      <c r="P147" s="236"/>
      <c r="Q147" s="236"/>
      <c r="R147" s="236"/>
      <c r="S147" s="236"/>
      <c r="T147" s="237"/>
      <c r="AT147" s="238" t="s">
        <v>192</v>
      </c>
      <c r="AU147" s="238" t="s">
        <v>196</v>
      </c>
      <c r="AV147" s="13" t="s">
        <v>89</v>
      </c>
      <c r="AW147" s="13" t="s">
        <v>41</v>
      </c>
      <c r="AX147" s="13" t="s">
        <v>78</v>
      </c>
      <c r="AY147" s="238" t="s">
        <v>183</v>
      </c>
    </row>
    <row r="148" spans="2:51" s="14" customFormat="1" ht="13.5">
      <c r="B148" s="239"/>
      <c r="C148" s="240"/>
      <c r="D148" s="252" t="s">
        <v>192</v>
      </c>
      <c r="E148" s="262" t="s">
        <v>34</v>
      </c>
      <c r="F148" s="263" t="s">
        <v>195</v>
      </c>
      <c r="G148" s="240"/>
      <c r="H148" s="264">
        <v>63</v>
      </c>
      <c r="I148" s="244"/>
      <c r="J148" s="240"/>
      <c r="K148" s="240"/>
      <c r="L148" s="245"/>
      <c r="M148" s="246"/>
      <c r="N148" s="247"/>
      <c r="O148" s="247"/>
      <c r="P148" s="247"/>
      <c r="Q148" s="247"/>
      <c r="R148" s="247"/>
      <c r="S148" s="247"/>
      <c r="T148" s="248"/>
      <c r="AT148" s="249" t="s">
        <v>192</v>
      </c>
      <c r="AU148" s="249" t="s">
        <v>196</v>
      </c>
      <c r="AV148" s="14" t="s">
        <v>196</v>
      </c>
      <c r="AW148" s="14" t="s">
        <v>41</v>
      </c>
      <c r="AX148" s="14" t="s">
        <v>85</v>
      </c>
      <c r="AY148" s="249" t="s">
        <v>183</v>
      </c>
    </row>
    <row r="149" spans="2:65" s="1" customFormat="1" ht="25.5" customHeight="1">
      <c r="B149" s="43"/>
      <c r="C149" s="204" t="s">
        <v>304</v>
      </c>
      <c r="D149" s="204" t="s">
        <v>185</v>
      </c>
      <c r="E149" s="205" t="s">
        <v>3999</v>
      </c>
      <c r="F149" s="206" t="s">
        <v>4000</v>
      </c>
      <c r="G149" s="207" t="s">
        <v>465</v>
      </c>
      <c r="H149" s="208">
        <v>52</v>
      </c>
      <c r="I149" s="209"/>
      <c r="J149" s="210">
        <f>ROUND(I149*H149,2)</f>
        <v>0</v>
      </c>
      <c r="K149" s="206" t="s">
        <v>189</v>
      </c>
      <c r="L149" s="63"/>
      <c r="M149" s="211" t="s">
        <v>34</v>
      </c>
      <c r="N149" s="212" t="s">
        <v>49</v>
      </c>
      <c r="O149" s="44"/>
      <c r="P149" s="213">
        <f>O149*H149</f>
        <v>0</v>
      </c>
      <c r="Q149" s="213">
        <v>0</v>
      </c>
      <c r="R149" s="213">
        <f>Q149*H149</f>
        <v>0</v>
      </c>
      <c r="S149" s="213">
        <v>0.00248</v>
      </c>
      <c r="T149" s="214">
        <f>S149*H149</f>
        <v>0.12896</v>
      </c>
      <c r="AR149" s="25" t="s">
        <v>190</v>
      </c>
      <c r="AT149" s="25" t="s">
        <v>185</v>
      </c>
      <c r="AU149" s="25" t="s">
        <v>196</v>
      </c>
      <c r="AY149" s="25" t="s">
        <v>183</v>
      </c>
      <c r="BE149" s="215">
        <f>IF(N149="základní",J149,0)</f>
        <v>0</v>
      </c>
      <c r="BF149" s="215">
        <f>IF(N149="snížená",J149,0)</f>
        <v>0</v>
      </c>
      <c r="BG149" s="215">
        <f>IF(N149="zákl. přenesená",J149,0)</f>
        <v>0</v>
      </c>
      <c r="BH149" s="215">
        <f>IF(N149="sníž. přenesená",J149,0)</f>
        <v>0</v>
      </c>
      <c r="BI149" s="215">
        <f>IF(N149="nulová",J149,0)</f>
        <v>0</v>
      </c>
      <c r="BJ149" s="25" t="s">
        <v>85</v>
      </c>
      <c r="BK149" s="215">
        <f>ROUND(I149*H149,2)</f>
        <v>0</v>
      </c>
      <c r="BL149" s="25" t="s">
        <v>190</v>
      </c>
      <c r="BM149" s="25" t="s">
        <v>4001</v>
      </c>
    </row>
    <row r="150" spans="2:51" s="13" customFormat="1" ht="13.5">
      <c r="B150" s="228"/>
      <c r="C150" s="229"/>
      <c r="D150" s="218" t="s">
        <v>192</v>
      </c>
      <c r="E150" s="230" t="s">
        <v>34</v>
      </c>
      <c r="F150" s="231" t="s">
        <v>4002</v>
      </c>
      <c r="G150" s="229"/>
      <c r="H150" s="232">
        <v>52</v>
      </c>
      <c r="I150" s="233"/>
      <c r="J150" s="229"/>
      <c r="K150" s="229"/>
      <c r="L150" s="234"/>
      <c r="M150" s="235"/>
      <c r="N150" s="236"/>
      <c r="O150" s="236"/>
      <c r="P150" s="236"/>
      <c r="Q150" s="236"/>
      <c r="R150" s="236"/>
      <c r="S150" s="236"/>
      <c r="T150" s="237"/>
      <c r="AT150" s="238" t="s">
        <v>192</v>
      </c>
      <c r="AU150" s="238" t="s">
        <v>196</v>
      </c>
      <c r="AV150" s="13" t="s">
        <v>89</v>
      </c>
      <c r="AW150" s="13" t="s">
        <v>41</v>
      </c>
      <c r="AX150" s="13" t="s">
        <v>78</v>
      </c>
      <c r="AY150" s="238" t="s">
        <v>183</v>
      </c>
    </row>
    <row r="151" spans="2:51" s="14" customFormat="1" ht="13.5">
      <c r="B151" s="239"/>
      <c r="C151" s="240"/>
      <c r="D151" s="252" t="s">
        <v>192</v>
      </c>
      <c r="E151" s="262" t="s">
        <v>34</v>
      </c>
      <c r="F151" s="263" t="s">
        <v>195</v>
      </c>
      <c r="G151" s="240"/>
      <c r="H151" s="264">
        <v>52</v>
      </c>
      <c r="I151" s="244"/>
      <c r="J151" s="240"/>
      <c r="K151" s="240"/>
      <c r="L151" s="245"/>
      <c r="M151" s="246"/>
      <c r="N151" s="247"/>
      <c r="O151" s="247"/>
      <c r="P151" s="247"/>
      <c r="Q151" s="247"/>
      <c r="R151" s="247"/>
      <c r="S151" s="247"/>
      <c r="T151" s="248"/>
      <c r="AT151" s="249" t="s">
        <v>192</v>
      </c>
      <c r="AU151" s="249" t="s">
        <v>196</v>
      </c>
      <c r="AV151" s="14" t="s">
        <v>196</v>
      </c>
      <c r="AW151" s="14" t="s">
        <v>41</v>
      </c>
      <c r="AX151" s="14" t="s">
        <v>85</v>
      </c>
      <c r="AY151" s="249" t="s">
        <v>183</v>
      </c>
    </row>
    <row r="152" spans="2:65" s="1" customFormat="1" ht="16.5" customHeight="1">
      <c r="B152" s="43"/>
      <c r="C152" s="204" t="s">
        <v>9</v>
      </c>
      <c r="D152" s="204" t="s">
        <v>185</v>
      </c>
      <c r="E152" s="205" t="s">
        <v>4003</v>
      </c>
      <c r="F152" s="206" t="s">
        <v>4004</v>
      </c>
      <c r="G152" s="207" t="s">
        <v>465</v>
      </c>
      <c r="H152" s="208">
        <v>156</v>
      </c>
      <c r="I152" s="209"/>
      <c r="J152" s="210">
        <f>ROUND(I152*H152,2)</f>
        <v>0</v>
      </c>
      <c r="K152" s="206" t="s">
        <v>189</v>
      </c>
      <c r="L152" s="63"/>
      <c r="M152" s="211" t="s">
        <v>34</v>
      </c>
      <c r="N152" s="212" t="s">
        <v>49</v>
      </c>
      <c r="O152" s="44"/>
      <c r="P152" s="213">
        <f>O152*H152</f>
        <v>0</v>
      </c>
      <c r="Q152" s="213">
        <v>0</v>
      </c>
      <c r="R152" s="213">
        <f>Q152*H152</f>
        <v>0</v>
      </c>
      <c r="S152" s="213">
        <v>0.0001</v>
      </c>
      <c r="T152" s="214">
        <f>S152*H152</f>
        <v>0.015600000000000001</v>
      </c>
      <c r="AR152" s="25" t="s">
        <v>190</v>
      </c>
      <c r="AT152" s="25" t="s">
        <v>185</v>
      </c>
      <c r="AU152" s="25" t="s">
        <v>196</v>
      </c>
      <c r="AY152" s="25" t="s">
        <v>183</v>
      </c>
      <c r="BE152" s="215">
        <f>IF(N152="základní",J152,0)</f>
        <v>0</v>
      </c>
      <c r="BF152" s="215">
        <f>IF(N152="snížená",J152,0)</f>
        <v>0</v>
      </c>
      <c r="BG152" s="215">
        <f>IF(N152="zákl. přenesená",J152,0)</f>
        <v>0</v>
      </c>
      <c r="BH152" s="215">
        <f>IF(N152="sníž. přenesená",J152,0)</f>
        <v>0</v>
      </c>
      <c r="BI152" s="215">
        <f>IF(N152="nulová",J152,0)</f>
        <v>0</v>
      </c>
      <c r="BJ152" s="25" t="s">
        <v>85</v>
      </c>
      <c r="BK152" s="215">
        <f>ROUND(I152*H152,2)</f>
        <v>0</v>
      </c>
      <c r="BL152" s="25" t="s">
        <v>190</v>
      </c>
      <c r="BM152" s="25" t="s">
        <v>4005</v>
      </c>
    </row>
    <row r="153" spans="2:51" s="13" customFormat="1" ht="13.5">
      <c r="B153" s="228"/>
      <c r="C153" s="229"/>
      <c r="D153" s="218" t="s">
        <v>192</v>
      </c>
      <c r="E153" s="230" t="s">
        <v>34</v>
      </c>
      <c r="F153" s="231" t="s">
        <v>4006</v>
      </c>
      <c r="G153" s="229"/>
      <c r="H153" s="232">
        <v>156</v>
      </c>
      <c r="I153" s="233"/>
      <c r="J153" s="229"/>
      <c r="K153" s="229"/>
      <c r="L153" s="234"/>
      <c r="M153" s="235"/>
      <c r="N153" s="236"/>
      <c r="O153" s="236"/>
      <c r="P153" s="236"/>
      <c r="Q153" s="236"/>
      <c r="R153" s="236"/>
      <c r="S153" s="236"/>
      <c r="T153" s="237"/>
      <c r="AT153" s="238" t="s">
        <v>192</v>
      </c>
      <c r="AU153" s="238" t="s">
        <v>196</v>
      </c>
      <c r="AV153" s="13" t="s">
        <v>89</v>
      </c>
      <c r="AW153" s="13" t="s">
        <v>41</v>
      </c>
      <c r="AX153" s="13" t="s">
        <v>78</v>
      </c>
      <c r="AY153" s="238" t="s">
        <v>183</v>
      </c>
    </row>
    <row r="154" spans="2:51" s="14" customFormat="1" ht="13.5">
      <c r="B154" s="239"/>
      <c r="C154" s="240"/>
      <c r="D154" s="252" t="s">
        <v>192</v>
      </c>
      <c r="E154" s="262" t="s">
        <v>34</v>
      </c>
      <c r="F154" s="263" t="s">
        <v>195</v>
      </c>
      <c r="G154" s="240"/>
      <c r="H154" s="264">
        <v>156</v>
      </c>
      <c r="I154" s="244"/>
      <c r="J154" s="240"/>
      <c r="K154" s="240"/>
      <c r="L154" s="245"/>
      <c r="M154" s="246"/>
      <c r="N154" s="247"/>
      <c r="O154" s="247"/>
      <c r="P154" s="247"/>
      <c r="Q154" s="247"/>
      <c r="R154" s="247"/>
      <c r="S154" s="247"/>
      <c r="T154" s="248"/>
      <c r="AT154" s="249" t="s">
        <v>192</v>
      </c>
      <c r="AU154" s="249" t="s">
        <v>196</v>
      </c>
      <c r="AV154" s="14" t="s">
        <v>196</v>
      </c>
      <c r="AW154" s="14" t="s">
        <v>41</v>
      </c>
      <c r="AX154" s="14" t="s">
        <v>85</v>
      </c>
      <c r="AY154" s="249" t="s">
        <v>183</v>
      </c>
    </row>
    <row r="155" spans="2:65" s="1" customFormat="1" ht="16.5" customHeight="1">
      <c r="B155" s="43"/>
      <c r="C155" s="204" t="s">
        <v>325</v>
      </c>
      <c r="D155" s="204" t="s">
        <v>185</v>
      </c>
      <c r="E155" s="205" t="s">
        <v>4007</v>
      </c>
      <c r="F155" s="206" t="s">
        <v>4008</v>
      </c>
      <c r="G155" s="207" t="s">
        <v>344</v>
      </c>
      <c r="H155" s="208">
        <v>1</v>
      </c>
      <c r="I155" s="209"/>
      <c r="J155" s="210">
        <f>ROUND(I155*H155,2)</f>
        <v>0</v>
      </c>
      <c r="K155" s="206" t="s">
        <v>189</v>
      </c>
      <c r="L155" s="63"/>
      <c r="M155" s="211" t="s">
        <v>34</v>
      </c>
      <c r="N155" s="212" t="s">
        <v>49</v>
      </c>
      <c r="O155" s="44"/>
      <c r="P155" s="213">
        <f>O155*H155</f>
        <v>0</v>
      </c>
      <c r="Q155" s="213">
        <v>0</v>
      </c>
      <c r="R155" s="213">
        <f>Q155*H155</f>
        <v>0</v>
      </c>
      <c r="S155" s="213">
        <v>0.21</v>
      </c>
      <c r="T155" s="214">
        <f>S155*H155</f>
        <v>0.21</v>
      </c>
      <c r="AR155" s="25" t="s">
        <v>190</v>
      </c>
      <c r="AT155" s="25" t="s">
        <v>185</v>
      </c>
      <c r="AU155" s="25" t="s">
        <v>196</v>
      </c>
      <c r="AY155" s="25" t="s">
        <v>183</v>
      </c>
      <c r="BE155" s="215">
        <f>IF(N155="základní",J155,0)</f>
        <v>0</v>
      </c>
      <c r="BF155" s="215">
        <f>IF(N155="snížená",J155,0)</f>
        <v>0</v>
      </c>
      <c r="BG155" s="215">
        <f>IF(N155="zákl. přenesená",J155,0)</f>
        <v>0</v>
      </c>
      <c r="BH155" s="215">
        <f>IF(N155="sníž. přenesená",J155,0)</f>
        <v>0</v>
      </c>
      <c r="BI155" s="215">
        <f>IF(N155="nulová",J155,0)</f>
        <v>0</v>
      </c>
      <c r="BJ155" s="25" t="s">
        <v>85</v>
      </c>
      <c r="BK155" s="215">
        <f>ROUND(I155*H155,2)</f>
        <v>0</v>
      </c>
      <c r="BL155" s="25" t="s">
        <v>190</v>
      </c>
      <c r="BM155" s="25" t="s">
        <v>4009</v>
      </c>
    </row>
    <row r="156" spans="2:51" s="13" customFormat="1" ht="13.5">
      <c r="B156" s="228"/>
      <c r="C156" s="229"/>
      <c r="D156" s="218" t="s">
        <v>192</v>
      </c>
      <c r="E156" s="230" t="s">
        <v>34</v>
      </c>
      <c r="F156" s="231" t="s">
        <v>85</v>
      </c>
      <c r="G156" s="229"/>
      <c r="H156" s="232">
        <v>1</v>
      </c>
      <c r="I156" s="233"/>
      <c r="J156" s="229"/>
      <c r="K156" s="229"/>
      <c r="L156" s="234"/>
      <c r="M156" s="235"/>
      <c r="N156" s="236"/>
      <c r="O156" s="236"/>
      <c r="P156" s="236"/>
      <c r="Q156" s="236"/>
      <c r="R156" s="236"/>
      <c r="S156" s="236"/>
      <c r="T156" s="237"/>
      <c r="AT156" s="238" t="s">
        <v>192</v>
      </c>
      <c r="AU156" s="238" t="s">
        <v>196</v>
      </c>
      <c r="AV156" s="13" t="s">
        <v>89</v>
      </c>
      <c r="AW156" s="13" t="s">
        <v>41</v>
      </c>
      <c r="AX156" s="13" t="s">
        <v>78</v>
      </c>
      <c r="AY156" s="238" t="s">
        <v>183</v>
      </c>
    </row>
    <row r="157" spans="2:51" s="14" customFormat="1" ht="13.5">
      <c r="B157" s="239"/>
      <c r="C157" s="240"/>
      <c r="D157" s="252" t="s">
        <v>192</v>
      </c>
      <c r="E157" s="262" t="s">
        <v>34</v>
      </c>
      <c r="F157" s="263" t="s">
        <v>195</v>
      </c>
      <c r="G157" s="240"/>
      <c r="H157" s="264">
        <v>1</v>
      </c>
      <c r="I157" s="244"/>
      <c r="J157" s="240"/>
      <c r="K157" s="240"/>
      <c r="L157" s="245"/>
      <c r="M157" s="246"/>
      <c r="N157" s="247"/>
      <c r="O157" s="247"/>
      <c r="P157" s="247"/>
      <c r="Q157" s="247"/>
      <c r="R157" s="247"/>
      <c r="S157" s="247"/>
      <c r="T157" s="248"/>
      <c r="AT157" s="249" t="s">
        <v>192</v>
      </c>
      <c r="AU157" s="249" t="s">
        <v>196</v>
      </c>
      <c r="AV157" s="14" t="s">
        <v>196</v>
      </c>
      <c r="AW157" s="14" t="s">
        <v>41</v>
      </c>
      <c r="AX157" s="14" t="s">
        <v>85</v>
      </c>
      <c r="AY157" s="249" t="s">
        <v>183</v>
      </c>
    </row>
    <row r="158" spans="2:65" s="1" customFormat="1" ht="25.5" customHeight="1">
      <c r="B158" s="43"/>
      <c r="C158" s="204" t="s">
        <v>330</v>
      </c>
      <c r="D158" s="204" t="s">
        <v>185</v>
      </c>
      <c r="E158" s="205" t="s">
        <v>1328</v>
      </c>
      <c r="F158" s="206" t="s">
        <v>1329</v>
      </c>
      <c r="G158" s="207" t="s">
        <v>665</v>
      </c>
      <c r="H158" s="208">
        <v>95</v>
      </c>
      <c r="I158" s="209"/>
      <c r="J158" s="210">
        <f>ROUND(I158*H158,2)</f>
        <v>0</v>
      </c>
      <c r="K158" s="206" t="s">
        <v>189</v>
      </c>
      <c r="L158" s="63"/>
      <c r="M158" s="211" t="s">
        <v>34</v>
      </c>
      <c r="N158" s="212" t="s">
        <v>49</v>
      </c>
      <c r="O158" s="44"/>
      <c r="P158" s="213">
        <f>O158*H158</f>
        <v>0</v>
      </c>
      <c r="Q158" s="213">
        <v>0</v>
      </c>
      <c r="R158" s="213">
        <f>Q158*H158</f>
        <v>0</v>
      </c>
      <c r="S158" s="213">
        <v>0.001</v>
      </c>
      <c r="T158" s="214">
        <f>S158*H158</f>
        <v>0.095</v>
      </c>
      <c r="AR158" s="25" t="s">
        <v>282</v>
      </c>
      <c r="AT158" s="25" t="s">
        <v>185</v>
      </c>
      <c r="AU158" s="25" t="s">
        <v>196</v>
      </c>
      <c r="AY158" s="25" t="s">
        <v>183</v>
      </c>
      <c r="BE158" s="215">
        <f>IF(N158="základní",J158,0)</f>
        <v>0</v>
      </c>
      <c r="BF158" s="215">
        <f>IF(N158="snížená",J158,0)</f>
        <v>0</v>
      </c>
      <c r="BG158" s="215">
        <f>IF(N158="zákl. přenesená",J158,0)</f>
        <v>0</v>
      </c>
      <c r="BH158" s="215">
        <f>IF(N158="sníž. přenesená",J158,0)</f>
        <v>0</v>
      </c>
      <c r="BI158" s="215">
        <f>IF(N158="nulová",J158,0)</f>
        <v>0</v>
      </c>
      <c r="BJ158" s="25" t="s">
        <v>85</v>
      </c>
      <c r="BK158" s="215">
        <f>ROUND(I158*H158,2)</f>
        <v>0</v>
      </c>
      <c r="BL158" s="25" t="s">
        <v>282</v>
      </c>
      <c r="BM158" s="25" t="s">
        <v>4010</v>
      </c>
    </row>
    <row r="159" spans="2:51" s="12" customFormat="1" ht="13.5">
      <c r="B159" s="216"/>
      <c r="C159" s="217"/>
      <c r="D159" s="218" t="s">
        <v>192</v>
      </c>
      <c r="E159" s="219" t="s">
        <v>34</v>
      </c>
      <c r="F159" s="220" t="s">
        <v>4011</v>
      </c>
      <c r="G159" s="217"/>
      <c r="H159" s="221" t="s">
        <v>34</v>
      </c>
      <c r="I159" s="222"/>
      <c r="J159" s="217"/>
      <c r="K159" s="217"/>
      <c r="L159" s="223"/>
      <c r="M159" s="224"/>
      <c r="N159" s="225"/>
      <c r="O159" s="225"/>
      <c r="P159" s="225"/>
      <c r="Q159" s="225"/>
      <c r="R159" s="225"/>
      <c r="S159" s="225"/>
      <c r="T159" s="226"/>
      <c r="AT159" s="227" t="s">
        <v>192</v>
      </c>
      <c r="AU159" s="227" t="s">
        <v>196</v>
      </c>
      <c r="AV159" s="12" t="s">
        <v>85</v>
      </c>
      <c r="AW159" s="12" t="s">
        <v>41</v>
      </c>
      <c r="AX159" s="12" t="s">
        <v>78</v>
      </c>
      <c r="AY159" s="227" t="s">
        <v>183</v>
      </c>
    </row>
    <row r="160" spans="2:51" s="13" customFormat="1" ht="13.5">
      <c r="B160" s="228"/>
      <c r="C160" s="229"/>
      <c r="D160" s="218" t="s">
        <v>192</v>
      </c>
      <c r="E160" s="230" t="s">
        <v>34</v>
      </c>
      <c r="F160" s="231" t="s">
        <v>4012</v>
      </c>
      <c r="G160" s="229"/>
      <c r="H160" s="232">
        <v>95</v>
      </c>
      <c r="I160" s="233"/>
      <c r="J160" s="229"/>
      <c r="K160" s="229"/>
      <c r="L160" s="234"/>
      <c r="M160" s="235"/>
      <c r="N160" s="236"/>
      <c r="O160" s="236"/>
      <c r="P160" s="236"/>
      <c r="Q160" s="236"/>
      <c r="R160" s="236"/>
      <c r="S160" s="236"/>
      <c r="T160" s="237"/>
      <c r="AT160" s="238" t="s">
        <v>192</v>
      </c>
      <c r="AU160" s="238" t="s">
        <v>196</v>
      </c>
      <c r="AV160" s="13" t="s">
        <v>89</v>
      </c>
      <c r="AW160" s="13" t="s">
        <v>41</v>
      </c>
      <c r="AX160" s="13" t="s">
        <v>78</v>
      </c>
      <c r="AY160" s="238" t="s">
        <v>183</v>
      </c>
    </row>
    <row r="161" spans="2:51" s="14" customFormat="1" ht="13.5">
      <c r="B161" s="239"/>
      <c r="C161" s="240"/>
      <c r="D161" s="252" t="s">
        <v>192</v>
      </c>
      <c r="E161" s="262" t="s">
        <v>34</v>
      </c>
      <c r="F161" s="263" t="s">
        <v>195</v>
      </c>
      <c r="G161" s="240"/>
      <c r="H161" s="264">
        <v>95</v>
      </c>
      <c r="I161" s="244"/>
      <c r="J161" s="240"/>
      <c r="K161" s="240"/>
      <c r="L161" s="245"/>
      <c r="M161" s="246"/>
      <c r="N161" s="247"/>
      <c r="O161" s="247"/>
      <c r="P161" s="247"/>
      <c r="Q161" s="247"/>
      <c r="R161" s="247"/>
      <c r="S161" s="247"/>
      <c r="T161" s="248"/>
      <c r="AT161" s="249" t="s">
        <v>192</v>
      </c>
      <c r="AU161" s="249" t="s">
        <v>196</v>
      </c>
      <c r="AV161" s="14" t="s">
        <v>196</v>
      </c>
      <c r="AW161" s="14" t="s">
        <v>41</v>
      </c>
      <c r="AX161" s="14" t="s">
        <v>85</v>
      </c>
      <c r="AY161" s="249" t="s">
        <v>183</v>
      </c>
    </row>
    <row r="162" spans="2:65" s="1" customFormat="1" ht="16.5" customHeight="1">
      <c r="B162" s="43"/>
      <c r="C162" s="204" t="s">
        <v>336</v>
      </c>
      <c r="D162" s="204" t="s">
        <v>185</v>
      </c>
      <c r="E162" s="205" t="s">
        <v>4013</v>
      </c>
      <c r="F162" s="206" t="s">
        <v>4014</v>
      </c>
      <c r="G162" s="207" t="s">
        <v>344</v>
      </c>
      <c r="H162" s="208">
        <v>2</v>
      </c>
      <c r="I162" s="209"/>
      <c r="J162" s="210">
        <f>ROUND(I162*H162,2)</f>
        <v>0</v>
      </c>
      <c r="K162" s="206" t="s">
        <v>34</v>
      </c>
      <c r="L162" s="63"/>
      <c r="M162" s="211" t="s">
        <v>34</v>
      </c>
      <c r="N162" s="212" t="s">
        <v>49</v>
      </c>
      <c r="O162" s="44"/>
      <c r="P162" s="213">
        <f>O162*H162</f>
        <v>0</v>
      </c>
      <c r="Q162" s="213">
        <v>0</v>
      </c>
      <c r="R162" s="213">
        <f>Q162*H162</f>
        <v>0</v>
      </c>
      <c r="S162" s="213">
        <v>0</v>
      </c>
      <c r="T162" s="214">
        <f>S162*H162</f>
        <v>0</v>
      </c>
      <c r="AR162" s="25" t="s">
        <v>282</v>
      </c>
      <c r="AT162" s="25" t="s">
        <v>185</v>
      </c>
      <c r="AU162" s="25" t="s">
        <v>196</v>
      </c>
      <c r="AY162" s="25" t="s">
        <v>183</v>
      </c>
      <c r="BE162" s="215">
        <f>IF(N162="základní",J162,0)</f>
        <v>0</v>
      </c>
      <c r="BF162" s="215">
        <f>IF(N162="snížená",J162,0)</f>
        <v>0</v>
      </c>
      <c r="BG162" s="215">
        <f>IF(N162="zákl. přenesená",J162,0)</f>
        <v>0</v>
      </c>
      <c r="BH162" s="215">
        <f>IF(N162="sníž. přenesená",J162,0)</f>
        <v>0</v>
      </c>
      <c r="BI162" s="215">
        <f>IF(N162="nulová",J162,0)</f>
        <v>0</v>
      </c>
      <c r="BJ162" s="25" t="s">
        <v>85</v>
      </c>
      <c r="BK162" s="215">
        <f>ROUND(I162*H162,2)</f>
        <v>0</v>
      </c>
      <c r="BL162" s="25" t="s">
        <v>282</v>
      </c>
      <c r="BM162" s="25" t="s">
        <v>4015</v>
      </c>
    </row>
    <row r="163" spans="2:51" s="13" customFormat="1" ht="13.5">
      <c r="B163" s="228"/>
      <c r="C163" s="229"/>
      <c r="D163" s="218" t="s">
        <v>192</v>
      </c>
      <c r="E163" s="230" t="s">
        <v>34</v>
      </c>
      <c r="F163" s="231" t="s">
        <v>89</v>
      </c>
      <c r="G163" s="229"/>
      <c r="H163" s="232">
        <v>2</v>
      </c>
      <c r="I163" s="233"/>
      <c r="J163" s="229"/>
      <c r="K163" s="229"/>
      <c r="L163" s="234"/>
      <c r="M163" s="235"/>
      <c r="N163" s="236"/>
      <c r="O163" s="236"/>
      <c r="P163" s="236"/>
      <c r="Q163" s="236"/>
      <c r="R163" s="236"/>
      <c r="S163" s="236"/>
      <c r="T163" s="237"/>
      <c r="AT163" s="238" t="s">
        <v>192</v>
      </c>
      <c r="AU163" s="238" t="s">
        <v>196</v>
      </c>
      <c r="AV163" s="13" t="s">
        <v>89</v>
      </c>
      <c r="AW163" s="13" t="s">
        <v>41</v>
      </c>
      <c r="AX163" s="13" t="s">
        <v>78</v>
      </c>
      <c r="AY163" s="238" t="s">
        <v>183</v>
      </c>
    </row>
    <row r="164" spans="2:51" s="14" customFormat="1" ht="13.5">
      <c r="B164" s="239"/>
      <c r="C164" s="240"/>
      <c r="D164" s="218" t="s">
        <v>192</v>
      </c>
      <c r="E164" s="241" t="s">
        <v>34</v>
      </c>
      <c r="F164" s="242" t="s">
        <v>195</v>
      </c>
      <c r="G164" s="240"/>
      <c r="H164" s="243">
        <v>2</v>
      </c>
      <c r="I164" s="244"/>
      <c r="J164" s="240"/>
      <c r="K164" s="240"/>
      <c r="L164" s="245"/>
      <c r="M164" s="246"/>
      <c r="N164" s="247"/>
      <c r="O164" s="247"/>
      <c r="P164" s="247"/>
      <c r="Q164" s="247"/>
      <c r="R164" s="247"/>
      <c r="S164" s="247"/>
      <c r="T164" s="248"/>
      <c r="AT164" s="249" t="s">
        <v>192</v>
      </c>
      <c r="AU164" s="249" t="s">
        <v>196</v>
      </c>
      <c r="AV164" s="14" t="s">
        <v>196</v>
      </c>
      <c r="AW164" s="14" t="s">
        <v>41</v>
      </c>
      <c r="AX164" s="14" t="s">
        <v>85</v>
      </c>
      <c r="AY164" s="249" t="s">
        <v>183</v>
      </c>
    </row>
    <row r="165" spans="2:63" s="11" customFormat="1" ht="29.85" customHeight="1">
      <c r="B165" s="187"/>
      <c r="C165" s="188"/>
      <c r="D165" s="201" t="s">
        <v>77</v>
      </c>
      <c r="E165" s="202" t="s">
        <v>1359</v>
      </c>
      <c r="F165" s="202" t="s">
        <v>1360</v>
      </c>
      <c r="G165" s="188"/>
      <c r="H165" s="188"/>
      <c r="I165" s="191"/>
      <c r="J165" s="203">
        <f>BK165</f>
        <v>0</v>
      </c>
      <c r="K165" s="188"/>
      <c r="L165" s="193"/>
      <c r="M165" s="194"/>
      <c r="N165" s="195"/>
      <c r="O165" s="195"/>
      <c r="P165" s="196">
        <f>SUM(P166:P176)</f>
        <v>0</v>
      </c>
      <c r="Q165" s="195"/>
      <c r="R165" s="196">
        <f>SUM(R166:R176)</f>
        <v>0</v>
      </c>
      <c r="S165" s="195"/>
      <c r="T165" s="197">
        <f>SUM(T166:T176)</f>
        <v>0</v>
      </c>
      <c r="AR165" s="198" t="s">
        <v>85</v>
      </c>
      <c r="AT165" s="199" t="s">
        <v>77</v>
      </c>
      <c r="AU165" s="199" t="s">
        <v>85</v>
      </c>
      <c r="AY165" s="198" t="s">
        <v>183</v>
      </c>
      <c r="BK165" s="200">
        <f>SUM(BK166:BK176)</f>
        <v>0</v>
      </c>
    </row>
    <row r="166" spans="2:65" s="1" customFormat="1" ht="25.5" customHeight="1">
      <c r="B166" s="43"/>
      <c r="C166" s="204" t="s">
        <v>341</v>
      </c>
      <c r="D166" s="204" t="s">
        <v>185</v>
      </c>
      <c r="E166" s="205" t="s">
        <v>4016</v>
      </c>
      <c r="F166" s="206" t="s">
        <v>4017</v>
      </c>
      <c r="G166" s="207" t="s">
        <v>274</v>
      </c>
      <c r="H166" s="208">
        <v>118.959</v>
      </c>
      <c r="I166" s="209"/>
      <c r="J166" s="210">
        <f>ROUND(I166*H166,2)</f>
        <v>0</v>
      </c>
      <c r="K166" s="206" t="s">
        <v>189</v>
      </c>
      <c r="L166" s="63"/>
      <c r="M166" s="211" t="s">
        <v>34</v>
      </c>
      <c r="N166" s="212" t="s">
        <v>49</v>
      </c>
      <c r="O166" s="44"/>
      <c r="P166" s="213">
        <f>O166*H166</f>
        <v>0</v>
      </c>
      <c r="Q166" s="213">
        <v>0</v>
      </c>
      <c r="R166" s="213">
        <f>Q166*H166</f>
        <v>0</v>
      </c>
      <c r="S166" s="213">
        <v>0</v>
      </c>
      <c r="T166" s="214">
        <f>S166*H166</f>
        <v>0</v>
      </c>
      <c r="AR166" s="25" t="s">
        <v>190</v>
      </c>
      <c r="AT166" s="25" t="s">
        <v>185</v>
      </c>
      <c r="AU166" s="25" t="s">
        <v>89</v>
      </c>
      <c r="AY166" s="25" t="s">
        <v>183</v>
      </c>
      <c r="BE166" s="215">
        <f>IF(N166="základní",J166,0)</f>
        <v>0</v>
      </c>
      <c r="BF166" s="215">
        <f>IF(N166="snížená",J166,0)</f>
        <v>0</v>
      </c>
      <c r="BG166" s="215">
        <f>IF(N166="zákl. přenesená",J166,0)</f>
        <v>0</v>
      </c>
      <c r="BH166" s="215">
        <f>IF(N166="sníž. přenesená",J166,0)</f>
        <v>0</v>
      </c>
      <c r="BI166" s="215">
        <f>IF(N166="nulová",J166,0)</f>
        <v>0</v>
      </c>
      <c r="BJ166" s="25" t="s">
        <v>85</v>
      </c>
      <c r="BK166" s="215">
        <f>ROUND(I166*H166,2)</f>
        <v>0</v>
      </c>
      <c r="BL166" s="25" t="s">
        <v>190</v>
      </c>
      <c r="BM166" s="25" t="s">
        <v>4018</v>
      </c>
    </row>
    <row r="167" spans="2:65" s="1" customFormat="1" ht="38.25" customHeight="1">
      <c r="B167" s="43"/>
      <c r="C167" s="204" t="s">
        <v>349</v>
      </c>
      <c r="D167" s="204" t="s">
        <v>185</v>
      </c>
      <c r="E167" s="205" t="s">
        <v>4019</v>
      </c>
      <c r="F167" s="206" t="s">
        <v>4020</v>
      </c>
      <c r="G167" s="207" t="s">
        <v>274</v>
      </c>
      <c r="H167" s="208">
        <v>118.959</v>
      </c>
      <c r="I167" s="209"/>
      <c r="J167" s="210">
        <f>ROUND(I167*H167,2)</f>
        <v>0</v>
      </c>
      <c r="K167" s="206" t="s">
        <v>189</v>
      </c>
      <c r="L167" s="63"/>
      <c r="M167" s="211" t="s">
        <v>34</v>
      </c>
      <c r="N167" s="212" t="s">
        <v>49</v>
      </c>
      <c r="O167" s="44"/>
      <c r="P167" s="213">
        <f>O167*H167</f>
        <v>0</v>
      </c>
      <c r="Q167" s="213">
        <v>0</v>
      </c>
      <c r="R167" s="213">
        <f>Q167*H167</f>
        <v>0</v>
      </c>
      <c r="S167" s="213">
        <v>0</v>
      </c>
      <c r="T167" s="214">
        <f>S167*H167</f>
        <v>0</v>
      </c>
      <c r="AR167" s="25" t="s">
        <v>190</v>
      </c>
      <c r="AT167" s="25" t="s">
        <v>185</v>
      </c>
      <c r="AU167" s="25" t="s">
        <v>89</v>
      </c>
      <c r="AY167" s="25" t="s">
        <v>183</v>
      </c>
      <c r="BE167" s="215">
        <f>IF(N167="základní",J167,0)</f>
        <v>0</v>
      </c>
      <c r="BF167" s="215">
        <f>IF(N167="snížená",J167,0)</f>
        <v>0</v>
      </c>
      <c r="BG167" s="215">
        <f>IF(N167="zákl. přenesená",J167,0)</f>
        <v>0</v>
      </c>
      <c r="BH167" s="215">
        <f>IF(N167="sníž. přenesená",J167,0)</f>
        <v>0</v>
      </c>
      <c r="BI167" s="215">
        <f>IF(N167="nulová",J167,0)</f>
        <v>0</v>
      </c>
      <c r="BJ167" s="25" t="s">
        <v>85</v>
      </c>
      <c r="BK167" s="215">
        <f>ROUND(I167*H167,2)</f>
        <v>0</v>
      </c>
      <c r="BL167" s="25" t="s">
        <v>190</v>
      </c>
      <c r="BM167" s="25" t="s">
        <v>4021</v>
      </c>
    </row>
    <row r="168" spans="2:65" s="1" customFormat="1" ht="25.5" customHeight="1">
      <c r="B168" s="43"/>
      <c r="C168" s="204" t="s">
        <v>359</v>
      </c>
      <c r="D168" s="204" t="s">
        <v>185</v>
      </c>
      <c r="E168" s="205" t="s">
        <v>1370</v>
      </c>
      <c r="F168" s="206" t="s">
        <v>1371</v>
      </c>
      <c r="G168" s="207" t="s">
        <v>274</v>
      </c>
      <c r="H168" s="208">
        <v>118.959</v>
      </c>
      <c r="I168" s="209"/>
      <c r="J168" s="210">
        <f>ROUND(I168*H168,2)</f>
        <v>0</v>
      </c>
      <c r="K168" s="206" t="s">
        <v>189</v>
      </c>
      <c r="L168" s="63"/>
      <c r="M168" s="211" t="s">
        <v>34</v>
      </c>
      <c r="N168" s="212" t="s">
        <v>49</v>
      </c>
      <c r="O168" s="44"/>
      <c r="P168" s="213">
        <f>O168*H168</f>
        <v>0</v>
      </c>
      <c r="Q168" s="213">
        <v>0</v>
      </c>
      <c r="R168" s="213">
        <f>Q168*H168</f>
        <v>0</v>
      </c>
      <c r="S168" s="213">
        <v>0</v>
      </c>
      <c r="T168" s="214">
        <f>S168*H168</f>
        <v>0</v>
      </c>
      <c r="AR168" s="25" t="s">
        <v>190</v>
      </c>
      <c r="AT168" s="25" t="s">
        <v>185</v>
      </c>
      <c r="AU168" s="25" t="s">
        <v>89</v>
      </c>
      <c r="AY168" s="25" t="s">
        <v>183</v>
      </c>
      <c r="BE168" s="215">
        <f>IF(N168="základní",J168,0)</f>
        <v>0</v>
      </c>
      <c r="BF168" s="215">
        <f>IF(N168="snížená",J168,0)</f>
        <v>0</v>
      </c>
      <c r="BG168" s="215">
        <f>IF(N168="zákl. přenesená",J168,0)</f>
        <v>0</v>
      </c>
      <c r="BH168" s="215">
        <f>IF(N168="sníž. přenesená",J168,0)</f>
        <v>0</v>
      </c>
      <c r="BI168" s="215">
        <f>IF(N168="nulová",J168,0)</f>
        <v>0</v>
      </c>
      <c r="BJ168" s="25" t="s">
        <v>85</v>
      </c>
      <c r="BK168" s="215">
        <f>ROUND(I168*H168,2)</f>
        <v>0</v>
      </c>
      <c r="BL168" s="25" t="s">
        <v>190</v>
      </c>
      <c r="BM168" s="25" t="s">
        <v>4022</v>
      </c>
    </row>
    <row r="169" spans="2:65" s="1" customFormat="1" ht="25.5" customHeight="1">
      <c r="B169" s="43"/>
      <c r="C169" s="204" t="s">
        <v>372</v>
      </c>
      <c r="D169" s="204" t="s">
        <v>185</v>
      </c>
      <c r="E169" s="205" t="s">
        <v>1374</v>
      </c>
      <c r="F169" s="206" t="s">
        <v>1375</v>
      </c>
      <c r="G169" s="207" t="s">
        <v>274</v>
      </c>
      <c r="H169" s="208">
        <v>1070.631</v>
      </c>
      <c r="I169" s="209"/>
      <c r="J169" s="210">
        <f>ROUND(I169*H169,2)</f>
        <v>0</v>
      </c>
      <c r="K169" s="206" t="s">
        <v>189</v>
      </c>
      <c r="L169" s="63"/>
      <c r="M169" s="211" t="s">
        <v>34</v>
      </c>
      <c r="N169" s="212" t="s">
        <v>49</v>
      </c>
      <c r="O169" s="44"/>
      <c r="P169" s="213">
        <f>O169*H169</f>
        <v>0</v>
      </c>
      <c r="Q169" s="213">
        <v>0</v>
      </c>
      <c r="R169" s="213">
        <f>Q169*H169</f>
        <v>0</v>
      </c>
      <c r="S169" s="213">
        <v>0</v>
      </c>
      <c r="T169" s="214">
        <f>S169*H169</f>
        <v>0</v>
      </c>
      <c r="AR169" s="25" t="s">
        <v>190</v>
      </c>
      <c r="AT169" s="25" t="s">
        <v>185</v>
      </c>
      <c r="AU169" s="25" t="s">
        <v>89</v>
      </c>
      <c r="AY169" s="25" t="s">
        <v>183</v>
      </c>
      <c r="BE169" s="215">
        <f>IF(N169="základní",J169,0)</f>
        <v>0</v>
      </c>
      <c r="BF169" s="215">
        <f>IF(N169="snížená",J169,0)</f>
        <v>0</v>
      </c>
      <c r="BG169" s="215">
        <f>IF(N169="zákl. přenesená",J169,0)</f>
        <v>0</v>
      </c>
      <c r="BH169" s="215">
        <f>IF(N169="sníž. přenesená",J169,0)</f>
        <v>0</v>
      </c>
      <c r="BI169" s="215">
        <f>IF(N169="nulová",J169,0)</f>
        <v>0</v>
      </c>
      <c r="BJ169" s="25" t="s">
        <v>85</v>
      </c>
      <c r="BK169" s="215">
        <f>ROUND(I169*H169,2)</f>
        <v>0</v>
      </c>
      <c r="BL169" s="25" t="s">
        <v>190</v>
      </c>
      <c r="BM169" s="25" t="s">
        <v>4023</v>
      </c>
    </row>
    <row r="170" spans="2:51" s="13" customFormat="1" ht="13.5">
      <c r="B170" s="228"/>
      <c r="C170" s="229"/>
      <c r="D170" s="252" t="s">
        <v>192</v>
      </c>
      <c r="E170" s="229"/>
      <c r="F170" s="275" t="s">
        <v>4024</v>
      </c>
      <c r="G170" s="229"/>
      <c r="H170" s="276">
        <v>1070.631</v>
      </c>
      <c r="I170" s="233"/>
      <c r="J170" s="229"/>
      <c r="K170" s="229"/>
      <c r="L170" s="234"/>
      <c r="M170" s="235"/>
      <c r="N170" s="236"/>
      <c r="O170" s="236"/>
      <c r="P170" s="236"/>
      <c r="Q170" s="236"/>
      <c r="R170" s="236"/>
      <c r="S170" s="236"/>
      <c r="T170" s="237"/>
      <c r="AT170" s="238" t="s">
        <v>192</v>
      </c>
      <c r="AU170" s="238" t="s">
        <v>89</v>
      </c>
      <c r="AV170" s="13" t="s">
        <v>89</v>
      </c>
      <c r="AW170" s="13" t="s">
        <v>6</v>
      </c>
      <c r="AX170" s="13" t="s">
        <v>85</v>
      </c>
      <c r="AY170" s="238" t="s">
        <v>183</v>
      </c>
    </row>
    <row r="171" spans="2:65" s="1" customFormat="1" ht="16.5" customHeight="1">
      <c r="B171" s="43"/>
      <c r="C171" s="204" t="s">
        <v>376</v>
      </c>
      <c r="D171" s="204" t="s">
        <v>185</v>
      </c>
      <c r="E171" s="205" t="s">
        <v>1379</v>
      </c>
      <c r="F171" s="206" t="s">
        <v>1380</v>
      </c>
      <c r="G171" s="207" t="s">
        <v>274</v>
      </c>
      <c r="H171" s="208">
        <v>87.939</v>
      </c>
      <c r="I171" s="209"/>
      <c r="J171" s="210">
        <f>ROUND(I171*H171,2)</f>
        <v>0</v>
      </c>
      <c r="K171" s="206" t="s">
        <v>189</v>
      </c>
      <c r="L171" s="63"/>
      <c r="M171" s="211" t="s">
        <v>34</v>
      </c>
      <c r="N171" s="212" t="s">
        <v>49</v>
      </c>
      <c r="O171" s="44"/>
      <c r="P171" s="213">
        <f>O171*H171</f>
        <v>0</v>
      </c>
      <c r="Q171" s="213">
        <v>0</v>
      </c>
      <c r="R171" s="213">
        <f>Q171*H171</f>
        <v>0</v>
      </c>
      <c r="S171" s="213">
        <v>0</v>
      </c>
      <c r="T171" s="214">
        <f>S171*H171</f>
        <v>0</v>
      </c>
      <c r="AR171" s="25" t="s">
        <v>190</v>
      </c>
      <c r="AT171" s="25" t="s">
        <v>185</v>
      </c>
      <c r="AU171" s="25" t="s">
        <v>89</v>
      </c>
      <c r="AY171" s="25" t="s">
        <v>183</v>
      </c>
      <c r="BE171" s="215">
        <f>IF(N171="základní",J171,0)</f>
        <v>0</v>
      </c>
      <c r="BF171" s="215">
        <f>IF(N171="snížená",J171,0)</f>
        <v>0</v>
      </c>
      <c r="BG171" s="215">
        <f>IF(N171="zákl. přenesená",J171,0)</f>
        <v>0</v>
      </c>
      <c r="BH171" s="215">
        <f>IF(N171="sníž. přenesená",J171,0)</f>
        <v>0</v>
      </c>
      <c r="BI171" s="215">
        <f>IF(N171="nulová",J171,0)</f>
        <v>0</v>
      </c>
      <c r="BJ171" s="25" t="s">
        <v>85</v>
      </c>
      <c r="BK171" s="215">
        <f>ROUND(I171*H171,2)</f>
        <v>0</v>
      </c>
      <c r="BL171" s="25" t="s">
        <v>190</v>
      </c>
      <c r="BM171" s="25" t="s">
        <v>4025</v>
      </c>
    </row>
    <row r="172" spans="2:51" s="13" customFormat="1" ht="13.5">
      <c r="B172" s="228"/>
      <c r="C172" s="229"/>
      <c r="D172" s="218" t="s">
        <v>192</v>
      </c>
      <c r="E172" s="230" t="s">
        <v>34</v>
      </c>
      <c r="F172" s="231" t="s">
        <v>1382</v>
      </c>
      <c r="G172" s="229"/>
      <c r="H172" s="232">
        <v>87.939</v>
      </c>
      <c r="I172" s="233"/>
      <c r="J172" s="229"/>
      <c r="K172" s="229"/>
      <c r="L172" s="234"/>
      <c r="M172" s="235"/>
      <c r="N172" s="236"/>
      <c r="O172" s="236"/>
      <c r="P172" s="236"/>
      <c r="Q172" s="236"/>
      <c r="R172" s="236"/>
      <c r="S172" s="236"/>
      <c r="T172" s="237"/>
      <c r="AT172" s="238" t="s">
        <v>192</v>
      </c>
      <c r="AU172" s="238" t="s">
        <v>89</v>
      </c>
      <c r="AV172" s="13" t="s">
        <v>89</v>
      </c>
      <c r="AW172" s="13" t="s">
        <v>41</v>
      </c>
      <c r="AX172" s="13" t="s">
        <v>78</v>
      </c>
      <c r="AY172" s="238" t="s">
        <v>183</v>
      </c>
    </row>
    <row r="173" spans="2:51" s="14" customFormat="1" ht="13.5">
      <c r="B173" s="239"/>
      <c r="C173" s="240"/>
      <c r="D173" s="252" t="s">
        <v>192</v>
      </c>
      <c r="E173" s="262" t="s">
        <v>34</v>
      </c>
      <c r="F173" s="263" t="s">
        <v>195</v>
      </c>
      <c r="G173" s="240"/>
      <c r="H173" s="264">
        <v>87.939</v>
      </c>
      <c r="I173" s="244"/>
      <c r="J173" s="240"/>
      <c r="K173" s="240"/>
      <c r="L173" s="245"/>
      <c r="M173" s="246"/>
      <c r="N173" s="247"/>
      <c r="O173" s="247"/>
      <c r="P173" s="247"/>
      <c r="Q173" s="247"/>
      <c r="R173" s="247"/>
      <c r="S173" s="247"/>
      <c r="T173" s="248"/>
      <c r="AT173" s="249" t="s">
        <v>192</v>
      </c>
      <c r="AU173" s="249" t="s">
        <v>89</v>
      </c>
      <c r="AV173" s="14" t="s">
        <v>196</v>
      </c>
      <c r="AW173" s="14" t="s">
        <v>41</v>
      </c>
      <c r="AX173" s="14" t="s">
        <v>85</v>
      </c>
      <c r="AY173" s="249" t="s">
        <v>183</v>
      </c>
    </row>
    <row r="174" spans="2:65" s="1" customFormat="1" ht="25.5" customHeight="1">
      <c r="B174" s="43"/>
      <c r="C174" s="204" t="s">
        <v>380</v>
      </c>
      <c r="D174" s="204" t="s">
        <v>185</v>
      </c>
      <c r="E174" s="205" t="s">
        <v>4026</v>
      </c>
      <c r="F174" s="206" t="s">
        <v>4027</v>
      </c>
      <c r="G174" s="207" t="s">
        <v>274</v>
      </c>
      <c r="H174" s="208">
        <v>31.02</v>
      </c>
      <c r="I174" s="209"/>
      <c r="J174" s="210">
        <f>ROUND(I174*H174,2)</f>
        <v>0</v>
      </c>
      <c r="K174" s="206" t="s">
        <v>189</v>
      </c>
      <c r="L174" s="63"/>
      <c r="M174" s="211" t="s">
        <v>34</v>
      </c>
      <c r="N174" s="212" t="s">
        <v>49</v>
      </c>
      <c r="O174" s="44"/>
      <c r="P174" s="213">
        <f>O174*H174</f>
        <v>0</v>
      </c>
      <c r="Q174" s="213">
        <v>0</v>
      </c>
      <c r="R174" s="213">
        <f>Q174*H174</f>
        <v>0</v>
      </c>
      <c r="S174" s="213">
        <v>0</v>
      </c>
      <c r="T174" s="214">
        <f>S174*H174</f>
        <v>0</v>
      </c>
      <c r="AR174" s="25" t="s">
        <v>190</v>
      </c>
      <c r="AT174" s="25" t="s">
        <v>185</v>
      </c>
      <c r="AU174" s="25" t="s">
        <v>89</v>
      </c>
      <c r="AY174" s="25" t="s">
        <v>183</v>
      </c>
      <c r="BE174" s="215">
        <f>IF(N174="základní",J174,0)</f>
        <v>0</v>
      </c>
      <c r="BF174" s="215">
        <f>IF(N174="snížená",J174,0)</f>
        <v>0</v>
      </c>
      <c r="BG174" s="215">
        <f>IF(N174="zákl. přenesená",J174,0)</f>
        <v>0</v>
      </c>
      <c r="BH174" s="215">
        <f>IF(N174="sníž. přenesená",J174,0)</f>
        <v>0</v>
      </c>
      <c r="BI174" s="215">
        <f>IF(N174="nulová",J174,0)</f>
        <v>0</v>
      </c>
      <c r="BJ174" s="25" t="s">
        <v>85</v>
      </c>
      <c r="BK174" s="215">
        <f>ROUND(I174*H174,2)</f>
        <v>0</v>
      </c>
      <c r="BL174" s="25" t="s">
        <v>190</v>
      </c>
      <c r="BM174" s="25" t="s">
        <v>4028</v>
      </c>
    </row>
    <row r="175" spans="2:51" s="13" customFormat="1" ht="13.5">
      <c r="B175" s="228"/>
      <c r="C175" s="229"/>
      <c r="D175" s="218" t="s">
        <v>192</v>
      </c>
      <c r="E175" s="230" t="s">
        <v>34</v>
      </c>
      <c r="F175" s="231" t="s">
        <v>4029</v>
      </c>
      <c r="G175" s="229"/>
      <c r="H175" s="232">
        <v>31.02</v>
      </c>
      <c r="I175" s="233"/>
      <c r="J175" s="229"/>
      <c r="K175" s="229"/>
      <c r="L175" s="234"/>
      <c r="M175" s="235"/>
      <c r="N175" s="236"/>
      <c r="O175" s="236"/>
      <c r="P175" s="236"/>
      <c r="Q175" s="236"/>
      <c r="R175" s="236"/>
      <c r="S175" s="236"/>
      <c r="T175" s="237"/>
      <c r="AT175" s="238" t="s">
        <v>192</v>
      </c>
      <c r="AU175" s="238" t="s">
        <v>89</v>
      </c>
      <c r="AV175" s="13" t="s">
        <v>89</v>
      </c>
      <c r="AW175" s="13" t="s">
        <v>41</v>
      </c>
      <c r="AX175" s="13" t="s">
        <v>78</v>
      </c>
      <c r="AY175" s="238" t="s">
        <v>183</v>
      </c>
    </row>
    <row r="176" spans="2:51" s="14" customFormat="1" ht="13.5">
      <c r="B176" s="239"/>
      <c r="C176" s="240"/>
      <c r="D176" s="218" t="s">
        <v>192</v>
      </c>
      <c r="E176" s="241" t="s">
        <v>34</v>
      </c>
      <c r="F176" s="242" t="s">
        <v>195</v>
      </c>
      <c r="G176" s="240"/>
      <c r="H176" s="243">
        <v>31.02</v>
      </c>
      <c r="I176" s="244"/>
      <c r="J176" s="240"/>
      <c r="K176" s="240"/>
      <c r="L176" s="245"/>
      <c r="M176" s="246"/>
      <c r="N176" s="247"/>
      <c r="O176" s="247"/>
      <c r="P176" s="247"/>
      <c r="Q176" s="247"/>
      <c r="R176" s="247"/>
      <c r="S176" s="247"/>
      <c r="T176" s="248"/>
      <c r="AT176" s="249" t="s">
        <v>192</v>
      </c>
      <c r="AU176" s="249" t="s">
        <v>89</v>
      </c>
      <c r="AV176" s="14" t="s">
        <v>196</v>
      </c>
      <c r="AW176" s="14" t="s">
        <v>41</v>
      </c>
      <c r="AX176" s="14" t="s">
        <v>85</v>
      </c>
      <c r="AY176" s="249" t="s">
        <v>183</v>
      </c>
    </row>
    <row r="177" spans="2:63" s="11" customFormat="1" ht="29.85" customHeight="1">
      <c r="B177" s="187"/>
      <c r="C177" s="188"/>
      <c r="D177" s="189" t="s">
        <v>77</v>
      </c>
      <c r="E177" s="277" t="s">
        <v>1383</v>
      </c>
      <c r="F177" s="277" t="s">
        <v>1384</v>
      </c>
      <c r="G177" s="188"/>
      <c r="H177" s="188"/>
      <c r="I177" s="191"/>
      <c r="J177" s="278">
        <f>BK177</f>
        <v>0</v>
      </c>
      <c r="K177" s="188"/>
      <c r="L177" s="193"/>
      <c r="M177" s="298"/>
      <c r="N177" s="299"/>
      <c r="O177" s="299"/>
      <c r="P177" s="300">
        <v>0</v>
      </c>
      <c r="Q177" s="299"/>
      <c r="R177" s="300">
        <v>0</v>
      </c>
      <c r="S177" s="299"/>
      <c r="T177" s="301">
        <v>0</v>
      </c>
      <c r="AR177" s="198" t="s">
        <v>85</v>
      </c>
      <c r="AT177" s="199" t="s">
        <v>77</v>
      </c>
      <c r="AU177" s="199" t="s">
        <v>85</v>
      </c>
      <c r="AY177" s="198" t="s">
        <v>183</v>
      </c>
      <c r="BK177" s="200">
        <v>0</v>
      </c>
    </row>
    <row r="178" spans="2:12" s="1" customFormat="1" ht="6.95" customHeight="1">
      <c r="B178" s="58"/>
      <c r="C178" s="59"/>
      <c r="D178" s="59"/>
      <c r="E178" s="59"/>
      <c r="F178" s="59"/>
      <c r="G178" s="59"/>
      <c r="H178" s="59"/>
      <c r="I178" s="150"/>
      <c r="J178" s="59"/>
      <c r="K178" s="59"/>
      <c r="L178" s="63"/>
    </row>
  </sheetData>
  <sheetProtection password="CC35" sheet="1" objects="1" scenarios="1" formatCells="0" formatColumns="0" formatRows="0" sort="0" autoFilter="0"/>
  <autoFilter ref="C82:K17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NEUWIRTH\Uzivatel</dc:creator>
  <cp:keywords/>
  <dc:description/>
  <cp:lastModifiedBy>Uzivatel</cp:lastModifiedBy>
  <dcterms:created xsi:type="dcterms:W3CDTF">2017-07-21T11:33:08Z</dcterms:created>
  <dcterms:modified xsi:type="dcterms:W3CDTF">2017-07-21T12:26:08Z</dcterms:modified>
  <cp:category/>
  <cp:version/>
  <cp:contentType/>
  <cp:contentStatus/>
</cp:coreProperties>
</file>