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bookViews>
    <workbookView xWindow="630" yWindow="630" windowWidth="19815" windowHeight="11445" activeTab="0"/>
  </bookViews>
  <sheets>
    <sheet name="Rekapitulace stavby" sheetId="1" r:id="rId1"/>
    <sheet name="SO 01 - Ochranná hráz" sheetId="2" r:id="rId2"/>
    <sheet name="SO 102 - Obslužná komunikace" sheetId="3" r:id="rId3"/>
    <sheet name="SO 03 - Vegetační úpravy" sheetId="4" r:id="rId4"/>
    <sheet name="VON - Vedlejší a ostatní ..." sheetId="5" r:id="rId5"/>
    <sheet name="Pokyny pro vyplnění" sheetId="6" r:id="rId6"/>
  </sheets>
  <definedNames>
    <definedName name="_xlnm._FilterDatabase" localSheetId="1" hidden="1">'SO 01 - Ochranná hráz'!$C$81:$K$580</definedName>
    <definedName name="_xlnm._FilterDatabase" localSheetId="3" hidden="1">'SO 03 - Vegetační úpravy'!$C$79:$K$436</definedName>
    <definedName name="_xlnm._FilterDatabase" localSheetId="2" hidden="1">'SO 102 - Obslužná komunikace'!$C$82:$K$386</definedName>
    <definedName name="_xlnm._FilterDatabase" localSheetId="4" hidden="1">'VON - Vedlejší a ostatní ...'!$C$76:$K$129</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1">'SO 01 - Ochranná hráz'!$C$4:$J$36,'SO 01 - Ochranná hráz'!$C$42:$J$63,'SO 01 - Ochranná hráz'!$C$69:$K$580</definedName>
    <definedName name="_xlnm.Print_Area" localSheetId="3">'SO 03 - Vegetační úpravy'!$C$4:$J$36,'SO 03 - Vegetační úpravy'!$C$42:$J$61,'SO 03 - Vegetační úpravy'!$C$67:$K$436</definedName>
    <definedName name="_xlnm.Print_Area" localSheetId="2">'SO 102 - Obslužná komunikace'!$C$4:$J$36,'SO 102 - Obslužná komunikace'!$C$42:$J$64,'SO 102 - Obslužná komunikace'!$C$70:$K$386</definedName>
    <definedName name="_xlnm.Print_Area" localSheetId="4">'VON - Vedlejší a ostatní ...'!$C$4:$J$36,'VON - Vedlejší a ostatní ...'!$C$42:$J$58,'VON - Vedlejší a ostatní ...'!$C$64:$K$129</definedName>
    <definedName name="_xlnm.Print_Titles" localSheetId="0">'Rekapitulace stavby'!$49:$49</definedName>
    <definedName name="_xlnm.Print_Titles" localSheetId="1">'SO 01 - Ochranná hráz'!$81:$81</definedName>
    <definedName name="_xlnm.Print_Titles" localSheetId="2">'SO 102 - Obslužná komunikace'!$82:$82</definedName>
    <definedName name="_xlnm.Print_Titles" localSheetId="3">'SO 03 - Vegetační úpravy'!$79:$79</definedName>
    <definedName name="_xlnm.Print_Titles" localSheetId="4">'VON - Vedlejší a ostatní ...'!$76:$76</definedName>
  </definedNames>
  <calcPr calcId="145621"/>
</workbook>
</file>

<file path=xl/sharedStrings.xml><?xml version="1.0" encoding="utf-8"?>
<sst xmlns="http://schemas.openxmlformats.org/spreadsheetml/2006/main" count="11851" uniqueCount="1876">
  <si>
    <t>Export VZ</t>
  </si>
  <si>
    <t>List obsahuje:</t>
  </si>
  <si>
    <t>1) Rekapitulace stavby</t>
  </si>
  <si>
    <t>2) Rekapitulace objektů stavby a soupisů prací</t>
  </si>
  <si>
    <t>3.0</t>
  </si>
  <si>
    <t/>
  </si>
  <si>
    <t>False</t>
  </si>
  <si>
    <t>{d4d41ade-701e-43d2-8d83-2f431b0caef5}</t>
  </si>
  <si>
    <t>&gt;&gt;  skryté sloupce  &lt;&lt;</t>
  </si>
  <si>
    <t>0,01</t>
  </si>
  <si>
    <t>21</t>
  </si>
  <si>
    <t>15</t>
  </si>
  <si>
    <t>REKAPITULACE STAVBY</t>
  </si>
  <si>
    <t>v ---  níže se nacházejí doplnkové a pomocné údaje k sestavám  --- v</t>
  </si>
  <si>
    <t>Návod na vyplnění</t>
  </si>
  <si>
    <t>0,001</t>
  </si>
  <si>
    <t>Kód:</t>
  </si>
  <si>
    <t>s16_09_krnov</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</si>
  <si>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</si>
  <si>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</si>
  <si>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Opatření v úseku pod Krnovem, ochrana LB území – ČR, OHO, stavba č. 5758</t>
  </si>
  <si>
    <t>KSO:</t>
  </si>
  <si>
    <t>CC-CZ:</t>
  </si>
  <si>
    <t>Místo:</t>
  </si>
  <si>
    <t>Krnov - Horní předměstí a Opavské předměstí</t>
  </si>
  <si>
    <t>Datum:</t>
  </si>
  <si>
    <t>12. 6. 2017</t>
  </si>
  <si>
    <t>Zadavatel:</t>
  </si>
  <si>
    <t>IČ:</t>
  </si>
  <si>
    <t>70890021</t>
  </si>
  <si>
    <t>Povodí Odry, státní podnik</t>
  </si>
  <si>
    <t>DIČ:</t>
  </si>
  <si>
    <t>CZ70890021</t>
  </si>
  <si>
    <t>Uchazeč:</t>
  </si>
  <si>
    <t>Vyplň údaj</t>
  </si>
  <si>
    <t>Projektant:</t>
  </si>
  <si>
    <t>02247267</t>
  </si>
  <si>
    <t xml:space="preserve">Golik VH, s. r. o. </t>
  </si>
  <si>
    <t>CZ02247267</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</si>
  <si>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</si>
  <si>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</si>
  <si>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</si>
  <si>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</si>
  <si>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</si>
  <si>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</si>
  <si>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</si>
  <si>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</si>
  <si>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</si>
  <si>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</si>
  <si>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</si>
  <si>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</si>
  <si>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</si>
  <si>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</si>
  <si>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</si>
  <si>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</si>
  <si>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</si>
  <si>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</si>
  <si>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</si>
  <si>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</si>
  <si>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</si>
  <si>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</si>
  <si>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</si>
  <si>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</si>
  <si>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</si>
  <si>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</si>
  <si>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</si>
  <si>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</si>
  <si>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</si>
  <si>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</si>
  <si>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</si>
  <si>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</si>
  <si>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</si>
  <si>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</si>
  <si>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</si>
  <si>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</si>
  <si>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</si>
  <si>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</si>
  <si>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</si>
  <si>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</si>
  <si>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</si>
  <si>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</si>
  <si>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</si>
  <si>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Ochranná hráz</t>
  </si>
  <si>
    <t>STA</t>
  </si>
  <si>
    <t>1</t>
  </si>
  <si>
    <t>{52ef5f55-2ed8-498b-bca0-947a1086cfbb}</t>
  </si>
  <si>
    <t>832 15 1</t>
  </si>
  <si>
    <t>2</t>
  </si>
  <si>
    <t>SO 102</t>
  </si>
  <si>
    <t>Obslužná komunikace</t>
  </si>
  <si>
    <t>{7885dd52-bef3-494e-b91d-af6e62503239}</t>
  </si>
  <si>
    <t>822 25 2</t>
  </si>
  <si>
    <t>SO 03</t>
  </si>
  <si>
    <t>Vegetační úpravy</t>
  </si>
  <si>
    <t>{af6d934f-2a26-42c5-b174-3a8040b16a1c}</t>
  </si>
  <si>
    <t>823 27</t>
  </si>
  <si>
    <t>VON</t>
  </si>
  <si>
    <t>Vedlejší a ostatní náklady</t>
  </si>
  <si>
    <t>{7c4e387c-f6e1-4997-b5f5-eeeeb8851d84}</t>
  </si>
  <si>
    <t>1) Krycí list soupisu</t>
  </si>
  <si>
    <t>2) Rekapitulace</t>
  </si>
  <si>
    <t>3) Soupis prací</t>
  </si>
  <si>
    <t>Zpět na list:</t>
  </si>
  <si>
    <t>Rekapitulace stavby</t>
  </si>
  <si>
    <t>dep_rov</t>
  </si>
  <si>
    <t>Osetí deponie v rovině</t>
  </si>
  <si>
    <t>m2</t>
  </si>
  <si>
    <t>2430</t>
  </si>
  <si>
    <t>dep_svah</t>
  </si>
  <si>
    <t>Osetí deponie humusu ve svahu</t>
  </si>
  <si>
    <t>1640</t>
  </si>
  <si>
    <t>KRYCÍ LIST SOUPISU</t>
  </si>
  <si>
    <t>dovoz_hráz</t>
  </si>
  <si>
    <t>Vhodná zemina do hráze ze zdroje mimo stavbu</t>
  </si>
  <si>
    <t>m3</t>
  </si>
  <si>
    <t>13885,273</t>
  </si>
  <si>
    <t>nasyp_hráz</t>
  </si>
  <si>
    <t>Násyp hráze se zhutněním</t>
  </si>
  <si>
    <t>15828,43</t>
  </si>
  <si>
    <t>násyp_nevh</t>
  </si>
  <si>
    <t>Násypy ze zemin nevhodných do hráze</t>
  </si>
  <si>
    <t>2621,244</t>
  </si>
  <si>
    <t>nezap_jama3</t>
  </si>
  <si>
    <t>Výkop nezapažených jam v tř. 3</t>
  </si>
  <si>
    <t>8452,73</t>
  </si>
  <si>
    <t>Objekt:</t>
  </si>
  <si>
    <t>odkop3</t>
  </si>
  <si>
    <t>Odkopávka v tř. 3</t>
  </si>
  <si>
    <t>798,236</t>
  </si>
  <si>
    <t>SO 01 - Ochranná hráz</t>
  </si>
  <si>
    <t>odpl_rov</t>
  </si>
  <si>
    <t>Odplevelení rovin</t>
  </si>
  <si>
    <t>972</t>
  </si>
  <si>
    <t>odpl_svah</t>
  </si>
  <si>
    <t>Odplevelení svahu</t>
  </si>
  <si>
    <t>656</t>
  </si>
  <si>
    <t>odvoz_hum</t>
  </si>
  <si>
    <t>Odklizení přebytku humusu</t>
  </si>
  <si>
    <t>442,503</t>
  </si>
  <si>
    <t>odvoz14</t>
  </si>
  <si>
    <t>Odklizení přebytku v tř. 1-4</t>
  </si>
  <si>
    <t>1092,975</t>
  </si>
  <si>
    <t>ohum_rov15</t>
  </si>
  <si>
    <t>Ohumusování v rovině v tl. 150 mm</t>
  </si>
  <si>
    <t>3745</t>
  </si>
  <si>
    <t>ohum_rov30</t>
  </si>
  <si>
    <t>Ohumusování v rovině</t>
  </si>
  <si>
    <t>2010</t>
  </si>
  <si>
    <t>ohum_svah15</t>
  </si>
  <si>
    <t>Ohumusování ve svahu v tl. 150 mm</t>
  </si>
  <si>
    <t>120</t>
  </si>
  <si>
    <t>ohum_svah30</t>
  </si>
  <si>
    <t>Ohumusování ve svahu</t>
  </si>
  <si>
    <t>4355,2</t>
  </si>
  <si>
    <t>ochr_hrázka</t>
  </si>
  <si>
    <t>Ochranná hrázka</t>
  </si>
  <si>
    <t>966,35</t>
  </si>
  <si>
    <t>rohož</t>
  </si>
  <si>
    <t>Rohož na zpevnění svahu</t>
  </si>
  <si>
    <t>5370,24</t>
  </si>
  <si>
    <t>sejmutí</t>
  </si>
  <si>
    <t>Sejmutí humusu</t>
  </si>
  <si>
    <t>5814,2</t>
  </si>
  <si>
    <t>zalití</t>
  </si>
  <si>
    <t>Zalití rostlin vodou</t>
  </si>
  <si>
    <t>429,006</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</si>
  <si>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</si>
  <si>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</si>
  <si>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</si>
  <si>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</si>
  <si>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</si>
  <si>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</si>
  <si>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</si>
  <si>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</si>
  <si>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5 - Komunikace pozemní</t>
  </si>
  <si>
    <t xml:space="preserve">    9 - Ostatní konstrukce a práce, bourání</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</si>
  <si>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</si>
  <si>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</si>
  <si>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</si>
  <si>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</si>
  <si>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</si>
  <si>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</si>
  <si>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</si>
  <si>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</si>
  <si>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</si>
  <si>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</si>
  <si>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</si>
  <si>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</si>
  <si>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</si>
  <si>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</si>
  <si>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</si>
  <si>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</si>
  <si>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</si>
  <si>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</si>
  <si>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</si>
  <si>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</si>
  <si>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111151231</t>
  </si>
  <si>
    <t>Pokosení trávníku lučního plochy do 10000 m2 s odvozem do 20 km v rovině a svahu do 1:5</t>
  </si>
  <si>
    <t>CS ÚRS 2017 01</t>
  </si>
  <si>
    <t>4</t>
  </si>
  <si>
    <t>1221707540</t>
  </si>
  <si>
    <t>PP</t>
  </si>
  <si>
    <t>Pokosení trávníku při souvislé ploše přes 1000 do 10000 m2 lučního v rovině nebo svahu do 1:5</t>
  </si>
  <si>
    <t>PSC</t>
  </si>
  <si>
    <t xml:space="preserve">Poznámka k souboru cen: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</si>
  <si>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VV</t>
  </si>
  <si>
    <t>3*dep_rov</t>
  </si>
  <si>
    <t>111151233</t>
  </si>
  <si>
    <t>Pokosení trávníku lučního plochy do 10000 m2 s odvozem do 20 km ve svahu do 1:1</t>
  </si>
  <si>
    <t>-465598801</t>
  </si>
  <si>
    <t>Pokosení trávníku při souvislé ploše přes 1000 do 10000 m2 lučního na svahu přes 1:2 do 1:1</t>
  </si>
  <si>
    <t>3*dep_svah</t>
  </si>
  <si>
    <t>3</t>
  </si>
  <si>
    <t>115101202</t>
  </si>
  <si>
    <t>Čerpání vody na dopravní výšku do 10 m průměrný přítok do 1000 l/min</t>
  </si>
  <si>
    <t>hod</t>
  </si>
  <si>
    <t>-273386019</t>
  </si>
  <si>
    <t>Čerpání vody na dopravní výšku do 10 m s uvažovaným průměrným přítokem přes 500 do 1 000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</si>
  <si>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</si>
  <si>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"čerpání 8 měsíců po 7 hodinách za týden"</t>
  </si>
  <si>
    <t>8*31/7*7</t>
  </si>
  <si>
    <t>115101302</t>
  </si>
  <si>
    <t>Pohotovost čerpací soupravy pro dopravní výšku do 10 m přítok do 1000 l/min</t>
  </si>
  <si>
    <t>den</t>
  </si>
  <si>
    <t>912737123</t>
  </si>
  <si>
    <t>Pohotovost záložní čerpací soupravy pro dopravní výšku do 10 m s uvažovaným průměrným přítokem přes 500 do 1 000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</si>
  <si>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</si>
  <si>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8*31 "pohotovost čerpací soupravy"</t>
  </si>
  <si>
    <t>5</t>
  </si>
  <si>
    <t>121101101</t>
  </si>
  <si>
    <t>Sejmutí ornice s přemístěním na vzdálenost do 50 m</t>
  </si>
  <si>
    <t>-1196688412</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</si>
  <si>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</si>
  <si>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</si>
  <si>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"Sejmutí humózní vrstvy v prostoru stavby - viz sit. C.3"</t>
  </si>
  <si>
    <t>-0,20*(115+43+70+22+55+44+55+99+118+27+26+612)    "Odečtení ploch křídlatky - tato humozní zemina se odstraní (tl. 0.2m)"</t>
  </si>
  <si>
    <t>0,20*4488   "v prostoru trvalého záboru - mimo prostor zpf (tl. 0.2m)"</t>
  </si>
  <si>
    <t>0,20*11783 "v prostoru trvalého záboru - v prostor zpf (tl. 0.2m)"</t>
  </si>
  <si>
    <t>0,25*1820   "v prostoru dočasného záboru - mimo prostor zpf (tl. 0.25m)"</t>
  </si>
  <si>
    <t>0,30*7874   "v prostoru dočasného záboru (mimo plochy MD ornice)- v prostoru zpf (tl.0.3)"</t>
  </si>
  <si>
    <t>Součet</t>
  </si>
  <si>
    <t>6</t>
  </si>
  <si>
    <t>122201102</t>
  </si>
  <si>
    <t>Odkopávky a prokopávky nezapažené v hornině tř. 3 objem do 1000 m3</t>
  </si>
  <si>
    <t>1275401251</t>
  </si>
  <si>
    <t>Odkopávky a prokopávky nezapažené s přehozením výkopku na vzdálenost do 3 m nebo s naložením na dopravní prostředek v hornině tř. 3 přes 100 do 1 000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</si>
  <si>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</si>
  <si>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ochr_hrázka "odkopání dočasných ochranných hrázek"</t>
  </si>
  <si>
    <t>7</t>
  </si>
  <si>
    <t>122201103</t>
  </si>
  <si>
    <t>Odkopávky a prokopávky nezapažené v hornině tř. 3 objem do 5000 m3</t>
  </si>
  <si>
    <t>1885827091</t>
  </si>
  <si>
    <t>Odkopávky a prokopávky nezapažené s přehozením výkopku na vzdálenost do 3 m nebo s naložením na dopravní prostředek v hornině tř. 3 přes 1 000 do 5 000 m3</t>
  </si>
  <si>
    <t>Viz přílohu D.01_3.1, D.01_3.2 a D.01_3.3</t>
  </si>
  <si>
    <t>Odstranění staré hráze mio profil nové hráze</t>
  </si>
  <si>
    <t>"PFP14 - PF16K"  (2,5+2,5)/2*20,3</t>
  </si>
  <si>
    <t>"PF16K - PFP10"  (2,5+2,15)/2*18,7</t>
  </si>
  <si>
    <t>"PFP10 - PF17K"  (2,15+1,9)/2*21</t>
  </si>
  <si>
    <t>"PF17K - PFP8"  (1,9+1,3)/2*14,11</t>
  </si>
  <si>
    <t>"PFP8 - PF18K"  (1,3+2,7)/2*14,21</t>
  </si>
  <si>
    <t>"PF18K - PF19SK"  (2,7+4,5)/2*18,48</t>
  </si>
  <si>
    <t>"PF19SK - PFP6"  (4,5+4,2)/2*16,31</t>
  </si>
  <si>
    <t>"PFP6 - PF19"  (4,2+3,6)/2*7,54</t>
  </si>
  <si>
    <t>"PF19 - PF20"  (3,6+1)/2*7,82</t>
  </si>
  <si>
    <t>Mezisoučet</t>
  </si>
  <si>
    <t>0,25*(115+43+70+22+55+44+55+99+118+27+26+612) "Přičtení ploch křídlatky (odstranění kontaminované orncie) - viz C.3"</t>
  </si>
  <si>
    <t>0,15*(372,618+321,500) "15% předpokladane sesuny do výkopu + nejistota v tl. ornice"</t>
  </si>
  <si>
    <t>8</t>
  </si>
  <si>
    <t>122201109</t>
  </si>
  <si>
    <t>Příplatek za lepivost u odkopávek v hornině tř. 1 až 3</t>
  </si>
  <si>
    <t>-1651625345</t>
  </si>
  <si>
    <t>Odkopávky a prokopávky nezapažené s přehozením výkopku na vzdálenost do 3 m nebo s naložením na dopravní prostředek v hornině tř. 3 Příplatek k cenám za lepivost horniny tř. 3</t>
  </si>
  <si>
    <t>0,30*odkop3 "30% lepivost"</t>
  </si>
  <si>
    <t>9</t>
  </si>
  <si>
    <t>122201404</t>
  </si>
  <si>
    <t>Vykopávky v zemníku na suchu v hornině tř. 3 objem přes 5000 m3</t>
  </si>
  <si>
    <t>1569728077</t>
  </si>
  <si>
    <t>Vykopávky v zemnících na suchu s přehozením výkopku na vzdálenost do 3 m nebo s naložením na dopravní prostředek v hornině tř. 3 přes 5 000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</si>
  <si>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</si>
  <si>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"Natěžení nedostatku vhodné zeminy do hráze"</t>
  </si>
  <si>
    <t>nasyp_hráz*1,1 "oběm zeminy nutný pro hráz - 10% přehutnění"</t>
  </si>
  <si>
    <t>-3526 "odpočet vhodné zeminy z výkopu na stavbě"</t>
  </si>
  <si>
    <t>10</t>
  </si>
  <si>
    <t>122201409</t>
  </si>
  <si>
    <t>Příplatek za lepivost u vykopávek v zemníku na suchu v hornině tř. 3</t>
  </si>
  <si>
    <t>-2010203864</t>
  </si>
  <si>
    <t>Vykopávky v zemnících na suchu s přehozením výkopku na vzdálenost do 3 m nebo s naložením na dopravní prostředek v hornině tř. 3 Příplatek k cenám za lepivost horniny tř. 3</t>
  </si>
  <si>
    <t>0,30*dovoz_hráz "30% lepivost"</t>
  </si>
  <si>
    <t>11</t>
  </si>
  <si>
    <t>M</t>
  </si>
  <si>
    <t>R01</t>
  </si>
  <si>
    <t>náklady na pořízemí (nákup) vhodné zeminy pro násyp hráze ze zdroje mimo stavbu</t>
  </si>
  <si>
    <t>-209551378</t>
  </si>
  <si>
    <t>12</t>
  </si>
  <si>
    <t>131201104</t>
  </si>
  <si>
    <t>Hloubení jam nezapažených v hornině tř. 3 objemu přes 5000 m3</t>
  </si>
  <si>
    <t>1258332647</t>
  </si>
  <si>
    <t>Hloubení nezapažených jam a zářezů s urovnáním dna do předepsaného profilu a spádu v hornině tř. 3 přes 5 000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</si>
  <si>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</si>
  <si>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"Viz přílohu D.01_3.1, D.01_3.2 a D.01_3.3"</t>
  </si>
  <si>
    <t>"PF0 - PFp60"  (0+15,6)/2*10</t>
  </si>
  <si>
    <t>"PFp60 - PF1"  (15,6+15)/2*10</t>
  </si>
  <si>
    <t>"PF1 - PF2"  (15+15,5)/2*30</t>
  </si>
  <si>
    <t>"PF2 - PF3"  (15,5+14,7)/2*30</t>
  </si>
  <si>
    <t>"PF3 - PFp51"  (14,7+11,5)/2*20</t>
  </si>
  <si>
    <t>"PFp51 - PF4"  (11,5+22,4)/2*10</t>
  </si>
  <si>
    <t>"PF4 - PF5"  (22,4+19,3)/2*20</t>
  </si>
  <si>
    <t>"PF5 - PF6"  (19,3+15,2)/2*30</t>
  </si>
  <si>
    <t>"PF6 - PF7"  (15,2+14)/2*30</t>
  </si>
  <si>
    <t>"PF7 - PF8"  (14+13,8)/2*30</t>
  </si>
  <si>
    <t>"PF8 - PF9"  (13,8+5,5)/2*30</t>
  </si>
  <si>
    <t>"PF9 - PF10"  (5,5+4,6)/2*30</t>
  </si>
  <si>
    <t>"PF10 - PF11"  (4,6+5,2)/2*20</t>
  </si>
  <si>
    <t>"PF11 - PF12"  (5,2+8,3)/2*40</t>
  </si>
  <si>
    <t>"PF12 - PF13"  (8,3+13,2)/2*40</t>
  </si>
  <si>
    <t>"PF13 - PF14"  (13,2+17,2)/2*40</t>
  </si>
  <si>
    <t>"PF14 - PF15"  (17,2+17,4)/2*40</t>
  </si>
  <si>
    <t>"PF15 - PF16"  (17,4+9)/2*30</t>
  </si>
  <si>
    <t>"PF16 - PF17"  (9+7,2)/2*30</t>
  </si>
  <si>
    <t>"PF17 - PF18"  (7,2+4,9)/2*20</t>
  </si>
  <si>
    <t>"PF18 - PF19"  (4,9+5,7)/2*20</t>
  </si>
  <si>
    <t>"PF19 - PF20"  (5,7+4,9)/2*20</t>
  </si>
  <si>
    <t>"PF20 - PF21"  (4,9+4)/2*6</t>
  </si>
  <si>
    <t>Mezisoučet  "Výkop pro zavázání nové hráz"</t>
  </si>
  <si>
    <t>8"ks"*35+10"ks"*17 "Odstranění kořenů u stromů"</t>
  </si>
  <si>
    <t>0,15*(6900,2+450) "15% předpokládané sesuny do výkopu + nejistota v tl. ornice"</t>
  </si>
  <si>
    <t>13</t>
  </si>
  <si>
    <t>131201109</t>
  </si>
  <si>
    <t>Příplatek za lepivost u hloubení jam nezapažených v hornině tř. 3</t>
  </si>
  <si>
    <t>144466535</t>
  </si>
  <si>
    <t>Hloubení nezapažených jam a zářezů s urovnáním dna do předepsaného profilu a spádu Příplatek k cenám za lepivost horniny tř. 3</t>
  </si>
  <si>
    <t>0,30*nezap_jama3 "30% lepivost"</t>
  </si>
  <si>
    <t>14</t>
  </si>
  <si>
    <t>162301101</t>
  </si>
  <si>
    <t>Vodorovné přemístění do 500 m výkopku/sypaniny z horniny tř. 1 až 4</t>
  </si>
  <si>
    <t>985215943</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</si>
  <si>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</si>
  <si>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</si>
  <si>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sejmutí "přemístění na MD"</t>
  </si>
  <si>
    <t>2*3526 "přemístení vhodné zeminy z výkopu do hráze - 100% přes MD"</t>
  </si>
  <si>
    <t>násyp_nevh*1,30 "30% zeminy přes MD, 70% přímo do násypu"</t>
  </si>
  <si>
    <t>ochr_hrázka "přemístění zeminy do dočasných ochranných hrázek"</t>
  </si>
  <si>
    <t>0,30*(ohum_rov30+ohum_svah30) "přemístění z MD pro ohumusování"</t>
  </si>
  <si>
    <t>0,15*(ohum_rov15+ohum_svah15) "přemístění humusu z MD"</t>
  </si>
  <si>
    <t>2376,45 "pro použití v SO 102 (násyp) - 70% na MD a 30% na místo násypu"</t>
  </si>
  <si>
    <t xml:space="preserve">     76,800 "pro použití v SO 102 (krajnice) - 100% na MD"</t>
  </si>
  <si>
    <t>162701105</t>
  </si>
  <si>
    <t>Vodorovné přemístění do 10000 m výkopku/sypaniny z horniny tř. 1 až 4</t>
  </si>
  <si>
    <t>-664344448</t>
  </si>
  <si>
    <t>Vodorovné přemístění výkopku nebo sypaniny po suchu na obvyklém dopravním prostředku, bez naložení výkopku, avšak se složením bez rozhrnutí z horniny tř. 1 až 4 na vzdálenost přes 9 000 do 10 000 m</t>
  </si>
  <si>
    <t>"Odklizení přebytku nevhodných zemin"</t>
  </si>
  <si>
    <t>- 3526 "použití vhodné zeminy z výkopu do hráze"</t>
  </si>
  <si>
    <t>- násyp_nevh "Terénní úprava včetně násypu pod polní cestu - v rámci SO 01"</t>
  </si>
  <si>
    <t>- 2453,250 "zemina pro násypy v rámci SO 102"</t>
  </si>
  <si>
    <t>odvoz_hum "odklizení přebytku humusu"</t>
  </si>
  <si>
    <t>dovoz_hráz "dovoz nedostatku vhodné zeminy ze zdroje mimo stavbu"</t>
  </si>
  <si>
    <t>16</t>
  </si>
  <si>
    <t>162701109</t>
  </si>
  <si>
    <t>Příplatek k vodorovnému přemístění výkopku/sypaniny z horniny tř. 1 až 4 ZKD 1000 m přes 10000 m</t>
  </si>
  <si>
    <t>-2125685603</t>
  </si>
  <si>
    <t>Vodorovné přemístění výkopku nebo sypaniny po suchu na obvyklém dopravním prostředku, bez naložení výkopku, avšak se složením bez rozhrnutí z horniny tř. 1 až 4 na vzdálenost Příplatek k ceně za každých dalších i započatých 1 000 m</t>
  </si>
  <si>
    <t>odvoz14*5 "odvoz přebytku - celkem do 15 km"</t>
  </si>
  <si>
    <t>dovoz_hráz*5 "dovoz nedostatku pro násyp hráze - celkem z 15 km"</t>
  </si>
  <si>
    <t>17</t>
  </si>
  <si>
    <t>167101102</t>
  </si>
  <si>
    <t>Nakládání výkopku z hornin tř. 1 až 4 přes 100 m3</t>
  </si>
  <si>
    <t>-233545171</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</si>
  <si>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</si>
  <si>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</si>
  <si>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sejmutí "naložení pro odvoz na MD"</t>
  </si>
  <si>
    <t>3526 "vhodná zemina z výkopu do hráze - naložení na MD"</t>
  </si>
  <si>
    <t>násyp_nevh*0,30 "30% zeminy přes MD - naložení na MD"</t>
  </si>
  <si>
    <t>ochr_hrázka "naložení pro přemístění zeminy do dočasných ochranných hrázek"</t>
  </si>
  <si>
    <t>0,30*(ohum_rov30+ohum_svah30) "Naložení humusu na MD"</t>
  </si>
  <si>
    <t>0,15*(ohum_rov15+ohum_svah15) "Naložení humusu na MD"</t>
  </si>
  <si>
    <t>Přebytek humusu</t>
  </si>
  <si>
    <t>-0,30*(ohum_rov30+ohum_svah30)</t>
  </si>
  <si>
    <t>-0,15*(ohum_rov15+ohum_svah15)</t>
  </si>
  <si>
    <t xml:space="preserve">-521,087 "použito v SO 102" </t>
  </si>
  <si>
    <t>-2361,300 "použito v SO 03"</t>
  </si>
  <si>
    <t>18</t>
  </si>
  <si>
    <t>171101101</t>
  </si>
  <si>
    <t>Uložení sypaniny z hornin soudržných do násypů zhutněných na 95 % PS</t>
  </si>
  <si>
    <t>-1847651295</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</si>
  <si>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</si>
  <si>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</si>
  <si>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Použije se zemina z výkopu nevhodná do tělesa hráze</t>
  </si>
  <si>
    <t>Terénní úprava včetně násypu pod polní cestu</t>
  </si>
  <si>
    <t>"PFpom18 - PFP18"  (0+0,3)/2*7,42</t>
  </si>
  <si>
    <t>"PFP18 - PF01/15"  (0,3+1,5)/2*30</t>
  </si>
  <si>
    <t>"PF01/15 - PF01/16"  (1,5+7)/2*30,01</t>
  </si>
  <si>
    <t>"PF01/16 - PFP10"  (7+31,4)/2*20,02</t>
  </si>
  <si>
    <t>"PFP10 - PF01/17"  (31,4+40)/2*9,98</t>
  </si>
  <si>
    <t>"PF01/17 - PFP8"  (40+39,6)/2*10,02</t>
  </si>
  <si>
    <t>"PFP8 - PF102/18"  (39,6+33)/2*9,05</t>
  </si>
  <si>
    <t>"PF102/18 - PF102/19"  (33+30,2)/2*14,82</t>
  </si>
  <si>
    <t>"PF102/19 - PFp4"  (30,2+7,1)/2*11,15</t>
  </si>
  <si>
    <t>"PFp4 - PF01/20"  (7,1+0)/2*9,83</t>
  </si>
  <si>
    <t>Zásyp na vzdušné straně v místě srovnání ter. Mezi starou a novou hrází.</t>
  </si>
  <si>
    <t>"PF9 - PF10"  (0,23+0,86)/2*30</t>
  </si>
  <si>
    <t>"PF10 - PF11"  (0,86+1,5)/2*20</t>
  </si>
  <si>
    <t>"PF11 - PFP30"  (1,5+1,55)/2*10</t>
  </si>
  <si>
    <t>"PFP30 - PF12"  (1,55+3,5)/2*30</t>
  </si>
  <si>
    <t>"PF12 - PFP26"  (3,5+0,3)/2*10</t>
  </si>
  <si>
    <t xml:space="preserve">Zásyp na manipulačním pruhu na náv straně tl. cca 10 cm </t>
  </si>
  <si>
    <t>0,10*1365</t>
  </si>
  <si>
    <t>19</t>
  </si>
  <si>
    <t>171103211</t>
  </si>
  <si>
    <t>Uložení sypanin z horniny tř. 1 až 4 do hrází kanálů se zhutněním 100 % PS C s příměsí jílu do 20 %</t>
  </si>
  <si>
    <t>-2021059610</t>
  </si>
  <si>
    <t>Uložení netříděných sypanin z hornin tř. 1 až 4 do zemních hrází pro jakoukoliv šířku koruny přívodních kanálů inundačních nebo ochranných se zhutněním do 100 % PS - koef. C s příměsí jílové hlíny do 20 % objemu</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</si>
  <si>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</si>
  <si>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P</t>
  </si>
  <si>
    <t>Poznámka k položce:
Ochranná hrázka - dočasná konstrukce. Použije se vhodná zemina z výkopu a následně se uloží do trvalé hráze.
Prováděno po úsecích cca 120 m. Následně se hrázka odstraní a přesune výše, celkem 5x.</t>
  </si>
  <si>
    <t>Předpoklad provádění po úsecích - cca 5x</t>
  </si>
  <si>
    <t>"PF0 - PF20"  (3,35+3,35)/2*20</t>
  </si>
  <si>
    <t>"PF20 - PF50"  (3,35+3,27)/2*30</t>
  </si>
  <si>
    <t>"PF50 - PF80"  (3,27+2,3)/2*30</t>
  </si>
  <si>
    <t>"PF80 - PF110"  (2,3+3,9)/2*30</t>
  </si>
  <si>
    <t>"PF110 - PF130"  (3,9+3,73)/2*20</t>
  </si>
  <si>
    <t>"PF130 - PF160"  (3,73+2,6)/2*30</t>
  </si>
  <si>
    <t>"PF160 - PF190"  (2,6+2,07)/2*30</t>
  </si>
  <si>
    <t>"PF190 - PF220"  (2,07+1,72)/2*30</t>
  </si>
  <si>
    <t>"PF220 - PF250"  (1,72+1,67)/2*30</t>
  </si>
  <si>
    <t>"PF250 - PF280"  (1,67+1,35)/2*30</t>
  </si>
  <si>
    <t>"PF280 - PF300"  (1,35+1,1)/2*20</t>
  </si>
  <si>
    <t>"PF300 - PF340"  (1,1+0,97)/2*40</t>
  </si>
  <si>
    <t>"PF340 - PF380"  (0,97+1,09)/2*40</t>
  </si>
  <si>
    <t>"PF380 - PF420"  (1,09+1,02)/2*40</t>
  </si>
  <si>
    <t>"PF420 - PF460"  (1,02+1,7)/2*40</t>
  </si>
  <si>
    <t>"PF460 - PF490"  (1,7+0)/2*30</t>
  </si>
  <si>
    <t>20</t>
  </si>
  <si>
    <t>171103213</t>
  </si>
  <si>
    <t>Uložení sypanin z horniny tř. 1 až 4 do hrází kanálů se zhutněním 100 % PS C s příměsí jílu nad 50 %</t>
  </si>
  <si>
    <t>1591534512</t>
  </si>
  <si>
    <t>Uložení netříděných sypanin z hornin tř. 1 až 4 do zemních hrází pro jakoukoliv šířku koruny přívodních kanálů inundačních nebo ochranných se zhutněním do 100 % PS - koef. C s příměsí jílové hlíny přes 50 % objemu</t>
  </si>
  <si>
    <t>Poznámka k položce:
S výběrem kamenů nad pům. 150 mm.
Uvažováno přehutnění 10% (15 828 m3 x 1,1 = 17 411 m3)
Budou použity vhodné zeminy z MD                             3 526 m3
Nedostatek vhodných zemin ze zdroje mimo stavbu 13 885 m3 
Celkem:                                                                      17 411 m3</t>
  </si>
  <si>
    <t>"PF0 - PFp60"  (0+26,5)/2*10</t>
  </si>
  <si>
    <t>"PFp60 - PF1"  (26,5+26,2)/2*10</t>
  </si>
  <si>
    <t>"PF1 - PF2"  (26,2+26,3)/2*30</t>
  </si>
  <si>
    <t>"PF2 - PF3"  (26,3+25,8)/2*30</t>
  </si>
  <si>
    <t>"PF3 - PFp51"  (25,8+23,8)/2*20</t>
  </si>
  <si>
    <t>"PFp51 - PF4"  (23,8+32,5)/2*10</t>
  </si>
  <si>
    <t>"PF4 - PF5"  (32,5+32,8)/2*20</t>
  </si>
  <si>
    <t>"PF5 - PF6"  (32,8+26,2)/2*30</t>
  </si>
  <si>
    <t>"PF6 - PF7"  (26,2+26,1)/2*30</t>
  </si>
  <si>
    <t>"PF7 - PF8"  (26,1+25,9)/2*30</t>
  </si>
  <si>
    <t>"PF8 - PF9"  (25,9+16,1)/2*30</t>
  </si>
  <si>
    <t>"PF9 - PF10"  (16,1+16,5)/2*30</t>
  </si>
  <si>
    <t>"PF10 - PF11"  (16,5+17,2)/2*20</t>
  </si>
  <si>
    <t>"PF11 - PF12"  (17,2+15,7)/2*40</t>
  </si>
  <si>
    <t>"PF12 - PF13"  (15,7+24,6)/2*40</t>
  </si>
  <si>
    <t>"PF13 - PF14"  (24,6+27,4)/2*40</t>
  </si>
  <si>
    <t>"PF14 - PF15"  (27,4+28,4)/2*40</t>
  </si>
  <si>
    <t>"PF15 - PF16"  (28,4+34,7)/2*30</t>
  </si>
  <si>
    <t>"PF16 - PF17"  (34,7+31,4)/2*30</t>
  </si>
  <si>
    <t>"PF17 - PF18"  (31,4+25,9)/2*20</t>
  </si>
  <si>
    <t>"PF18 - PF19"  (25,9+25,7)/2*20</t>
  </si>
  <si>
    <t>"PF19 - PF20"  (25,7+9,7)/2*20</t>
  </si>
  <si>
    <t>"PF20 - PF21"  (9,7+4,1)/2*6</t>
  </si>
  <si>
    <t>Mezisoučet "Hráz"</t>
  </si>
  <si>
    <t>8"ks"*35+10"ks"*17 "Prostory po odstraěných stromech"</t>
  </si>
  <si>
    <t>0,15*6900,200 "nadvýkopy/sesuvy - 15% z výkopu pro hráz"</t>
  </si>
  <si>
    <t>171151101</t>
  </si>
  <si>
    <t>Hutnění boků násypů pro jakýkoliv sklon a míru zhutnění svahu</t>
  </si>
  <si>
    <t>-1540654024</t>
  </si>
  <si>
    <t>Hutnění boků násypů z hornin soudržných a sypkých pro jakýkoliv sklon, délku a míru zhutnění svahu</t>
  </si>
  <si>
    <t>Poznámka k položce:
Uvažováno jako zhutnění základové spáry ve svahu do 95%PS.</t>
  </si>
  <si>
    <t>"Zhutnění základové spáry v šikmině (nad 1:5)"</t>
  </si>
  <si>
    <t>"PF0 - PF1"  (3,5+3,5)/2*20</t>
  </si>
  <si>
    <t>"PF1 - PF2"  (3,5+3,5)/2*30</t>
  </si>
  <si>
    <t>"PF2 - PF3"  (3,5+3,7)/2*30</t>
  </si>
  <si>
    <t>"PF3 - PFp51"  (3,7+4)/2*20</t>
  </si>
  <si>
    <t>"PFp51 - PF4"  (4+3,5)/2*10</t>
  </si>
  <si>
    <t>"PF4 - PF5"  (3,5+4)/2*20</t>
  </si>
  <si>
    <t>"PF5 - PF6"  (4+3,5)/2*30</t>
  </si>
  <si>
    <t>"PF6 - PF7"  (3,5+4,1)/2*30</t>
  </si>
  <si>
    <t>"PF7 - PF8"  (4,1+4,5)/2*30</t>
  </si>
  <si>
    <t>"PF8 - PF9"  (4,5+3)/2*30</t>
  </si>
  <si>
    <t>"PF9 - PF10"  (3+2,7)/2*30</t>
  </si>
  <si>
    <t>"PF10 - PF11"  (2,7+2,9)/2*20</t>
  </si>
  <si>
    <t>"PF11 - PF12"  (2,9+4,9)/2*40</t>
  </si>
  <si>
    <t>"PF12 - PF13"  (4,9+5,1)/2*40</t>
  </si>
  <si>
    <t>"PF13 - PF14"  (5,1+5,2)/2*40</t>
  </si>
  <si>
    <t>"PF14 - PF15"  (5,2+5,6)/2*40</t>
  </si>
  <si>
    <t>"PF15 - PF16"  (5,6+3,4)/2*30</t>
  </si>
  <si>
    <t>"PF16 - PF17"  (3,4+2,9)/2*30</t>
  </si>
  <si>
    <t>"PF17 - PF18"  (2,9+2,3)/2*20</t>
  </si>
  <si>
    <t>"PF18 - PF19"  (2,3+2,4)/2*20</t>
  </si>
  <si>
    <t>"PF19 - PF20"  (2,4+3)/2*20</t>
  </si>
  <si>
    <t>"PF20 - PF21"  (3+2,6)/2*6</t>
  </si>
  <si>
    <t>"Terénní úprava + polní cesta"</t>
  </si>
  <si>
    <t>"PFP14 - PF16K"  (0+4,15)/2*20,3</t>
  </si>
  <si>
    <t>"PF16K - PFP10"  (4,15+4,45)/2*18,7</t>
  </si>
  <si>
    <t>"PFP10 - PF17K"  (4,45+6,85)/2*21</t>
  </si>
  <si>
    <t>"PF17K - PFP8"  (6,85+8,4)/2*14,11</t>
  </si>
  <si>
    <t>"PFP8 - PF18K"  (8,4+2,8)/2*14,21</t>
  </si>
  <si>
    <t>"PF18K - PF19SK"  (2,8+3,8)/2*18,48</t>
  </si>
  <si>
    <t>"PF19SK - PFP6"  (3,8+3,9)/2*16,31</t>
  </si>
  <si>
    <t>"PFP6 - PF19"  (3,9+3)/2*7,54</t>
  </si>
  <si>
    <t>"PF19 - PF20"  (3+0)/2*7,82</t>
  </si>
  <si>
    <t>22</t>
  </si>
  <si>
    <t>171201201</t>
  </si>
  <si>
    <t>Uložení sypaniny na skládky</t>
  </si>
  <si>
    <t>-1361983345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</si>
  <si>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</si>
  <si>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sejmutí "uložení na MD"</t>
  </si>
  <si>
    <t>3526 "vhodná zemina z výkopu do hráze - uložení na MD"</t>
  </si>
  <si>
    <t>násyp_nevh*0,30 "30% zeminy přes MD - uložení na MD"</t>
  </si>
  <si>
    <t>2376,45*0,70 "pro použití v SO 102 (násyp) - 70% na MD"</t>
  </si>
  <si>
    <t xml:space="preserve">     76,800           "pro použití v SO 102 (krajnice) - 100% na MD"</t>
  </si>
  <si>
    <t>23</t>
  </si>
  <si>
    <t>171201211</t>
  </si>
  <si>
    <t>Poplatek za uložení odpadu ze sypaniny na skládce (skládkovné)</t>
  </si>
  <si>
    <t>t</t>
  </si>
  <si>
    <t>653450936</t>
  </si>
  <si>
    <t>Uložení sypaniny poplatek za uložení sypaniny na skládce (skládkovné)</t>
  </si>
  <si>
    <t>1,6*odvoz14</t>
  </si>
  <si>
    <t>24</t>
  </si>
  <si>
    <t>181301112</t>
  </si>
  <si>
    <t>Rozprostření ornice tl vrstvy do 150 mm pl přes 500 m2 v rovině nebo ve svahu do 1:5</t>
  </si>
  <si>
    <t>-1355605490</t>
  </si>
  <si>
    <t>Rozprostření a urovnání ornice v rovině nebo ve svahu sklonu do 1:5 při souvislé ploše přes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</si>
  <si>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</si>
  <si>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1560 "V prostoru mezi vzdušnou patou hráze a obslužnou komunikací"</t>
  </si>
  <si>
    <t>75      "V prostoru mezi návodní patou hráze a obslužnou komunikací v horním zavázání"</t>
  </si>
  <si>
    <t>510    "V prostoru mezi návodní patou hráze a polní komunikací"</t>
  </si>
  <si>
    <t>240    "V místě srovnání terénu mezi starou a novou hrází - na zhutněném zásypu"</t>
  </si>
  <si>
    <t>1360  "Manipulační pruh na návodní straně- nově na zhutněném zásypu"</t>
  </si>
  <si>
    <t>25</t>
  </si>
  <si>
    <t>181301115</t>
  </si>
  <si>
    <t>Rozprostření ornice tl vrstvy do 300 mm pl přes 500 m2 v rovině nebo ve svahu do 1:5</t>
  </si>
  <si>
    <t>-670998104</t>
  </si>
  <si>
    <t>Rozprostření a urovnání ornice v rovině nebo ve svahu sklonu do 1:5 při souvislé ploše přes 500 m2, tl. vrstvy přes 250 do 300 mm</t>
  </si>
  <si>
    <t>1190 "V prostoru dočasného záboru na návodní straně - mimo ZPF"</t>
  </si>
  <si>
    <t>80      "V prostoru mezi obslužnou komunikací a odv. příkopem u polské hranice"</t>
  </si>
  <si>
    <t>100   "Manipulační pruh na vzdušné straně v horním zavázání-napojení na terén"</t>
  </si>
  <si>
    <t>640   "V prostoru dočasného záboru na vdušné straně - mimo ZPF"</t>
  </si>
  <si>
    <t>26</t>
  </si>
  <si>
    <t>181451121</t>
  </si>
  <si>
    <t>Založení lučního trávníku výsevem plochy přes 1000 m2 v rovině a ve svahu do 1:5</t>
  </si>
  <si>
    <t>636212</t>
  </si>
  <si>
    <t>Založení trávníku na půdě předem připravené plochy přes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</si>
  <si>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</si>
  <si>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"Osetí deponie humusu"</t>
  </si>
  <si>
    <t>1440 "m2 - plocha 1 (sever)"</t>
  </si>
  <si>
    <t>990 "m2 - plocha 2 (jih)"</t>
  </si>
  <si>
    <t>27</t>
  </si>
  <si>
    <t>005721000</t>
  </si>
  <si>
    <t>osivo jetelotráva intenzivní víceletá 25 kg bal</t>
  </si>
  <si>
    <t>kg</t>
  </si>
  <si>
    <t>-1390712428</t>
  </si>
  <si>
    <t>Poznámka k položce:
(kostřava červená 20%, kostřava luční 15%, lupnice luční 15%, jílek anglický 20%, jetel plazivý 30%)</t>
  </si>
  <si>
    <t>dep_rov*250/10000 "250 kg/ha"</t>
  </si>
  <si>
    <t>28</t>
  </si>
  <si>
    <t>005724720</t>
  </si>
  <si>
    <t>osivo směs travní krajinná - rovinná</t>
  </si>
  <si>
    <t>-1937869345</t>
  </si>
  <si>
    <t>(ohum_rov15+ohum_rov30)*300/10000 "300 kg/ha"</t>
  </si>
  <si>
    <t>29</t>
  </si>
  <si>
    <t>181451122</t>
  </si>
  <si>
    <t>Založení lučního trávníku výsevem plochy přes 1000 m2 ve svahu do 1:2</t>
  </si>
  <si>
    <t>1190836201</t>
  </si>
  <si>
    <t>Založení trávníku na půdě předem připravené plochy přes 1000 m2 výsevem včetně utažení lučního na svahu přes 1:5 do 1:2</t>
  </si>
  <si>
    <t>30</t>
  </si>
  <si>
    <t>005724740</t>
  </si>
  <si>
    <t>osivo směs travní krajinná - svahová</t>
  </si>
  <si>
    <t>-250329930</t>
  </si>
  <si>
    <t>(ohum_svah15+ohum_svah30)*300/10000 "300 kg/ha"</t>
  </si>
  <si>
    <t>31</t>
  </si>
  <si>
    <t>181451123</t>
  </si>
  <si>
    <t>Založení lučního trávníku výsevem plochy přes 1000 m2 ve svahu do 1:1</t>
  </si>
  <si>
    <t>-1275603193</t>
  </si>
  <si>
    <t>Založení trávníku na půdě předem připravené plochy přes 1000 m2 výsevem včetně utažení lučního na svahu přes 1:2 do 1:1</t>
  </si>
  <si>
    <t>(22+103+22+103)*4,0 "plocha 1 (sever)"</t>
  </si>
  <si>
    <t>(55+29+46+9+21)*4,0 "plocha 2 (jih)"</t>
  </si>
  <si>
    <t>32</t>
  </si>
  <si>
    <t>1140439888</t>
  </si>
  <si>
    <t>dep_svah*250/10000 "250 kg/ha"</t>
  </si>
  <si>
    <t>33</t>
  </si>
  <si>
    <t>181951101</t>
  </si>
  <si>
    <t>Úprava pláně v hornině tř. 1 až 4 bez zhutnění</t>
  </si>
  <si>
    <t>-999039071</t>
  </si>
  <si>
    <t>Úprava pláně vyrovnáním výškových rozdílů v hornině tř. 1 až 4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</si>
  <si>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</si>
  <si>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1430 "Manipulační pruh na návodní straně"</t>
  </si>
  <si>
    <t>100   "Manipulační pruh na vzdušné straně v horním zavázání"</t>
  </si>
  <si>
    <t>540   "Terénní úprava - povrch terénu mezi polní cestou a patou hrází na návodní straně"</t>
  </si>
  <si>
    <t>275   "v místě srovnání terénu mezi starou a novou hrází - na zhutněném zásypu"</t>
  </si>
  <si>
    <t>2850 "Terénní úprava - povrch terénu mezi řekou a cestou na návodní straně"</t>
  </si>
  <si>
    <t>34</t>
  </si>
  <si>
    <t>181951102</t>
  </si>
  <si>
    <t>Úprava pláně v hornině tř. 1 až 4 se zhutněním</t>
  </si>
  <si>
    <t>539992338</t>
  </si>
  <si>
    <t>Úprava pláně vyrovnáním výškových rozdílů v hornině tř. 1 až 4 se zhutněním</t>
  </si>
  <si>
    <t>"Hráz - koruna hráze" 3,6*590 + "sjezd" 3,0*35</t>
  </si>
  <si>
    <t>35</t>
  </si>
  <si>
    <t>18211-R02</t>
  </si>
  <si>
    <t>Zpevnění svahu jutovou, kokosovou nebo plastovou rohoží do 1:2</t>
  </si>
  <si>
    <t>1834572301</t>
  </si>
  <si>
    <t>Zpevnění svahu jutovou, kokosovou nebo plastovou rohoží na svahu do 1:2</t>
  </si>
  <si>
    <t>Poznámka k položce:
Včetně přikotvení dřevěnými kolíky s háčky, délka kolíků 0,20 m, průměr cca 5 cm, rozteč kolíků 1,5 x 1,5 m.</t>
  </si>
  <si>
    <t>0,20*(ohum_svah15+ohum_svah30) "+20% na ostatních plochách"</t>
  </si>
  <si>
    <t>36</t>
  </si>
  <si>
    <t>618-R03</t>
  </si>
  <si>
    <t>netkaná rohož na zpevnění svahů, bilogicky rozložitelná - např. Jutová rohož min. 500 g/m2</t>
  </si>
  <si>
    <t>-535706554</t>
  </si>
  <si>
    <t>1,15*rohož "15% na přesahy a ztratné"</t>
  </si>
  <si>
    <t>37</t>
  </si>
  <si>
    <t>182201101</t>
  </si>
  <si>
    <t>Svahování násypů</t>
  </si>
  <si>
    <t>-1706540303</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</si>
  <si>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</si>
  <si>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</si>
  <si>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"Hráz - vzdušní povrch 1:2"     2730*1.12</t>
  </si>
  <si>
    <t>"Hráz - návodní povrch 1:2.5" 2300*1.08</t>
  </si>
  <si>
    <t>38</t>
  </si>
  <si>
    <t>182301122</t>
  </si>
  <si>
    <t>Rozprostření ornice pl do 500 m2 ve svahu přes 1:5 tl vrstvy do 150 mm</t>
  </si>
  <si>
    <t>-169794563</t>
  </si>
  <si>
    <t>Rozprostření a urovnání ornice ve svahu sklonu přes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</si>
  <si>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</si>
  <si>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80 "Svah sjezdu na obslužnou komunikaci v km 0.143"</t>
  </si>
  <si>
    <t>40 "Svah v horním zavázání mezi hrází komunikací -napojení  na terén"</t>
  </si>
  <si>
    <t>39</t>
  </si>
  <si>
    <t>182301135</t>
  </si>
  <si>
    <t>Rozprostření ornice pl přes 500 m2 ve svahu přes 1:5 tl vrstvy do 300 mm</t>
  </si>
  <si>
    <t>-1343995657</t>
  </si>
  <si>
    <t>Rozprostření a urovnání ornice ve svahu sklonu přes 1:5 při souvislé ploše přes 500 m2, tl. vrstvy přes 250 do 300 mm</t>
  </si>
  <si>
    <t>1855*1,12 "Hráz - vzdušní svah 1:2.0"</t>
  </si>
  <si>
    <t>1970*1,08 "Hráz - návodní svah 1:2.5"</t>
  </si>
  <si>
    <t>150   "Trojůhelníčky na koruně hráze"</t>
  </si>
  <si>
    <t>40</t>
  </si>
  <si>
    <t>184802111</t>
  </si>
  <si>
    <t>Chemické odplevelení před založením kultury nad 20 m2 postřikem na široko v rovině a svahu do 1:5</t>
  </si>
  <si>
    <t>1586113234</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</si>
  <si>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</si>
  <si>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</si>
  <si>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0,20*dep_rov*2 "odpleveliní deponie v místě výskytu invazivních druhů - 2x ročně"</t>
  </si>
  <si>
    <t>41</t>
  </si>
  <si>
    <t>252340020</t>
  </si>
  <si>
    <t>herbicid totální, Roundup Klasik, bal. 5 l</t>
  </si>
  <si>
    <t>litr</t>
  </si>
  <si>
    <t>-1735779850</t>
  </si>
  <si>
    <t>herbicid totální systémový neselektivní, bal. 5 l</t>
  </si>
  <si>
    <t>odpl_rov * 10/10000 "10 l/ha"</t>
  </si>
  <si>
    <t>42</t>
  </si>
  <si>
    <t>082113210</t>
  </si>
  <si>
    <t>voda pitná pro ostatní odběratele</t>
  </si>
  <si>
    <t>-1495821786</t>
  </si>
  <si>
    <t>odpl_rov * 0,400/10000 "400 l/ha"</t>
  </si>
  <si>
    <t>43</t>
  </si>
  <si>
    <t>184802311</t>
  </si>
  <si>
    <t>Chemické odplevelení před založením kultury nad 20 m2 postřikem na široko ve svahu do 1:1</t>
  </si>
  <si>
    <t>860197993</t>
  </si>
  <si>
    <t>Chemické odplevelení půdy před založením kultury, trávníku nebo zpevněných ploch o výměře jednotlivě přes 20 m2 na svahu přes 1:2 do 1:1 postřikem na široko</t>
  </si>
  <si>
    <t>0,20*dep_svah*2 "odpleveliní deponie v místě výskytu invazivních druhů - 2x ročně"</t>
  </si>
  <si>
    <t>44</t>
  </si>
  <si>
    <t>825823450</t>
  </si>
  <si>
    <t>odpl_svah * 10/10000 "10 l/ha"</t>
  </si>
  <si>
    <t>45</t>
  </si>
  <si>
    <t>1884991045</t>
  </si>
  <si>
    <t>odpl_svah * 0,400/10000 "400 l/ha"</t>
  </si>
  <si>
    <t>46</t>
  </si>
  <si>
    <t>185803111</t>
  </si>
  <si>
    <t>Ošetření trávníku shrabáním v rovině a svahu do 1:5</t>
  </si>
  <si>
    <t>2006424587</t>
  </si>
  <si>
    <t>Ošetření trávníku jednorázové v rovině nebo na svahu do 1:5</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</si>
  <si>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</si>
  <si>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47</t>
  </si>
  <si>
    <t>185803112</t>
  </si>
  <si>
    <t>Ošetření trávníku shrabáním ve svahu do 1:2</t>
  </si>
  <si>
    <t>-1245226200</t>
  </si>
  <si>
    <t>Ošetření trávníku jednorázové na svahu přes 1:5 do 1:2</t>
  </si>
  <si>
    <t>48</t>
  </si>
  <si>
    <t>185804312</t>
  </si>
  <si>
    <t>Zalití rostlin vodou plocha přes 20 m2</t>
  </si>
  <si>
    <t>-1273233699</t>
  </si>
  <si>
    <t>Zalití rostlin vodou plochy záhonů jednotlivě přes 20 m2</t>
  </si>
  <si>
    <t>3*0,010*dep_rov</t>
  </si>
  <si>
    <t>3*0,010*dep_svah</t>
  </si>
  <si>
    <t>3*0,010*ohum_rov15</t>
  </si>
  <si>
    <t>3*0,010*ohum_rov30</t>
  </si>
  <si>
    <t>3*0,010*ohum_svah15</t>
  </si>
  <si>
    <t>3*0,010*ohum_svah30</t>
  </si>
  <si>
    <t>49</t>
  </si>
  <si>
    <t>185851121</t>
  </si>
  <si>
    <t>Dovoz vody pro zálivku rostlin za vzdálenost do 1000 m</t>
  </si>
  <si>
    <t>1149972542</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</si>
  <si>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</si>
  <si>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</si>
  <si>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50</t>
  </si>
  <si>
    <t>185851129</t>
  </si>
  <si>
    <t>Příplatek k dovozu vody pro zálivku rostlin do 1000 m ZKD 1000 m</t>
  </si>
  <si>
    <t>-553786431</t>
  </si>
  <si>
    <t>Dovoz vody pro zálivku rostlin Příplatek k ceně za každých dalších i započatých 1000 m</t>
  </si>
  <si>
    <t>Zakládání</t>
  </si>
  <si>
    <t>51</t>
  </si>
  <si>
    <t>215901101R</t>
  </si>
  <si>
    <t>Zhutnění podloží z hornin soudržných do 95% PS nebo nesoudržných sypkých I(d) do 0,8</t>
  </si>
  <si>
    <t>1747866910</t>
  </si>
  <si>
    <t>Zhutnění podloží pod násypy z rostlé horniny tř. 1 až 4 z hornin soudružných do 95 %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</si>
  <si>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</si>
  <si>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"Zhutnění základové spáry v rovině (do 1:5)"</t>
  </si>
  <si>
    <t>"PF0 - PF1"  (10,8+10,8)/2*20</t>
  </si>
  <si>
    <t>"PF1 - PF2"  (10,8+10,9)/2*30</t>
  </si>
  <si>
    <t>"PF2 - PF3"  (10,9+10,5)/2*30</t>
  </si>
  <si>
    <t>"PF3 - PFp51"  (10,5+13,3)/2*20</t>
  </si>
  <si>
    <t>"PFp51 - PF4"  (13,3+14,3)/2*10</t>
  </si>
  <si>
    <t>"PF4 - PF5"  (14,3+12,4)/2*20</t>
  </si>
  <si>
    <t>"PF5 - PF6"  (12,4+11)/2*30</t>
  </si>
  <si>
    <t>"PF6 - PF7"  (11+9,7)/2*30</t>
  </si>
  <si>
    <t>"PF7 - PF8"  (9,7+9,2)/2*30</t>
  </si>
  <si>
    <t>"PF8 - PF9"  (9,2+8)/2*30</t>
  </si>
  <si>
    <t>"PF9 - PF10"  (8+8,7)/2*30</t>
  </si>
  <si>
    <t>"PF10 - PF11"  (8,7+8,7)/2*20</t>
  </si>
  <si>
    <t>"PF11 - PF12"  (8,7+4,9)/2*40</t>
  </si>
  <si>
    <t>"PF12 - PF13"  (4,9+7,4)/2*40</t>
  </si>
  <si>
    <t>"PF13 - PF14"  (7,4+8,2)/2*40</t>
  </si>
  <si>
    <t>"PF14 - PF15"  (8,2+7,7)/2*40</t>
  </si>
  <si>
    <t>"PF15 - PF16"  (7,7+13,2)/2*30</t>
  </si>
  <si>
    <t>"PF16 - PF17"  (13,2+13)/2*30</t>
  </si>
  <si>
    <t>"PF17 - PF18"  (13+12,3)/2*20</t>
  </si>
  <si>
    <t>"PF18 - PF19"  (12,3+11,8)/2*20</t>
  </si>
  <si>
    <t>"PF19 - PF20"  (11,8+5,4)/2*20</t>
  </si>
  <si>
    <t>"PF20 - PF21"  (5,4+3)/2*6</t>
  </si>
  <si>
    <t>1700 "Terénní úprava + prostor polní cesty - viz C.3"</t>
  </si>
  <si>
    <t>3*460 "základové spáry dočasné ochranné hrázky"</t>
  </si>
  <si>
    <t>1370 "zhutnění ZS pod manipulačním pruhem na návodní straně"</t>
  </si>
  <si>
    <t>200   "zhutnění ZS v místě srovnání terénu mezi stávající a novou hrází "</t>
  </si>
  <si>
    <t>Komunikace pozemní</t>
  </si>
  <si>
    <t>52</t>
  </si>
  <si>
    <t>564782111</t>
  </si>
  <si>
    <t>Podklad z vibrovaného štěrku VŠ tl 300 mm</t>
  </si>
  <si>
    <t>1692626133</t>
  </si>
  <si>
    <t>Podklad nebo kryt z vibrovaného štěrku VŠ s rozprostřením, vlhčením a zhutněním, po zhutnění tl. 300 mm</t>
  </si>
  <si>
    <t>3,5*587 "koruna hráze"</t>
  </si>
  <si>
    <t>10 "trojúhelníčky na přejezdu"</t>
  </si>
  <si>
    <t>Ostatní konstrukce a práce, bourání</t>
  </si>
  <si>
    <t>53</t>
  </si>
  <si>
    <t>919726124</t>
  </si>
  <si>
    <t>Geotextilie pro ochranu, separaci a filtraci netkaná měrná hmotnost do 800 g/m2</t>
  </si>
  <si>
    <t>-1452697330</t>
  </si>
  <si>
    <t>Geotextilie netkaná pro ochranu, separaci nebo filtraci měrná hmotnost přes 500 do 800 g/m2</t>
  </si>
  <si>
    <t xml:space="preserve">Poznámka k souboru cen:
1. V cenách jsou započteny i náklady na položení a dodání geotextilie včetně přesahů. </t>
  </si>
  <si>
    <t>Poznámka k položce:
Geotextilie pod vrstvou vozovky 600 g/m2</t>
  </si>
  <si>
    <t>3,7*587            "na koruně hráze"</t>
  </si>
  <si>
    <t>65+3,20*25,7 "na sjezdu"</t>
  </si>
  <si>
    <t>54</t>
  </si>
  <si>
    <t>9-R04</t>
  </si>
  <si>
    <t>Naložení komunálního odpadu, odklizení na skládku komunálního odpadu, vč. poplatu za uložení</t>
  </si>
  <si>
    <t>1811645653</t>
  </si>
  <si>
    <t>Poznámka k položce:
Odstranění černé skládky v blízkosti terénní úpravy v horním konci hráze.</t>
  </si>
  <si>
    <t>55</t>
  </si>
  <si>
    <t>9-R05</t>
  </si>
  <si>
    <t>Naložení nebezpečného odpadu, odklizení na skládku nebezpečného odpadu, vč. poplatu za uložení</t>
  </si>
  <si>
    <t>-1224507840</t>
  </si>
  <si>
    <t>998</t>
  </si>
  <si>
    <t>Přesun hmot</t>
  </si>
  <si>
    <t>56</t>
  </si>
  <si>
    <t>998332011</t>
  </si>
  <si>
    <t>Přesun hmot pro úpravy vodních toků a kanály</t>
  </si>
  <si>
    <t>-1869769100</t>
  </si>
  <si>
    <t>Přesun hmot pro úpravy vodních toků a kanály, hráze rybníků apod. dopravní vzdálenost do 500 m</t>
  </si>
  <si>
    <t xml:space="preserve">Poznámka k souboru cen:
1. Ceny jsou určeny pro jakoukoliv konstrukčně-materiálovou charakteristiku. </t>
  </si>
  <si>
    <t>geobunky</t>
  </si>
  <si>
    <t>Zpevnění z geobuněk</t>
  </si>
  <si>
    <t>geotex_vyust</t>
  </si>
  <si>
    <t>Geotextílie pod opevnění</t>
  </si>
  <si>
    <t>34,931</t>
  </si>
  <si>
    <t>krajnice</t>
  </si>
  <si>
    <t>Násyp zemních krajnic</t>
  </si>
  <si>
    <t>76,8</t>
  </si>
  <si>
    <t>nasyp</t>
  </si>
  <si>
    <t>Násyp se zhutněním - zeminy nevhodné pro hráz</t>
  </si>
  <si>
    <t>3711,51</t>
  </si>
  <si>
    <t>odkop</t>
  </si>
  <si>
    <t>Odkopávka pro silnice</t>
  </si>
  <si>
    <t>1313,05</t>
  </si>
  <si>
    <t>ohum_rov</t>
  </si>
  <si>
    <t>300</t>
  </si>
  <si>
    <t>ohum_svah</t>
  </si>
  <si>
    <t>3173,913</t>
  </si>
  <si>
    <t>SO 102 - Obslužná komunikace</t>
  </si>
  <si>
    <t>3390</t>
  </si>
  <si>
    <t>vodotec</t>
  </si>
  <si>
    <t>Výkop vodotečí v tř. 3</t>
  </si>
  <si>
    <t>22,01</t>
  </si>
  <si>
    <t>104,217</t>
  </si>
  <si>
    <t xml:space="preserve">    4 - Vodorovné konstrukce</t>
  </si>
  <si>
    <t>122202203</t>
  </si>
  <si>
    <t>Odkopávky a prokopávky nezapažené pro silnice objemu do 5000 m3 v hornině tř. 3</t>
  </si>
  <si>
    <t>-1722943379</t>
  </si>
  <si>
    <t>Odkopávky a prokopávky nezapažené pro silnice s přemístěním výkopku v příčných profilech na vzdálenost do 15 m nebo s naložením na dopravní prostředek v hornině tř. 3 přes 1 000 do 5 000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</si>
  <si>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</si>
  <si>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Viz přílohu D.02_3.2 a D.02_3.3</t>
  </si>
  <si>
    <t>"PF0 - PF1" (0+0,35)/2*5</t>
  </si>
  <si>
    <t>"PF1 - PF2" (0,35+1,85)/2*30</t>
  </si>
  <si>
    <t>"PF2 - PF3" (1,85+2,55)/2*30</t>
  </si>
  <si>
    <t>"PF3 - PF4" (2,55+6,9)/2*30</t>
  </si>
  <si>
    <t>"PF4 - PF5" (6,9+2,2)/2*18</t>
  </si>
  <si>
    <t>"PF5 - PF6" (2,2+1,45)/2*27</t>
  </si>
  <si>
    <t>"PF6 - PF7" (1,45+2,6)/2*30</t>
  </si>
  <si>
    <t>"PF7 - PF8" (2,6+2,5)/2*32</t>
  </si>
  <si>
    <t>"PF8 - PF9" (2,5+2,1)/2*33</t>
  </si>
  <si>
    <t>"PF9 - PF10" (2,1+0,8)/2*31</t>
  </si>
  <si>
    <t>"PF10 - PF11" (0,8+0,75)/2*20</t>
  </si>
  <si>
    <t>"PF11 - PF12" (0,75+1,05)/2*36</t>
  </si>
  <si>
    <t>"PF12 - PF13" (1,05+1,5)/2*39</t>
  </si>
  <si>
    <t>"PF13 - PF14" (1,5+0,75)/2*40</t>
  </si>
  <si>
    <t>"PF14 - PF15" (0,75+0,65)/2*40</t>
  </si>
  <si>
    <t>"PF15 - PF16" (0,65+0,6)/2*30</t>
  </si>
  <si>
    <t>"PF16 - PF17" (0,6+0,15)/2*30</t>
  </si>
  <si>
    <t>"PF17 - PF18" (0,15+0)/2*19</t>
  </si>
  <si>
    <t>300 "nevhodné zeniny - nejistotav tl. ornice"</t>
  </si>
  <si>
    <t>175 "předpokládané sesuny do výkopu"</t>
  </si>
  <si>
    <t>122202209</t>
  </si>
  <si>
    <t>Příplatek k odkopávkám a prokopávkám pro silnice v hornině tř. 3 za lepivost</t>
  </si>
  <si>
    <t>28884588</t>
  </si>
  <si>
    <t>Odkopávky a prokopávky nezapažené pro silnice s přemístěním výkopku v příčných profilech na vzdálenost do 15 m nebo s naložením na dopravní prostředek v hornině tř. 3 Příplatek k cenám za lepivost horniny tř. 3</t>
  </si>
  <si>
    <t>0,30*odkop "30% lepivost"</t>
  </si>
  <si>
    <t>124203101</t>
  </si>
  <si>
    <t>Vykopávky do 1000 m3 pro koryta vodotečí v hornině tř. 3</t>
  </si>
  <si>
    <t>-1932448530</t>
  </si>
  <si>
    <t>Vykopávky pro koryta vodotečí s přehozením výkopku na vzdálenost do 3 m nebo s naložením na dopravní prostředek v hornině tř. 3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</si>
  <si>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</si>
  <si>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25*0,8+0,3*6,7 "Výkop pro zaústění příkopu do toku"</t>
  </si>
  <si>
    <t>124203109</t>
  </si>
  <si>
    <t>Příplatek k vykopávkám pro koryta vodotečí v hornině tř. 3 za lepivost</t>
  </si>
  <si>
    <t>1183187721</t>
  </si>
  <si>
    <t>Vykopávky pro koryta vodotečí s přehozením výkopku na vzdálenost do 3 m nebo s naložením na dopravní prostředek v hornině tř. 3 Příplatek k cenám za lepivost horniny tř. 3</t>
  </si>
  <si>
    <t>0,30*vodotec "30% lepivost"</t>
  </si>
  <si>
    <t>1966894855</t>
  </si>
  <si>
    <t>odkop*1,70 "zemina z SO 102 do násypu - 70% přes MD, 30% přímo"</t>
  </si>
  <si>
    <t>vodotec*1,70 "zemina z SO 102 do násypu - 70% přes MD, 30% přímo"</t>
  </si>
  <si>
    <t>krajnice "přemístění z MD, zemina z výkopu v SO 01</t>
  </si>
  <si>
    <t>(nasyp-odkop-vodotec)*0,70 "zemina z SO 01 - 70% z MD, 30% přemístěno přímo v SO 01"</t>
  </si>
  <si>
    <t>0,15*(ohum_rov+ohum_svah) "přemístění z MD"</t>
  </si>
  <si>
    <t>848480925</t>
  </si>
  <si>
    <t>odkop*0,70 "zemina z SO 102 do naložení na MD- 70%"</t>
  </si>
  <si>
    <t>vodotec*0,70 "zemina z SO 102 naložení na MD - 70%"</t>
  </si>
  <si>
    <t>krajnice "naložení na MD, zemina z výkopu v SO 01</t>
  </si>
  <si>
    <t>(nasyp-odkop-vodotec)*0,70 "zemina z SO 01 - 70% naložení na MD"</t>
  </si>
  <si>
    <t>0,15*(ohum_rov+ohum_svah) "naložení z MD"</t>
  </si>
  <si>
    <t>804357483</t>
  </si>
  <si>
    <t>Poznámka k položce:
Dovoz zemin:
  400,518  "přímo z SO 102"
  934,542  "z SO 102 - z mezideponie"
  712,935 "přímo z SO 01, přemístěno v rámci SO 01"
1663,515  "přes MD z SO 01, v rámci SO 01 přemístěno a uloženo na MD; v rámci SO 102 naloženo a přemísteno z MD"
--------------------------
3711,510 "Celkem"</t>
  </si>
  <si>
    <t>"PF0 - PF01/1"  (0+0,8)/2*5</t>
  </si>
  <si>
    <t>"PF01/1 - PF01/2"  (0,8+0,5)/2*30</t>
  </si>
  <si>
    <t>"PF01/2 - PF01/3"  (0,5+0,35)/2*30</t>
  </si>
  <si>
    <t>"PF01/3 - PF01/4"  (0,35+0,1)/2*30</t>
  </si>
  <si>
    <t>"PF01/4 - PF102/5"  (0,1+0,21)/2*18</t>
  </si>
  <si>
    <t>"PF102/5 - PF102/6"  (0,21+0,81)/2*27</t>
  </si>
  <si>
    <t>"PF102/6 - PF01/7"  (0,81+0,15)/2*30</t>
  </si>
  <si>
    <t>"PF01/7 - PF102/8"  (0,15+0,2)/2*32</t>
  </si>
  <si>
    <t>"PF102/8 - PF102/9"  (0,2+0,65)/2*33</t>
  </si>
  <si>
    <t>"PF102/9 - PF102/10"  (0,65+0,65)/2*31</t>
  </si>
  <si>
    <t>"PF102/10 - PF01/11"  (0,65+2,15)/2*20</t>
  </si>
  <si>
    <t>"PF01/11 - PF102/12"  (2,15+2)/2*36</t>
  </si>
  <si>
    <t>"PF102/12 - PF01/13"  (2+5,45)/2*39</t>
  </si>
  <si>
    <t>"PF01/13 - PF01/14"  (5,45+11,65)/2*40</t>
  </si>
  <si>
    <t>"PF01/14 - PF01/15"  (11,65+16,8)/2*40</t>
  </si>
  <si>
    <t>"PF01/15 - PF01/16"  (16,8+22,8)/2*30</t>
  </si>
  <si>
    <t>"PF01/16 - PF01/17"  (22,8+28,9)/2*30</t>
  </si>
  <si>
    <t>"PF01/17 - PF102/18"  (28,9+28,6)/2*19</t>
  </si>
  <si>
    <t>"PF102/18 - PF18 pom"  (28,6+18,3)/2*10</t>
  </si>
  <si>
    <t>"PF18 pom - PF102/19"  (18,3+0)/2*2</t>
  </si>
  <si>
    <t>"PF102/19 - PF19 pom"  (0+11,5)/2*4</t>
  </si>
  <si>
    <t>"PF19 pom - PF01/20"  (11,5+8)/2*19</t>
  </si>
  <si>
    <t>"PF01/20 - PF21"  (8+0)/2*16</t>
  </si>
  <si>
    <t>-1497191337</t>
  </si>
  <si>
    <t>odkop*0,70 "70% přes MD - uložení"</t>
  </si>
  <si>
    <t>vodotec*0,70 "70% přes MD - uložení"</t>
  </si>
  <si>
    <t>181301102</t>
  </si>
  <si>
    <t>Rozprostření ornice tl vrstvy do 150 mm pl do 500 m2 v rovině nebo ve svahu do 1:5</t>
  </si>
  <si>
    <t>1608086357</t>
  </si>
  <si>
    <t>Rozprostření a urovnání ornice v rovině nebo ve svahu sklonu do 1:5 při souvislé ploše do 500 m2, tl. vrstvy přes 100 do 150 mm</t>
  </si>
  <si>
    <t>Viz přílohu D.02_3.1 a D.02_3.3</t>
  </si>
  <si>
    <t>"Dno příkopu na vzdušné straně" 300</t>
  </si>
  <si>
    <t>181411121</t>
  </si>
  <si>
    <t>Založení lučního trávníku výsevem plochy do 1000 m2 v rovině a ve svahu do 1:5</t>
  </si>
  <si>
    <t>-1884043999</t>
  </si>
  <si>
    <t>Založení trávníku na půdě předem připravené plochy do 1000 m2 výsevem včetně utažení lučního v rovině nebo na svahu do 1:5</t>
  </si>
  <si>
    <t>693050907</t>
  </si>
  <si>
    <t>ohum_rov*300/10000 "300 kg/ha"</t>
  </si>
  <si>
    <t>-188912181</t>
  </si>
  <si>
    <t>-1159186216</t>
  </si>
  <si>
    <t>ohum_svah*300/10000 "300 kg/ha"</t>
  </si>
  <si>
    <t>506890391</t>
  </si>
  <si>
    <t>"mezi hrází a obslužkou, pod ohumusováním" 1600 "m2" * 1,01</t>
  </si>
  <si>
    <t>1646164509</t>
  </si>
  <si>
    <t>"Obslužná komunikace" 4075</t>
  </si>
  <si>
    <t>"Polní komunikace" 570</t>
  </si>
  <si>
    <t>182101101</t>
  </si>
  <si>
    <t>Svahování v zářezech v hornině tř. 1 až 4</t>
  </si>
  <si>
    <t>-283972634</t>
  </si>
  <si>
    <t>Svahování trvalých svahů do projektovaných profilů s potřebným přemístěním výkopku při svahování v zářezech v hornině tř. 1 až 4</t>
  </si>
  <si>
    <t>Obslužná komunikace - příkop</t>
  </si>
  <si>
    <t>620 "m2" * 1.12</t>
  </si>
  <si>
    <t>Polní komunikace - příkop</t>
  </si>
  <si>
    <t>255 "m2" * 1.2</t>
  </si>
  <si>
    <t>18211-R01</t>
  </si>
  <si>
    <t>-1648033211</t>
  </si>
  <si>
    <t>"Obslužná komunikace - svah na odvodňovanou stranu" 1855*1,2</t>
  </si>
  <si>
    <t>"Svahy příkopu na vzdušné straně" 700*1,2</t>
  </si>
  <si>
    <t>"Polní komunikace - příkop" 270*1,2</t>
  </si>
  <si>
    <t>618-R01</t>
  </si>
  <si>
    <t>-786766301</t>
  </si>
  <si>
    <t>467469794</t>
  </si>
  <si>
    <t>1710 "m2" * 1.08</t>
  </si>
  <si>
    <t>182301132</t>
  </si>
  <si>
    <t>Rozprostření ornice pl přes 500 m2 ve svahu přes 1:5 tl vrstvy do 150 mm</t>
  </si>
  <si>
    <t>-1785407494</t>
  </si>
  <si>
    <t>Rozprostření a urovnání ornice ve svahu sklonu přes 1:5 při souvislé ploše přes 500 m2, tl. vrstvy přes 100 do 150 mm</t>
  </si>
  <si>
    <t>"Příkop u polní komunikace + 2 plošky násypu" (215+5+5)*1.2</t>
  </si>
  <si>
    <t>"trojůhelník u polní komunikace" 158*0.061/0.15</t>
  </si>
  <si>
    <t>"Obslužná komunikace - svah na odvodňovanou stranu" 1710*1.08</t>
  </si>
  <si>
    <t>"obslužná komunikace- svah na vzdušnou stranu v horním zavázání" 12*1.08</t>
  </si>
  <si>
    <t>"Krajnice vlevo na obslužné komunikaci" 571*0.5</t>
  </si>
  <si>
    <t>"Svah příkopu na vzdušné straně" 620*1.12</t>
  </si>
  <si>
    <t>271821853</t>
  </si>
  <si>
    <t>-1159406801</t>
  </si>
  <si>
    <t>-1856822060</t>
  </si>
  <si>
    <t>3*0,010*ohum_rov</t>
  </si>
  <si>
    <t>3*0,010*ohum_svah</t>
  </si>
  <si>
    <t>-458920228</t>
  </si>
  <si>
    <t>1659407646</t>
  </si>
  <si>
    <t>215901101</t>
  </si>
  <si>
    <t>Zhutnění podloží z hornin soudržných do 92% PS nebo nesoudržných sypkých I(d) do 0,8</t>
  </si>
  <si>
    <t>-1914524450</t>
  </si>
  <si>
    <t>Zhutnění podloží pod násypy z rostlé horniny tř. 1 až 4 z hornin soudružných do 92 % PS a nesoudržných sypkých relativní ulehlosti I(d) do 0,8</t>
  </si>
  <si>
    <t>Viz přílohu D.02_3.1</t>
  </si>
  <si>
    <t>"Obslužná komunikace na vzdušné straně" 4980</t>
  </si>
  <si>
    <t>"Obslužná komunikace na návodní straně" 235</t>
  </si>
  <si>
    <t>"Prostor u mezi cestou a hrází v horním zavázání" 45</t>
  </si>
  <si>
    <t>Vodorovné konstrukce</t>
  </si>
  <si>
    <t>457532113</t>
  </si>
  <si>
    <t>Filtrační vrstvy z hrubého drceného kameniva se zhutněním frakce 63 až 125 mm</t>
  </si>
  <si>
    <t>2142882517</t>
  </si>
  <si>
    <t>Filtrační vrstvy jakékoliv tloušťky a sklonu z hrubého drceného kameniva se zhutněním do 10 pojezdů/m3, frakce 63-125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</si>
  <si>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</si>
  <si>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0,30*23,3*1,07 "viz přílohu D.02_3.2.3"</t>
  </si>
  <si>
    <t>457971122</t>
  </si>
  <si>
    <t>Zřízení vrstvy z geotextilie o sklonu přes 10° do 35° š přes 3 do 7,5 m</t>
  </si>
  <si>
    <t>-903498235</t>
  </si>
  <si>
    <t>Zřízení vrstvy z geotextilie s přesahem bez připevnění k podkladu, s potřebným dočasným zatěžováním včetně zakotvení okraje o sklonu přes 10 st. do 35 st., šířky geotextilie přes 3 do 7,5 m</t>
  </si>
  <si>
    <t xml:space="preserve">Poznámka k souboru cen: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</si>
  <si>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23,3*1,07 + 0,5*20 "viz přílohu D.02_3.2.3"</t>
  </si>
  <si>
    <t>457979122</t>
  </si>
  <si>
    <t>Příplatek za připevnění geotextilie k podkladu o sklonu přes 10° do 35° 8 skob na 10 m2</t>
  </si>
  <si>
    <t>185088868</t>
  </si>
  <si>
    <t>Zřízení vrstvy z geotextilie s přesahem Příplatek k cenám za připevnění geotextilie k podkladu ocelovými skobami z betonářské oceli o sklonu přes 10 st. do 35 st., při počtu skob na 10 m2 plochy přes 4 do 8 ks</t>
  </si>
  <si>
    <t>693111480</t>
  </si>
  <si>
    <t>textilie GEOFILTEX 63 63/40 400 g/m2 do š 8,8 m</t>
  </si>
  <si>
    <t>131864452</t>
  </si>
  <si>
    <t>geotextilie netkaná PP 400 g/m2 do š 8,8 m</t>
  </si>
  <si>
    <t>geotex_vyust*1,15 "15% na přesahy a ztratné"</t>
  </si>
  <si>
    <t>462512270</t>
  </si>
  <si>
    <t>Zához z lomového kamene s proštěrkováním z terénu hmotnost do 200 kg</t>
  </si>
  <si>
    <t>-177962363</t>
  </si>
  <si>
    <t>Zához z lomového kamene neupraveného záhozového s proštěrkováním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</si>
  <si>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</si>
  <si>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0,50*23,3*1,07 "viz přílohu D.02_3.2.3"</t>
  </si>
  <si>
    <t>462519002</t>
  </si>
  <si>
    <t>Příplatek za urovnání ploch záhozu z lomového kamene hmotnost do 200 kg</t>
  </si>
  <si>
    <t>566242269</t>
  </si>
  <si>
    <t>Zához z lomového kamene neupraveného záhozového Příplatek k cenám za urovnání viditelných ploch záhozu z kamene, hmotnosti jednotlivých kamenů do 200 kg</t>
  </si>
  <si>
    <t>23,3*1,07 "viz přílohu D.02_3.2.3"</t>
  </si>
  <si>
    <t>561061131</t>
  </si>
  <si>
    <t>Zřízení podkladu ze zeminy upravené vápnem, cementem, směsnými pojivy tl 400 mm plochy přes 5000 m2</t>
  </si>
  <si>
    <t>2085839159</t>
  </si>
  <si>
    <t>Zřízení podkladu ze zeminy upravené hydraulickými pojivy vápnem, cementem nebo směsnými pojivy (materiál ve specifikaci) s rozprostřením, promísením, vlhčením, zhutněním a ošetřením vodou plochy přes 5 000 m2, tloušťka po zhutnění přes 350 do 400 mm</t>
  </si>
  <si>
    <t xml:space="preserve">Poznámka k souboru cen:
1. Ceny lze použít i v případě, že se vlastnosti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nejsou započteny náklady na dodání hydraulických pojiv a přísad; tato dodávka se oceňuje ve specifikaci. Doporučené množství pojiva v % objemové hmotnosti zhutněné zeminy: a) u cen 561 0.-11 pro úpravu vápnem, cementem a směsným i pojivy - vápno, bezprašné vápno ............................2-3 % - cement .......................................................4-6 % - směsná hydraulická pojiva ........................2-5 % b) u cen 561 0.-12 cementem s přísadami na bázi zeolitů a minerálů - cement .......................................................9-14 % - pojiva ...............................................0,09- 0,14 % 4. Předpokládaná objemová hmotnost zeminy je 1 750 kg/m3 . 5. Přesné množství pojiva se stanoví inženýrsko-geologickým průzkumem na základě průkazní zkoušky. 6. Orientační hmotnosti pojiva na 1 m3 zhutněné zeminy je uvedena v příloze č. 5, tabulce č. 1. 7. Hmotnost přidávaného pojiva se nezapočítává do výpočtu přesunu hmot. 8. V cenách nejsou započteny náklady na odstranění překážek nebo objektů. 9. Ceny 561 01-11.. pro tl. vrstvy 150 mm a ceny 561 02-11.. pro tl. vrstvy 200 mm jsou určeny především pro cyklostezky. Doporučené množství pojiva pro cyklostezky je 8-10 % objemové hmotnosti zeminy. </t>
  </si>
  <si>
    <t>nasyp/0,4</t>
  </si>
  <si>
    <t>585346200</t>
  </si>
  <si>
    <t>hydrát vápenný CL 90 velmi jemný VL</t>
  </si>
  <si>
    <t>-1791988940</t>
  </si>
  <si>
    <t>nasyp*1,750*0,03 "3% hmotnostní, předpokládaná hmornost zeminy 1,750 t/m3"</t>
  </si>
  <si>
    <t>564261111</t>
  </si>
  <si>
    <t>Podklad nebo podsyp ze štěrkopísku ŠP tl 200 mm</t>
  </si>
  <si>
    <t>-108230141</t>
  </si>
  <si>
    <t>Podklad nebo podsyp ze štěrkopísku ŠP s rozprostřením, vlhčením a zhutněním, po zhutnění tl. 200 mm</t>
  </si>
  <si>
    <t>Poznámka k položce:
štěrkopísek 0-32 mm</t>
  </si>
  <si>
    <t>3280 "podkladní vrstva vozovky"</t>
  </si>
  <si>
    <t>1963420347</t>
  </si>
  <si>
    <t>Poznámka k položce:
Vibrovaný štěrk (drcené kamenivo) 32-63 mm, s výplní 0 16 mm (drcené kamenivo).</t>
  </si>
  <si>
    <t>Viz přílohu D.02_3.1, D.02_3.2 a D.02_3.3</t>
  </si>
  <si>
    <t>2590 "m2"  +  (0,3+0,3)*571 "m"</t>
  </si>
  <si>
    <t>564871116</t>
  </si>
  <si>
    <t>Podklad ze štěrkodrtě ŠD tl. 300 mm</t>
  </si>
  <si>
    <t>-1161450</t>
  </si>
  <si>
    <t>Podklad ze štěrkodrti ŠD s rozprostřením a zhutněním, po zhutnění tl. 300 mm</t>
  </si>
  <si>
    <t>Poznámka k položce:
štěrkodrť 0-32 mm</t>
  </si>
  <si>
    <t>Polní cesta</t>
  </si>
  <si>
    <t>500 "m2" + (0,25+0,7)*155 "m"</t>
  </si>
  <si>
    <t>569231111</t>
  </si>
  <si>
    <t>Zpevnění krajnic štěrkopískem nebo kamenivem těženým tl 100 mm</t>
  </si>
  <si>
    <t>193123697</t>
  </si>
  <si>
    <t>Zpevnění krajnic nebo komunikací pro pěší s rozprostřením a zhutněním, po zhutnění štěrkopískem nebo kamenivem těženým tl. 100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</si>
  <si>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</si>
  <si>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0.97*532 + 0.64*37</t>
  </si>
  <si>
    <t>569903311</t>
  </si>
  <si>
    <t>Zřízení zemních krajnic se zhutněním</t>
  </si>
  <si>
    <t>-235673355</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</si>
  <si>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</si>
  <si>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</si>
  <si>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Hutněný násyp krajnic obslužné komunikace</t>
  </si>
  <si>
    <t>0.12*529+0.12*36</t>
  </si>
  <si>
    <t>Hutněný násyp na krajnic polní cesty</t>
  </si>
  <si>
    <t>0.06*150</t>
  </si>
  <si>
    <t>914111111</t>
  </si>
  <si>
    <t>Montáž svislé dopravní značky do velikosti 1 m2 objímkami na sloupek nebo konzolu</t>
  </si>
  <si>
    <t>kus</t>
  </si>
  <si>
    <t>-1217573877</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</si>
  <si>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</si>
  <si>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</si>
  <si>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404441210</t>
  </si>
  <si>
    <t>značka svislá reflexní zákazová B AL- 3M 900 mm</t>
  </si>
  <si>
    <t>-263528723</t>
  </si>
  <si>
    <t>značka dopravní svislá reflexní zákazová B AL- 3M 900 mm</t>
  </si>
  <si>
    <t>3+2+2</t>
  </si>
  <si>
    <t>404442720R</t>
  </si>
  <si>
    <t>značka svislá reflexní AL- 3M 1000 x 1000 mm</t>
  </si>
  <si>
    <t>961639535</t>
  </si>
  <si>
    <t>Výrobky a tabule orientační pro návěstí a zabezpečovací zařízení silniční značky dopravní svislé FeZn  plech FeZn AL     plech Al NK, 3M   povrchová úprava reflexní fólií tř.1 obdélníkové značky IP 30</t>
  </si>
  <si>
    <t>404443340</t>
  </si>
  <si>
    <t>značka svislá reflexní AL- 3M 500 x 150 mm</t>
  </si>
  <si>
    <t>-1995511658</t>
  </si>
  <si>
    <t>značka dopravní svislá reflexní AL- 3M 500 x 150 mm</t>
  </si>
  <si>
    <t>914511111</t>
  </si>
  <si>
    <t>Montáž sloupku dopravních značek délky do 3,5 m s betonovým základem</t>
  </si>
  <si>
    <t>494582799</t>
  </si>
  <si>
    <t>Montáž sloupku dopravních značek délky do 3,5 m do betonového základu</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</si>
  <si>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</si>
  <si>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404452300</t>
  </si>
  <si>
    <t>sloupek Zn 70 - 350</t>
  </si>
  <si>
    <t>1098208592</t>
  </si>
  <si>
    <t>404452540</t>
  </si>
  <si>
    <t>víčko plastové na sloupek 70</t>
  </si>
  <si>
    <t>2096060816</t>
  </si>
  <si>
    <t>404452570</t>
  </si>
  <si>
    <t>upínací svorka na sloupek US 70</t>
  </si>
  <si>
    <t>-375296158</t>
  </si>
  <si>
    <t>upínací svorka na sloupek D 70 mm</t>
  </si>
  <si>
    <t>2*12</t>
  </si>
  <si>
    <t>919722133</t>
  </si>
  <si>
    <t>Geobuňky pro stabilizaci podkladu z PE tl 100 mm do 45 buněk/m2</t>
  </si>
  <si>
    <t>-475480615</t>
  </si>
  <si>
    <t>Geobuňky pro stabilizaci podkladu z polyetylenu, tloušťky 100 mm, počet buněk přes 30 do 45/m2</t>
  </si>
  <si>
    <t xml:space="preserve">Poznámka k souboru cen:
1. V cenách -2121 až -2153 jsou započteny i náklady na položení geobuněk včetně jejich dodávky a svaření podélných spojů. 2. V cenách -2711 a -2712 jsou započteny i náklady na zasypání buněk výplňovým materiálem (zeminou, kamenivem, štěrkopískem, apod.) a vytvoření krycí vrstvy buněk tloušťky 100 mm ze stejného materiálu včetně zhutnění. Dodávka materiálu se ocení ve specifikaci. 3. Tloušťka zásypu je určena součtem tloušťky buněk a tloušťky krycí vrstvy 100 mm. </t>
  </si>
  <si>
    <t>25 "viz přílohu D.02_3.1"</t>
  </si>
  <si>
    <t>919722711</t>
  </si>
  <si>
    <t>Zásyp geobuněk tl do 200 mm pro stabilizaci podkladu tl do 200 mm</t>
  </si>
  <si>
    <t>762804907</t>
  </si>
  <si>
    <t>Geobuňky provedení zásypu geobuněk včetně krycí vrstvy tl. 100 mm celková tloušťka do 200 mm</t>
  </si>
  <si>
    <t>583441970</t>
  </si>
  <si>
    <t>štěrkodrť frakce 0-63</t>
  </si>
  <si>
    <t>-313099135</t>
  </si>
  <si>
    <t>0,10*geobunky*1,85</t>
  </si>
  <si>
    <t>616554768</t>
  </si>
  <si>
    <t>"Polní cesta" 500 "m2" + (0.25+0.45)*155 "m"</t>
  </si>
  <si>
    <t>"Obslužná komunikace - přejezd přes hráz-druhá vrstva v místě přejezdu" 25</t>
  </si>
  <si>
    <t>9-R03</t>
  </si>
  <si>
    <t>Dodávka a montáž ocelové uzamykatelné závory z pozinkováné oceli s úpravou pro průjezd cyklistů</t>
  </si>
  <si>
    <t>kpl.</t>
  </si>
  <si>
    <t>-698444965</t>
  </si>
  <si>
    <t>Poznámka k položce:
Včetně patek z betonu a potřebných zemních prací.</t>
  </si>
  <si>
    <t>998225111</t>
  </si>
  <si>
    <t>Přesun hmot pro pozemní komunikace s krytem z kamene, monolitickým betonovým nebo živičným</t>
  </si>
  <si>
    <t>-229199947</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</si>
  <si>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</si>
  <si>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</si>
  <si>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hnojeni</t>
  </si>
  <si>
    <t>Hnojení</t>
  </si>
  <si>
    <t>0,106</t>
  </si>
  <si>
    <t>kac_pres900</t>
  </si>
  <si>
    <t>Kácení stromů prům. do 1100 mm</t>
  </si>
  <si>
    <t>kac300</t>
  </si>
  <si>
    <t>Kácení stromů prům. do 300 mm</t>
  </si>
  <si>
    <t>186</t>
  </si>
  <si>
    <t>kac500</t>
  </si>
  <si>
    <t>Kácení stromů do prům. 500 mm</t>
  </si>
  <si>
    <t>kac700</t>
  </si>
  <si>
    <t>Kácení stromů prům. do 700 mm</t>
  </si>
  <si>
    <t>kac900</t>
  </si>
  <si>
    <t>Kácení stromů do 900 mm</t>
  </si>
  <si>
    <t>keř</t>
  </si>
  <si>
    <t>Výsadba keřů</t>
  </si>
  <si>
    <t>288</t>
  </si>
  <si>
    <t>SO 03 - Vegetační úpravy</t>
  </si>
  <si>
    <t>mulčování</t>
  </si>
  <si>
    <t>Mulčování kůrou</t>
  </si>
  <si>
    <t>302,4</t>
  </si>
  <si>
    <t>obdel_pudy</t>
  </si>
  <si>
    <t>Obdělání půdy</t>
  </si>
  <si>
    <t>828</t>
  </si>
  <si>
    <t>odst_kamen</t>
  </si>
  <si>
    <t>Sebraný kámen</t>
  </si>
  <si>
    <t>34,818</t>
  </si>
  <si>
    <t>odst_ker</t>
  </si>
  <si>
    <t>Odstranění keřů</t>
  </si>
  <si>
    <t>2270</t>
  </si>
  <si>
    <t>odstr_kridl</t>
  </si>
  <si>
    <t>Odstranění křídlatky</t>
  </si>
  <si>
    <t>257,2</t>
  </si>
  <si>
    <t>ornice</t>
  </si>
  <si>
    <t>Ornice pro tech. rekultivaci</t>
  </si>
  <si>
    <t>2300</t>
  </si>
  <si>
    <t>postřik</t>
  </si>
  <si>
    <t>Chem. odplevelení</t>
  </si>
  <si>
    <t>1257,2</t>
  </si>
  <si>
    <t>stepky</t>
  </si>
  <si>
    <t>Štěpky</t>
  </si>
  <si>
    <t>22,7</t>
  </si>
  <si>
    <t>strom</t>
  </si>
  <si>
    <t>Výsadba stromů</t>
  </si>
  <si>
    <t>135</t>
  </si>
  <si>
    <t>tech_rekult</t>
  </si>
  <si>
    <t>Technická rekultivace</t>
  </si>
  <si>
    <t>7871</t>
  </si>
  <si>
    <t>24,84</t>
  </si>
  <si>
    <t>111103223</t>
  </si>
  <si>
    <t>Kosení ve vegetačním období vodního rostlinstva na břehu hustého</t>
  </si>
  <si>
    <t>ha</t>
  </si>
  <si>
    <t>-1813183219</t>
  </si>
  <si>
    <t>Kosení s ponecháním na místě ve vegetačním období vodního rostlinstva na břehu hustého</t>
  </si>
  <si>
    <t xml:space="preserve">Poznámka k souboru cen:
1. Ceny nelze použít pro odstranění plazivého rostlinstva; tyto zemní práce se oceňují cenami souboru cen 111 10-34 Odstranění rákosu. 2. V cenách nejsou započteny náklady na další manipulaci s pokoseným travním porostem (divokým porostem, vodním rostlinstvem), tyto práce se oceňují cenami souboru cen 185 80-31 Shrabání pokoseného porostu a organických naplavenin a spálení po zaschnutí. 3. Množství jednotek se určí v hektarech plochy (vodní hladiny) na níž (pod níž) má být provedeno kosení. </t>
  </si>
  <si>
    <t>Poznámka k položce:
Uvažováno jako pokosení křídlatky.</t>
  </si>
  <si>
    <t>odstr_kridl/10000</t>
  </si>
  <si>
    <t>111201102</t>
  </si>
  <si>
    <t>Odstranění křovin a stromů průměru kmene do 100 mm i s kořeny z celkové plochy přes 1000 do 10000 m2</t>
  </si>
  <si>
    <t>500931387</t>
  </si>
  <si>
    <t>Odstranění křovin a stromů s odstraněním kořenů průměru kmene do 100 mm do sklonu terénu 1 : 5, při celkové ploše přes 1 000 do 10 000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</si>
  <si>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</si>
  <si>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"Viz přílohu D.03_2.1"</t>
  </si>
  <si>
    <t>"ZPD1" 800</t>
  </si>
  <si>
    <t>"ZPD2" 480</t>
  </si>
  <si>
    <t>"ZPD3" 400</t>
  </si>
  <si>
    <t>"ZPD4" 390</t>
  </si>
  <si>
    <t>"ZPD4" 200</t>
  </si>
  <si>
    <t>111209111</t>
  </si>
  <si>
    <t>Spálení proutí a klestu</t>
  </si>
  <si>
    <t>-2125076024</t>
  </si>
  <si>
    <t>Spálení proutí, klestu z prořezávek a odstraněných křovin pro jakoukoliv dřevinu</t>
  </si>
  <si>
    <t>Poznámka k položce:
Uvažováno jako spálení rostlin křídlatky.</t>
  </si>
  <si>
    <t>111251111</t>
  </si>
  <si>
    <t>Drcení ořezaných větví D do 100 mm s odvozem do 20 km</t>
  </si>
  <si>
    <t>-831005013</t>
  </si>
  <si>
    <t>Drcení ořezaných větví strojně - (štěpkování) o průměru větví do 100 mm</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</si>
  <si>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</si>
  <si>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odst_ker*0,010</t>
  </si>
  <si>
    <t>112101101</t>
  </si>
  <si>
    <t>Kácení stromů listnatých D kmene do 300 mm</t>
  </si>
  <si>
    <t>1491240524</t>
  </si>
  <si>
    <t>Kácení stromů s odřezáním kmene a s odvětvením listnatých, průměru kmene přes 100 do 300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</si>
  <si>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</si>
  <si>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95+60+31 "viz přílohu D.03_2.1"</t>
  </si>
  <si>
    <t>112101102</t>
  </si>
  <si>
    <t>Kácení stromů listnatých D kmene do 500 mm</t>
  </si>
  <si>
    <t>-487923187</t>
  </si>
  <si>
    <t>Kácení stromů s odřezáním kmene a s odvětvením listnatých, průměru kmene přes 300 do 500 mm</t>
  </si>
  <si>
    <t>41 "viz přílohu D.03_2.1"</t>
  </si>
  <si>
    <t>112101103</t>
  </si>
  <si>
    <t>Kácení stromů listnatých D kmene do 700 mm</t>
  </si>
  <si>
    <t>-495645721</t>
  </si>
  <si>
    <t>Kácení stromů s odřezáním kmene a s odvětvením listnatých, průměru kmene přes 500 do 700 mm</t>
  </si>
  <si>
    <t>3  "viz přílohu D.03_2.1"</t>
  </si>
  <si>
    <t>112101104</t>
  </si>
  <si>
    <t>Kácení stromů listnatých D kmene do 900 mm</t>
  </si>
  <si>
    <t>-2073572697</t>
  </si>
  <si>
    <t>Kácení stromů s odřezáním kmene a s odvětvením listnatých, průměru kmene přes 700 do 900 mm</t>
  </si>
  <si>
    <t>5  "viz přílohu D.03_2.1"</t>
  </si>
  <si>
    <t>11210-R16</t>
  </si>
  <si>
    <t>Kácení stromů listnatých D kmene přes 900 mm</t>
  </si>
  <si>
    <t>1773094166</t>
  </si>
  <si>
    <t>Kácení stromů s odřezáním kmene a s odvětvením listnatých, průměru kmene přes 900 mm</t>
  </si>
  <si>
    <t>8  "viz přílohu D.03_2.1"</t>
  </si>
  <si>
    <t>112201101</t>
  </si>
  <si>
    <t>Odstranění pařezů D do 300 mm</t>
  </si>
  <si>
    <t>1474848393</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</si>
  <si>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</si>
  <si>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</si>
  <si>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</si>
  <si>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</si>
  <si>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-2007908521</t>
  </si>
  <si>
    <t>Odstranění pařezů s jejich vykopáním, vytrháním nebo odstřelením, s přesekáním kořenů průměru přes 300 do 500 mm</t>
  </si>
  <si>
    <t>112201103</t>
  </si>
  <si>
    <t>Odstranění pařezů D do 700 mm</t>
  </si>
  <si>
    <t>135932009</t>
  </si>
  <si>
    <t>Odstranění pařezů s jejich vykopáním, vytrháním nebo odstřelením, s přesekáním kořenů průměru přes 500 do 700 mm</t>
  </si>
  <si>
    <t>112201104</t>
  </si>
  <si>
    <t>Odstranění pařezů D do 900 mm</t>
  </si>
  <si>
    <t>550322023</t>
  </si>
  <si>
    <t>Odstranění pařezů s jejich vykopáním, vytrháním nebo odstřelením, s přesekáním kořenů průměru přes 700 do 900 mm</t>
  </si>
  <si>
    <t>112201105</t>
  </si>
  <si>
    <t>Odstranění pařezů D přes 900 mm</t>
  </si>
  <si>
    <t>987738209</t>
  </si>
  <si>
    <t>Odstranění pařezů s jejich vykopáním, vytrháním nebo odstřelením, s přesekáním kořenů průměru přes 900 mm</t>
  </si>
  <si>
    <t>-597138330</t>
  </si>
  <si>
    <t>ornice "přemístění z MD na místo rozprostření"</t>
  </si>
  <si>
    <t>162301421</t>
  </si>
  <si>
    <t>Vodorovné přemístění pařezů do 5 km D do 300 mm</t>
  </si>
  <si>
    <t>-1003297130</t>
  </si>
  <si>
    <t>Vodorovné přemístění větví, kmenů nebo pařezů s naložením, složením a dopravou do 5000 m pařezů kmenů, průměru přes 100 do 300 mm</t>
  </si>
  <si>
    <t xml:space="preserve">Poznámka k souboru cen:
1. Průměr kmene i pařezu se měří v místě řezu. 2. Měrná jednotka je 1 strom. </t>
  </si>
  <si>
    <t>Poznámka k položce:
Odklizení k likvidaci.</t>
  </si>
  <si>
    <t>162301422</t>
  </si>
  <si>
    <t>Vodorovné přemístění pařezů do 5 km D do 500 mm</t>
  </si>
  <si>
    <t>-48826488</t>
  </si>
  <si>
    <t>Vodorovné přemístění větví, kmenů nebo pařezů s naložením, složením a dopravou do 5000 m pařezů kmenů, průměru přes 300 do 500 mm</t>
  </si>
  <si>
    <t>162301423</t>
  </si>
  <si>
    <t>Vodorovné přemístění pařezů do 5 km D do 700 mm</t>
  </si>
  <si>
    <t>-1458408735</t>
  </si>
  <si>
    <t>Vodorovné přemístění větví, kmenů nebo pařezů s naložením, složením a dopravou do 5000 m pařezů kmenů, průměru přes 500 do 700 mm</t>
  </si>
  <si>
    <t>162301424</t>
  </si>
  <si>
    <t>Vodorovné přemístění pařezů do 5 km D do 900 mm</t>
  </si>
  <si>
    <t>1814621271</t>
  </si>
  <si>
    <t>Vodorovné přemístění větví, kmenů nebo pařezů s naložením, složením a dopravou do 5000 m pařezů kmenů, průměru přes 700 do 900 mm</t>
  </si>
  <si>
    <t>16230R03</t>
  </si>
  <si>
    <t>Vodorovné přemístění pařezů do 5 km D přes 900 mm</t>
  </si>
  <si>
    <t>886519525</t>
  </si>
  <si>
    <t>Vodorovné přemístění větví, kmenů nebo pařezů s naložením, složením a dopravou do 5000 m pařezů kmenů, průměru přes 900 mm</t>
  </si>
  <si>
    <t>162301921</t>
  </si>
  <si>
    <t>Příplatek k vodorovnému přemístění pařezů D 300 mm ZKD 5 km</t>
  </si>
  <si>
    <t>-941040221</t>
  </si>
  <si>
    <t>Vodorovné přemístění větví, kmenů nebo pařezů s naložením, složením a dopravou Příplatek k cenám za každých dalších i započatých 5000 m přes 5000 m pařezů kmenů, průměru přes 100 do 300 mm</t>
  </si>
  <si>
    <t>2*kac300 "celkem do 15 km"</t>
  </si>
  <si>
    <t>162301922</t>
  </si>
  <si>
    <t>Příplatek k vodorovnému přemístění pařezů D 500 mm ZKD 5 km</t>
  </si>
  <si>
    <t>-1240881330</t>
  </si>
  <si>
    <t>Vodorovné přemístění větví, kmenů nebo pařezů s naložením, složením a dopravou Příplatek k cenám za každých dalších i započatých 5000 m přes 5000 m pařezů kmenů, průměru přes 300 do 500 mm</t>
  </si>
  <si>
    <t>2*kac500 "celkem do 15 km"</t>
  </si>
  <si>
    <t>162301923</t>
  </si>
  <si>
    <t>Příplatek k vodorovnému přemístění pařezů D 700 mm ZKD 5 km</t>
  </si>
  <si>
    <t>924585109</t>
  </si>
  <si>
    <t>Vodorovné přemístění větví, kmenů nebo pařezů s naložením, složením a dopravou Příplatek k cenám za každých dalších i započatých 5000 m přes 5000 m pařezů kmenů, průměru přes 500 do 700 mm</t>
  </si>
  <si>
    <t>2*kac700  "celkem do 15 km"</t>
  </si>
  <si>
    <t>162301924</t>
  </si>
  <si>
    <t>Příplatek k vodorovnému přemístění pařezů D 900 mm ZKD 5 km</t>
  </si>
  <si>
    <t>-1170660535</t>
  </si>
  <si>
    <t>Vodorovné přemístění větví, kmenů nebo pařezů s naložením, složením a dopravou Příplatek k cenám za každých dalších i započatých 5000 m přes 5000 m pařezů kmenů, průměru přes 700 do 900 mm</t>
  </si>
  <si>
    <t>2*kac900  "celkem do 15 km"</t>
  </si>
  <si>
    <t>16230R04</t>
  </si>
  <si>
    <t>Příplatek k vodorovnému přemístění pařezů D přes 900 mm ZKD 5 km</t>
  </si>
  <si>
    <t>-1729520942</t>
  </si>
  <si>
    <t>Vodorovné přemístění větví, kmenů nebo pařezů s naložením, složením a dopravou Příplatek k cenám za každých dalších i započatých 5000 m přes 5000 m pařezů kmenů, průměru přes 700 mm</t>
  </si>
  <si>
    <t>2*kac_pres900  "celkem do 15 km"</t>
  </si>
  <si>
    <t>16230-R14</t>
  </si>
  <si>
    <t>Nařezání kmenů po pokácených stromech na metry, naštípání velkých průměrů, přenístění a srovnání u příjezdové komunikace</t>
  </si>
  <si>
    <t>938277993</t>
  </si>
  <si>
    <t>Kmeny pokácených stromů budou pořezány na metrové kusy, Dřevo bude po dohodě s TDI naskládáno do hrání v blízkosti příjezdové komunikace.</t>
  </si>
  <si>
    <t>162701155</t>
  </si>
  <si>
    <t>Vodorovné přemístění do 10000 m výkopku/sypaniny z horniny tř. 5 až 7</t>
  </si>
  <si>
    <t>1263049712</t>
  </si>
  <si>
    <t>Vodorovné přemístění výkopku nebo sypaniny po suchu na obvyklém dopravním prostředku, bez naložení výkopku, avšak se složením bez rozhrnutí z horniny tř. 5 až 7 na vzdálenost přes 9 0000 do 10 000 m</t>
  </si>
  <si>
    <t>odst_kamen "odklizení sebraného kamene"</t>
  </si>
  <si>
    <t>162701159</t>
  </si>
  <si>
    <t>Příplatek k vodorovnému přemístění výkopku/sypaniny z horniny tř. 5 až 7 ZKD 1000 m přes 10000 m</t>
  </si>
  <si>
    <t>560248026</t>
  </si>
  <si>
    <t>Vodorovné přemístění výkopku nebo sypaniny po suchu na obvyklém dopravním prostředku, bez naložení výkopku, avšak se složením bez rozhrnutí z horniny tř. 5 až 7 na vzdálenost Příplatek k ceně za každých dalších i započatých 1 000 m</t>
  </si>
  <si>
    <t>odst_kamen*5 "celkem do 15 km"</t>
  </si>
  <si>
    <t>-361298190</t>
  </si>
  <si>
    <t>2300 "ornice pro technickou rekutivaci - naložení na MD"</t>
  </si>
  <si>
    <t>-761674216</t>
  </si>
  <si>
    <t>2,3*odst_kamen</t>
  </si>
  <si>
    <t>174201201</t>
  </si>
  <si>
    <t>Zásyp jam po pařezech D pařezů do 300 mm</t>
  </si>
  <si>
    <t>1960797401</t>
  </si>
  <si>
    <t>Zásyp jam po pařezech výkopkem z horniny získané při dobývání pařezů s hrubým urovnáním povrchu zasypávky průměru pařezu přes 100 do 300 mm</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</si>
  <si>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</si>
  <si>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174201202</t>
  </si>
  <si>
    <t>Zásyp jam po pařezech D pařezů do 500 mm</t>
  </si>
  <si>
    <t>-1774155910</t>
  </si>
  <si>
    <t>Zásyp jam po pařezech výkopkem z horniny získané při dobývání pařezů s hrubým urovnáním povrchu zasypávky průměru pařezu přes 300 do 500 mm</t>
  </si>
  <si>
    <t>174201203</t>
  </si>
  <si>
    <t>Zásyp jam po pařezech D pařezů do 700 mm</t>
  </si>
  <si>
    <t>1157650631</t>
  </si>
  <si>
    <t>Zásyp jam po pařezech výkopkem z horniny získané při dobývání pařezů s hrubým urovnáním povrchu zasypávky průměru pařezu přes 500 do 700 mm</t>
  </si>
  <si>
    <t>174201204</t>
  </si>
  <si>
    <t>Zásyp jam po pařezech D pařezů do 900 mm</t>
  </si>
  <si>
    <t>1874616615</t>
  </si>
  <si>
    <t>Zásyp jam po pařezech výkopkem z horniny získané při dobývání pařezů s hrubým urovnáním povrchu zasypávky průměru pařezu přes 700 do 900 mm</t>
  </si>
  <si>
    <t>17420R01</t>
  </si>
  <si>
    <t>Zásyp jam po pařezech D pařezů přes 900 mm</t>
  </si>
  <si>
    <t>-592902804</t>
  </si>
  <si>
    <t>Zásyp jam po pařezech výkopkem z horniny získané při dobývání pařezů s hrubým urovnáním povrchu zasypávky průměru pařezu přes 900 mm</t>
  </si>
  <si>
    <t>181114711</t>
  </si>
  <si>
    <t>Odstranění kamene sebráním a naložením na dopravní prostředek hmotnosti jednotlivě do 15 kg</t>
  </si>
  <si>
    <t>-365939124</t>
  </si>
  <si>
    <t>Odstranění kamene z pozemku sebráním kamene, hmotnosti jednotlivě do 15 kg</t>
  </si>
  <si>
    <t xml:space="preserve">Poznámka k souboru cen:
1. V cenách jsou započteny i náklady na odklizení na hromady na vzdálenost do 10 m nebo s naložením na dopravní prostředek. 2. Cena - 4712 lze použít i pro odstranění patek sloupů chmelnicových konstrukcí z hloubky do 0,6 m. 3. Ceny nelze použít pro odstranění skalního podkladu. 4. Množství sebraného kamene pro přemístění se určuje koeficientem 0,7 z objemu hromady. </t>
  </si>
  <si>
    <t>"Sběr a odstranění kamenů s průměrem nad 10 cm"</t>
  </si>
  <si>
    <t>tech_rekult "plochy ZPF" /(3*3) * 0,027</t>
  </si>
  <si>
    <t>2265 "MD (sever)"/(3*3) * 0,027</t>
  </si>
  <si>
    <t>1470 "MD (jih)" /(3*3) * 0,027</t>
  </si>
  <si>
    <t>-1208324198</t>
  </si>
  <si>
    <t>"Technická rekultivace - viz přílohu D.03_2.1"</t>
  </si>
  <si>
    <t>7871 "rozprostření na plochy ZPF v tl. 0,2-0,3 m použita bude ornice sejmutá na těchto plochách v oběmu 2300 m3</t>
  </si>
  <si>
    <t>183101113</t>
  </si>
  <si>
    <t>Hloubení jamek bez výměny půdy zeminy tř 1 až 4 objem do 0,05 m3 v rovině a svahu do 1:5</t>
  </si>
  <si>
    <t>680465142</t>
  </si>
  <si>
    <t>Hloubení jamek pro vysazování rostlin v zemině tř.1 až 4 bez výměny půdy v rovině nebo na svahu do 1:5, objemu přes 0,02 do 0,05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</si>
  <si>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</si>
  <si>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keř*1,05 "+5% - úhyn po výsadbě"</t>
  </si>
  <si>
    <t>183101115</t>
  </si>
  <si>
    <t>Hloubení jamek bez výměny půdy zeminy tř 1 až 4 objem do 0,4 m3 v rovině a svahu do 1:5</t>
  </si>
  <si>
    <t>-739369338</t>
  </si>
  <si>
    <t>Hloubení jamek pro vysazování rostlin v zemině tř.1 až 4 bez výměny půdy v rovině nebo na svahu do 1:5, objemu přes 0,125 do 0,40 m3</t>
  </si>
  <si>
    <t>183403111</t>
  </si>
  <si>
    <t>Obdělání půdy nakopáním na hloubku do 0,1 m v rovině a svahu do 1:5</t>
  </si>
  <si>
    <t>-1650757634</t>
  </si>
  <si>
    <t>Obdělání půdy nakopáním hl. přes 50 do 100 mm v rovině nebo na svahu do 1:5</t>
  </si>
  <si>
    <t xml:space="preserve">Poznámka k souboru cen:
1. Každé opakované obdělání půdy se oceňuje samostatně. 2. Ceny -3114 a -3115 lze použít i pro obdělání půdy aktivními branami. </t>
  </si>
  <si>
    <t>2*2*strom</t>
  </si>
  <si>
    <t>1*1*keř</t>
  </si>
  <si>
    <t>183403112</t>
  </si>
  <si>
    <t>Obdělání půdy oráním na hloubku do 0,2 m v rovině a svahu do 1:5</t>
  </si>
  <si>
    <t>580988209</t>
  </si>
  <si>
    <t>Obdělání půdy oráním hl. přes 100 do 200 mm v rovině nebo na svahu do 1:5</t>
  </si>
  <si>
    <t>"Tech. rekultivace - zkypření povrchů do hloubky min. 15cm (20% plochy)"</t>
  </si>
  <si>
    <t>0,20*tech_rekult</t>
  </si>
  <si>
    <t>183403112R</t>
  </si>
  <si>
    <t>Obdělání půdy oráním na hloubku do 0,3 m v rovině a svahu do 1:5</t>
  </si>
  <si>
    <t>-1558393943</t>
  </si>
  <si>
    <t>Obdělání půdy oráním hl. přes 200 do 300 mm v rovině nebo na svahu do 1:5</t>
  </si>
  <si>
    <t>"Tech. rekultivace - Zkypření povrchů do hloubky cca 30cm (místa s častějšími pojezdy)  (80% plochy)"</t>
  </si>
  <si>
    <t>0,80*tech_rekult</t>
  </si>
  <si>
    <t>183403153</t>
  </si>
  <si>
    <t>Obdělání půdy hrabáním v rovině a svahu do 1:5</t>
  </si>
  <si>
    <t>-1231370118</t>
  </si>
  <si>
    <t>Obdělání půdy hrabáním v rovině nebo na svahu do 1:5</t>
  </si>
  <si>
    <t>184102112</t>
  </si>
  <si>
    <t>Výsadba dřeviny s balem D do 0,3 m do jamky se zalitím v rovině a svahu do 1:5</t>
  </si>
  <si>
    <t>1994647249</t>
  </si>
  <si>
    <t>Výsadba dřeviny s balem do předem vyhloubené jamky se zalitím v rovině nebo na svahu do 1:5, při průměru balu přes 200 do 300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</si>
  <si>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</si>
  <si>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Poznámka k položce:
Výsadba kontejnerovaných keřů.</t>
  </si>
  <si>
    <t>30+10      "keře podél cesty - viz přílohu D.03_2.1"</t>
  </si>
  <si>
    <t>124+124 "náhradní výsadba"</t>
  </si>
  <si>
    <t>R10a1</t>
  </si>
  <si>
    <t>dodávka keřů, růže svraskalá (rosa rugosa) vel 0.5m, kontejner (výsadba v prostoru staveniště)</t>
  </si>
  <si>
    <t>113598209</t>
  </si>
  <si>
    <t>Poznámka k položce:
Ztratné pro kontejnerované dřeviny 2 %.</t>
  </si>
  <si>
    <t>30*1,05*1,02 "+5% úhyn po výsadě a 2% ztratné"</t>
  </si>
  <si>
    <t>R10a2</t>
  </si>
  <si>
    <t>dodávka keřů, aronie černá (aronia melanocarpa) vel. 0.5 m, kontejner (výsadba v prostoru staveniště)</t>
  </si>
  <si>
    <t>474080945</t>
  </si>
  <si>
    <t>10*1,05*1,02 "+5% úhyn po výsadě a 2% ztratné"</t>
  </si>
  <si>
    <t>R10b</t>
  </si>
  <si>
    <t>Zlatice prostřední (Forsithia intermedia „Lynwood“) o velikosti 60-80 cm</t>
  </si>
  <si>
    <t>-2044919405</t>
  </si>
  <si>
    <t>124*1,05*1,02 "+5% úhyn po výsadě a 2% ztratné"</t>
  </si>
  <si>
    <t>R10c</t>
  </si>
  <si>
    <t>Pustoryl (Philadephus „Virginal“) o velikosti 60-80 cm</t>
  </si>
  <si>
    <t>93630056</t>
  </si>
  <si>
    <t>184102115</t>
  </si>
  <si>
    <t>Výsadba dřeviny s balem D do 0,6 m do jamky se zalitím v rovině a svahu do 1:5</t>
  </si>
  <si>
    <t>-1685330907</t>
  </si>
  <si>
    <t>Výsadba dřeviny s balem do předem vyhloubené jamky se zalitím v rovině nebo na svahu do 1:5, při průměru balu přes 500 do 600 mm</t>
  </si>
  <si>
    <t>Poznámka k položce:
Výsadba vzrostlých stromků, OK 8/10, s balem, v rovině, s umístěním závlahové sondy.</t>
  </si>
  <si>
    <t>15 "ks, viz přílohu D.03_2.1"</t>
  </si>
  <si>
    <t>113 "na ostatních plochách - náhradní výsadba"</t>
  </si>
  <si>
    <t>7 "0,05*(15+113) -5% úhyn po výsadbě"</t>
  </si>
  <si>
    <t>R11a1</t>
  </si>
  <si>
    <t>dodávka vzrostlých stromků, dub letní (Quercus robur) OK 18/20 s balem (výsadba v prostoru staveniště)</t>
  </si>
  <si>
    <t>-1514832492</t>
  </si>
  <si>
    <t>Poznámka k položce:
Ztratné pro dřeviny s balem 3 %.</t>
  </si>
  <si>
    <t>6*1,03 "3% ztratné"</t>
  </si>
  <si>
    <t>R11a2</t>
  </si>
  <si>
    <t>dodávka vzrostlých stromků, vrba bílá (Salix alba) OK 10/12 s balem (výsadba v prostoru staveniště)</t>
  </si>
  <si>
    <t>88762906</t>
  </si>
  <si>
    <t>4*1,03 "3% ztratné"</t>
  </si>
  <si>
    <t>R11a3</t>
  </si>
  <si>
    <t>dodávka vzrostlých stromků, olše lepkavá (Alnus glutinosa), OK 10/12 s balem (výsadba v prostoru staveniště)</t>
  </si>
  <si>
    <t>-1336250631</t>
  </si>
  <si>
    <t>5*1,03 "3% ztratné"</t>
  </si>
  <si>
    <t>R11b</t>
  </si>
  <si>
    <t>Lípa malolistá (Tilia cordata „Greenspire“) o velikosti 20/25 cm</t>
  </si>
  <si>
    <t>1663979657</t>
  </si>
  <si>
    <t>38*1,03 "3% ztratné"</t>
  </si>
  <si>
    <t>R11c</t>
  </si>
  <si>
    <t>Javor mléč (Acer platonoides „ Crimson king“) o velikosti 18/20 cm</t>
  </si>
  <si>
    <t>793344075</t>
  </si>
  <si>
    <t>13*1,03 "3% ztratné"</t>
  </si>
  <si>
    <t>R11d</t>
  </si>
  <si>
    <t>Javor babyka (Acer campestre „Elegant“) o velikosti 18/20 cm</t>
  </si>
  <si>
    <t>-1129241849</t>
  </si>
  <si>
    <t>18*1,03 "3% ztratné"</t>
  </si>
  <si>
    <t>R11e</t>
  </si>
  <si>
    <t>Habr obecný (Carpinus betulus „Fastigiáta“) o velikosti 350-400 cm</t>
  </si>
  <si>
    <t>110691802</t>
  </si>
  <si>
    <t>11*1,03 "3% ztratné"</t>
  </si>
  <si>
    <t>57</t>
  </si>
  <si>
    <t>R11f</t>
  </si>
  <si>
    <t>Jabloň (Malus „Royalty“) o velikosti 16/18 cm</t>
  </si>
  <si>
    <t>-474895140</t>
  </si>
  <si>
    <t>22*1,03 "3% ztratné"</t>
  </si>
  <si>
    <t>58</t>
  </si>
  <si>
    <t>R11g</t>
  </si>
  <si>
    <t>Líska obecná (Corylus avellana „Red majestic“) o velikosti 120 cm</t>
  </si>
  <si>
    <t>1788391715</t>
  </si>
  <si>
    <t>3*1,03 "3% ztratné"</t>
  </si>
  <si>
    <t>59</t>
  </si>
  <si>
    <t>R11h</t>
  </si>
  <si>
    <t>Olše lepkavá (Alnus glutinosa), OK 16/18</t>
  </si>
  <si>
    <t>441039950</t>
  </si>
  <si>
    <t>60</t>
  </si>
  <si>
    <t>R11i</t>
  </si>
  <si>
    <t>Acer pseudoplatanus (javor klen) 16/18</t>
  </si>
  <si>
    <t>-1020802466</t>
  </si>
  <si>
    <t>61</t>
  </si>
  <si>
    <t>R11j</t>
  </si>
  <si>
    <t>dodávka uhynulých druhů stromů po výsadbě</t>
  </si>
  <si>
    <t>-376444018</t>
  </si>
  <si>
    <t>7*1,03 "3% ztratné"</t>
  </si>
  <si>
    <t>62</t>
  </si>
  <si>
    <t>184215123</t>
  </si>
  <si>
    <t>Ukotvení kmene dřevin dvěma kůly D do 0,1 m délky do 3 m</t>
  </si>
  <si>
    <t>596035869</t>
  </si>
  <si>
    <t>Ukotvení dřeviny kůly dvěma kůly, délky přes 2 do 3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</si>
  <si>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</si>
  <si>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strom*1,10 "+10% úhyn po výsadvě"</t>
  </si>
  <si>
    <t>63</t>
  </si>
  <si>
    <t>R12</t>
  </si>
  <si>
    <t>dodávka kůlů délky 3,0 m</t>
  </si>
  <si>
    <t>-599186415</t>
  </si>
  <si>
    <t>2*strom</t>
  </si>
  <si>
    <t>64</t>
  </si>
  <si>
    <t>184501131</t>
  </si>
  <si>
    <t>Zhotovení obalu z juty ve dvou vrstvách v rovině a svahu do 1:5</t>
  </si>
  <si>
    <t>-1728843549</t>
  </si>
  <si>
    <t>Zhotovení obalu kmene a spodních částí větví stromu z juty ve dvou vrstvách v rovině nebo na svahu do 1:5</t>
  </si>
  <si>
    <t xml:space="preserve">Poznámka k souboru cen:
1. V cenách jsou započteny náklady na 50 % překrytí jutou. </t>
  </si>
  <si>
    <t>65</t>
  </si>
  <si>
    <t>693113190R</t>
  </si>
  <si>
    <t>textilie jutařská 400 g/m2 š 150 cm</t>
  </si>
  <si>
    <t>1671689758</t>
  </si>
  <si>
    <t>"Ochrana kmenů stromů"</t>
  </si>
  <si>
    <t>strom*0,5</t>
  </si>
  <si>
    <t>66</t>
  </si>
  <si>
    <t>184801121</t>
  </si>
  <si>
    <t>Ošetřování vysazených dřevin soliterních v rovině a svahu do 1:5</t>
  </si>
  <si>
    <t>-1766800683</t>
  </si>
  <si>
    <t>Ošetření vysazených dřevin solitérních v rovině nebo na svahu do 1:5</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</si>
  <si>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</si>
  <si>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"Ošetření po výsadbě"</t>
  </si>
  <si>
    <t>67</t>
  </si>
  <si>
    <t>-993493149</t>
  </si>
  <si>
    <t>"Plochy viz přílohu D.03_2.1"</t>
  </si>
  <si>
    <t>200*5 "Odstranění netýkavky žláznaté"</t>
  </si>
  <si>
    <t>Odstranění křídlatky provede Povodí Odry s.p. předem v rozpočtu uvažováno jen 20 % ploch pro případ opětovného výskytu během stavby.</t>
  </si>
  <si>
    <t>(115+43+70+22+55+44+55+99+118+27+26+612)*0,2</t>
  </si>
  <si>
    <t>68</t>
  </si>
  <si>
    <t>252340020R</t>
  </si>
  <si>
    <t xml:space="preserve">herbicid totální, (Glyfosátový herbicid) </t>
  </si>
  <si>
    <t>307485881</t>
  </si>
  <si>
    <t>postřik * 10/10000 "10 l/ha"</t>
  </si>
  <si>
    <t>69</t>
  </si>
  <si>
    <t>-374423884</t>
  </si>
  <si>
    <t>postřik * 0,400/10000 "400 l/ha"</t>
  </si>
  <si>
    <t>70</t>
  </si>
  <si>
    <t>184813134</t>
  </si>
  <si>
    <t>Ochrana listnatých dřevin přes 70 cm před okusem chemickým nátěrem v rovině a svahu do 1:5</t>
  </si>
  <si>
    <t>100 kus</t>
  </si>
  <si>
    <t>-145786983</t>
  </si>
  <si>
    <t>Ochrana dřevin před okusem zvěří chemicky nátěrem, v rovině nebo ve svahu do 1:5 listnatých, výšky přes 70 cm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</si>
  <si>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</si>
  <si>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keř/100</t>
  </si>
  <si>
    <t>71</t>
  </si>
  <si>
    <t>R09</t>
  </si>
  <si>
    <t>dodávka reperentního přípravku proti okusu sazenic</t>
  </si>
  <si>
    <t>462883330</t>
  </si>
  <si>
    <t>keř/1000 * 10</t>
  </si>
  <si>
    <t>72</t>
  </si>
  <si>
    <t>184818232</t>
  </si>
  <si>
    <t>Ochrana kmene průměru přes 300 do 500 mm bedněním výšky do 2 m</t>
  </si>
  <si>
    <t>-518556838</t>
  </si>
  <si>
    <t>Ochrana kmene bedněním před poškozením stavebním provozem zřízení včetně odstranění výšky bednění do 2 m průměru kmene přes 300 do 500 mm</t>
  </si>
  <si>
    <t>20 "ks - Ochrana stávajících zachovávaných porostů - viz přílohu D.03_2.1"</t>
  </si>
  <si>
    <t>73</t>
  </si>
  <si>
    <t>184818234</t>
  </si>
  <si>
    <t>Ochrana kmene průměru přes 700 do 900 mm bedněním výšky do 2 m</t>
  </si>
  <si>
    <t>832428716</t>
  </si>
  <si>
    <t>Ochrana kmene bedněním před poškozením stavebním provozem zřízení včetně odstranění výšky bednění do 2 m průměru kmene přes 700 do 900 mm</t>
  </si>
  <si>
    <t>74</t>
  </si>
  <si>
    <t>184852313</t>
  </si>
  <si>
    <t>Řez stromu výchovný alejových stromů výšky přes 6 do 9 m</t>
  </si>
  <si>
    <t>-1898337575</t>
  </si>
  <si>
    <t>Řez stromů prováděný lezeckou technikou výchovný alejové stromy, výšky přes 6 do 9 m</t>
  </si>
  <si>
    <t xml:space="preserve">Poznámka k souboru cen:
1. Plocha koruny se určí jako součin ideálního průměru stromu a jeho výšky. Ideální průměr stromu je součet nejkratší a nejdelší vzdálenosti svislého obrysu koruny od kmene. 2. Plocha koruny příplatku se určí z procentního podílu překážky k prostoru vymezenému okapovou linií stromu. Za překážky se považuje např. svah přes 1:2 nebo různé stavby a komunikace zasahující do okapové linie stromu. 3. Příplatek k ceně dle plochy koruny stromu se započítává za každých započatých 25 % překážky v půdorysném průmětu stromu vymezeném okapovou linií stromu. Celkový příplatek může činit maximálně čtyřnásobek uvedené ceny. 4. Za překážky jsou považovány objekty jako např. komunikace, svah 1:2, stavební objekty apod. 5. V cenách jsou započteny i náklady na rozřezání větví a jejich přemístění na hromady na vzdálenost do 20 m. 6. V cenách nejsou započteny náklady na skládku. 7. Mernou jednotkou kus se u řezu rozumí jeden strom. </t>
  </si>
  <si>
    <t>40 "Výchovné zásahy do stávajících porostů"</t>
  </si>
  <si>
    <t>75</t>
  </si>
  <si>
    <t>184911431</t>
  </si>
  <si>
    <t>Mulčování rostlin kůrou tl. do 0,15 m v rovině a svahu do 1:5</t>
  </si>
  <si>
    <t>509019450</t>
  </si>
  <si>
    <t>Mulčování vysazených rostlin mulčovací kůrou, tl. přes 100 do 150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</si>
  <si>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</si>
  <si>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1,0*1,0*keř*1,05 "5% úhyn po výsadbě"</t>
  </si>
  <si>
    <t>76</t>
  </si>
  <si>
    <t>103911000</t>
  </si>
  <si>
    <t>kůra mulčovací VL</t>
  </si>
  <si>
    <t>-1134725145</t>
  </si>
  <si>
    <t>0,15*mulčování</t>
  </si>
  <si>
    <t>77</t>
  </si>
  <si>
    <t>185802114</t>
  </si>
  <si>
    <t>Hnojení půdy umělým hnojivem k jednotlivým rostlinám v rovině a svahu do 1:5</t>
  </si>
  <si>
    <t>856446551</t>
  </si>
  <si>
    <t>Hnojení půdy nebo trávníku v rovině nebo na svahu do 1:5 umělým hnojivem s rozdělením k jednotlivým rostlinám</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</si>
  <si>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</si>
  <si>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0,25*strom/1000</t>
  </si>
  <si>
    <t>0,25*keř/1000</t>
  </si>
  <si>
    <t>78</t>
  </si>
  <si>
    <t>251911550R</t>
  </si>
  <si>
    <t>hnojivo průmyslové (bal. 5 kg)</t>
  </si>
  <si>
    <t>1659814196</t>
  </si>
  <si>
    <t>hnojeni*1000</t>
  </si>
  <si>
    <t>79</t>
  </si>
  <si>
    <t>-771140266</t>
  </si>
  <si>
    <t>3*0,040*strom</t>
  </si>
  <si>
    <t>3*0,010*keř</t>
  </si>
  <si>
    <t>80</t>
  </si>
  <si>
    <t>865826770</t>
  </si>
  <si>
    <t>81</t>
  </si>
  <si>
    <t>-1915643846</t>
  </si>
  <si>
    <t>82</t>
  </si>
  <si>
    <t>1-R05</t>
  </si>
  <si>
    <t>Poplatek za uložení pařezu prům. do 300 mm na řízenou skládku</t>
  </si>
  <si>
    <t>-1144786746</t>
  </si>
  <si>
    <t>83</t>
  </si>
  <si>
    <t>1-R14</t>
  </si>
  <si>
    <t>Poplatek za uložení pařezu prům. do 500 mm na řízenou skládku</t>
  </si>
  <si>
    <t>957968731</t>
  </si>
  <si>
    <t>84</t>
  </si>
  <si>
    <t>1-R06</t>
  </si>
  <si>
    <t>Poplatek za uložení pařezu prům. do 700 mm na řízenou skládku</t>
  </si>
  <si>
    <t>1624872664</t>
  </si>
  <si>
    <t>85</t>
  </si>
  <si>
    <t>1-R15</t>
  </si>
  <si>
    <t>Poplatek za uložení pařezu prům. do 900 mm na řízenou skládku</t>
  </si>
  <si>
    <t>-2101696094</t>
  </si>
  <si>
    <t>86</t>
  </si>
  <si>
    <t>1-R07</t>
  </si>
  <si>
    <t>Poplatek za uložení pařezu prům. přes 900 mm na řízenou skládku</t>
  </si>
  <si>
    <t>-2043901832</t>
  </si>
  <si>
    <t>87</t>
  </si>
  <si>
    <t>1-R16</t>
  </si>
  <si>
    <t>Poplatek za uložení rozdrcené dřevní hmoty na skládku</t>
  </si>
  <si>
    <t>-1131955771</t>
  </si>
  <si>
    <t>stepky*0,250</t>
  </si>
  <si>
    <t>88</t>
  </si>
  <si>
    <t>9-R08</t>
  </si>
  <si>
    <t>Vytyčení ohnisek křídlatky (9 míst - obvod celmem 560 m)</t>
  </si>
  <si>
    <t>m</t>
  </si>
  <si>
    <t>-1225968230</t>
  </si>
  <si>
    <t>89</t>
  </si>
  <si>
    <t>998231311</t>
  </si>
  <si>
    <t>Přesun hmot pro sadovnické a krajinářské úpravy vodorovně do 5000 m</t>
  </si>
  <si>
    <t>305399101</t>
  </si>
  <si>
    <t>Přesun hmot pro sadovnické a krajinářské úpravy - strojně dopravní vzdálenost do 5000 m</t>
  </si>
  <si>
    <t>VON - Vedlejší a ostatní náklady</t>
  </si>
  <si>
    <t>v01</t>
  </si>
  <si>
    <t>Zařízení staveniště - zřízení, údržba a odstranění</t>
  </si>
  <si>
    <t>1024</t>
  </si>
  <si>
    <t>-624137234</t>
  </si>
  <si>
    <t>v02</t>
  </si>
  <si>
    <t>Provedení, údržba a likvidace staveništních komunikací, vč. zpevnění příjezdu od ul. Vysoký břeh (dl. 110 m š. 4,0 m)</t>
  </si>
  <si>
    <t>2047703862</t>
  </si>
  <si>
    <t>Poznámka k položce:
Viz přílohu B. Souhrnná technická zpráva
Včetně zpevnění komunikace od komunikace na ul. Vysoký břeh po hranici staveniště (dl. 110 m š. 4,0 m) - viz přílohu B. str. 11 odstavec h</t>
  </si>
  <si>
    <t>v03</t>
  </si>
  <si>
    <t>Udržování stavbou dotčených veřejných komunikací sjízdných a v čistotě a jejich uvedení do původního stavu, včetně opravy vozovky příjezdové komunikace na ul. Vysový břeh (dl. 1050 m š. 3,5 m)</t>
  </si>
  <si>
    <t>-424596088</t>
  </si>
  <si>
    <t>Poznámka k položce:
Viz přílohu B. Souhrnná technická zpráva</t>
  </si>
  <si>
    <t>v04</t>
  </si>
  <si>
    <t>Aktualizace vyjádření k existenci inž. sítí, geodetické vytýčení stávajících inženýrských sítí a jejich ochranných pásem</t>
  </si>
  <si>
    <t>1534304435</t>
  </si>
  <si>
    <t>v05</t>
  </si>
  <si>
    <t>Geodetické vytýčení jednotlivých SO před zahájením stavebních prací</t>
  </si>
  <si>
    <t>-1302109334</t>
  </si>
  <si>
    <t>v06</t>
  </si>
  <si>
    <t>Geodetické vytýčení hranice stavby, plochy zařízení staveniště, ploch sejmutí ornice, ploch mezideponií, atd.</t>
  </si>
  <si>
    <t>1363903056</t>
  </si>
  <si>
    <t>v07</t>
  </si>
  <si>
    <t>Zpracování vyřízení žádosti o kácení zeleně</t>
  </si>
  <si>
    <t>1595084257</t>
  </si>
  <si>
    <t>v08</t>
  </si>
  <si>
    <t>Aktualizace a projednání s dotčenými orgány a úřady - plán BOZP, Havarijní plán, Povodňový plán, atd</t>
  </si>
  <si>
    <t>1352661899</t>
  </si>
  <si>
    <t>v09</t>
  </si>
  <si>
    <t>Realizační a dílenské projektové dokumentace včetně všech potřebných posouzení, výpočtů, atd.</t>
  </si>
  <si>
    <t>-1457725637</t>
  </si>
  <si>
    <t>Poznámka k položce:
Minimální náplň RDPD je uvedena v TZ jednotlivých SO. Jedná se zejména o dokumentaci bednění, lešení, pomocných konstrukcí, pažení, detaily nerezových, ocelových. betonových, kompozitních a dalších konstrukcí.</t>
  </si>
  <si>
    <t>v10</t>
  </si>
  <si>
    <t>Technologický postup technické rekultivace</t>
  </si>
  <si>
    <t>1832227746</t>
  </si>
  <si>
    <t>v11</t>
  </si>
  <si>
    <t>Technologický postup provádění těžby v zemníku a pro sypání hráze</t>
  </si>
  <si>
    <t>360148555</t>
  </si>
  <si>
    <t>v12</t>
  </si>
  <si>
    <t>Kontrolní a zkušební plány stavebních dodávek</t>
  </si>
  <si>
    <t>1328870963</t>
  </si>
  <si>
    <t>v13</t>
  </si>
  <si>
    <t>Provedení hutnicího pokusu pro sypání hráze</t>
  </si>
  <si>
    <t>-1445997354</t>
  </si>
  <si>
    <t>v14</t>
  </si>
  <si>
    <t>Laboratorní zkoušky zemin, atd.</t>
  </si>
  <si>
    <t>783292652</t>
  </si>
  <si>
    <t>v15</t>
  </si>
  <si>
    <t>Provedení Inženýrsko geologického průzkumu v prostoru zemníku navrženého zhotovitelem</t>
  </si>
  <si>
    <t>2125943056</t>
  </si>
  <si>
    <t>Provedení Inženýrsko geologického průzkumu v prostoru zemníku navrženého zhotovitelem, vyhodnocení materiáloých charakteristik v rozsahu a podrobnosti dle TP. IG průzkum bude v případě požadavku TDI proveden opakovaně v novém nalezišti / lokalitě tak dlouho, tokud nebude TDI odsouhlaseno použití zhotovitelem navrženého zemníku.</t>
  </si>
  <si>
    <t>v16</t>
  </si>
  <si>
    <t>Technologický postup provádění zemních prací, výkopů, výlomů, atd.</t>
  </si>
  <si>
    <t>-598811460</t>
  </si>
  <si>
    <t>v17</t>
  </si>
  <si>
    <t>Technologický postup provádění obslužných komunikací</t>
  </si>
  <si>
    <t>-1712451302</t>
  </si>
  <si>
    <t>v18</t>
  </si>
  <si>
    <t>Technologický postup provádění osevu a výsadeb a pro provádění jejich údržby, zejména s ohledem na konkrétní rostlinné druhy a klimatické podmínky</t>
  </si>
  <si>
    <t>-828575316</t>
  </si>
  <si>
    <t>v19</t>
  </si>
  <si>
    <t>Technologický postup provádění všech dalších typů prací, konstrukcí a čiností</t>
  </si>
  <si>
    <t>-792157269</t>
  </si>
  <si>
    <t>v20</t>
  </si>
  <si>
    <t>Výkon IG sledu stavby</t>
  </si>
  <si>
    <t>1707848902</t>
  </si>
  <si>
    <t>v21</t>
  </si>
  <si>
    <t>Provádění a záznam meteorologických měření dokumentujících klimatické podmínky potenciálně ovlivňující provádění zemních prací</t>
  </si>
  <si>
    <t>1015481253</t>
  </si>
  <si>
    <t>v22</t>
  </si>
  <si>
    <t>Detailní fotodokumentace postupu prací, konstrukcí (zejména zakrývaných) , včetně třídění a popisu fotografií</t>
  </si>
  <si>
    <t>1036255032</t>
  </si>
  <si>
    <t>v23</t>
  </si>
  <si>
    <t>Oddělovacíí geometrické plány – pro dělení pozemků a pro zápis vodního díla do KN, potvrzený příslušným pracovištěm Katastrálního úřadu</t>
  </si>
  <si>
    <t>-1605322563</t>
  </si>
  <si>
    <t>v24</t>
  </si>
  <si>
    <t>Fotodokumentace stavu dotčených pozemků dočasného záboru předa před a po realizaci díla</t>
  </si>
  <si>
    <t>391767894</t>
  </si>
  <si>
    <t>v25</t>
  </si>
  <si>
    <t>Pasportizace (včetně fotodokumentace) okolních komunikací a objektů, které mohou být ovlivněny stavební činností zhotovitele</t>
  </si>
  <si>
    <t>1563109678</t>
  </si>
  <si>
    <t>v26</t>
  </si>
  <si>
    <t>Pasport mostku (do 5t) a propustu na příjezdové komunikaci, statické posouzení, zpracování dokumentace pro zajištění ochrany mostů před poškozením vozidly stavby</t>
  </si>
  <si>
    <t>1088965132</t>
  </si>
  <si>
    <t>Omezením pro příjezd stavební techniky jsou stávající mostky na ul. Vysoký břeh, s nosností 5 t, mostky bude třeba po dobu výstavby staticky zajistit. Zhotovitel stavby zajistí statické posouzení těchto mostů, dokumentaci ke statickému zajištění a ochraně mostů před poškozením vozidly stavby. Předloží dokumentaci TDI k odsouhlasení.</t>
  </si>
  <si>
    <t>v27</t>
  </si>
  <si>
    <t>Statické zajištění mostku a propustku na příjezdné komunikaci  pro zajištění ochrany mostů před poškozením vozidly stavby (zřízení, udržba a odstranění)</t>
  </si>
  <si>
    <t>1097341110</t>
  </si>
  <si>
    <t>Po odsouhlasení zpracované dokumentace k ochaně mostků TDI zajistí zhotovitel realizaci a údržbu ochranných opatření, včetně jejich odstranění po dokončení stavby.</t>
  </si>
  <si>
    <t>v28</t>
  </si>
  <si>
    <t>Nezbytné průzkumy a diagnostiky nutné pro řádné provedení a dokončení díla</t>
  </si>
  <si>
    <t>178383964</t>
  </si>
  <si>
    <t>v29</t>
  </si>
  <si>
    <t>Kontrolní systém pro zjišťování případného úniku závadných látek na staveništi</t>
  </si>
  <si>
    <t>-1026161414</t>
  </si>
  <si>
    <t>v30</t>
  </si>
  <si>
    <t>Vypínání vzdušných el. vedení při práci pod nimi, zajištění výluk a náhradního zásobování, související s realizací a propojením inženýrských sítí, úhrada poplatků za připojení elektrického vedení na základní síť apod.</t>
  </si>
  <si>
    <t>-2113567229</t>
  </si>
  <si>
    <t>v31</t>
  </si>
  <si>
    <t>Zajištění funkce odpovědného geodeta po dobu realizace stavby</t>
  </si>
  <si>
    <t>-1364165897</t>
  </si>
  <si>
    <t>v32</t>
  </si>
  <si>
    <t>Zajištění inženýrsko-geologického dohledu po dobu výstavby, funkce odpovědného geologa</t>
  </si>
  <si>
    <t>649154340</t>
  </si>
  <si>
    <t>v33</t>
  </si>
  <si>
    <t>Prokazatelné oznámení zahájení prací dotčeným orgánům a organizacím a vlastníkům nemovitostí</t>
  </si>
  <si>
    <t>1172757133</t>
  </si>
  <si>
    <t>v34</t>
  </si>
  <si>
    <t>Zajištění veškerých dočasných záborů pro realizaci stavby, povolení k zásahům do komunikací, včetně úhrady poplatků, zvláštního užívání komunikací a jejich údržby.</t>
  </si>
  <si>
    <t>977257259</t>
  </si>
  <si>
    <t>Zajištění veškerých dočasných záborů potřebných pro realizaci stavby, povolení k zásahům do komunikací a veřejných ploch včetně úhrady vyměřených poplatků; souhlasu (rozhodnutí) ke zvláštnímu užívání veřejného prostranství a komunikací dle platných předpisů; přístupových komunikací ke staveništi včetně jejich údržby po dobu stavby; zabezpečení dočasného dopravního značení dle platných právních předpisů; zřízení a projednání potřebných ploch pro zařízení staveniště, skládky materiálu, mezideponie, apod. K uvedeným činnostem zajistí zhotovitel potvrzené protokoly.</t>
  </si>
  <si>
    <t>v35</t>
  </si>
  <si>
    <t>Uvedení dočasně užívaných ploch do původního stavu a jejich protokolární předání vlastníkům (potvrzení podpisem vlastníka)</t>
  </si>
  <si>
    <t>1666350923</t>
  </si>
  <si>
    <t>v36</t>
  </si>
  <si>
    <t>Opatření ochrany proti šíření prašnosti a nadměrného hluku</t>
  </si>
  <si>
    <t>339675611</t>
  </si>
  <si>
    <t>v37</t>
  </si>
  <si>
    <t>Součinnost při výkonu koordinátora bezpečnosti práce</t>
  </si>
  <si>
    <t>1128578385</t>
  </si>
  <si>
    <t>Součinnost při výkonu koordinátora bezpečnosti práce v rozsahu dle zákona č. 309/2006 Sb., zajištění dalších podmínek bezpečnosti a ochrany zdraví při práci a zajištění dodržování všech platných předpisů v oblasti bezpečnosti práce.</t>
  </si>
  <si>
    <t>v38</t>
  </si>
  <si>
    <t>Náklady na řádné předání díla nebo jeho části objednateli včetně všech dokladů a náležitostí umožňujících získání kolaudačního souhlasu</t>
  </si>
  <si>
    <t>-768377915</t>
  </si>
  <si>
    <t>v39</t>
  </si>
  <si>
    <t>Zajištění prohlášení odpovědné osoby za vedení stavby o provedených pracích</t>
  </si>
  <si>
    <t>-903025983</t>
  </si>
  <si>
    <t>Zajištění prohlášení odpovědné osoby za vedení stavby o provedených pracích (držitel autorizace dle zákona 360/1992 Sb. v oboru stavby vodního hospodářství a krajinného inženýrství příp. vodohospodářské stavby).</t>
  </si>
  <si>
    <t>v40</t>
  </si>
  <si>
    <t>Pojištění stavby</t>
  </si>
  <si>
    <t>131106637</t>
  </si>
  <si>
    <t>v41</t>
  </si>
  <si>
    <t>Geodetické zaměření skutečného provedení na podkladu aktuální katastrální mapy</t>
  </si>
  <si>
    <t>480608958</t>
  </si>
  <si>
    <t>v42</t>
  </si>
  <si>
    <t>Dokumentace skutečného provedení dle požadavků SOD na podkladě aktuální katastrální mapy</t>
  </si>
  <si>
    <t>2041522597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</si>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</sst>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7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1"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1"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5" fillId="0" borderId="0" xfId="0" applyFont="1" applyAlignment="1">
      <alignment horizontal="left"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33"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4"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5" fillId="0" borderId="0" xfId="0" applyNumberFormat="1" applyFont="1" applyAlignment="1">
      <alignment/>
    </xf>
    <xf numFmtId="166" fontId="35" fillId="0" borderId="13" xfId="0" applyNumberFormat="1" applyFont="1" applyBorder="1" applyAlignment="1">
      <alignment/>
    </xf>
    <xf numFmtId="166" fontId="35" fillId="0" borderId="14" xfId="0" applyNumberFormat="1" applyFont="1" applyBorder="1" applyAlignment="1">
      <alignment/>
    </xf>
    <xf numFmtId="4" fontId="36"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39" fillId="0" borderId="0" xfId="0" applyFont="1" applyAlignment="1">
      <alignment vertical="center" wrapText="1"/>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40" fillId="0" borderId="27" xfId="0" applyFont="1" applyBorder="1" applyAlignment="1" applyProtection="1">
      <alignment horizontal="center" vertical="center"/>
      <protection locked="0"/>
    </xf>
    <xf numFmtId="49" fontId="40" fillId="0" borderId="27" xfId="0" applyNumberFormat="1" applyFont="1" applyBorder="1" applyAlignment="1" applyProtection="1">
      <alignment horizontal="left" vertical="center" wrapText="1"/>
      <protection locked="0"/>
    </xf>
    <xf numFmtId="0" fontId="40" fillId="0" borderId="27" xfId="0" applyFont="1" applyBorder="1" applyAlignment="1" applyProtection="1">
      <alignment horizontal="left" vertical="center" wrapText="1"/>
      <protection locked="0"/>
    </xf>
    <xf numFmtId="0" fontId="40" fillId="0" borderId="27" xfId="0" applyFont="1" applyBorder="1" applyAlignment="1" applyProtection="1">
      <alignment horizontal="center" vertical="center" wrapText="1"/>
      <protection locked="0"/>
    </xf>
    <xf numFmtId="167" fontId="40" fillId="0" borderId="27" xfId="0" applyNumberFormat="1" applyFont="1" applyBorder="1" applyAlignment="1" applyProtection="1">
      <alignment vertical="center"/>
      <protection locked="0"/>
    </xf>
    <xf numFmtId="4" fontId="40" fillId="3" borderId="27" xfId="0" applyNumberFormat="1" applyFont="1" applyFill="1" applyBorder="1" applyAlignment="1" applyProtection="1">
      <alignment vertical="center"/>
      <protection locked="0"/>
    </xf>
    <xf numFmtId="4" fontId="40" fillId="0" borderId="27" xfId="0" applyNumberFormat="1" applyFont="1" applyBorder="1" applyAlignment="1" applyProtection="1">
      <alignment vertical="center"/>
      <protection locked="0"/>
    </xf>
    <xf numFmtId="0" fontId="40" fillId="0" borderId="4" xfId="0" applyFont="1" applyBorder="1" applyAlignment="1">
      <alignment vertical="center"/>
    </xf>
    <xf numFmtId="0" fontId="40" fillId="3" borderId="27"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2" fillId="0" borderId="23" xfId="0" applyFont="1" applyBorder="1" applyAlignment="1">
      <alignment horizontal="center"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1" fillId="0" borderId="0" xfId="0" applyNumberFormat="1"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7" fillId="6" borderId="0" xfId="0" applyFont="1" applyFill="1" applyAlignment="1">
      <alignment horizontal="center" vertical="center"/>
    </xf>
    <xf numFmtId="0" fontId="0" fillId="0" borderId="0" xfId="0"/>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vertical="center"/>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52" t="s">
        <v>8</v>
      </c>
      <c r="AS2" s="353"/>
      <c r="AT2" s="353"/>
      <c r="AU2" s="353"/>
      <c r="AV2" s="353"/>
      <c r="AW2" s="353"/>
      <c r="AX2" s="353"/>
      <c r="AY2" s="353"/>
      <c r="AZ2" s="353"/>
      <c r="BA2" s="353"/>
      <c r="BB2" s="353"/>
      <c r="BC2" s="353"/>
      <c r="BD2" s="353"/>
      <c r="BE2" s="353"/>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5" customHeight="1">
      <c r="B5" s="28"/>
      <c r="C5" s="29"/>
      <c r="D5" s="34" t="s">
        <v>16</v>
      </c>
      <c r="E5" s="29"/>
      <c r="F5" s="29"/>
      <c r="G5" s="29"/>
      <c r="H5" s="29"/>
      <c r="I5" s="29"/>
      <c r="J5" s="29"/>
      <c r="K5" s="319" t="s">
        <v>17</v>
      </c>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29"/>
      <c r="AQ5" s="31"/>
      <c r="BE5" s="317" t="s">
        <v>18</v>
      </c>
      <c r="BS5" s="24" t="s">
        <v>9</v>
      </c>
    </row>
    <row r="6" spans="2:71" ht="36.95" customHeight="1">
      <c r="B6" s="28"/>
      <c r="C6" s="29"/>
      <c r="D6" s="36" t="s">
        <v>19</v>
      </c>
      <c r="E6" s="29"/>
      <c r="F6" s="29"/>
      <c r="G6" s="29"/>
      <c r="H6" s="29"/>
      <c r="I6" s="29"/>
      <c r="J6" s="29"/>
      <c r="K6" s="321" t="s">
        <v>20</v>
      </c>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29"/>
      <c r="AQ6" s="31"/>
      <c r="BE6" s="318"/>
      <c r="BS6" s="24" t="s">
        <v>9</v>
      </c>
    </row>
    <row r="7" spans="2:71" ht="14.45" customHeight="1">
      <c r="B7" s="28"/>
      <c r="C7" s="29"/>
      <c r="D7" s="37" t="s">
        <v>21</v>
      </c>
      <c r="E7" s="29"/>
      <c r="F7" s="29"/>
      <c r="G7" s="29"/>
      <c r="H7" s="29"/>
      <c r="I7" s="29"/>
      <c r="J7" s="29"/>
      <c r="K7" s="35" t="s">
        <v>5</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5</v>
      </c>
      <c r="AO7" s="29"/>
      <c r="AP7" s="29"/>
      <c r="AQ7" s="31"/>
      <c r="BE7" s="318"/>
      <c r="BS7" s="24" t="s">
        <v>9</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18"/>
      <c r="BS8" s="24" t="s">
        <v>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18"/>
      <c r="BS9" s="24" t="s">
        <v>9</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29</v>
      </c>
      <c r="AO10" s="29"/>
      <c r="AP10" s="29"/>
      <c r="AQ10" s="31"/>
      <c r="BE10" s="318"/>
      <c r="BS10" s="24" t="s">
        <v>9</v>
      </c>
    </row>
    <row r="11" spans="2:71" ht="18.4"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32</v>
      </c>
      <c r="AO11" s="29"/>
      <c r="AP11" s="29"/>
      <c r="AQ11" s="31"/>
      <c r="BE11" s="318"/>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18"/>
      <c r="BS12" s="24" t="s">
        <v>9</v>
      </c>
    </row>
    <row r="13" spans="2:71" ht="14.45" customHeight="1">
      <c r="B13" s="28"/>
      <c r="C13" s="29"/>
      <c r="D13" s="37"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34</v>
      </c>
      <c r="AO13" s="29"/>
      <c r="AP13" s="29"/>
      <c r="AQ13" s="31"/>
      <c r="BE13" s="318"/>
      <c r="BS13" s="24" t="s">
        <v>9</v>
      </c>
    </row>
    <row r="14" spans="2:71" ht="13.5">
      <c r="B14" s="28"/>
      <c r="C14" s="29"/>
      <c r="D14" s="29"/>
      <c r="E14" s="322" t="s">
        <v>34</v>
      </c>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7" t="s">
        <v>31</v>
      </c>
      <c r="AL14" s="29"/>
      <c r="AM14" s="29"/>
      <c r="AN14" s="39" t="s">
        <v>34</v>
      </c>
      <c r="AO14" s="29"/>
      <c r="AP14" s="29"/>
      <c r="AQ14" s="31"/>
      <c r="BE14" s="318"/>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18"/>
      <c r="BS15" s="24" t="s">
        <v>6</v>
      </c>
    </row>
    <row r="16" spans="2:71" ht="14.45" customHeight="1">
      <c r="B16" s="28"/>
      <c r="C16" s="29"/>
      <c r="D16" s="37"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36</v>
      </c>
      <c r="AO16" s="29"/>
      <c r="AP16" s="29"/>
      <c r="AQ16" s="31"/>
      <c r="BE16" s="318"/>
      <c r="BS16" s="24" t="s">
        <v>6</v>
      </c>
    </row>
    <row r="17" spans="2:71" ht="18.4" customHeight="1">
      <c r="B17" s="28"/>
      <c r="C17" s="29"/>
      <c r="D17" s="29"/>
      <c r="E17" s="35" t="s">
        <v>37</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38</v>
      </c>
      <c r="AO17" s="29"/>
      <c r="AP17" s="29"/>
      <c r="AQ17" s="31"/>
      <c r="BE17" s="318"/>
      <c r="BS17" s="24" t="s">
        <v>39</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18"/>
      <c r="BS18" s="24" t="s">
        <v>9</v>
      </c>
    </row>
    <row r="19" spans="2:71" ht="14.45" customHeight="1">
      <c r="B19" s="28"/>
      <c r="C19" s="29"/>
      <c r="D19" s="37"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18"/>
      <c r="BS19" s="24" t="s">
        <v>9</v>
      </c>
    </row>
    <row r="20" spans="2:71" ht="71.25" customHeight="1">
      <c r="B20" s="28"/>
      <c r="C20" s="29"/>
      <c r="D20" s="29"/>
      <c r="E20" s="324" t="s">
        <v>41</v>
      </c>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29"/>
      <c r="AP20" s="29"/>
      <c r="AQ20" s="31"/>
      <c r="BE20" s="318"/>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18"/>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18"/>
    </row>
    <row r="23" spans="2:57" s="1" customFormat="1" ht="25.9" customHeight="1">
      <c r="B23" s="41"/>
      <c r="C23" s="42"/>
      <c r="D23" s="43" t="s">
        <v>42</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25">
        <f>ROUND(AG51,2)</f>
        <v>0</v>
      </c>
      <c r="AL23" s="326"/>
      <c r="AM23" s="326"/>
      <c r="AN23" s="326"/>
      <c r="AO23" s="326"/>
      <c r="AP23" s="42"/>
      <c r="AQ23" s="45"/>
      <c r="BE23" s="318"/>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18"/>
    </row>
    <row r="25" spans="2:57" s="1" customFormat="1" ht="13.5">
      <c r="B25" s="41"/>
      <c r="C25" s="42"/>
      <c r="D25" s="42"/>
      <c r="E25" s="42"/>
      <c r="F25" s="42"/>
      <c r="G25" s="42"/>
      <c r="H25" s="42"/>
      <c r="I25" s="42"/>
      <c r="J25" s="42"/>
      <c r="K25" s="42"/>
      <c r="L25" s="327" t="s">
        <v>43</v>
      </c>
      <c r="M25" s="327"/>
      <c r="N25" s="327"/>
      <c r="O25" s="327"/>
      <c r="P25" s="42"/>
      <c r="Q25" s="42"/>
      <c r="R25" s="42"/>
      <c r="S25" s="42"/>
      <c r="T25" s="42"/>
      <c r="U25" s="42"/>
      <c r="V25" s="42"/>
      <c r="W25" s="327" t="s">
        <v>44</v>
      </c>
      <c r="X25" s="327"/>
      <c r="Y25" s="327"/>
      <c r="Z25" s="327"/>
      <c r="AA25" s="327"/>
      <c r="AB25" s="327"/>
      <c r="AC25" s="327"/>
      <c r="AD25" s="327"/>
      <c r="AE25" s="327"/>
      <c r="AF25" s="42"/>
      <c r="AG25" s="42"/>
      <c r="AH25" s="42"/>
      <c r="AI25" s="42"/>
      <c r="AJ25" s="42"/>
      <c r="AK25" s="327" t="s">
        <v>45</v>
      </c>
      <c r="AL25" s="327"/>
      <c r="AM25" s="327"/>
      <c r="AN25" s="327"/>
      <c r="AO25" s="327"/>
      <c r="AP25" s="42"/>
      <c r="AQ25" s="45"/>
      <c r="BE25" s="318"/>
    </row>
    <row r="26" spans="2:57" s="2" customFormat="1" ht="14.45" customHeight="1">
      <c r="B26" s="47"/>
      <c r="C26" s="48"/>
      <c r="D26" s="49" t="s">
        <v>46</v>
      </c>
      <c r="E26" s="48"/>
      <c r="F26" s="49" t="s">
        <v>47</v>
      </c>
      <c r="G26" s="48"/>
      <c r="H26" s="48"/>
      <c r="I26" s="48"/>
      <c r="J26" s="48"/>
      <c r="K26" s="48"/>
      <c r="L26" s="328">
        <v>0.21</v>
      </c>
      <c r="M26" s="329"/>
      <c r="N26" s="329"/>
      <c r="O26" s="329"/>
      <c r="P26" s="48"/>
      <c r="Q26" s="48"/>
      <c r="R26" s="48"/>
      <c r="S26" s="48"/>
      <c r="T26" s="48"/>
      <c r="U26" s="48"/>
      <c r="V26" s="48"/>
      <c r="W26" s="330">
        <f>ROUND(AZ51,2)</f>
        <v>0</v>
      </c>
      <c r="X26" s="329"/>
      <c r="Y26" s="329"/>
      <c r="Z26" s="329"/>
      <c r="AA26" s="329"/>
      <c r="AB26" s="329"/>
      <c r="AC26" s="329"/>
      <c r="AD26" s="329"/>
      <c r="AE26" s="329"/>
      <c r="AF26" s="48"/>
      <c r="AG26" s="48"/>
      <c r="AH26" s="48"/>
      <c r="AI26" s="48"/>
      <c r="AJ26" s="48"/>
      <c r="AK26" s="330">
        <f>ROUND(AV51,2)</f>
        <v>0</v>
      </c>
      <c r="AL26" s="329"/>
      <c r="AM26" s="329"/>
      <c r="AN26" s="329"/>
      <c r="AO26" s="329"/>
      <c r="AP26" s="48"/>
      <c r="AQ26" s="50"/>
      <c r="BE26" s="318"/>
    </row>
    <row r="27" spans="2:57" s="2" customFormat="1" ht="14.45" customHeight="1">
      <c r="B27" s="47"/>
      <c r="C27" s="48"/>
      <c r="D27" s="48"/>
      <c r="E27" s="48"/>
      <c r="F27" s="49" t="s">
        <v>48</v>
      </c>
      <c r="G27" s="48"/>
      <c r="H27" s="48"/>
      <c r="I27" s="48"/>
      <c r="J27" s="48"/>
      <c r="K27" s="48"/>
      <c r="L27" s="328">
        <v>0.15</v>
      </c>
      <c r="M27" s="329"/>
      <c r="N27" s="329"/>
      <c r="O27" s="329"/>
      <c r="P27" s="48"/>
      <c r="Q27" s="48"/>
      <c r="R27" s="48"/>
      <c r="S27" s="48"/>
      <c r="T27" s="48"/>
      <c r="U27" s="48"/>
      <c r="V27" s="48"/>
      <c r="W27" s="330">
        <f>ROUND(BA51,2)</f>
        <v>0</v>
      </c>
      <c r="X27" s="329"/>
      <c r="Y27" s="329"/>
      <c r="Z27" s="329"/>
      <c r="AA27" s="329"/>
      <c r="AB27" s="329"/>
      <c r="AC27" s="329"/>
      <c r="AD27" s="329"/>
      <c r="AE27" s="329"/>
      <c r="AF27" s="48"/>
      <c r="AG27" s="48"/>
      <c r="AH27" s="48"/>
      <c r="AI27" s="48"/>
      <c r="AJ27" s="48"/>
      <c r="AK27" s="330">
        <f>ROUND(AW51,2)</f>
        <v>0</v>
      </c>
      <c r="AL27" s="329"/>
      <c r="AM27" s="329"/>
      <c r="AN27" s="329"/>
      <c r="AO27" s="329"/>
      <c r="AP27" s="48"/>
      <c r="AQ27" s="50"/>
      <c r="BE27" s="318"/>
    </row>
    <row r="28" spans="2:57" s="2" customFormat="1" ht="14.45" customHeight="1" hidden="1">
      <c r="B28" s="47"/>
      <c r="C28" s="48"/>
      <c r="D28" s="48"/>
      <c r="E28" s="48"/>
      <c r="F28" s="49" t="s">
        <v>49</v>
      </c>
      <c r="G28" s="48"/>
      <c r="H28" s="48"/>
      <c r="I28" s="48"/>
      <c r="J28" s="48"/>
      <c r="K28" s="48"/>
      <c r="L28" s="328">
        <v>0.21</v>
      </c>
      <c r="M28" s="329"/>
      <c r="N28" s="329"/>
      <c r="O28" s="329"/>
      <c r="P28" s="48"/>
      <c r="Q28" s="48"/>
      <c r="R28" s="48"/>
      <c r="S28" s="48"/>
      <c r="T28" s="48"/>
      <c r="U28" s="48"/>
      <c r="V28" s="48"/>
      <c r="W28" s="330">
        <f>ROUND(BB51,2)</f>
        <v>0</v>
      </c>
      <c r="X28" s="329"/>
      <c r="Y28" s="329"/>
      <c r="Z28" s="329"/>
      <c r="AA28" s="329"/>
      <c r="AB28" s="329"/>
      <c r="AC28" s="329"/>
      <c r="AD28" s="329"/>
      <c r="AE28" s="329"/>
      <c r="AF28" s="48"/>
      <c r="AG28" s="48"/>
      <c r="AH28" s="48"/>
      <c r="AI28" s="48"/>
      <c r="AJ28" s="48"/>
      <c r="AK28" s="330">
        <v>0</v>
      </c>
      <c r="AL28" s="329"/>
      <c r="AM28" s="329"/>
      <c r="AN28" s="329"/>
      <c r="AO28" s="329"/>
      <c r="AP28" s="48"/>
      <c r="AQ28" s="50"/>
      <c r="BE28" s="318"/>
    </row>
    <row r="29" spans="2:57" s="2" customFormat="1" ht="14.45" customHeight="1" hidden="1">
      <c r="B29" s="47"/>
      <c r="C29" s="48"/>
      <c r="D29" s="48"/>
      <c r="E29" s="48"/>
      <c r="F29" s="49" t="s">
        <v>50</v>
      </c>
      <c r="G29" s="48"/>
      <c r="H29" s="48"/>
      <c r="I29" s="48"/>
      <c r="J29" s="48"/>
      <c r="K29" s="48"/>
      <c r="L29" s="328">
        <v>0.15</v>
      </c>
      <c r="M29" s="329"/>
      <c r="N29" s="329"/>
      <c r="O29" s="329"/>
      <c r="P29" s="48"/>
      <c r="Q29" s="48"/>
      <c r="R29" s="48"/>
      <c r="S29" s="48"/>
      <c r="T29" s="48"/>
      <c r="U29" s="48"/>
      <c r="V29" s="48"/>
      <c r="W29" s="330">
        <f>ROUND(BC51,2)</f>
        <v>0</v>
      </c>
      <c r="X29" s="329"/>
      <c r="Y29" s="329"/>
      <c r="Z29" s="329"/>
      <c r="AA29" s="329"/>
      <c r="AB29" s="329"/>
      <c r="AC29" s="329"/>
      <c r="AD29" s="329"/>
      <c r="AE29" s="329"/>
      <c r="AF29" s="48"/>
      <c r="AG29" s="48"/>
      <c r="AH29" s="48"/>
      <c r="AI29" s="48"/>
      <c r="AJ29" s="48"/>
      <c r="AK29" s="330">
        <v>0</v>
      </c>
      <c r="AL29" s="329"/>
      <c r="AM29" s="329"/>
      <c r="AN29" s="329"/>
      <c r="AO29" s="329"/>
      <c r="AP29" s="48"/>
      <c r="AQ29" s="50"/>
      <c r="BE29" s="318"/>
    </row>
    <row r="30" spans="2:57" s="2" customFormat="1" ht="14.45" customHeight="1" hidden="1">
      <c r="B30" s="47"/>
      <c r="C30" s="48"/>
      <c r="D30" s="48"/>
      <c r="E30" s="48"/>
      <c r="F30" s="49" t="s">
        <v>51</v>
      </c>
      <c r="G30" s="48"/>
      <c r="H30" s="48"/>
      <c r="I30" s="48"/>
      <c r="J30" s="48"/>
      <c r="K30" s="48"/>
      <c r="L30" s="328">
        <v>0</v>
      </c>
      <c r="M30" s="329"/>
      <c r="N30" s="329"/>
      <c r="O30" s="329"/>
      <c r="P30" s="48"/>
      <c r="Q30" s="48"/>
      <c r="R30" s="48"/>
      <c r="S30" s="48"/>
      <c r="T30" s="48"/>
      <c r="U30" s="48"/>
      <c r="V30" s="48"/>
      <c r="W30" s="330">
        <f>ROUND(BD51,2)</f>
        <v>0</v>
      </c>
      <c r="X30" s="329"/>
      <c r="Y30" s="329"/>
      <c r="Z30" s="329"/>
      <c r="AA30" s="329"/>
      <c r="AB30" s="329"/>
      <c r="AC30" s="329"/>
      <c r="AD30" s="329"/>
      <c r="AE30" s="329"/>
      <c r="AF30" s="48"/>
      <c r="AG30" s="48"/>
      <c r="AH30" s="48"/>
      <c r="AI30" s="48"/>
      <c r="AJ30" s="48"/>
      <c r="AK30" s="330">
        <v>0</v>
      </c>
      <c r="AL30" s="329"/>
      <c r="AM30" s="329"/>
      <c r="AN30" s="329"/>
      <c r="AO30" s="329"/>
      <c r="AP30" s="48"/>
      <c r="AQ30" s="50"/>
      <c r="BE30" s="318"/>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18"/>
    </row>
    <row r="32" spans="2:57" s="1" customFormat="1" ht="25.9" customHeight="1">
      <c r="B32" s="41"/>
      <c r="C32" s="51"/>
      <c r="D32" s="52" t="s">
        <v>52</v>
      </c>
      <c r="E32" s="53"/>
      <c r="F32" s="53"/>
      <c r="G32" s="53"/>
      <c r="H32" s="53"/>
      <c r="I32" s="53"/>
      <c r="J32" s="53"/>
      <c r="K32" s="53"/>
      <c r="L32" s="53"/>
      <c r="M32" s="53"/>
      <c r="N32" s="53"/>
      <c r="O32" s="53"/>
      <c r="P32" s="53"/>
      <c r="Q32" s="53"/>
      <c r="R32" s="53"/>
      <c r="S32" s="53"/>
      <c r="T32" s="54" t="s">
        <v>53</v>
      </c>
      <c r="U32" s="53"/>
      <c r="V32" s="53"/>
      <c r="W32" s="53"/>
      <c r="X32" s="331" t="s">
        <v>54</v>
      </c>
      <c r="Y32" s="332"/>
      <c r="Z32" s="332"/>
      <c r="AA32" s="332"/>
      <c r="AB32" s="332"/>
      <c r="AC32" s="53"/>
      <c r="AD32" s="53"/>
      <c r="AE32" s="53"/>
      <c r="AF32" s="53"/>
      <c r="AG32" s="53"/>
      <c r="AH32" s="53"/>
      <c r="AI32" s="53"/>
      <c r="AJ32" s="53"/>
      <c r="AK32" s="333">
        <f>SUM(AK23:AK30)</f>
        <v>0</v>
      </c>
      <c r="AL32" s="332"/>
      <c r="AM32" s="332"/>
      <c r="AN32" s="332"/>
      <c r="AO32" s="334"/>
      <c r="AP32" s="51"/>
      <c r="AQ32" s="55"/>
      <c r="BE32" s="318"/>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41"/>
    </row>
    <row r="39" spans="2:44" s="1" customFormat="1" ht="36.95" customHeight="1">
      <c r="B39" s="41"/>
      <c r="C39" s="61" t="s">
        <v>55</v>
      </c>
      <c r="AR39" s="41"/>
    </row>
    <row r="40" spans="2:44" s="1" customFormat="1" ht="6.95" customHeight="1">
      <c r="B40" s="41"/>
      <c r="AR40" s="41"/>
    </row>
    <row r="41" spans="2:44" s="3" customFormat="1" ht="14.45" customHeight="1">
      <c r="B41" s="62"/>
      <c r="C41" s="63" t="s">
        <v>16</v>
      </c>
      <c r="L41" s="3" t="str">
        <f>K5</f>
        <v>s16_09_krnov</v>
      </c>
      <c r="AR41" s="62"/>
    </row>
    <row r="42" spans="2:44" s="4" customFormat="1" ht="36.95" customHeight="1">
      <c r="B42" s="64"/>
      <c r="C42" s="65" t="s">
        <v>19</v>
      </c>
      <c r="L42" s="335" t="str">
        <f>K6</f>
        <v>Opatření v úseku pod Krnovem, ochrana LB území – ČR, OHO, stavba č. 5758</v>
      </c>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R42" s="64"/>
    </row>
    <row r="43" spans="2:44" s="1" customFormat="1" ht="6.95" customHeight="1">
      <c r="B43" s="41"/>
      <c r="AR43" s="41"/>
    </row>
    <row r="44" spans="2:44" s="1" customFormat="1" ht="13.5">
      <c r="B44" s="41"/>
      <c r="C44" s="63" t="s">
        <v>23</v>
      </c>
      <c r="L44" s="66" t="str">
        <f>IF(K8="","",K8)</f>
        <v>Krnov - Horní předměstí a Opavské předměstí</v>
      </c>
      <c r="AI44" s="63" t="s">
        <v>25</v>
      </c>
      <c r="AM44" s="337" t="str">
        <f>IF(AN8="","",AN8)</f>
        <v>12. 6. 2017</v>
      </c>
      <c r="AN44" s="337"/>
      <c r="AR44" s="41"/>
    </row>
    <row r="45" spans="2:44" s="1" customFormat="1" ht="6.95" customHeight="1">
      <c r="B45" s="41"/>
      <c r="AR45" s="41"/>
    </row>
    <row r="46" spans="2:56" s="1" customFormat="1" ht="13.5">
      <c r="B46" s="41"/>
      <c r="C46" s="63" t="s">
        <v>27</v>
      </c>
      <c r="L46" s="3" t="str">
        <f>IF(E11="","",E11)</f>
        <v>Povodí Odry, státní podnik</v>
      </c>
      <c r="AI46" s="63" t="s">
        <v>35</v>
      </c>
      <c r="AM46" s="338" t="str">
        <f>IF(E17="","",E17)</f>
        <v xml:space="preserve">Golik VH, s. r. o. </v>
      </c>
      <c r="AN46" s="338"/>
      <c r="AO46" s="338"/>
      <c r="AP46" s="338"/>
      <c r="AR46" s="41"/>
      <c r="AS46" s="339" t="s">
        <v>56</v>
      </c>
      <c r="AT46" s="340"/>
      <c r="AU46" s="68"/>
      <c r="AV46" s="68"/>
      <c r="AW46" s="68"/>
      <c r="AX46" s="68"/>
      <c r="AY46" s="68"/>
      <c r="AZ46" s="68"/>
      <c r="BA46" s="68"/>
      <c r="BB46" s="68"/>
      <c r="BC46" s="68"/>
      <c r="BD46" s="69"/>
    </row>
    <row r="47" spans="2:56" s="1" customFormat="1" ht="13.5">
      <c r="B47" s="41"/>
      <c r="C47" s="63" t="s">
        <v>33</v>
      </c>
      <c r="L47" s="3" t="str">
        <f>IF(E14="Vyplň údaj","",E14)</f>
        <v/>
      </c>
      <c r="AR47" s="41"/>
      <c r="AS47" s="341"/>
      <c r="AT47" s="342"/>
      <c r="AU47" s="42"/>
      <c r="AV47" s="42"/>
      <c r="AW47" s="42"/>
      <c r="AX47" s="42"/>
      <c r="AY47" s="42"/>
      <c r="AZ47" s="42"/>
      <c r="BA47" s="42"/>
      <c r="BB47" s="42"/>
      <c r="BC47" s="42"/>
      <c r="BD47" s="70"/>
    </row>
    <row r="48" spans="2:56" s="1" customFormat="1" ht="10.9" customHeight="1">
      <c r="B48" s="41"/>
      <c r="AR48" s="41"/>
      <c r="AS48" s="341"/>
      <c r="AT48" s="342"/>
      <c r="AU48" s="42"/>
      <c r="AV48" s="42"/>
      <c r="AW48" s="42"/>
      <c r="AX48" s="42"/>
      <c r="AY48" s="42"/>
      <c r="AZ48" s="42"/>
      <c r="BA48" s="42"/>
      <c r="BB48" s="42"/>
      <c r="BC48" s="42"/>
      <c r="BD48" s="70"/>
    </row>
    <row r="49" spans="2:56" s="1" customFormat="1" ht="29.25" customHeight="1">
      <c r="B49" s="41"/>
      <c r="C49" s="343" t="s">
        <v>57</v>
      </c>
      <c r="D49" s="344"/>
      <c r="E49" s="344"/>
      <c r="F49" s="344"/>
      <c r="G49" s="344"/>
      <c r="H49" s="71"/>
      <c r="I49" s="345" t="s">
        <v>58</v>
      </c>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6" t="s">
        <v>59</v>
      </c>
      <c r="AH49" s="344"/>
      <c r="AI49" s="344"/>
      <c r="AJ49" s="344"/>
      <c r="AK49" s="344"/>
      <c r="AL49" s="344"/>
      <c r="AM49" s="344"/>
      <c r="AN49" s="345" t="s">
        <v>60</v>
      </c>
      <c r="AO49" s="344"/>
      <c r="AP49" s="344"/>
      <c r="AQ49" s="72" t="s">
        <v>61</v>
      </c>
      <c r="AR49" s="41"/>
      <c r="AS49" s="73" t="s">
        <v>62</v>
      </c>
      <c r="AT49" s="74" t="s">
        <v>63</v>
      </c>
      <c r="AU49" s="74" t="s">
        <v>64</v>
      </c>
      <c r="AV49" s="74" t="s">
        <v>65</v>
      </c>
      <c r="AW49" s="74" t="s">
        <v>66</v>
      </c>
      <c r="AX49" s="74" t="s">
        <v>67</v>
      </c>
      <c r="AY49" s="74" t="s">
        <v>68</v>
      </c>
      <c r="AZ49" s="74" t="s">
        <v>69</v>
      </c>
      <c r="BA49" s="74" t="s">
        <v>70</v>
      </c>
      <c r="BB49" s="74" t="s">
        <v>71</v>
      </c>
      <c r="BC49" s="74" t="s">
        <v>72</v>
      </c>
      <c r="BD49" s="75" t="s">
        <v>73</v>
      </c>
    </row>
    <row r="50" spans="2:56" s="1" customFormat="1" ht="10.9" customHeight="1">
      <c r="B50" s="41"/>
      <c r="AR50" s="41"/>
      <c r="AS50" s="76"/>
      <c r="AT50" s="68"/>
      <c r="AU50" s="68"/>
      <c r="AV50" s="68"/>
      <c r="AW50" s="68"/>
      <c r="AX50" s="68"/>
      <c r="AY50" s="68"/>
      <c r="AZ50" s="68"/>
      <c r="BA50" s="68"/>
      <c r="BB50" s="68"/>
      <c r="BC50" s="68"/>
      <c r="BD50" s="69"/>
    </row>
    <row r="51" spans="2:90" s="4" customFormat="1" ht="32.45" customHeight="1">
      <c r="B51" s="64"/>
      <c r="C51" s="77" t="s">
        <v>74</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350">
        <f>ROUND(SUM(AG52:AG55),2)</f>
        <v>0</v>
      </c>
      <c r="AH51" s="350"/>
      <c r="AI51" s="350"/>
      <c r="AJ51" s="350"/>
      <c r="AK51" s="350"/>
      <c r="AL51" s="350"/>
      <c r="AM51" s="350"/>
      <c r="AN51" s="351">
        <f>SUM(AG51,AT51)</f>
        <v>0</v>
      </c>
      <c r="AO51" s="351"/>
      <c r="AP51" s="351"/>
      <c r="AQ51" s="79" t="s">
        <v>5</v>
      </c>
      <c r="AR51" s="64"/>
      <c r="AS51" s="80">
        <f>ROUND(SUM(AS52:AS55),2)</f>
        <v>0</v>
      </c>
      <c r="AT51" s="81">
        <f>ROUND(SUM(AV51:AW51),2)</f>
        <v>0</v>
      </c>
      <c r="AU51" s="82">
        <f>ROUND(SUM(AU52:AU55),5)</f>
        <v>0</v>
      </c>
      <c r="AV51" s="81">
        <f>ROUND(AZ51*L26,2)</f>
        <v>0</v>
      </c>
      <c r="AW51" s="81">
        <f>ROUND(BA51*L27,2)</f>
        <v>0</v>
      </c>
      <c r="AX51" s="81">
        <f>ROUND(BB51*L26,2)</f>
        <v>0</v>
      </c>
      <c r="AY51" s="81">
        <f>ROUND(BC51*L27,2)</f>
        <v>0</v>
      </c>
      <c r="AZ51" s="81">
        <f>ROUND(SUM(AZ52:AZ55),2)</f>
        <v>0</v>
      </c>
      <c r="BA51" s="81">
        <f>ROUND(SUM(BA52:BA55),2)</f>
        <v>0</v>
      </c>
      <c r="BB51" s="81">
        <f>ROUND(SUM(BB52:BB55),2)</f>
        <v>0</v>
      </c>
      <c r="BC51" s="81">
        <f>ROUND(SUM(BC52:BC55),2)</f>
        <v>0</v>
      </c>
      <c r="BD51" s="83">
        <f>ROUND(SUM(BD52:BD55),2)</f>
        <v>0</v>
      </c>
      <c r="BS51" s="65" t="s">
        <v>75</v>
      </c>
      <c r="BT51" s="65" t="s">
        <v>76</v>
      </c>
      <c r="BU51" s="84" t="s">
        <v>77</v>
      </c>
      <c r="BV51" s="65" t="s">
        <v>78</v>
      </c>
      <c r="BW51" s="65" t="s">
        <v>7</v>
      </c>
      <c r="BX51" s="65" t="s">
        <v>79</v>
      </c>
      <c r="CL51" s="65" t="s">
        <v>5</v>
      </c>
    </row>
    <row r="52" spans="1:91" s="5" customFormat="1" ht="16.5" customHeight="1">
      <c r="A52" s="85" t="s">
        <v>80</v>
      </c>
      <c r="B52" s="86"/>
      <c r="C52" s="87"/>
      <c r="D52" s="349" t="s">
        <v>81</v>
      </c>
      <c r="E52" s="349"/>
      <c r="F52" s="349"/>
      <c r="G52" s="349"/>
      <c r="H52" s="349"/>
      <c r="I52" s="88"/>
      <c r="J52" s="349" t="s">
        <v>82</v>
      </c>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7">
        <f>'SO 01 - Ochranná hráz'!J27</f>
        <v>0</v>
      </c>
      <c r="AH52" s="348"/>
      <c r="AI52" s="348"/>
      <c r="AJ52" s="348"/>
      <c r="AK52" s="348"/>
      <c r="AL52" s="348"/>
      <c r="AM52" s="348"/>
      <c r="AN52" s="347">
        <f>SUM(AG52,AT52)</f>
        <v>0</v>
      </c>
      <c r="AO52" s="348"/>
      <c r="AP52" s="348"/>
      <c r="AQ52" s="89" t="s">
        <v>83</v>
      </c>
      <c r="AR52" s="86"/>
      <c r="AS52" s="90">
        <v>0</v>
      </c>
      <c r="AT52" s="91">
        <f>ROUND(SUM(AV52:AW52),2)</f>
        <v>0</v>
      </c>
      <c r="AU52" s="92">
        <f>'SO 01 - Ochranná hráz'!P82</f>
        <v>0</v>
      </c>
      <c r="AV52" s="91">
        <f>'SO 01 - Ochranná hráz'!J30</f>
        <v>0</v>
      </c>
      <c r="AW52" s="91">
        <f>'SO 01 - Ochranná hráz'!J31</f>
        <v>0</v>
      </c>
      <c r="AX52" s="91">
        <f>'SO 01 - Ochranná hráz'!J32</f>
        <v>0</v>
      </c>
      <c r="AY52" s="91">
        <f>'SO 01 - Ochranná hráz'!J33</f>
        <v>0</v>
      </c>
      <c r="AZ52" s="91">
        <f>'SO 01 - Ochranná hráz'!F30</f>
        <v>0</v>
      </c>
      <c r="BA52" s="91">
        <f>'SO 01 - Ochranná hráz'!F31</f>
        <v>0</v>
      </c>
      <c r="BB52" s="91">
        <f>'SO 01 - Ochranná hráz'!F32</f>
        <v>0</v>
      </c>
      <c r="BC52" s="91">
        <f>'SO 01 - Ochranná hráz'!F33</f>
        <v>0</v>
      </c>
      <c r="BD52" s="93">
        <f>'SO 01 - Ochranná hráz'!F34</f>
        <v>0</v>
      </c>
      <c r="BT52" s="94" t="s">
        <v>84</v>
      </c>
      <c r="BV52" s="94" t="s">
        <v>78</v>
      </c>
      <c r="BW52" s="94" t="s">
        <v>85</v>
      </c>
      <c r="BX52" s="94" t="s">
        <v>7</v>
      </c>
      <c r="CL52" s="94" t="s">
        <v>86</v>
      </c>
      <c r="CM52" s="94" t="s">
        <v>87</v>
      </c>
    </row>
    <row r="53" spans="1:91" s="5" customFormat="1" ht="16.5" customHeight="1">
      <c r="A53" s="85" t="s">
        <v>80</v>
      </c>
      <c r="B53" s="86"/>
      <c r="C53" s="87"/>
      <c r="D53" s="349" t="s">
        <v>88</v>
      </c>
      <c r="E53" s="349"/>
      <c r="F53" s="349"/>
      <c r="G53" s="349"/>
      <c r="H53" s="349"/>
      <c r="I53" s="88"/>
      <c r="J53" s="349" t="s">
        <v>89</v>
      </c>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7">
        <f>'SO 102 - Obslužná komunikace'!J27</f>
        <v>0</v>
      </c>
      <c r="AH53" s="348"/>
      <c r="AI53" s="348"/>
      <c r="AJ53" s="348"/>
      <c r="AK53" s="348"/>
      <c r="AL53" s="348"/>
      <c r="AM53" s="348"/>
      <c r="AN53" s="347">
        <f>SUM(AG53,AT53)</f>
        <v>0</v>
      </c>
      <c r="AO53" s="348"/>
      <c r="AP53" s="348"/>
      <c r="AQ53" s="89" t="s">
        <v>83</v>
      </c>
      <c r="AR53" s="86"/>
      <c r="AS53" s="90">
        <v>0</v>
      </c>
      <c r="AT53" s="91">
        <f>ROUND(SUM(AV53:AW53),2)</f>
        <v>0</v>
      </c>
      <c r="AU53" s="92">
        <f>'SO 102 - Obslužná komunikace'!P83</f>
        <v>0</v>
      </c>
      <c r="AV53" s="91">
        <f>'SO 102 - Obslužná komunikace'!J30</f>
        <v>0</v>
      </c>
      <c r="AW53" s="91">
        <f>'SO 102 - Obslužná komunikace'!J31</f>
        <v>0</v>
      </c>
      <c r="AX53" s="91">
        <f>'SO 102 - Obslužná komunikace'!J32</f>
        <v>0</v>
      </c>
      <c r="AY53" s="91">
        <f>'SO 102 - Obslužná komunikace'!J33</f>
        <v>0</v>
      </c>
      <c r="AZ53" s="91">
        <f>'SO 102 - Obslužná komunikace'!F30</f>
        <v>0</v>
      </c>
      <c r="BA53" s="91">
        <f>'SO 102 - Obslužná komunikace'!F31</f>
        <v>0</v>
      </c>
      <c r="BB53" s="91">
        <f>'SO 102 - Obslužná komunikace'!F32</f>
        <v>0</v>
      </c>
      <c r="BC53" s="91">
        <f>'SO 102 - Obslužná komunikace'!F33</f>
        <v>0</v>
      </c>
      <c r="BD53" s="93">
        <f>'SO 102 - Obslužná komunikace'!F34</f>
        <v>0</v>
      </c>
      <c r="BT53" s="94" t="s">
        <v>84</v>
      </c>
      <c r="BV53" s="94" t="s">
        <v>78</v>
      </c>
      <c r="BW53" s="94" t="s">
        <v>90</v>
      </c>
      <c r="BX53" s="94" t="s">
        <v>7</v>
      </c>
      <c r="CL53" s="94" t="s">
        <v>91</v>
      </c>
      <c r="CM53" s="94" t="s">
        <v>87</v>
      </c>
    </row>
    <row r="54" spans="1:91" s="5" customFormat="1" ht="16.5" customHeight="1">
      <c r="A54" s="85" t="s">
        <v>80</v>
      </c>
      <c r="B54" s="86"/>
      <c r="C54" s="87"/>
      <c r="D54" s="349" t="s">
        <v>92</v>
      </c>
      <c r="E54" s="349"/>
      <c r="F54" s="349"/>
      <c r="G54" s="349"/>
      <c r="H54" s="349"/>
      <c r="I54" s="88"/>
      <c r="J54" s="349" t="s">
        <v>93</v>
      </c>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7">
        <f>'SO 03 - Vegetační úpravy'!J27</f>
        <v>0</v>
      </c>
      <c r="AH54" s="348"/>
      <c r="AI54" s="348"/>
      <c r="AJ54" s="348"/>
      <c r="AK54" s="348"/>
      <c r="AL54" s="348"/>
      <c r="AM54" s="348"/>
      <c r="AN54" s="347">
        <f>SUM(AG54,AT54)</f>
        <v>0</v>
      </c>
      <c r="AO54" s="348"/>
      <c r="AP54" s="348"/>
      <c r="AQ54" s="89" t="s">
        <v>83</v>
      </c>
      <c r="AR54" s="86"/>
      <c r="AS54" s="90">
        <v>0</v>
      </c>
      <c r="AT54" s="91">
        <f>ROUND(SUM(AV54:AW54),2)</f>
        <v>0</v>
      </c>
      <c r="AU54" s="92">
        <f>'SO 03 - Vegetační úpravy'!P80</f>
        <v>0</v>
      </c>
      <c r="AV54" s="91">
        <f>'SO 03 - Vegetační úpravy'!J30</f>
        <v>0</v>
      </c>
      <c r="AW54" s="91">
        <f>'SO 03 - Vegetační úpravy'!J31</f>
        <v>0</v>
      </c>
      <c r="AX54" s="91">
        <f>'SO 03 - Vegetační úpravy'!J32</f>
        <v>0</v>
      </c>
      <c r="AY54" s="91">
        <f>'SO 03 - Vegetační úpravy'!J33</f>
        <v>0</v>
      </c>
      <c r="AZ54" s="91">
        <f>'SO 03 - Vegetační úpravy'!F30</f>
        <v>0</v>
      </c>
      <c r="BA54" s="91">
        <f>'SO 03 - Vegetační úpravy'!F31</f>
        <v>0</v>
      </c>
      <c r="BB54" s="91">
        <f>'SO 03 - Vegetační úpravy'!F32</f>
        <v>0</v>
      </c>
      <c r="BC54" s="91">
        <f>'SO 03 - Vegetační úpravy'!F33</f>
        <v>0</v>
      </c>
      <c r="BD54" s="93">
        <f>'SO 03 - Vegetační úpravy'!F34</f>
        <v>0</v>
      </c>
      <c r="BT54" s="94" t="s">
        <v>84</v>
      </c>
      <c r="BV54" s="94" t="s">
        <v>78</v>
      </c>
      <c r="BW54" s="94" t="s">
        <v>94</v>
      </c>
      <c r="BX54" s="94" t="s">
        <v>7</v>
      </c>
      <c r="CL54" s="94" t="s">
        <v>95</v>
      </c>
      <c r="CM54" s="94" t="s">
        <v>87</v>
      </c>
    </row>
    <row r="55" spans="1:91" s="5" customFormat="1" ht="16.5" customHeight="1">
      <c r="A55" s="85" t="s">
        <v>80</v>
      </c>
      <c r="B55" s="86"/>
      <c r="C55" s="87"/>
      <c r="D55" s="349" t="s">
        <v>96</v>
      </c>
      <c r="E55" s="349"/>
      <c r="F55" s="349"/>
      <c r="G55" s="349"/>
      <c r="H55" s="349"/>
      <c r="I55" s="88"/>
      <c r="J55" s="349" t="s">
        <v>97</v>
      </c>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7">
        <f>'VON - Vedlejší a ostatní ...'!J27</f>
        <v>0</v>
      </c>
      <c r="AH55" s="348"/>
      <c r="AI55" s="348"/>
      <c r="AJ55" s="348"/>
      <c r="AK55" s="348"/>
      <c r="AL55" s="348"/>
      <c r="AM55" s="348"/>
      <c r="AN55" s="347">
        <f>SUM(AG55,AT55)</f>
        <v>0</v>
      </c>
      <c r="AO55" s="348"/>
      <c r="AP55" s="348"/>
      <c r="AQ55" s="89" t="s">
        <v>96</v>
      </c>
      <c r="AR55" s="86"/>
      <c r="AS55" s="95">
        <v>0</v>
      </c>
      <c r="AT55" s="96">
        <f>ROUND(SUM(AV55:AW55),2)</f>
        <v>0</v>
      </c>
      <c r="AU55" s="97">
        <f>'VON - Vedlejší a ostatní ...'!P77</f>
        <v>0</v>
      </c>
      <c r="AV55" s="96">
        <f>'VON - Vedlejší a ostatní ...'!J30</f>
        <v>0</v>
      </c>
      <c r="AW55" s="96">
        <f>'VON - Vedlejší a ostatní ...'!J31</f>
        <v>0</v>
      </c>
      <c r="AX55" s="96">
        <f>'VON - Vedlejší a ostatní ...'!J32</f>
        <v>0</v>
      </c>
      <c r="AY55" s="96">
        <f>'VON - Vedlejší a ostatní ...'!J33</f>
        <v>0</v>
      </c>
      <c r="AZ55" s="96">
        <f>'VON - Vedlejší a ostatní ...'!F30</f>
        <v>0</v>
      </c>
      <c r="BA55" s="96">
        <f>'VON - Vedlejší a ostatní ...'!F31</f>
        <v>0</v>
      </c>
      <c r="BB55" s="96">
        <f>'VON - Vedlejší a ostatní ...'!F32</f>
        <v>0</v>
      </c>
      <c r="BC55" s="96">
        <f>'VON - Vedlejší a ostatní ...'!F33</f>
        <v>0</v>
      </c>
      <c r="BD55" s="98">
        <f>'VON - Vedlejší a ostatní ...'!F34</f>
        <v>0</v>
      </c>
      <c r="BT55" s="94" t="s">
        <v>84</v>
      </c>
      <c r="BV55" s="94" t="s">
        <v>78</v>
      </c>
      <c r="BW55" s="94" t="s">
        <v>98</v>
      </c>
      <c r="BX55" s="94" t="s">
        <v>7</v>
      </c>
      <c r="CL55" s="94" t="s">
        <v>95</v>
      </c>
      <c r="CM55" s="94" t="s">
        <v>87</v>
      </c>
    </row>
    <row r="56" spans="2:44" s="1" customFormat="1" ht="30" customHeight="1">
      <c r="B56" s="41"/>
      <c r="AR56" s="41"/>
    </row>
    <row r="57" spans="2:44" s="1" customFormat="1" ht="6.95"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41"/>
    </row>
  </sheetData>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 01 - Ochranná hráz'!C2" display="/"/>
    <hyperlink ref="A53" location="'SO 102 - Obslužná komunikace'!C2" display="/"/>
    <hyperlink ref="A54" location="'SO 03 - Vegetační úpravy'!C2" display="/"/>
    <hyperlink ref="A55"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99</v>
      </c>
      <c r="G1" s="362" t="s">
        <v>100</v>
      </c>
      <c r="H1" s="362"/>
      <c r="I1" s="103"/>
      <c r="J1" s="102" t="s">
        <v>101</v>
      </c>
      <c r="K1" s="101" t="s">
        <v>102</v>
      </c>
      <c r="L1" s="102" t="s">
        <v>103</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52" t="s">
        <v>8</v>
      </c>
      <c r="M2" s="353"/>
      <c r="N2" s="353"/>
      <c r="O2" s="353"/>
      <c r="P2" s="353"/>
      <c r="Q2" s="353"/>
      <c r="R2" s="353"/>
      <c r="S2" s="353"/>
      <c r="T2" s="353"/>
      <c r="U2" s="353"/>
      <c r="V2" s="353"/>
      <c r="AT2" s="24" t="s">
        <v>85</v>
      </c>
      <c r="AZ2" s="104" t="s">
        <v>104</v>
      </c>
      <c r="BA2" s="104" t="s">
        <v>105</v>
      </c>
      <c r="BB2" s="104" t="s">
        <v>106</v>
      </c>
      <c r="BC2" s="104" t="s">
        <v>107</v>
      </c>
      <c r="BD2" s="104" t="s">
        <v>87</v>
      </c>
    </row>
    <row r="3" spans="2:56" ht="6.95" customHeight="1">
      <c r="B3" s="25"/>
      <c r="C3" s="26"/>
      <c r="D3" s="26"/>
      <c r="E3" s="26"/>
      <c r="F3" s="26"/>
      <c r="G3" s="26"/>
      <c r="H3" s="26"/>
      <c r="I3" s="105"/>
      <c r="J3" s="26"/>
      <c r="K3" s="27"/>
      <c r="AT3" s="24" t="s">
        <v>87</v>
      </c>
      <c r="AZ3" s="104" t="s">
        <v>108</v>
      </c>
      <c r="BA3" s="104" t="s">
        <v>109</v>
      </c>
      <c r="BB3" s="104" t="s">
        <v>106</v>
      </c>
      <c r="BC3" s="104" t="s">
        <v>110</v>
      </c>
      <c r="BD3" s="104" t="s">
        <v>87</v>
      </c>
    </row>
    <row r="4" spans="2:56" ht="36.95" customHeight="1">
      <c r="B4" s="28"/>
      <c r="C4" s="29"/>
      <c r="D4" s="30" t="s">
        <v>111</v>
      </c>
      <c r="E4" s="29"/>
      <c r="F4" s="29"/>
      <c r="G4" s="29"/>
      <c r="H4" s="29"/>
      <c r="I4" s="106"/>
      <c r="J4" s="29"/>
      <c r="K4" s="31"/>
      <c r="M4" s="32" t="s">
        <v>13</v>
      </c>
      <c r="AT4" s="24" t="s">
        <v>6</v>
      </c>
      <c r="AZ4" s="104" t="s">
        <v>112</v>
      </c>
      <c r="BA4" s="104" t="s">
        <v>113</v>
      </c>
      <c r="BB4" s="104" t="s">
        <v>114</v>
      </c>
      <c r="BC4" s="104" t="s">
        <v>115</v>
      </c>
      <c r="BD4" s="104" t="s">
        <v>87</v>
      </c>
    </row>
    <row r="5" spans="2:56" ht="6.95" customHeight="1">
      <c r="B5" s="28"/>
      <c r="C5" s="29"/>
      <c r="D5" s="29"/>
      <c r="E5" s="29"/>
      <c r="F5" s="29"/>
      <c r="G5" s="29"/>
      <c r="H5" s="29"/>
      <c r="I5" s="106"/>
      <c r="J5" s="29"/>
      <c r="K5" s="31"/>
      <c r="AZ5" s="104" t="s">
        <v>116</v>
      </c>
      <c r="BA5" s="104" t="s">
        <v>117</v>
      </c>
      <c r="BB5" s="104" t="s">
        <v>114</v>
      </c>
      <c r="BC5" s="104" t="s">
        <v>118</v>
      </c>
      <c r="BD5" s="104" t="s">
        <v>87</v>
      </c>
    </row>
    <row r="6" spans="2:56" ht="13.5">
      <c r="B6" s="28"/>
      <c r="C6" s="29"/>
      <c r="D6" s="37" t="s">
        <v>19</v>
      </c>
      <c r="E6" s="29"/>
      <c r="F6" s="29"/>
      <c r="G6" s="29"/>
      <c r="H6" s="29"/>
      <c r="I6" s="106"/>
      <c r="J6" s="29"/>
      <c r="K6" s="31"/>
      <c r="AZ6" s="104" t="s">
        <v>119</v>
      </c>
      <c r="BA6" s="104" t="s">
        <v>120</v>
      </c>
      <c r="BB6" s="104" t="s">
        <v>114</v>
      </c>
      <c r="BC6" s="104" t="s">
        <v>121</v>
      </c>
      <c r="BD6" s="104" t="s">
        <v>87</v>
      </c>
    </row>
    <row r="7" spans="2:56" ht="16.5" customHeight="1">
      <c r="B7" s="28"/>
      <c r="C7" s="29"/>
      <c r="D7" s="29"/>
      <c r="E7" s="354" t="str">
        <f>'Rekapitulace stavby'!K6</f>
        <v>Opatření v úseku pod Krnovem, ochrana LB území – ČR, OHO, stavba č. 5758</v>
      </c>
      <c r="F7" s="355"/>
      <c r="G7" s="355"/>
      <c r="H7" s="355"/>
      <c r="I7" s="106"/>
      <c r="J7" s="29"/>
      <c r="K7" s="31"/>
      <c r="AZ7" s="104" t="s">
        <v>122</v>
      </c>
      <c r="BA7" s="104" t="s">
        <v>123</v>
      </c>
      <c r="BB7" s="104" t="s">
        <v>114</v>
      </c>
      <c r="BC7" s="104" t="s">
        <v>124</v>
      </c>
      <c r="BD7" s="104" t="s">
        <v>87</v>
      </c>
    </row>
    <row r="8" spans="2:56" s="1" customFormat="1" ht="13.5">
      <c r="B8" s="41"/>
      <c r="C8" s="42"/>
      <c r="D8" s="37" t="s">
        <v>125</v>
      </c>
      <c r="E8" s="42"/>
      <c r="F8" s="42"/>
      <c r="G8" s="42"/>
      <c r="H8" s="42"/>
      <c r="I8" s="107"/>
      <c r="J8" s="42"/>
      <c r="K8" s="45"/>
      <c r="AZ8" s="104" t="s">
        <v>126</v>
      </c>
      <c r="BA8" s="104" t="s">
        <v>127</v>
      </c>
      <c r="BB8" s="104" t="s">
        <v>114</v>
      </c>
      <c r="BC8" s="104" t="s">
        <v>128</v>
      </c>
      <c r="BD8" s="104" t="s">
        <v>87</v>
      </c>
    </row>
    <row r="9" spans="2:56" s="1" customFormat="1" ht="36.95" customHeight="1">
      <c r="B9" s="41"/>
      <c r="C9" s="42"/>
      <c r="D9" s="42"/>
      <c r="E9" s="356" t="s">
        <v>129</v>
      </c>
      <c r="F9" s="357"/>
      <c r="G9" s="357"/>
      <c r="H9" s="357"/>
      <c r="I9" s="107"/>
      <c r="J9" s="42"/>
      <c r="K9" s="45"/>
      <c r="AZ9" s="104" t="s">
        <v>130</v>
      </c>
      <c r="BA9" s="104" t="s">
        <v>131</v>
      </c>
      <c r="BB9" s="104" t="s">
        <v>106</v>
      </c>
      <c r="BC9" s="104" t="s">
        <v>132</v>
      </c>
      <c r="BD9" s="104" t="s">
        <v>87</v>
      </c>
    </row>
    <row r="10" spans="2:56" s="1" customFormat="1" ht="13.5">
      <c r="B10" s="41"/>
      <c r="C10" s="42"/>
      <c r="D10" s="42"/>
      <c r="E10" s="42"/>
      <c r="F10" s="42"/>
      <c r="G10" s="42"/>
      <c r="H10" s="42"/>
      <c r="I10" s="107"/>
      <c r="J10" s="42"/>
      <c r="K10" s="45"/>
      <c r="AZ10" s="104" t="s">
        <v>133</v>
      </c>
      <c r="BA10" s="104" t="s">
        <v>134</v>
      </c>
      <c r="BB10" s="104" t="s">
        <v>106</v>
      </c>
      <c r="BC10" s="104" t="s">
        <v>135</v>
      </c>
      <c r="BD10" s="104" t="s">
        <v>87</v>
      </c>
    </row>
    <row r="11" spans="2:56" s="1" customFormat="1" ht="14.45" customHeight="1">
      <c r="B11" s="41"/>
      <c r="C11" s="42"/>
      <c r="D11" s="37" t="s">
        <v>21</v>
      </c>
      <c r="E11" s="42"/>
      <c r="F11" s="35" t="s">
        <v>86</v>
      </c>
      <c r="G11" s="42"/>
      <c r="H11" s="42"/>
      <c r="I11" s="108" t="s">
        <v>22</v>
      </c>
      <c r="J11" s="35" t="s">
        <v>5</v>
      </c>
      <c r="K11" s="45"/>
      <c r="AZ11" s="104" t="s">
        <v>136</v>
      </c>
      <c r="BA11" s="104" t="s">
        <v>137</v>
      </c>
      <c r="BB11" s="104" t="s">
        <v>114</v>
      </c>
      <c r="BC11" s="104" t="s">
        <v>138</v>
      </c>
      <c r="BD11" s="104" t="s">
        <v>87</v>
      </c>
    </row>
    <row r="12" spans="2:56" s="1" customFormat="1" ht="14.45" customHeight="1">
      <c r="B12" s="41"/>
      <c r="C12" s="42"/>
      <c r="D12" s="37" t="s">
        <v>23</v>
      </c>
      <c r="E12" s="42"/>
      <c r="F12" s="35" t="s">
        <v>24</v>
      </c>
      <c r="G12" s="42"/>
      <c r="H12" s="42"/>
      <c r="I12" s="108" t="s">
        <v>25</v>
      </c>
      <c r="J12" s="109" t="str">
        <f>'Rekapitulace stavby'!AN8</f>
        <v>12. 6. 2017</v>
      </c>
      <c r="K12" s="45"/>
      <c r="AZ12" s="104" t="s">
        <v>139</v>
      </c>
      <c r="BA12" s="104" t="s">
        <v>140</v>
      </c>
      <c r="BB12" s="104" t="s">
        <v>114</v>
      </c>
      <c r="BC12" s="104" t="s">
        <v>141</v>
      </c>
      <c r="BD12" s="104" t="s">
        <v>87</v>
      </c>
    </row>
    <row r="13" spans="2:56" s="1" customFormat="1" ht="10.9" customHeight="1">
      <c r="B13" s="41"/>
      <c r="C13" s="42"/>
      <c r="D13" s="42"/>
      <c r="E13" s="42"/>
      <c r="F13" s="42"/>
      <c r="G13" s="42"/>
      <c r="H13" s="42"/>
      <c r="I13" s="107"/>
      <c r="J13" s="42"/>
      <c r="K13" s="45"/>
      <c r="AZ13" s="104" t="s">
        <v>142</v>
      </c>
      <c r="BA13" s="104" t="s">
        <v>143</v>
      </c>
      <c r="BB13" s="104" t="s">
        <v>106</v>
      </c>
      <c r="BC13" s="104" t="s">
        <v>144</v>
      </c>
      <c r="BD13" s="104" t="s">
        <v>87</v>
      </c>
    </row>
    <row r="14" spans="2:56" s="1" customFormat="1" ht="14.45" customHeight="1">
      <c r="B14" s="41"/>
      <c r="C14" s="42"/>
      <c r="D14" s="37" t="s">
        <v>27</v>
      </c>
      <c r="E14" s="42"/>
      <c r="F14" s="42"/>
      <c r="G14" s="42"/>
      <c r="H14" s="42"/>
      <c r="I14" s="108" t="s">
        <v>28</v>
      </c>
      <c r="J14" s="35" t="s">
        <v>29</v>
      </c>
      <c r="K14" s="45"/>
      <c r="AZ14" s="104" t="s">
        <v>145</v>
      </c>
      <c r="BA14" s="104" t="s">
        <v>146</v>
      </c>
      <c r="BB14" s="104" t="s">
        <v>106</v>
      </c>
      <c r="BC14" s="104" t="s">
        <v>147</v>
      </c>
      <c r="BD14" s="104" t="s">
        <v>87</v>
      </c>
    </row>
    <row r="15" spans="2:56" s="1" customFormat="1" ht="18" customHeight="1">
      <c r="B15" s="41"/>
      <c r="C15" s="42"/>
      <c r="D15" s="42"/>
      <c r="E15" s="35" t="s">
        <v>30</v>
      </c>
      <c r="F15" s="42"/>
      <c r="G15" s="42"/>
      <c r="H15" s="42"/>
      <c r="I15" s="108" t="s">
        <v>31</v>
      </c>
      <c r="J15" s="35" t="s">
        <v>32</v>
      </c>
      <c r="K15" s="45"/>
      <c r="AZ15" s="104" t="s">
        <v>148</v>
      </c>
      <c r="BA15" s="104" t="s">
        <v>149</v>
      </c>
      <c r="BB15" s="104" t="s">
        <v>106</v>
      </c>
      <c r="BC15" s="104" t="s">
        <v>150</v>
      </c>
      <c r="BD15" s="104" t="s">
        <v>87</v>
      </c>
    </row>
    <row r="16" spans="2:56" s="1" customFormat="1" ht="6.95" customHeight="1">
      <c r="B16" s="41"/>
      <c r="C16" s="42"/>
      <c r="D16" s="42"/>
      <c r="E16" s="42"/>
      <c r="F16" s="42"/>
      <c r="G16" s="42"/>
      <c r="H16" s="42"/>
      <c r="I16" s="107"/>
      <c r="J16" s="42"/>
      <c r="K16" s="45"/>
      <c r="AZ16" s="104" t="s">
        <v>151</v>
      </c>
      <c r="BA16" s="104" t="s">
        <v>152</v>
      </c>
      <c r="BB16" s="104" t="s">
        <v>106</v>
      </c>
      <c r="BC16" s="104" t="s">
        <v>153</v>
      </c>
      <c r="BD16" s="104" t="s">
        <v>87</v>
      </c>
    </row>
    <row r="17" spans="2:56" s="1" customFormat="1" ht="14.45" customHeight="1">
      <c r="B17" s="41"/>
      <c r="C17" s="42"/>
      <c r="D17" s="37" t="s">
        <v>33</v>
      </c>
      <c r="E17" s="42"/>
      <c r="F17" s="42"/>
      <c r="G17" s="42"/>
      <c r="H17" s="42"/>
      <c r="I17" s="108" t="s">
        <v>28</v>
      </c>
      <c r="J17" s="35" t="str">
        <f>IF('Rekapitulace stavby'!AN13="Vyplň údaj","",IF('Rekapitulace stavby'!AN13="","",'Rekapitulace stavby'!AN13))</f>
        <v/>
      </c>
      <c r="K17" s="45"/>
      <c r="AZ17" s="104" t="s">
        <v>154</v>
      </c>
      <c r="BA17" s="104" t="s">
        <v>155</v>
      </c>
      <c r="BB17" s="104" t="s">
        <v>114</v>
      </c>
      <c r="BC17" s="104" t="s">
        <v>156</v>
      </c>
      <c r="BD17" s="104" t="s">
        <v>87</v>
      </c>
    </row>
    <row r="18" spans="2:56" s="1" customFormat="1" ht="18" customHeight="1">
      <c r="B18" s="41"/>
      <c r="C18" s="42"/>
      <c r="D18" s="42"/>
      <c r="E18" s="35" t="str">
        <f>IF('Rekapitulace stavby'!E14="Vyplň údaj","",IF('Rekapitulace stavby'!E14="","",'Rekapitulace stavby'!E14))</f>
        <v/>
      </c>
      <c r="F18" s="42"/>
      <c r="G18" s="42"/>
      <c r="H18" s="42"/>
      <c r="I18" s="108" t="s">
        <v>31</v>
      </c>
      <c r="J18" s="35" t="str">
        <f>IF('Rekapitulace stavby'!AN14="Vyplň údaj","",IF('Rekapitulace stavby'!AN14="","",'Rekapitulace stavby'!AN14))</f>
        <v/>
      </c>
      <c r="K18" s="45"/>
      <c r="AZ18" s="104" t="s">
        <v>157</v>
      </c>
      <c r="BA18" s="104" t="s">
        <v>158</v>
      </c>
      <c r="BB18" s="104" t="s">
        <v>106</v>
      </c>
      <c r="BC18" s="104" t="s">
        <v>159</v>
      </c>
      <c r="BD18" s="104" t="s">
        <v>87</v>
      </c>
    </row>
    <row r="19" spans="2:56" s="1" customFormat="1" ht="6.95" customHeight="1">
      <c r="B19" s="41"/>
      <c r="C19" s="42"/>
      <c r="D19" s="42"/>
      <c r="E19" s="42"/>
      <c r="F19" s="42"/>
      <c r="G19" s="42"/>
      <c r="H19" s="42"/>
      <c r="I19" s="107"/>
      <c r="J19" s="42"/>
      <c r="K19" s="45"/>
      <c r="AZ19" s="104" t="s">
        <v>160</v>
      </c>
      <c r="BA19" s="104" t="s">
        <v>161</v>
      </c>
      <c r="BB19" s="104" t="s">
        <v>114</v>
      </c>
      <c r="BC19" s="104" t="s">
        <v>162</v>
      </c>
      <c r="BD19" s="104" t="s">
        <v>87</v>
      </c>
    </row>
    <row r="20" spans="2:56" s="1" customFormat="1" ht="14.45" customHeight="1">
      <c r="B20" s="41"/>
      <c r="C20" s="42"/>
      <c r="D20" s="37" t="s">
        <v>35</v>
      </c>
      <c r="E20" s="42"/>
      <c r="F20" s="42"/>
      <c r="G20" s="42"/>
      <c r="H20" s="42"/>
      <c r="I20" s="108" t="s">
        <v>28</v>
      </c>
      <c r="J20" s="35" t="s">
        <v>36</v>
      </c>
      <c r="K20" s="45"/>
      <c r="AZ20" s="104" t="s">
        <v>163</v>
      </c>
      <c r="BA20" s="104" t="s">
        <v>164</v>
      </c>
      <c r="BB20" s="104" t="s">
        <v>114</v>
      </c>
      <c r="BC20" s="104" t="s">
        <v>165</v>
      </c>
      <c r="BD20" s="104" t="s">
        <v>87</v>
      </c>
    </row>
    <row r="21" spans="2:11" s="1" customFormat="1" ht="18" customHeight="1">
      <c r="B21" s="41"/>
      <c r="C21" s="42"/>
      <c r="D21" s="42"/>
      <c r="E21" s="35" t="s">
        <v>37</v>
      </c>
      <c r="F21" s="42"/>
      <c r="G21" s="42"/>
      <c r="H21" s="42"/>
      <c r="I21" s="108" t="s">
        <v>31</v>
      </c>
      <c r="J21" s="35" t="s">
        <v>38</v>
      </c>
      <c r="K21" s="45"/>
    </row>
    <row r="22" spans="2:11" s="1" customFormat="1" ht="6.95" customHeight="1">
      <c r="B22" s="41"/>
      <c r="C22" s="42"/>
      <c r="D22" s="42"/>
      <c r="E22" s="42"/>
      <c r="F22" s="42"/>
      <c r="G22" s="42"/>
      <c r="H22" s="42"/>
      <c r="I22" s="107"/>
      <c r="J22" s="42"/>
      <c r="K22" s="45"/>
    </row>
    <row r="23" spans="2:11" s="1" customFormat="1" ht="14.45" customHeight="1">
      <c r="B23" s="41"/>
      <c r="C23" s="42"/>
      <c r="D23" s="37" t="s">
        <v>40</v>
      </c>
      <c r="E23" s="42"/>
      <c r="F23" s="42"/>
      <c r="G23" s="42"/>
      <c r="H23" s="42"/>
      <c r="I23" s="107"/>
      <c r="J23" s="42"/>
      <c r="K23" s="45"/>
    </row>
    <row r="24" spans="2:11" s="6" customFormat="1" ht="16.5" customHeight="1">
      <c r="B24" s="110"/>
      <c r="C24" s="111"/>
      <c r="D24" s="111"/>
      <c r="E24" s="324" t="s">
        <v>5</v>
      </c>
      <c r="F24" s="324"/>
      <c r="G24" s="324"/>
      <c r="H24" s="324"/>
      <c r="I24" s="112"/>
      <c r="J24" s="111"/>
      <c r="K24" s="113"/>
    </row>
    <row r="25" spans="2:11" s="1" customFormat="1" ht="6.95" customHeight="1">
      <c r="B25" s="41"/>
      <c r="C25" s="42"/>
      <c r="D25" s="42"/>
      <c r="E25" s="42"/>
      <c r="F25" s="42"/>
      <c r="G25" s="42"/>
      <c r="H25" s="42"/>
      <c r="I25" s="107"/>
      <c r="J25" s="42"/>
      <c r="K25" s="45"/>
    </row>
    <row r="26" spans="2:11" s="1" customFormat="1" ht="6.95" customHeight="1">
      <c r="B26" s="41"/>
      <c r="C26" s="42"/>
      <c r="D26" s="68"/>
      <c r="E26" s="68"/>
      <c r="F26" s="68"/>
      <c r="G26" s="68"/>
      <c r="H26" s="68"/>
      <c r="I26" s="114"/>
      <c r="J26" s="68"/>
      <c r="K26" s="115"/>
    </row>
    <row r="27" spans="2:11" s="1" customFormat="1" ht="25.35" customHeight="1">
      <c r="B27" s="41"/>
      <c r="C27" s="42"/>
      <c r="D27" s="116" t="s">
        <v>42</v>
      </c>
      <c r="E27" s="42"/>
      <c r="F27" s="42"/>
      <c r="G27" s="42"/>
      <c r="H27" s="42"/>
      <c r="I27" s="107"/>
      <c r="J27" s="117">
        <f>ROUND(J82,2)</f>
        <v>0</v>
      </c>
      <c r="K27" s="45"/>
    </row>
    <row r="28" spans="2:11" s="1" customFormat="1" ht="6.95" customHeight="1">
      <c r="B28" s="41"/>
      <c r="C28" s="42"/>
      <c r="D28" s="68"/>
      <c r="E28" s="68"/>
      <c r="F28" s="68"/>
      <c r="G28" s="68"/>
      <c r="H28" s="68"/>
      <c r="I28" s="114"/>
      <c r="J28" s="68"/>
      <c r="K28" s="115"/>
    </row>
    <row r="29" spans="2:11" s="1" customFormat="1" ht="14.45" customHeight="1">
      <c r="B29" s="41"/>
      <c r="C29" s="42"/>
      <c r="D29" s="42"/>
      <c r="E29" s="42"/>
      <c r="F29" s="46" t="s">
        <v>44</v>
      </c>
      <c r="G29" s="42"/>
      <c r="H29" s="42"/>
      <c r="I29" s="118" t="s">
        <v>43</v>
      </c>
      <c r="J29" s="46" t="s">
        <v>45</v>
      </c>
      <c r="K29" s="45"/>
    </row>
    <row r="30" spans="2:11" s="1" customFormat="1" ht="14.45" customHeight="1">
      <c r="B30" s="41"/>
      <c r="C30" s="42"/>
      <c r="D30" s="49" t="s">
        <v>46</v>
      </c>
      <c r="E30" s="49" t="s">
        <v>47</v>
      </c>
      <c r="F30" s="119">
        <f>ROUND(SUM(BE82:BE580),2)</f>
        <v>0</v>
      </c>
      <c r="G30" s="42"/>
      <c r="H30" s="42"/>
      <c r="I30" s="120">
        <v>0.21</v>
      </c>
      <c r="J30" s="119">
        <f>ROUND(ROUND((SUM(BE82:BE580)),2)*I30,2)</f>
        <v>0</v>
      </c>
      <c r="K30" s="45"/>
    </row>
    <row r="31" spans="2:11" s="1" customFormat="1" ht="14.45" customHeight="1">
      <c r="B31" s="41"/>
      <c r="C31" s="42"/>
      <c r="D31" s="42"/>
      <c r="E31" s="49" t="s">
        <v>48</v>
      </c>
      <c r="F31" s="119">
        <f>ROUND(SUM(BF82:BF580),2)</f>
        <v>0</v>
      </c>
      <c r="G31" s="42"/>
      <c r="H31" s="42"/>
      <c r="I31" s="120">
        <v>0.15</v>
      </c>
      <c r="J31" s="119">
        <f>ROUND(ROUND((SUM(BF82:BF580)),2)*I31,2)</f>
        <v>0</v>
      </c>
      <c r="K31" s="45"/>
    </row>
    <row r="32" spans="2:11" s="1" customFormat="1" ht="14.45" customHeight="1" hidden="1">
      <c r="B32" s="41"/>
      <c r="C32" s="42"/>
      <c r="D32" s="42"/>
      <c r="E32" s="49" t="s">
        <v>49</v>
      </c>
      <c r="F32" s="119">
        <f>ROUND(SUM(BG82:BG580),2)</f>
        <v>0</v>
      </c>
      <c r="G32" s="42"/>
      <c r="H32" s="42"/>
      <c r="I32" s="120">
        <v>0.21</v>
      </c>
      <c r="J32" s="119">
        <v>0</v>
      </c>
      <c r="K32" s="45"/>
    </row>
    <row r="33" spans="2:11" s="1" customFormat="1" ht="14.45" customHeight="1" hidden="1">
      <c r="B33" s="41"/>
      <c r="C33" s="42"/>
      <c r="D33" s="42"/>
      <c r="E33" s="49" t="s">
        <v>50</v>
      </c>
      <c r="F33" s="119">
        <f>ROUND(SUM(BH82:BH580),2)</f>
        <v>0</v>
      </c>
      <c r="G33" s="42"/>
      <c r="H33" s="42"/>
      <c r="I33" s="120">
        <v>0.15</v>
      </c>
      <c r="J33" s="119">
        <v>0</v>
      </c>
      <c r="K33" s="45"/>
    </row>
    <row r="34" spans="2:11" s="1" customFormat="1" ht="14.45" customHeight="1" hidden="1">
      <c r="B34" s="41"/>
      <c r="C34" s="42"/>
      <c r="D34" s="42"/>
      <c r="E34" s="49" t="s">
        <v>51</v>
      </c>
      <c r="F34" s="119">
        <f>ROUND(SUM(BI82:BI580),2)</f>
        <v>0</v>
      </c>
      <c r="G34" s="42"/>
      <c r="H34" s="42"/>
      <c r="I34" s="120">
        <v>0</v>
      </c>
      <c r="J34" s="119">
        <v>0</v>
      </c>
      <c r="K34" s="45"/>
    </row>
    <row r="35" spans="2:11" s="1" customFormat="1" ht="6.95" customHeight="1">
      <c r="B35" s="41"/>
      <c r="C35" s="42"/>
      <c r="D35" s="42"/>
      <c r="E35" s="42"/>
      <c r="F35" s="42"/>
      <c r="G35" s="42"/>
      <c r="H35" s="42"/>
      <c r="I35" s="107"/>
      <c r="J35" s="42"/>
      <c r="K35" s="45"/>
    </row>
    <row r="36" spans="2:11" s="1" customFormat="1" ht="25.35" customHeight="1">
      <c r="B36" s="41"/>
      <c r="C36" s="121"/>
      <c r="D36" s="122" t="s">
        <v>52</v>
      </c>
      <c r="E36" s="71"/>
      <c r="F36" s="71"/>
      <c r="G36" s="123" t="s">
        <v>53</v>
      </c>
      <c r="H36" s="124" t="s">
        <v>54</v>
      </c>
      <c r="I36" s="125"/>
      <c r="J36" s="126">
        <f>SUM(J27:J34)</f>
        <v>0</v>
      </c>
      <c r="K36" s="127"/>
    </row>
    <row r="37" spans="2:11" s="1" customFormat="1" ht="14.45" customHeight="1">
      <c r="B37" s="56"/>
      <c r="C37" s="57"/>
      <c r="D37" s="57"/>
      <c r="E37" s="57"/>
      <c r="F37" s="57"/>
      <c r="G37" s="57"/>
      <c r="H37" s="57"/>
      <c r="I37" s="128"/>
      <c r="J37" s="57"/>
      <c r="K37" s="58"/>
    </row>
    <row r="41" spans="2:11" s="1" customFormat="1" ht="6.95" customHeight="1">
      <c r="B41" s="59"/>
      <c r="C41" s="60"/>
      <c r="D41" s="60"/>
      <c r="E41" s="60"/>
      <c r="F41" s="60"/>
      <c r="G41" s="60"/>
      <c r="H41" s="60"/>
      <c r="I41" s="129"/>
      <c r="J41" s="60"/>
      <c r="K41" s="130"/>
    </row>
    <row r="42" spans="2:11" s="1" customFormat="1" ht="36.95" customHeight="1">
      <c r="B42" s="41"/>
      <c r="C42" s="30" t="s">
        <v>166</v>
      </c>
      <c r="D42" s="42"/>
      <c r="E42" s="42"/>
      <c r="F42" s="42"/>
      <c r="G42" s="42"/>
      <c r="H42" s="42"/>
      <c r="I42" s="107"/>
      <c r="J42" s="42"/>
      <c r="K42" s="45"/>
    </row>
    <row r="43" spans="2:11" s="1" customFormat="1" ht="6.95" customHeight="1">
      <c r="B43" s="41"/>
      <c r="C43" s="42"/>
      <c r="D43" s="42"/>
      <c r="E43" s="42"/>
      <c r="F43" s="42"/>
      <c r="G43" s="42"/>
      <c r="H43" s="42"/>
      <c r="I43" s="107"/>
      <c r="J43" s="42"/>
      <c r="K43" s="45"/>
    </row>
    <row r="44" spans="2:11" s="1" customFormat="1" ht="14.45" customHeight="1">
      <c r="B44" s="41"/>
      <c r="C44" s="37" t="s">
        <v>19</v>
      </c>
      <c r="D44" s="42"/>
      <c r="E44" s="42"/>
      <c r="F44" s="42"/>
      <c r="G44" s="42"/>
      <c r="H44" s="42"/>
      <c r="I44" s="107"/>
      <c r="J44" s="42"/>
      <c r="K44" s="45"/>
    </row>
    <row r="45" spans="2:11" s="1" customFormat="1" ht="16.5" customHeight="1">
      <c r="B45" s="41"/>
      <c r="C45" s="42"/>
      <c r="D45" s="42"/>
      <c r="E45" s="354" t="str">
        <f>E7</f>
        <v>Opatření v úseku pod Krnovem, ochrana LB území – ČR, OHO, stavba č. 5758</v>
      </c>
      <c r="F45" s="355"/>
      <c r="G45" s="355"/>
      <c r="H45" s="355"/>
      <c r="I45" s="107"/>
      <c r="J45" s="42"/>
      <c r="K45" s="45"/>
    </row>
    <row r="46" spans="2:11" s="1" customFormat="1" ht="14.45" customHeight="1">
      <c r="B46" s="41"/>
      <c r="C46" s="37" t="s">
        <v>125</v>
      </c>
      <c r="D46" s="42"/>
      <c r="E46" s="42"/>
      <c r="F46" s="42"/>
      <c r="G46" s="42"/>
      <c r="H46" s="42"/>
      <c r="I46" s="107"/>
      <c r="J46" s="42"/>
      <c r="K46" s="45"/>
    </row>
    <row r="47" spans="2:11" s="1" customFormat="1" ht="17.25" customHeight="1">
      <c r="B47" s="41"/>
      <c r="C47" s="42"/>
      <c r="D47" s="42"/>
      <c r="E47" s="356" t="str">
        <f>E9</f>
        <v>SO 01 - Ochranná hráz</v>
      </c>
      <c r="F47" s="357"/>
      <c r="G47" s="357"/>
      <c r="H47" s="357"/>
      <c r="I47" s="107"/>
      <c r="J47" s="42"/>
      <c r="K47" s="45"/>
    </row>
    <row r="48" spans="2:11" s="1" customFormat="1" ht="6.95" customHeight="1">
      <c r="B48" s="41"/>
      <c r="C48" s="42"/>
      <c r="D48" s="42"/>
      <c r="E48" s="42"/>
      <c r="F48" s="42"/>
      <c r="G48" s="42"/>
      <c r="H48" s="42"/>
      <c r="I48" s="107"/>
      <c r="J48" s="42"/>
      <c r="K48" s="45"/>
    </row>
    <row r="49" spans="2:11" s="1" customFormat="1" ht="18" customHeight="1">
      <c r="B49" s="41"/>
      <c r="C49" s="37" t="s">
        <v>23</v>
      </c>
      <c r="D49" s="42"/>
      <c r="E49" s="42"/>
      <c r="F49" s="35" t="str">
        <f>F12</f>
        <v>Krnov - Horní předměstí a Opavské předměstí</v>
      </c>
      <c r="G49" s="42"/>
      <c r="H49" s="42"/>
      <c r="I49" s="108" t="s">
        <v>25</v>
      </c>
      <c r="J49" s="109" t="str">
        <f>IF(J12="","",J12)</f>
        <v>12. 6. 2017</v>
      </c>
      <c r="K49" s="45"/>
    </row>
    <row r="50" spans="2:11" s="1" customFormat="1" ht="6.95" customHeight="1">
      <c r="B50" s="41"/>
      <c r="C50" s="42"/>
      <c r="D50" s="42"/>
      <c r="E50" s="42"/>
      <c r="F50" s="42"/>
      <c r="G50" s="42"/>
      <c r="H50" s="42"/>
      <c r="I50" s="107"/>
      <c r="J50" s="42"/>
      <c r="K50" s="45"/>
    </row>
    <row r="51" spans="2:11" s="1" customFormat="1" ht="13.5">
      <c r="B51" s="41"/>
      <c r="C51" s="37" t="s">
        <v>27</v>
      </c>
      <c r="D51" s="42"/>
      <c r="E51" s="42"/>
      <c r="F51" s="35" t="str">
        <f>E15</f>
        <v>Povodí Odry, státní podnik</v>
      </c>
      <c r="G51" s="42"/>
      <c r="H51" s="42"/>
      <c r="I51" s="108" t="s">
        <v>35</v>
      </c>
      <c r="J51" s="324" t="str">
        <f>E21</f>
        <v xml:space="preserve">Golik VH, s. r. o. </v>
      </c>
      <c r="K51" s="45"/>
    </row>
    <row r="52" spans="2:11" s="1" customFormat="1" ht="14.45" customHeight="1">
      <c r="B52" s="41"/>
      <c r="C52" s="37" t="s">
        <v>33</v>
      </c>
      <c r="D52" s="42"/>
      <c r="E52" s="42"/>
      <c r="F52" s="35" t="str">
        <f>IF(E18="","",E18)</f>
        <v/>
      </c>
      <c r="G52" s="42"/>
      <c r="H52" s="42"/>
      <c r="I52" s="107"/>
      <c r="J52" s="358"/>
      <c r="K52" s="45"/>
    </row>
    <row r="53" spans="2:11" s="1" customFormat="1" ht="10.35" customHeight="1">
      <c r="B53" s="41"/>
      <c r="C53" s="42"/>
      <c r="D53" s="42"/>
      <c r="E53" s="42"/>
      <c r="F53" s="42"/>
      <c r="G53" s="42"/>
      <c r="H53" s="42"/>
      <c r="I53" s="107"/>
      <c r="J53" s="42"/>
      <c r="K53" s="45"/>
    </row>
    <row r="54" spans="2:11" s="1" customFormat="1" ht="29.25" customHeight="1">
      <c r="B54" s="41"/>
      <c r="C54" s="131" t="s">
        <v>167</v>
      </c>
      <c r="D54" s="121"/>
      <c r="E54" s="121"/>
      <c r="F54" s="121"/>
      <c r="G54" s="121"/>
      <c r="H54" s="121"/>
      <c r="I54" s="132"/>
      <c r="J54" s="133" t="s">
        <v>168</v>
      </c>
      <c r="K54" s="134"/>
    </row>
    <row r="55" spans="2:11" s="1" customFormat="1" ht="10.35" customHeight="1">
      <c r="B55" s="41"/>
      <c r="C55" s="42"/>
      <c r="D55" s="42"/>
      <c r="E55" s="42"/>
      <c r="F55" s="42"/>
      <c r="G55" s="42"/>
      <c r="H55" s="42"/>
      <c r="I55" s="107"/>
      <c r="J55" s="42"/>
      <c r="K55" s="45"/>
    </row>
    <row r="56" spans="2:47" s="1" customFormat="1" ht="29.25" customHeight="1">
      <c r="B56" s="41"/>
      <c r="C56" s="135" t="s">
        <v>169</v>
      </c>
      <c r="D56" s="42"/>
      <c r="E56" s="42"/>
      <c r="F56" s="42"/>
      <c r="G56" s="42"/>
      <c r="H56" s="42"/>
      <c r="I56" s="107"/>
      <c r="J56" s="117">
        <f>J82</f>
        <v>0</v>
      </c>
      <c r="K56" s="45"/>
      <c r="AU56" s="24" t="s">
        <v>170</v>
      </c>
    </row>
    <row r="57" spans="2:11" s="7" customFormat="1" ht="24.95" customHeight="1">
      <c r="B57" s="136"/>
      <c r="C57" s="137"/>
      <c r="D57" s="138" t="s">
        <v>171</v>
      </c>
      <c r="E57" s="139"/>
      <c r="F57" s="139"/>
      <c r="G57" s="139"/>
      <c r="H57" s="139"/>
      <c r="I57" s="140"/>
      <c r="J57" s="141">
        <f>J83</f>
        <v>0</v>
      </c>
      <c r="K57" s="142"/>
    </row>
    <row r="58" spans="2:11" s="8" customFormat="1" ht="19.9" customHeight="1">
      <c r="B58" s="143"/>
      <c r="C58" s="144"/>
      <c r="D58" s="145" t="s">
        <v>172</v>
      </c>
      <c r="E58" s="146"/>
      <c r="F58" s="146"/>
      <c r="G58" s="146"/>
      <c r="H58" s="146"/>
      <c r="I58" s="147"/>
      <c r="J58" s="148">
        <f>J84</f>
        <v>0</v>
      </c>
      <c r="K58" s="149"/>
    </row>
    <row r="59" spans="2:11" s="8" customFormat="1" ht="19.9" customHeight="1">
      <c r="B59" s="143"/>
      <c r="C59" s="144"/>
      <c r="D59" s="145" t="s">
        <v>173</v>
      </c>
      <c r="E59" s="146"/>
      <c r="F59" s="146"/>
      <c r="G59" s="146"/>
      <c r="H59" s="146"/>
      <c r="I59" s="147"/>
      <c r="J59" s="148">
        <f>J521</f>
        <v>0</v>
      </c>
      <c r="K59" s="149"/>
    </row>
    <row r="60" spans="2:11" s="8" customFormat="1" ht="19.9" customHeight="1">
      <c r="B60" s="143"/>
      <c r="C60" s="144"/>
      <c r="D60" s="145" t="s">
        <v>174</v>
      </c>
      <c r="E60" s="146"/>
      <c r="F60" s="146"/>
      <c r="G60" s="146"/>
      <c r="H60" s="146"/>
      <c r="I60" s="147"/>
      <c r="J60" s="148">
        <f>J555</f>
        <v>0</v>
      </c>
      <c r="K60" s="149"/>
    </row>
    <row r="61" spans="2:11" s="8" customFormat="1" ht="19.9" customHeight="1">
      <c r="B61" s="143"/>
      <c r="C61" s="144"/>
      <c r="D61" s="145" t="s">
        <v>175</v>
      </c>
      <c r="E61" s="146"/>
      <c r="F61" s="146"/>
      <c r="G61" s="146"/>
      <c r="H61" s="146"/>
      <c r="I61" s="147"/>
      <c r="J61" s="148">
        <f>J562</f>
        <v>0</v>
      </c>
      <c r="K61" s="149"/>
    </row>
    <row r="62" spans="2:11" s="8" customFormat="1" ht="19.9" customHeight="1">
      <c r="B62" s="143"/>
      <c r="C62" s="144"/>
      <c r="D62" s="145" t="s">
        <v>176</v>
      </c>
      <c r="E62" s="146"/>
      <c r="F62" s="146"/>
      <c r="G62" s="146"/>
      <c r="H62" s="146"/>
      <c r="I62" s="147"/>
      <c r="J62" s="148">
        <f>J577</f>
        <v>0</v>
      </c>
      <c r="K62" s="149"/>
    </row>
    <row r="63" spans="2:11" s="1" customFormat="1" ht="21.75" customHeight="1">
      <c r="B63" s="41"/>
      <c r="C63" s="42"/>
      <c r="D63" s="42"/>
      <c r="E63" s="42"/>
      <c r="F63" s="42"/>
      <c r="G63" s="42"/>
      <c r="H63" s="42"/>
      <c r="I63" s="107"/>
      <c r="J63" s="42"/>
      <c r="K63" s="45"/>
    </row>
    <row r="64" spans="2:11" s="1" customFormat="1" ht="6.95" customHeight="1">
      <c r="B64" s="56"/>
      <c r="C64" s="57"/>
      <c r="D64" s="57"/>
      <c r="E64" s="57"/>
      <c r="F64" s="57"/>
      <c r="G64" s="57"/>
      <c r="H64" s="57"/>
      <c r="I64" s="128"/>
      <c r="J64" s="57"/>
      <c r="K64" s="58"/>
    </row>
    <row r="68" spans="2:12" s="1" customFormat="1" ht="6.95" customHeight="1">
      <c r="B68" s="59"/>
      <c r="C68" s="60"/>
      <c r="D68" s="60"/>
      <c r="E68" s="60"/>
      <c r="F68" s="60"/>
      <c r="G68" s="60"/>
      <c r="H68" s="60"/>
      <c r="I68" s="129"/>
      <c r="J68" s="60"/>
      <c r="K68" s="60"/>
      <c r="L68" s="41"/>
    </row>
    <row r="69" spans="2:12" s="1" customFormat="1" ht="36.95" customHeight="1">
      <c r="B69" s="41"/>
      <c r="C69" s="61" t="s">
        <v>177</v>
      </c>
      <c r="L69" s="41"/>
    </row>
    <row r="70" spans="2:12" s="1" customFormat="1" ht="6.95" customHeight="1">
      <c r="B70" s="41"/>
      <c r="L70" s="41"/>
    </row>
    <row r="71" spans="2:12" s="1" customFormat="1" ht="14.45" customHeight="1">
      <c r="B71" s="41"/>
      <c r="C71" s="63" t="s">
        <v>19</v>
      </c>
      <c r="L71" s="41"/>
    </row>
    <row r="72" spans="2:12" s="1" customFormat="1" ht="16.5" customHeight="1">
      <c r="B72" s="41"/>
      <c r="E72" s="359" t="str">
        <f>E7</f>
        <v>Opatření v úseku pod Krnovem, ochrana LB území – ČR, OHO, stavba č. 5758</v>
      </c>
      <c r="F72" s="360"/>
      <c r="G72" s="360"/>
      <c r="H72" s="360"/>
      <c r="L72" s="41"/>
    </row>
    <row r="73" spans="2:12" s="1" customFormat="1" ht="14.45" customHeight="1">
      <c r="B73" s="41"/>
      <c r="C73" s="63" t="s">
        <v>125</v>
      </c>
      <c r="L73" s="41"/>
    </row>
    <row r="74" spans="2:12" s="1" customFormat="1" ht="17.25" customHeight="1">
      <c r="B74" s="41"/>
      <c r="E74" s="335" t="str">
        <f>E9</f>
        <v>SO 01 - Ochranná hráz</v>
      </c>
      <c r="F74" s="361"/>
      <c r="G74" s="361"/>
      <c r="H74" s="361"/>
      <c r="L74" s="41"/>
    </row>
    <row r="75" spans="2:12" s="1" customFormat="1" ht="6.95" customHeight="1">
      <c r="B75" s="41"/>
      <c r="L75" s="41"/>
    </row>
    <row r="76" spans="2:12" s="1" customFormat="1" ht="18" customHeight="1">
      <c r="B76" s="41"/>
      <c r="C76" s="63" t="s">
        <v>23</v>
      </c>
      <c r="F76" s="150" t="str">
        <f>F12</f>
        <v>Krnov - Horní předměstí a Opavské předměstí</v>
      </c>
      <c r="I76" s="151" t="s">
        <v>25</v>
      </c>
      <c r="J76" s="67" t="str">
        <f>IF(J12="","",J12)</f>
        <v>12. 6. 2017</v>
      </c>
      <c r="L76" s="41"/>
    </row>
    <row r="77" spans="2:12" s="1" customFormat="1" ht="6.95" customHeight="1">
      <c r="B77" s="41"/>
      <c r="L77" s="41"/>
    </row>
    <row r="78" spans="2:12" s="1" customFormat="1" ht="13.5">
      <c r="B78" s="41"/>
      <c r="C78" s="63" t="s">
        <v>27</v>
      </c>
      <c r="F78" s="150" t="str">
        <f>E15</f>
        <v>Povodí Odry, státní podnik</v>
      </c>
      <c r="I78" s="151" t="s">
        <v>35</v>
      </c>
      <c r="J78" s="150" t="str">
        <f>E21</f>
        <v xml:space="preserve">Golik VH, s. r. o. </v>
      </c>
      <c r="L78" s="41"/>
    </row>
    <row r="79" spans="2:12" s="1" customFormat="1" ht="14.45" customHeight="1">
      <c r="B79" s="41"/>
      <c r="C79" s="63" t="s">
        <v>33</v>
      </c>
      <c r="F79" s="150" t="str">
        <f>IF(E18="","",E18)</f>
        <v/>
      </c>
      <c r="L79" s="41"/>
    </row>
    <row r="80" spans="2:12" s="1" customFormat="1" ht="10.35" customHeight="1">
      <c r="B80" s="41"/>
      <c r="L80" s="41"/>
    </row>
    <row r="81" spans="2:20" s="9" customFormat="1" ht="29.25" customHeight="1">
      <c r="B81" s="152"/>
      <c r="C81" s="153" t="s">
        <v>178</v>
      </c>
      <c r="D81" s="154" t="s">
        <v>61</v>
      </c>
      <c r="E81" s="154" t="s">
        <v>57</v>
      </c>
      <c r="F81" s="154" t="s">
        <v>179</v>
      </c>
      <c r="G81" s="154" t="s">
        <v>180</v>
      </c>
      <c r="H81" s="154" t="s">
        <v>181</v>
      </c>
      <c r="I81" s="155" t="s">
        <v>182</v>
      </c>
      <c r="J81" s="154" t="s">
        <v>168</v>
      </c>
      <c r="K81" s="156" t="s">
        <v>183</v>
      </c>
      <c r="L81" s="152"/>
      <c r="M81" s="73" t="s">
        <v>184</v>
      </c>
      <c r="N81" s="74" t="s">
        <v>46</v>
      </c>
      <c r="O81" s="74" t="s">
        <v>185</v>
      </c>
      <c r="P81" s="74" t="s">
        <v>186</v>
      </c>
      <c r="Q81" s="74" t="s">
        <v>187</v>
      </c>
      <c r="R81" s="74" t="s">
        <v>188</v>
      </c>
      <c r="S81" s="74" t="s">
        <v>189</v>
      </c>
      <c r="T81" s="75" t="s">
        <v>190</v>
      </c>
    </row>
    <row r="82" spans="2:63" s="1" customFormat="1" ht="29.25" customHeight="1">
      <c r="B82" s="41"/>
      <c r="C82" s="77" t="s">
        <v>169</v>
      </c>
      <c r="J82" s="157">
        <f>BK82</f>
        <v>0</v>
      </c>
      <c r="L82" s="41"/>
      <c r="M82" s="76"/>
      <c r="N82" s="68"/>
      <c r="O82" s="68"/>
      <c r="P82" s="158">
        <f>P83</f>
        <v>0</v>
      </c>
      <c r="Q82" s="68"/>
      <c r="R82" s="158">
        <f>R83</f>
        <v>5.8636948</v>
      </c>
      <c r="S82" s="68"/>
      <c r="T82" s="159">
        <f>T83</f>
        <v>0</v>
      </c>
      <c r="AT82" s="24" t="s">
        <v>75</v>
      </c>
      <c r="AU82" s="24" t="s">
        <v>170</v>
      </c>
      <c r="BK82" s="160">
        <f>BK83</f>
        <v>0</v>
      </c>
    </row>
    <row r="83" spans="2:63" s="10" customFormat="1" ht="37.35" customHeight="1">
      <c r="B83" s="161"/>
      <c r="D83" s="162" t="s">
        <v>75</v>
      </c>
      <c r="E83" s="163" t="s">
        <v>191</v>
      </c>
      <c r="F83" s="163" t="s">
        <v>192</v>
      </c>
      <c r="I83" s="164"/>
      <c r="J83" s="165">
        <f>BK83</f>
        <v>0</v>
      </c>
      <c r="L83" s="161"/>
      <c r="M83" s="166"/>
      <c r="N83" s="167"/>
      <c r="O83" s="167"/>
      <c r="P83" s="168">
        <f>P84+P521+P555+P562+P577</f>
        <v>0</v>
      </c>
      <c r="Q83" s="167"/>
      <c r="R83" s="168">
        <f>R84+R521+R555+R562+R577</f>
        <v>5.8636948</v>
      </c>
      <c r="S83" s="167"/>
      <c r="T83" s="169">
        <f>T84+T521+T555+T562+T577</f>
        <v>0</v>
      </c>
      <c r="AR83" s="162" t="s">
        <v>84</v>
      </c>
      <c r="AT83" s="170" t="s">
        <v>75</v>
      </c>
      <c r="AU83" s="170" t="s">
        <v>76</v>
      </c>
      <c r="AY83" s="162" t="s">
        <v>193</v>
      </c>
      <c r="BK83" s="171">
        <f>BK84+BK521+BK555+BK562+BK577</f>
        <v>0</v>
      </c>
    </row>
    <row r="84" spans="2:63" s="10" customFormat="1" ht="19.9" customHeight="1">
      <c r="B84" s="161"/>
      <c r="D84" s="162" t="s">
        <v>75</v>
      </c>
      <c r="E84" s="172" t="s">
        <v>84</v>
      </c>
      <c r="F84" s="172" t="s">
        <v>194</v>
      </c>
      <c r="I84" s="164"/>
      <c r="J84" s="173">
        <f>BK84</f>
        <v>0</v>
      </c>
      <c r="L84" s="161"/>
      <c r="M84" s="166"/>
      <c r="N84" s="167"/>
      <c r="O84" s="167"/>
      <c r="P84" s="168">
        <f>SUM(P85:P520)</f>
        <v>0</v>
      </c>
      <c r="Q84" s="167"/>
      <c r="R84" s="168">
        <f>SUM(R85:R520)</f>
        <v>3.4981720000000003</v>
      </c>
      <c r="S84" s="167"/>
      <c r="T84" s="169">
        <f>SUM(T85:T520)</f>
        <v>0</v>
      </c>
      <c r="AR84" s="162" t="s">
        <v>84</v>
      </c>
      <c r="AT84" s="170" t="s">
        <v>75</v>
      </c>
      <c r="AU84" s="170" t="s">
        <v>84</v>
      </c>
      <c r="AY84" s="162" t="s">
        <v>193</v>
      </c>
      <c r="BK84" s="171">
        <f>SUM(BK85:BK520)</f>
        <v>0</v>
      </c>
    </row>
    <row r="85" spans="2:65" s="1" customFormat="1" ht="25.5" customHeight="1">
      <c r="B85" s="174"/>
      <c r="C85" s="175" t="s">
        <v>84</v>
      </c>
      <c r="D85" s="175" t="s">
        <v>195</v>
      </c>
      <c r="E85" s="176" t="s">
        <v>196</v>
      </c>
      <c r="F85" s="177" t="s">
        <v>197</v>
      </c>
      <c r="G85" s="178" t="s">
        <v>106</v>
      </c>
      <c r="H85" s="179">
        <v>7290</v>
      </c>
      <c r="I85" s="180"/>
      <c r="J85" s="181">
        <f>ROUND(I85*H85,2)</f>
        <v>0</v>
      </c>
      <c r="K85" s="177" t="s">
        <v>198</v>
      </c>
      <c r="L85" s="41"/>
      <c r="M85" s="182" t="s">
        <v>5</v>
      </c>
      <c r="N85" s="183" t="s">
        <v>47</v>
      </c>
      <c r="O85" s="42"/>
      <c r="P85" s="184">
        <f>O85*H85</f>
        <v>0</v>
      </c>
      <c r="Q85" s="184">
        <v>0</v>
      </c>
      <c r="R85" s="184">
        <f>Q85*H85</f>
        <v>0</v>
      </c>
      <c r="S85" s="184">
        <v>0</v>
      </c>
      <c r="T85" s="185">
        <f>S85*H85</f>
        <v>0</v>
      </c>
      <c r="AR85" s="24" t="s">
        <v>199</v>
      </c>
      <c r="AT85" s="24" t="s">
        <v>195</v>
      </c>
      <c r="AU85" s="24" t="s">
        <v>87</v>
      </c>
      <c r="AY85" s="24" t="s">
        <v>193</v>
      </c>
      <c r="BE85" s="186">
        <f>IF(N85="základní",J85,0)</f>
        <v>0</v>
      </c>
      <c r="BF85" s="186">
        <f>IF(N85="snížená",J85,0)</f>
        <v>0</v>
      </c>
      <c r="BG85" s="186">
        <f>IF(N85="zákl. přenesená",J85,0)</f>
        <v>0</v>
      </c>
      <c r="BH85" s="186">
        <f>IF(N85="sníž. přenesená",J85,0)</f>
        <v>0</v>
      </c>
      <c r="BI85" s="186">
        <f>IF(N85="nulová",J85,0)</f>
        <v>0</v>
      </c>
      <c r="BJ85" s="24" t="s">
        <v>84</v>
      </c>
      <c r="BK85" s="186">
        <f>ROUND(I85*H85,2)</f>
        <v>0</v>
      </c>
      <c r="BL85" s="24" t="s">
        <v>199</v>
      </c>
      <c r="BM85" s="24" t="s">
        <v>200</v>
      </c>
    </row>
    <row r="86" spans="2:47" s="1" customFormat="1" ht="13.5">
      <c r="B86" s="41"/>
      <c r="D86" s="187" t="s">
        <v>201</v>
      </c>
      <c r="F86" s="188" t="s">
        <v>202</v>
      </c>
      <c r="I86" s="189"/>
      <c r="L86" s="41"/>
      <c r="M86" s="190"/>
      <c r="N86" s="42"/>
      <c r="O86" s="42"/>
      <c r="P86" s="42"/>
      <c r="Q86" s="42"/>
      <c r="R86" s="42"/>
      <c r="S86" s="42"/>
      <c r="T86" s="70"/>
      <c r="AT86" s="24" t="s">
        <v>201</v>
      </c>
      <c r="AU86" s="24" t="s">
        <v>87</v>
      </c>
    </row>
    <row r="87" spans="2:47" s="1" customFormat="1" ht="94.5">
      <c r="B87" s="41"/>
      <c r="D87" s="187" t="s">
        <v>203</v>
      </c>
      <c r="F87" s="191" t="s">
        <v>204</v>
      </c>
      <c r="I87" s="189"/>
      <c r="L87" s="41"/>
      <c r="M87" s="190"/>
      <c r="N87" s="42"/>
      <c r="O87" s="42"/>
      <c r="P87" s="42"/>
      <c r="Q87" s="42"/>
      <c r="R87" s="42"/>
      <c r="S87" s="42"/>
      <c r="T87" s="70"/>
      <c r="AT87" s="24" t="s">
        <v>203</v>
      </c>
      <c r="AU87" s="24" t="s">
        <v>87</v>
      </c>
    </row>
    <row r="88" spans="2:51" s="11" customFormat="1" ht="13.5">
      <c r="B88" s="192"/>
      <c r="D88" s="187" t="s">
        <v>205</v>
      </c>
      <c r="E88" s="193" t="s">
        <v>5</v>
      </c>
      <c r="F88" s="194" t="s">
        <v>206</v>
      </c>
      <c r="H88" s="195">
        <v>7290</v>
      </c>
      <c r="I88" s="196"/>
      <c r="L88" s="192"/>
      <c r="M88" s="197"/>
      <c r="N88" s="198"/>
      <c r="O88" s="198"/>
      <c r="P88" s="198"/>
      <c r="Q88" s="198"/>
      <c r="R88" s="198"/>
      <c r="S88" s="198"/>
      <c r="T88" s="199"/>
      <c r="AT88" s="193" t="s">
        <v>205</v>
      </c>
      <c r="AU88" s="193" t="s">
        <v>87</v>
      </c>
      <c r="AV88" s="11" t="s">
        <v>87</v>
      </c>
      <c r="AW88" s="11" t="s">
        <v>39</v>
      </c>
      <c r="AX88" s="11" t="s">
        <v>84</v>
      </c>
      <c r="AY88" s="193" t="s">
        <v>193</v>
      </c>
    </row>
    <row r="89" spans="2:65" s="1" customFormat="1" ht="25.5" customHeight="1">
      <c r="B89" s="174"/>
      <c r="C89" s="175" t="s">
        <v>87</v>
      </c>
      <c r="D89" s="175" t="s">
        <v>195</v>
      </c>
      <c r="E89" s="176" t="s">
        <v>207</v>
      </c>
      <c r="F89" s="177" t="s">
        <v>208</v>
      </c>
      <c r="G89" s="178" t="s">
        <v>106</v>
      </c>
      <c r="H89" s="179">
        <v>4920</v>
      </c>
      <c r="I89" s="180"/>
      <c r="J89" s="181">
        <f>ROUND(I89*H89,2)</f>
        <v>0</v>
      </c>
      <c r="K89" s="177" t="s">
        <v>198</v>
      </c>
      <c r="L89" s="41"/>
      <c r="M89" s="182" t="s">
        <v>5</v>
      </c>
      <c r="N89" s="183" t="s">
        <v>47</v>
      </c>
      <c r="O89" s="42"/>
      <c r="P89" s="184">
        <f>O89*H89</f>
        <v>0</v>
      </c>
      <c r="Q89" s="184">
        <v>0</v>
      </c>
      <c r="R89" s="184">
        <f>Q89*H89</f>
        <v>0</v>
      </c>
      <c r="S89" s="184">
        <v>0</v>
      </c>
      <c r="T89" s="185">
        <f>S89*H89</f>
        <v>0</v>
      </c>
      <c r="AR89" s="24" t="s">
        <v>199</v>
      </c>
      <c r="AT89" s="24" t="s">
        <v>195</v>
      </c>
      <c r="AU89" s="24" t="s">
        <v>87</v>
      </c>
      <c r="AY89" s="24" t="s">
        <v>193</v>
      </c>
      <c r="BE89" s="186">
        <f>IF(N89="základní",J89,0)</f>
        <v>0</v>
      </c>
      <c r="BF89" s="186">
        <f>IF(N89="snížená",J89,0)</f>
        <v>0</v>
      </c>
      <c r="BG89" s="186">
        <f>IF(N89="zákl. přenesená",J89,0)</f>
        <v>0</v>
      </c>
      <c r="BH89" s="186">
        <f>IF(N89="sníž. přenesená",J89,0)</f>
        <v>0</v>
      </c>
      <c r="BI89" s="186">
        <f>IF(N89="nulová",J89,0)</f>
        <v>0</v>
      </c>
      <c r="BJ89" s="24" t="s">
        <v>84</v>
      </c>
      <c r="BK89" s="186">
        <f>ROUND(I89*H89,2)</f>
        <v>0</v>
      </c>
      <c r="BL89" s="24" t="s">
        <v>199</v>
      </c>
      <c r="BM89" s="24" t="s">
        <v>209</v>
      </c>
    </row>
    <row r="90" spans="2:47" s="1" customFormat="1" ht="13.5">
      <c r="B90" s="41"/>
      <c r="D90" s="187" t="s">
        <v>201</v>
      </c>
      <c r="F90" s="188" t="s">
        <v>210</v>
      </c>
      <c r="I90" s="189"/>
      <c r="L90" s="41"/>
      <c r="M90" s="190"/>
      <c r="N90" s="42"/>
      <c r="O90" s="42"/>
      <c r="P90" s="42"/>
      <c r="Q90" s="42"/>
      <c r="R90" s="42"/>
      <c r="S90" s="42"/>
      <c r="T90" s="70"/>
      <c r="AT90" s="24" t="s">
        <v>201</v>
      </c>
      <c r="AU90" s="24" t="s">
        <v>87</v>
      </c>
    </row>
    <row r="91" spans="2:47" s="1" customFormat="1" ht="94.5">
      <c r="B91" s="41"/>
      <c r="D91" s="187" t="s">
        <v>203</v>
      </c>
      <c r="F91" s="191" t="s">
        <v>204</v>
      </c>
      <c r="I91" s="189"/>
      <c r="L91" s="41"/>
      <c r="M91" s="190"/>
      <c r="N91" s="42"/>
      <c r="O91" s="42"/>
      <c r="P91" s="42"/>
      <c r="Q91" s="42"/>
      <c r="R91" s="42"/>
      <c r="S91" s="42"/>
      <c r="T91" s="70"/>
      <c r="AT91" s="24" t="s">
        <v>203</v>
      </c>
      <c r="AU91" s="24" t="s">
        <v>87</v>
      </c>
    </row>
    <row r="92" spans="2:51" s="11" customFormat="1" ht="13.5">
      <c r="B92" s="192"/>
      <c r="D92" s="187" t="s">
        <v>205</v>
      </c>
      <c r="E92" s="193" t="s">
        <v>5</v>
      </c>
      <c r="F92" s="194" t="s">
        <v>211</v>
      </c>
      <c r="H92" s="195">
        <v>4920</v>
      </c>
      <c r="I92" s="196"/>
      <c r="L92" s="192"/>
      <c r="M92" s="197"/>
      <c r="N92" s="198"/>
      <c r="O92" s="198"/>
      <c r="P92" s="198"/>
      <c r="Q92" s="198"/>
      <c r="R92" s="198"/>
      <c r="S92" s="198"/>
      <c r="T92" s="199"/>
      <c r="AT92" s="193" t="s">
        <v>205</v>
      </c>
      <c r="AU92" s="193" t="s">
        <v>87</v>
      </c>
      <c r="AV92" s="11" t="s">
        <v>87</v>
      </c>
      <c r="AW92" s="11" t="s">
        <v>39</v>
      </c>
      <c r="AX92" s="11" t="s">
        <v>84</v>
      </c>
      <c r="AY92" s="193" t="s">
        <v>193</v>
      </c>
    </row>
    <row r="93" spans="2:65" s="1" customFormat="1" ht="16.5" customHeight="1">
      <c r="B93" s="174"/>
      <c r="C93" s="175" t="s">
        <v>212</v>
      </c>
      <c r="D93" s="175" t="s">
        <v>195</v>
      </c>
      <c r="E93" s="176" t="s">
        <v>213</v>
      </c>
      <c r="F93" s="177" t="s">
        <v>214</v>
      </c>
      <c r="G93" s="178" t="s">
        <v>215</v>
      </c>
      <c r="H93" s="179">
        <v>248</v>
      </c>
      <c r="I93" s="180"/>
      <c r="J93" s="181">
        <f>ROUND(I93*H93,2)</f>
        <v>0</v>
      </c>
      <c r="K93" s="177" t="s">
        <v>198</v>
      </c>
      <c r="L93" s="41"/>
      <c r="M93" s="182" t="s">
        <v>5</v>
      </c>
      <c r="N93" s="183" t="s">
        <v>47</v>
      </c>
      <c r="O93" s="42"/>
      <c r="P93" s="184">
        <f>O93*H93</f>
        <v>0</v>
      </c>
      <c r="Q93" s="184">
        <v>0</v>
      </c>
      <c r="R93" s="184">
        <f>Q93*H93</f>
        <v>0</v>
      </c>
      <c r="S93" s="184">
        <v>0</v>
      </c>
      <c r="T93" s="185">
        <f>S93*H93</f>
        <v>0</v>
      </c>
      <c r="AR93" s="24" t="s">
        <v>199</v>
      </c>
      <c r="AT93" s="24" t="s">
        <v>195</v>
      </c>
      <c r="AU93" s="24" t="s">
        <v>87</v>
      </c>
      <c r="AY93" s="24" t="s">
        <v>193</v>
      </c>
      <c r="BE93" s="186">
        <f>IF(N93="základní",J93,0)</f>
        <v>0</v>
      </c>
      <c r="BF93" s="186">
        <f>IF(N93="snížená",J93,0)</f>
        <v>0</v>
      </c>
      <c r="BG93" s="186">
        <f>IF(N93="zákl. přenesená",J93,0)</f>
        <v>0</v>
      </c>
      <c r="BH93" s="186">
        <f>IF(N93="sníž. přenesená",J93,0)</f>
        <v>0</v>
      </c>
      <c r="BI93" s="186">
        <f>IF(N93="nulová",J93,0)</f>
        <v>0</v>
      </c>
      <c r="BJ93" s="24" t="s">
        <v>84</v>
      </c>
      <c r="BK93" s="186">
        <f>ROUND(I93*H93,2)</f>
        <v>0</v>
      </c>
      <c r="BL93" s="24" t="s">
        <v>199</v>
      </c>
      <c r="BM93" s="24" t="s">
        <v>216</v>
      </c>
    </row>
    <row r="94" spans="2:47" s="1" customFormat="1" ht="27">
      <c r="B94" s="41"/>
      <c r="D94" s="187" t="s">
        <v>201</v>
      </c>
      <c r="F94" s="188" t="s">
        <v>217</v>
      </c>
      <c r="I94" s="189"/>
      <c r="L94" s="41"/>
      <c r="M94" s="190"/>
      <c r="N94" s="42"/>
      <c r="O94" s="42"/>
      <c r="P94" s="42"/>
      <c r="Q94" s="42"/>
      <c r="R94" s="42"/>
      <c r="S94" s="42"/>
      <c r="T94" s="70"/>
      <c r="AT94" s="24" t="s">
        <v>201</v>
      </c>
      <c r="AU94" s="24" t="s">
        <v>87</v>
      </c>
    </row>
    <row r="95" spans="2:47" s="1" customFormat="1" ht="256.5">
      <c r="B95" s="41"/>
      <c r="D95" s="187" t="s">
        <v>203</v>
      </c>
      <c r="F95" s="191" t="s">
        <v>218</v>
      </c>
      <c r="I95" s="189"/>
      <c r="L95" s="41"/>
      <c r="M95" s="190"/>
      <c r="N95" s="42"/>
      <c r="O95" s="42"/>
      <c r="P95" s="42"/>
      <c r="Q95" s="42"/>
      <c r="R95" s="42"/>
      <c r="S95" s="42"/>
      <c r="T95" s="70"/>
      <c r="AT95" s="24" t="s">
        <v>203</v>
      </c>
      <c r="AU95" s="24" t="s">
        <v>87</v>
      </c>
    </row>
    <row r="96" spans="2:51" s="12" customFormat="1" ht="13.5">
      <c r="B96" s="200"/>
      <c r="D96" s="187" t="s">
        <v>205</v>
      </c>
      <c r="E96" s="201" t="s">
        <v>5</v>
      </c>
      <c r="F96" s="202" t="s">
        <v>219</v>
      </c>
      <c r="H96" s="201" t="s">
        <v>5</v>
      </c>
      <c r="I96" s="203"/>
      <c r="L96" s="200"/>
      <c r="M96" s="204"/>
      <c r="N96" s="205"/>
      <c r="O96" s="205"/>
      <c r="P96" s="205"/>
      <c r="Q96" s="205"/>
      <c r="R96" s="205"/>
      <c r="S96" s="205"/>
      <c r="T96" s="206"/>
      <c r="AT96" s="201" t="s">
        <v>205</v>
      </c>
      <c r="AU96" s="201" t="s">
        <v>87</v>
      </c>
      <c r="AV96" s="12" t="s">
        <v>84</v>
      </c>
      <c r="AW96" s="12" t="s">
        <v>39</v>
      </c>
      <c r="AX96" s="12" t="s">
        <v>76</v>
      </c>
      <c r="AY96" s="201" t="s">
        <v>193</v>
      </c>
    </row>
    <row r="97" spans="2:51" s="11" customFormat="1" ht="13.5">
      <c r="B97" s="192"/>
      <c r="D97" s="187" t="s">
        <v>205</v>
      </c>
      <c r="E97" s="193" t="s">
        <v>5</v>
      </c>
      <c r="F97" s="194" t="s">
        <v>220</v>
      </c>
      <c r="H97" s="195">
        <v>248</v>
      </c>
      <c r="I97" s="196"/>
      <c r="L97" s="192"/>
      <c r="M97" s="197"/>
      <c r="N97" s="198"/>
      <c r="O97" s="198"/>
      <c r="P97" s="198"/>
      <c r="Q97" s="198"/>
      <c r="R97" s="198"/>
      <c r="S97" s="198"/>
      <c r="T97" s="199"/>
      <c r="AT97" s="193" t="s">
        <v>205</v>
      </c>
      <c r="AU97" s="193" t="s">
        <v>87</v>
      </c>
      <c r="AV97" s="11" t="s">
        <v>87</v>
      </c>
      <c r="AW97" s="11" t="s">
        <v>39</v>
      </c>
      <c r="AX97" s="11" t="s">
        <v>84</v>
      </c>
      <c r="AY97" s="193" t="s">
        <v>193</v>
      </c>
    </row>
    <row r="98" spans="2:65" s="1" customFormat="1" ht="25.5" customHeight="1">
      <c r="B98" s="174"/>
      <c r="C98" s="175" t="s">
        <v>199</v>
      </c>
      <c r="D98" s="175" t="s">
        <v>195</v>
      </c>
      <c r="E98" s="176" t="s">
        <v>221</v>
      </c>
      <c r="F98" s="177" t="s">
        <v>222</v>
      </c>
      <c r="G98" s="178" t="s">
        <v>223</v>
      </c>
      <c r="H98" s="179">
        <v>248</v>
      </c>
      <c r="I98" s="180"/>
      <c r="J98" s="181">
        <f>ROUND(I98*H98,2)</f>
        <v>0</v>
      </c>
      <c r="K98" s="177" t="s">
        <v>198</v>
      </c>
      <c r="L98" s="41"/>
      <c r="M98" s="182" t="s">
        <v>5</v>
      </c>
      <c r="N98" s="183" t="s">
        <v>47</v>
      </c>
      <c r="O98" s="42"/>
      <c r="P98" s="184">
        <f>O98*H98</f>
        <v>0</v>
      </c>
      <c r="Q98" s="184">
        <v>0</v>
      </c>
      <c r="R98" s="184">
        <f>Q98*H98</f>
        <v>0</v>
      </c>
      <c r="S98" s="184">
        <v>0</v>
      </c>
      <c r="T98" s="185">
        <f>S98*H98</f>
        <v>0</v>
      </c>
      <c r="AR98" s="24" t="s">
        <v>199</v>
      </c>
      <c r="AT98" s="24" t="s">
        <v>195</v>
      </c>
      <c r="AU98" s="24" t="s">
        <v>87</v>
      </c>
      <c r="AY98" s="24" t="s">
        <v>193</v>
      </c>
      <c r="BE98" s="186">
        <f>IF(N98="základní",J98,0)</f>
        <v>0</v>
      </c>
      <c r="BF98" s="186">
        <f>IF(N98="snížená",J98,0)</f>
        <v>0</v>
      </c>
      <c r="BG98" s="186">
        <f>IF(N98="zákl. přenesená",J98,0)</f>
        <v>0</v>
      </c>
      <c r="BH98" s="186">
        <f>IF(N98="sníž. přenesená",J98,0)</f>
        <v>0</v>
      </c>
      <c r="BI98" s="186">
        <f>IF(N98="nulová",J98,0)</f>
        <v>0</v>
      </c>
      <c r="BJ98" s="24" t="s">
        <v>84</v>
      </c>
      <c r="BK98" s="186">
        <f>ROUND(I98*H98,2)</f>
        <v>0</v>
      </c>
      <c r="BL98" s="24" t="s">
        <v>199</v>
      </c>
      <c r="BM98" s="24" t="s">
        <v>224</v>
      </c>
    </row>
    <row r="99" spans="2:47" s="1" customFormat="1" ht="27">
      <c r="B99" s="41"/>
      <c r="D99" s="187" t="s">
        <v>201</v>
      </c>
      <c r="F99" s="188" t="s">
        <v>225</v>
      </c>
      <c r="I99" s="189"/>
      <c r="L99" s="41"/>
      <c r="M99" s="190"/>
      <c r="N99" s="42"/>
      <c r="O99" s="42"/>
      <c r="P99" s="42"/>
      <c r="Q99" s="42"/>
      <c r="R99" s="42"/>
      <c r="S99" s="42"/>
      <c r="T99" s="70"/>
      <c r="AT99" s="24" t="s">
        <v>201</v>
      </c>
      <c r="AU99" s="24" t="s">
        <v>87</v>
      </c>
    </row>
    <row r="100" spans="2:47" s="1" customFormat="1" ht="162">
      <c r="B100" s="41"/>
      <c r="D100" s="187" t="s">
        <v>203</v>
      </c>
      <c r="F100" s="191" t="s">
        <v>226</v>
      </c>
      <c r="I100" s="189"/>
      <c r="L100" s="41"/>
      <c r="M100" s="190"/>
      <c r="N100" s="42"/>
      <c r="O100" s="42"/>
      <c r="P100" s="42"/>
      <c r="Q100" s="42"/>
      <c r="R100" s="42"/>
      <c r="S100" s="42"/>
      <c r="T100" s="70"/>
      <c r="AT100" s="24" t="s">
        <v>203</v>
      </c>
      <c r="AU100" s="24" t="s">
        <v>87</v>
      </c>
    </row>
    <row r="101" spans="2:51" s="11" customFormat="1" ht="13.5">
      <c r="B101" s="192"/>
      <c r="D101" s="187" t="s">
        <v>205</v>
      </c>
      <c r="E101" s="193" t="s">
        <v>5</v>
      </c>
      <c r="F101" s="194" t="s">
        <v>227</v>
      </c>
      <c r="H101" s="195">
        <v>248</v>
      </c>
      <c r="I101" s="196"/>
      <c r="L101" s="192"/>
      <c r="M101" s="197"/>
      <c r="N101" s="198"/>
      <c r="O101" s="198"/>
      <c r="P101" s="198"/>
      <c r="Q101" s="198"/>
      <c r="R101" s="198"/>
      <c r="S101" s="198"/>
      <c r="T101" s="199"/>
      <c r="AT101" s="193" t="s">
        <v>205</v>
      </c>
      <c r="AU101" s="193" t="s">
        <v>87</v>
      </c>
      <c r="AV101" s="11" t="s">
        <v>87</v>
      </c>
      <c r="AW101" s="11" t="s">
        <v>39</v>
      </c>
      <c r="AX101" s="11" t="s">
        <v>84</v>
      </c>
      <c r="AY101" s="193" t="s">
        <v>193</v>
      </c>
    </row>
    <row r="102" spans="2:65" s="1" customFormat="1" ht="16.5" customHeight="1">
      <c r="B102" s="174"/>
      <c r="C102" s="175" t="s">
        <v>228</v>
      </c>
      <c r="D102" s="175" t="s">
        <v>195</v>
      </c>
      <c r="E102" s="176" t="s">
        <v>229</v>
      </c>
      <c r="F102" s="177" t="s">
        <v>230</v>
      </c>
      <c r="G102" s="178" t="s">
        <v>114</v>
      </c>
      <c r="H102" s="179">
        <v>5814.2</v>
      </c>
      <c r="I102" s="180"/>
      <c r="J102" s="181">
        <f>ROUND(I102*H102,2)</f>
        <v>0</v>
      </c>
      <c r="K102" s="177" t="s">
        <v>198</v>
      </c>
      <c r="L102" s="41"/>
      <c r="M102" s="182" t="s">
        <v>5</v>
      </c>
      <c r="N102" s="183" t="s">
        <v>47</v>
      </c>
      <c r="O102" s="42"/>
      <c r="P102" s="184">
        <f>O102*H102</f>
        <v>0</v>
      </c>
      <c r="Q102" s="184">
        <v>0</v>
      </c>
      <c r="R102" s="184">
        <f>Q102*H102</f>
        <v>0</v>
      </c>
      <c r="S102" s="184">
        <v>0</v>
      </c>
      <c r="T102" s="185">
        <f>S102*H102</f>
        <v>0</v>
      </c>
      <c r="AR102" s="24" t="s">
        <v>199</v>
      </c>
      <c r="AT102" s="24" t="s">
        <v>195</v>
      </c>
      <c r="AU102" s="24" t="s">
        <v>87</v>
      </c>
      <c r="AY102" s="24" t="s">
        <v>193</v>
      </c>
      <c r="BE102" s="186">
        <f>IF(N102="základní",J102,0)</f>
        <v>0</v>
      </c>
      <c r="BF102" s="186">
        <f>IF(N102="snížená",J102,0)</f>
        <v>0</v>
      </c>
      <c r="BG102" s="186">
        <f>IF(N102="zákl. přenesená",J102,0)</f>
        <v>0</v>
      </c>
      <c r="BH102" s="186">
        <f>IF(N102="sníž. přenesená",J102,0)</f>
        <v>0</v>
      </c>
      <c r="BI102" s="186">
        <f>IF(N102="nulová",J102,0)</f>
        <v>0</v>
      </c>
      <c r="BJ102" s="24" t="s">
        <v>84</v>
      </c>
      <c r="BK102" s="186">
        <f>ROUND(I102*H102,2)</f>
        <v>0</v>
      </c>
      <c r="BL102" s="24" t="s">
        <v>199</v>
      </c>
      <c r="BM102" s="24" t="s">
        <v>231</v>
      </c>
    </row>
    <row r="103" spans="2:47" s="1" customFormat="1" ht="27">
      <c r="B103" s="41"/>
      <c r="D103" s="187" t="s">
        <v>201</v>
      </c>
      <c r="F103" s="188" t="s">
        <v>232</v>
      </c>
      <c r="I103" s="189"/>
      <c r="L103" s="41"/>
      <c r="M103" s="190"/>
      <c r="N103" s="42"/>
      <c r="O103" s="42"/>
      <c r="P103" s="42"/>
      <c r="Q103" s="42"/>
      <c r="R103" s="42"/>
      <c r="S103" s="42"/>
      <c r="T103" s="70"/>
      <c r="AT103" s="24" t="s">
        <v>201</v>
      </c>
      <c r="AU103" s="24" t="s">
        <v>87</v>
      </c>
    </row>
    <row r="104" spans="2:47" s="1" customFormat="1" ht="229.5">
      <c r="B104" s="41"/>
      <c r="D104" s="187" t="s">
        <v>203</v>
      </c>
      <c r="F104" s="191" t="s">
        <v>233</v>
      </c>
      <c r="I104" s="189"/>
      <c r="L104" s="41"/>
      <c r="M104" s="190"/>
      <c r="N104" s="42"/>
      <c r="O104" s="42"/>
      <c r="P104" s="42"/>
      <c r="Q104" s="42"/>
      <c r="R104" s="42"/>
      <c r="S104" s="42"/>
      <c r="T104" s="70"/>
      <c r="AT104" s="24" t="s">
        <v>203</v>
      </c>
      <c r="AU104" s="24" t="s">
        <v>87</v>
      </c>
    </row>
    <row r="105" spans="2:51" s="12" customFormat="1" ht="13.5">
      <c r="B105" s="200"/>
      <c r="D105" s="187" t="s">
        <v>205</v>
      </c>
      <c r="E105" s="201" t="s">
        <v>5</v>
      </c>
      <c r="F105" s="202" t="s">
        <v>234</v>
      </c>
      <c r="H105" s="201" t="s">
        <v>5</v>
      </c>
      <c r="I105" s="203"/>
      <c r="L105" s="200"/>
      <c r="M105" s="204"/>
      <c r="N105" s="205"/>
      <c r="O105" s="205"/>
      <c r="P105" s="205"/>
      <c r="Q105" s="205"/>
      <c r="R105" s="205"/>
      <c r="S105" s="205"/>
      <c r="T105" s="206"/>
      <c r="AT105" s="201" t="s">
        <v>205</v>
      </c>
      <c r="AU105" s="201" t="s">
        <v>87</v>
      </c>
      <c r="AV105" s="12" t="s">
        <v>84</v>
      </c>
      <c r="AW105" s="12" t="s">
        <v>39</v>
      </c>
      <c r="AX105" s="12" t="s">
        <v>76</v>
      </c>
      <c r="AY105" s="201" t="s">
        <v>193</v>
      </c>
    </row>
    <row r="106" spans="2:51" s="11" customFormat="1" ht="27">
      <c r="B106" s="192"/>
      <c r="D106" s="187" t="s">
        <v>205</v>
      </c>
      <c r="E106" s="193" t="s">
        <v>5</v>
      </c>
      <c r="F106" s="194" t="s">
        <v>235</v>
      </c>
      <c r="H106" s="195">
        <v>-257.2</v>
      </c>
      <c r="I106" s="196"/>
      <c r="L106" s="192"/>
      <c r="M106" s="197"/>
      <c r="N106" s="198"/>
      <c r="O106" s="198"/>
      <c r="P106" s="198"/>
      <c r="Q106" s="198"/>
      <c r="R106" s="198"/>
      <c r="S106" s="198"/>
      <c r="T106" s="199"/>
      <c r="AT106" s="193" t="s">
        <v>205</v>
      </c>
      <c r="AU106" s="193" t="s">
        <v>87</v>
      </c>
      <c r="AV106" s="11" t="s">
        <v>87</v>
      </c>
      <c r="AW106" s="11" t="s">
        <v>39</v>
      </c>
      <c r="AX106" s="11" t="s">
        <v>76</v>
      </c>
      <c r="AY106" s="193" t="s">
        <v>193</v>
      </c>
    </row>
    <row r="107" spans="2:51" s="11" customFormat="1" ht="13.5">
      <c r="B107" s="192"/>
      <c r="D107" s="187" t="s">
        <v>205</v>
      </c>
      <c r="E107" s="193" t="s">
        <v>5</v>
      </c>
      <c r="F107" s="194" t="s">
        <v>236</v>
      </c>
      <c r="H107" s="195">
        <v>897.6</v>
      </c>
      <c r="I107" s="196"/>
      <c r="L107" s="192"/>
      <c r="M107" s="197"/>
      <c r="N107" s="198"/>
      <c r="O107" s="198"/>
      <c r="P107" s="198"/>
      <c r="Q107" s="198"/>
      <c r="R107" s="198"/>
      <c r="S107" s="198"/>
      <c r="T107" s="199"/>
      <c r="AT107" s="193" t="s">
        <v>205</v>
      </c>
      <c r="AU107" s="193" t="s">
        <v>87</v>
      </c>
      <c r="AV107" s="11" t="s">
        <v>87</v>
      </c>
      <c r="AW107" s="11" t="s">
        <v>39</v>
      </c>
      <c r="AX107" s="11" t="s">
        <v>76</v>
      </c>
      <c r="AY107" s="193" t="s">
        <v>193</v>
      </c>
    </row>
    <row r="108" spans="2:51" s="11" customFormat="1" ht="13.5">
      <c r="B108" s="192"/>
      <c r="D108" s="187" t="s">
        <v>205</v>
      </c>
      <c r="E108" s="193" t="s">
        <v>5</v>
      </c>
      <c r="F108" s="194" t="s">
        <v>237</v>
      </c>
      <c r="H108" s="195">
        <v>2356.6</v>
      </c>
      <c r="I108" s="196"/>
      <c r="L108" s="192"/>
      <c r="M108" s="197"/>
      <c r="N108" s="198"/>
      <c r="O108" s="198"/>
      <c r="P108" s="198"/>
      <c r="Q108" s="198"/>
      <c r="R108" s="198"/>
      <c r="S108" s="198"/>
      <c r="T108" s="199"/>
      <c r="AT108" s="193" t="s">
        <v>205</v>
      </c>
      <c r="AU108" s="193" t="s">
        <v>87</v>
      </c>
      <c r="AV108" s="11" t="s">
        <v>87</v>
      </c>
      <c r="AW108" s="11" t="s">
        <v>39</v>
      </c>
      <c r="AX108" s="11" t="s">
        <v>76</v>
      </c>
      <c r="AY108" s="193" t="s">
        <v>193</v>
      </c>
    </row>
    <row r="109" spans="2:51" s="11" customFormat="1" ht="13.5">
      <c r="B109" s="192"/>
      <c r="D109" s="187" t="s">
        <v>205</v>
      </c>
      <c r="E109" s="193" t="s">
        <v>5</v>
      </c>
      <c r="F109" s="194" t="s">
        <v>238</v>
      </c>
      <c r="H109" s="195">
        <v>455</v>
      </c>
      <c r="I109" s="196"/>
      <c r="L109" s="192"/>
      <c r="M109" s="197"/>
      <c r="N109" s="198"/>
      <c r="O109" s="198"/>
      <c r="P109" s="198"/>
      <c r="Q109" s="198"/>
      <c r="R109" s="198"/>
      <c r="S109" s="198"/>
      <c r="T109" s="199"/>
      <c r="AT109" s="193" t="s">
        <v>205</v>
      </c>
      <c r="AU109" s="193" t="s">
        <v>87</v>
      </c>
      <c r="AV109" s="11" t="s">
        <v>87</v>
      </c>
      <c r="AW109" s="11" t="s">
        <v>39</v>
      </c>
      <c r="AX109" s="11" t="s">
        <v>76</v>
      </c>
      <c r="AY109" s="193" t="s">
        <v>193</v>
      </c>
    </row>
    <row r="110" spans="2:51" s="11" customFormat="1" ht="27">
      <c r="B110" s="192"/>
      <c r="D110" s="187" t="s">
        <v>205</v>
      </c>
      <c r="E110" s="193" t="s">
        <v>5</v>
      </c>
      <c r="F110" s="194" t="s">
        <v>239</v>
      </c>
      <c r="H110" s="195">
        <v>2362.2</v>
      </c>
      <c r="I110" s="196"/>
      <c r="L110" s="192"/>
      <c r="M110" s="197"/>
      <c r="N110" s="198"/>
      <c r="O110" s="198"/>
      <c r="P110" s="198"/>
      <c r="Q110" s="198"/>
      <c r="R110" s="198"/>
      <c r="S110" s="198"/>
      <c r="T110" s="199"/>
      <c r="AT110" s="193" t="s">
        <v>205</v>
      </c>
      <c r="AU110" s="193" t="s">
        <v>87</v>
      </c>
      <c r="AV110" s="11" t="s">
        <v>87</v>
      </c>
      <c r="AW110" s="11" t="s">
        <v>39</v>
      </c>
      <c r="AX110" s="11" t="s">
        <v>76</v>
      </c>
      <c r="AY110" s="193" t="s">
        <v>193</v>
      </c>
    </row>
    <row r="111" spans="2:51" s="13" customFormat="1" ht="13.5">
      <c r="B111" s="207"/>
      <c r="D111" s="187" t="s">
        <v>205</v>
      </c>
      <c r="E111" s="208" t="s">
        <v>160</v>
      </c>
      <c r="F111" s="209" t="s">
        <v>240</v>
      </c>
      <c r="H111" s="210">
        <v>5814.2</v>
      </c>
      <c r="I111" s="211"/>
      <c r="L111" s="207"/>
      <c r="M111" s="212"/>
      <c r="N111" s="213"/>
      <c r="O111" s="213"/>
      <c r="P111" s="213"/>
      <c r="Q111" s="213"/>
      <c r="R111" s="213"/>
      <c r="S111" s="213"/>
      <c r="T111" s="214"/>
      <c r="AT111" s="208" t="s">
        <v>205</v>
      </c>
      <c r="AU111" s="208" t="s">
        <v>87</v>
      </c>
      <c r="AV111" s="13" t="s">
        <v>199</v>
      </c>
      <c r="AW111" s="13" t="s">
        <v>39</v>
      </c>
      <c r="AX111" s="13" t="s">
        <v>84</v>
      </c>
      <c r="AY111" s="208" t="s">
        <v>193</v>
      </c>
    </row>
    <row r="112" spans="2:65" s="1" customFormat="1" ht="16.5" customHeight="1">
      <c r="B112" s="174"/>
      <c r="C112" s="175" t="s">
        <v>241</v>
      </c>
      <c r="D112" s="175" t="s">
        <v>195</v>
      </c>
      <c r="E112" s="176" t="s">
        <v>242</v>
      </c>
      <c r="F112" s="177" t="s">
        <v>243</v>
      </c>
      <c r="G112" s="178" t="s">
        <v>114</v>
      </c>
      <c r="H112" s="179">
        <v>966.35</v>
      </c>
      <c r="I112" s="180"/>
      <c r="J112" s="181">
        <f>ROUND(I112*H112,2)</f>
        <v>0</v>
      </c>
      <c r="K112" s="177" t="s">
        <v>198</v>
      </c>
      <c r="L112" s="41"/>
      <c r="M112" s="182" t="s">
        <v>5</v>
      </c>
      <c r="N112" s="183" t="s">
        <v>47</v>
      </c>
      <c r="O112" s="42"/>
      <c r="P112" s="184">
        <f>O112*H112</f>
        <v>0</v>
      </c>
      <c r="Q112" s="184">
        <v>0</v>
      </c>
      <c r="R112" s="184">
        <f>Q112*H112</f>
        <v>0</v>
      </c>
      <c r="S112" s="184">
        <v>0</v>
      </c>
      <c r="T112" s="185">
        <f>S112*H112</f>
        <v>0</v>
      </c>
      <c r="AR112" s="24" t="s">
        <v>199</v>
      </c>
      <c r="AT112" s="24" t="s">
        <v>195</v>
      </c>
      <c r="AU112" s="24" t="s">
        <v>87</v>
      </c>
      <c r="AY112" s="24" t="s">
        <v>193</v>
      </c>
      <c r="BE112" s="186">
        <f>IF(N112="základní",J112,0)</f>
        <v>0</v>
      </c>
      <c r="BF112" s="186">
        <f>IF(N112="snížená",J112,0)</f>
        <v>0</v>
      </c>
      <c r="BG112" s="186">
        <f>IF(N112="zákl. přenesená",J112,0)</f>
        <v>0</v>
      </c>
      <c r="BH112" s="186">
        <f>IF(N112="sníž. přenesená",J112,0)</f>
        <v>0</v>
      </c>
      <c r="BI112" s="186">
        <f>IF(N112="nulová",J112,0)</f>
        <v>0</v>
      </c>
      <c r="BJ112" s="24" t="s">
        <v>84</v>
      </c>
      <c r="BK112" s="186">
        <f>ROUND(I112*H112,2)</f>
        <v>0</v>
      </c>
      <c r="BL112" s="24" t="s">
        <v>199</v>
      </c>
      <c r="BM112" s="24" t="s">
        <v>244</v>
      </c>
    </row>
    <row r="113" spans="2:47" s="1" customFormat="1" ht="27">
      <c r="B113" s="41"/>
      <c r="D113" s="187" t="s">
        <v>201</v>
      </c>
      <c r="F113" s="188" t="s">
        <v>245</v>
      </c>
      <c r="I113" s="189"/>
      <c r="L113" s="41"/>
      <c r="M113" s="190"/>
      <c r="N113" s="42"/>
      <c r="O113" s="42"/>
      <c r="P113" s="42"/>
      <c r="Q113" s="42"/>
      <c r="R113" s="42"/>
      <c r="S113" s="42"/>
      <c r="T113" s="70"/>
      <c r="AT113" s="24" t="s">
        <v>201</v>
      </c>
      <c r="AU113" s="24" t="s">
        <v>87</v>
      </c>
    </row>
    <row r="114" spans="2:47" s="1" customFormat="1" ht="94.5">
      <c r="B114" s="41"/>
      <c r="D114" s="187" t="s">
        <v>203</v>
      </c>
      <c r="F114" s="191" t="s">
        <v>246</v>
      </c>
      <c r="I114" s="189"/>
      <c r="L114" s="41"/>
      <c r="M114" s="190"/>
      <c r="N114" s="42"/>
      <c r="O114" s="42"/>
      <c r="P114" s="42"/>
      <c r="Q114" s="42"/>
      <c r="R114" s="42"/>
      <c r="S114" s="42"/>
      <c r="T114" s="70"/>
      <c r="AT114" s="24" t="s">
        <v>203</v>
      </c>
      <c r="AU114" s="24" t="s">
        <v>87</v>
      </c>
    </row>
    <row r="115" spans="2:51" s="11" customFormat="1" ht="13.5">
      <c r="B115" s="192"/>
      <c r="D115" s="187" t="s">
        <v>205</v>
      </c>
      <c r="E115" s="193" t="s">
        <v>5</v>
      </c>
      <c r="F115" s="194" t="s">
        <v>247</v>
      </c>
      <c r="H115" s="195">
        <v>966.35</v>
      </c>
      <c r="I115" s="196"/>
      <c r="L115" s="192"/>
      <c r="M115" s="197"/>
      <c r="N115" s="198"/>
      <c r="O115" s="198"/>
      <c r="P115" s="198"/>
      <c r="Q115" s="198"/>
      <c r="R115" s="198"/>
      <c r="S115" s="198"/>
      <c r="T115" s="199"/>
      <c r="AT115" s="193" t="s">
        <v>205</v>
      </c>
      <c r="AU115" s="193" t="s">
        <v>87</v>
      </c>
      <c r="AV115" s="11" t="s">
        <v>87</v>
      </c>
      <c r="AW115" s="11" t="s">
        <v>39</v>
      </c>
      <c r="AX115" s="11" t="s">
        <v>84</v>
      </c>
      <c r="AY115" s="193" t="s">
        <v>193</v>
      </c>
    </row>
    <row r="116" spans="2:65" s="1" customFormat="1" ht="16.5" customHeight="1">
      <c r="B116" s="174"/>
      <c r="C116" s="175" t="s">
        <v>248</v>
      </c>
      <c r="D116" s="175" t="s">
        <v>195</v>
      </c>
      <c r="E116" s="176" t="s">
        <v>249</v>
      </c>
      <c r="F116" s="177" t="s">
        <v>250</v>
      </c>
      <c r="G116" s="178" t="s">
        <v>114</v>
      </c>
      <c r="H116" s="179">
        <v>798.236</v>
      </c>
      <c r="I116" s="180"/>
      <c r="J116" s="181">
        <f>ROUND(I116*H116,2)</f>
        <v>0</v>
      </c>
      <c r="K116" s="177" t="s">
        <v>198</v>
      </c>
      <c r="L116" s="41"/>
      <c r="M116" s="182" t="s">
        <v>5</v>
      </c>
      <c r="N116" s="183" t="s">
        <v>47</v>
      </c>
      <c r="O116" s="42"/>
      <c r="P116" s="184">
        <f>O116*H116</f>
        <v>0</v>
      </c>
      <c r="Q116" s="184">
        <v>0</v>
      </c>
      <c r="R116" s="184">
        <f>Q116*H116</f>
        <v>0</v>
      </c>
      <c r="S116" s="184">
        <v>0</v>
      </c>
      <c r="T116" s="185">
        <f>S116*H116</f>
        <v>0</v>
      </c>
      <c r="AR116" s="24" t="s">
        <v>199</v>
      </c>
      <c r="AT116" s="24" t="s">
        <v>195</v>
      </c>
      <c r="AU116" s="24" t="s">
        <v>87</v>
      </c>
      <c r="AY116" s="24" t="s">
        <v>193</v>
      </c>
      <c r="BE116" s="186">
        <f>IF(N116="základní",J116,0)</f>
        <v>0</v>
      </c>
      <c r="BF116" s="186">
        <f>IF(N116="snížená",J116,0)</f>
        <v>0</v>
      </c>
      <c r="BG116" s="186">
        <f>IF(N116="zákl. přenesená",J116,0)</f>
        <v>0</v>
      </c>
      <c r="BH116" s="186">
        <f>IF(N116="sníž. přenesená",J116,0)</f>
        <v>0</v>
      </c>
      <c r="BI116" s="186">
        <f>IF(N116="nulová",J116,0)</f>
        <v>0</v>
      </c>
      <c r="BJ116" s="24" t="s">
        <v>84</v>
      </c>
      <c r="BK116" s="186">
        <f>ROUND(I116*H116,2)</f>
        <v>0</v>
      </c>
      <c r="BL116" s="24" t="s">
        <v>199</v>
      </c>
      <c r="BM116" s="24" t="s">
        <v>251</v>
      </c>
    </row>
    <row r="117" spans="2:47" s="1" customFormat="1" ht="27">
      <c r="B117" s="41"/>
      <c r="D117" s="187" t="s">
        <v>201</v>
      </c>
      <c r="F117" s="188" t="s">
        <v>252</v>
      </c>
      <c r="I117" s="189"/>
      <c r="L117" s="41"/>
      <c r="M117" s="190"/>
      <c r="N117" s="42"/>
      <c r="O117" s="42"/>
      <c r="P117" s="42"/>
      <c r="Q117" s="42"/>
      <c r="R117" s="42"/>
      <c r="S117" s="42"/>
      <c r="T117" s="70"/>
      <c r="AT117" s="24" t="s">
        <v>201</v>
      </c>
      <c r="AU117" s="24" t="s">
        <v>87</v>
      </c>
    </row>
    <row r="118" spans="2:47" s="1" customFormat="1" ht="94.5">
      <c r="B118" s="41"/>
      <c r="D118" s="187" t="s">
        <v>203</v>
      </c>
      <c r="F118" s="191" t="s">
        <v>246</v>
      </c>
      <c r="I118" s="189"/>
      <c r="L118" s="41"/>
      <c r="M118" s="190"/>
      <c r="N118" s="42"/>
      <c r="O118" s="42"/>
      <c r="P118" s="42"/>
      <c r="Q118" s="42"/>
      <c r="R118" s="42"/>
      <c r="S118" s="42"/>
      <c r="T118" s="70"/>
      <c r="AT118" s="24" t="s">
        <v>203</v>
      </c>
      <c r="AU118" s="24" t="s">
        <v>87</v>
      </c>
    </row>
    <row r="119" spans="2:51" s="12" customFormat="1" ht="13.5">
      <c r="B119" s="200"/>
      <c r="D119" s="187" t="s">
        <v>205</v>
      </c>
      <c r="E119" s="201" t="s">
        <v>5</v>
      </c>
      <c r="F119" s="202" t="s">
        <v>253</v>
      </c>
      <c r="H119" s="201" t="s">
        <v>5</v>
      </c>
      <c r="I119" s="203"/>
      <c r="L119" s="200"/>
      <c r="M119" s="204"/>
      <c r="N119" s="205"/>
      <c r="O119" s="205"/>
      <c r="P119" s="205"/>
      <c r="Q119" s="205"/>
      <c r="R119" s="205"/>
      <c r="S119" s="205"/>
      <c r="T119" s="206"/>
      <c r="AT119" s="201" t="s">
        <v>205</v>
      </c>
      <c r="AU119" s="201" t="s">
        <v>87</v>
      </c>
      <c r="AV119" s="12" t="s">
        <v>84</v>
      </c>
      <c r="AW119" s="12" t="s">
        <v>39</v>
      </c>
      <c r="AX119" s="12" t="s">
        <v>76</v>
      </c>
      <c r="AY119" s="201" t="s">
        <v>193</v>
      </c>
    </row>
    <row r="120" spans="2:51" s="12" customFormat="1" ht="13.5">
      <c r="B120" s="200"/>
      <c r="D120" s="187" t="s">
        <v>205</v>
      </c>
      <c r="E120" s="201" t="s">
        <v>5</v>
      </c>
      <c r="F120" s="202" t="s">
        <v>254</v>
      </c>
      <c r="H120" s="201" t="s">
        <v>5</v>
      </c>
      <c r="I120" s="203"/>
      <c r="L120" s="200"/>
      <c r="M120" s="204"/>
      <c r="N120" s="205"/>
      <c r="O120" s="205"/>
      <c r="P120" s="205"/>
      <c r="Q120" s="205"/>
      <c r="R120" s="205"/>
      <c r="S120" s="205"/>
      <c r="T120" s="206"/>
      <c r="AT120" s="201" t="s">
        <v>205</v>
      </c>
      <c r="AU120" s="201" t="s">
        <v>87</v>
      </c>
      <c r="AV120" s="12" t="s">
        <v>84</v>
      </c>
      <c r="AW120" s="12" t="s">
        <v>39</v>
      </c>
      <c r="AX120" s="12" t="s">
        <v>76</v>
      </c>
      <c r="AY120" s="201" t="s">
        <v>193</v>
      </c>
    </row>
    <row r="121" spans="2:51" s="11" customFormat="1" ht="13.5">
      <c r="B121" s="192"/>
      <c r="D121" s="187" t="s">
        <v>205</v>
      </c>
      <c r="E121" s="193" t="s">
        <v>5</v>
      </c>
      <c r="F121" s="194" t="s">
        <v>255</v>
      </c>
      <c r="H121" s="195">
        <v>50.75</v>
      </c>
      <c r="I121" s="196"/>
      <c r="L121" s="192"/>
      <c r="M121" s="197"/>
      <c r="N121" s="198"/>
      <c r="O121" s="198"/>
      <c r="P121" s="198"/>
      <c r="Q121" s="198"/>
      <c r="R121" s="198"/>
      <c r="S121" s="198"/>
      <c r="T121" s="199"/>
      <c r="AT121" s="193" t="s">
        <v>205</v>
      </c>
      <c r="AU121" s="193" t="s">
        <v>87</v>
      </c>
      <c r="AV121" s="11" t="s">
        <v>87</v>
      </c>
      <c r="AW121" s="11" t="s">
        <v>39</v>
      </c>
      <c r="AX121" s="11" t="s">
        <v>76</v>
      </c>
      <c r="AY121" s="193" t="s">
        <v>193</v>
      </c>
    </row>
    <row r="122" spans="2:51" s="11" customFormat="1" ht="13.5">
      <c r="B122" s="192"/>
      <c r="D122" s="187" t="s">
        <v>205</v>
      </c>
      <c r="E122" s="193" t="s">
        <v>5</v>
      </c>
      <c r="F122" s="194" t="s">
        <v>256</v>
      </c>
      <c r="H122" s="195">
        <v>43.478</v>
      </c>
      <c r="I122" s="196"/>
      <c r="L122" s="192"/>
      <c r="M122" s="197"/>
      <c r="N122" s="198"/>
      <c r="O122" s="198"/>
      <c r="P122" s="198"/>
      <c r="Q122" s="198"/>
      <c r="R122" s="198"/>
      <c r="S122" s="198"/>
      <c r="T122" s="199"/>
      <c r="AT122" s="193" t="s">
        <v>205</v>
      </c>
      <c r="AU122" s="193" t="s">
        <v>87</v>
      </c>
      <c r="AV122" s="11" t="s">
        <v>87</v>
      </c>
      <c r="AW122" s="11" t="s">
        <v>39</v>
      </c>
      <c r="AX122" s="11" t="s">
        <v>76</v>
      </c>
      <c r="AY122" s="193" t="s">
        <v>193</v>
      </c>
    </row>
    <row r="123" spans="2:51" s="11" customFormat="1" ht="13.5">
      <c r="B123" s="192"/>
      <c r="D123" s="187" t="s">
        <v>205</v>
      </c>
      <c r="E123" s="193" t="s">
        <v>5</v>
      </c>
      <c r="F123" s="194" t="s">
        <v>257</v>
      </c>
      <c r="H123" s="195">
        <v>42.525</v>
      </c>
      <c r="I123" s="196"/>
      <c r="L123" s="192"/>
      <c r="M123" s="197"/>
      <c r="N123" s="198"/>
      <c r="O123" s="198"/>
      <c r="P123" s="198"/>
      <c r="Q123" s="198"/>
      <c r="R123" s="198"/>
      <c r="S123" s="198"/>
      <c r="T123" s="199"/>
      <c r="AT123" s="193" t="s">
        <v>205</v>
      </c>
      <c r="AU123" s="193" t="s">
        <v>87</v>
      </c>
      <c r="AV123" s="11" t="s">
        <v>87</v>
      </c>
      <c r="AW123" s="11" t="s">
        <v>39</v>
      </c>
      <c r="AX123" s="11" t="s">
        <v>76</v>
      </c>
      <c r="AY123" s="193" t="s">
        <v>193</v>
      </c>
    </row>
    <row r="124" spans="2:51" s="11" customFormat="1" ht="13.5">
      <c r="B124" s="192"/>
      <c r="D124" s="187" t="s">
        <v>205</v>
      </c>
      <c r="E124" s="193" t="s">
        <v>5</v>
      </c>
      <c r="F124" s="194" t="s">
        <v>258</v>
      </c>
      <c r="H124" s="195">
        <v>22.576</v>
      </c>
      <c r="I124" s="196"/>
      <c r="L124" s="192"/>
      <c r="M124" s="197"/>
      <c r="N124" s="198"/>
      <c r="O124" s="198"/>
      <c r="P124" s="198"/>
      <c r="Q124" s="198"/>
      <c r="R124" s="198"/>
      <c r="S124" s="198"/>
      <c r="T124" s="199"/>
      <c r="AT124" s="193" t="s">
        <v>205</v>
      </c>
      <c r="AU124" s="193" t="s">
        <v>87</v>
      </c>
      <c r="AV124" s="11" t="s">
        <v>87</v>
      </c>
      <c r="AW124" s="11" t="s">
        <v>39</v>
      </c>
      <c r="AX124" s="11" t="s">
        <v>76</v>
      </c>
      <c r="AY124" s="193" t="s">
        <v>193</v>
      </c>
    </row>
    <row r="125" spans="2:51" s="11" customFormat="1" ht="13.5">
      <c r="B125" s="192"/>
      <c r="D125" s="187" t="s">
        <v>205</v>
      </c>
      <c r="E125" s="193" t="s">
        <v>5</v>
      </c>
      <c r="F125" s="194" t="s">
        <v>259</v>
      </c>
      <c r="H125" s="195">
        <v>28.42</v>
      </c>
      <c r="I125" s="196"/>
      <c r="L125" s="192"/>
      <c r="M125" s="197"/>
      <c r="N125" s="198"/>
      <c r="O125" s="198"/>
      <c r="P125" s="198"/>
      <c r="Q125" s="198"/>
      <c r="R125" s="198"/>
      <c r="S125" s="198"/>
      <c r="T125" s="199"/>
      <c r="AT125" s="193" t="s">
        <v>205</v>
      </c>
      <c r="AU125" s="193" t="s">
        <v>87</v>
      </c>
      <c r="AV125" s="11" t="s">
        <v>87</v>
      </c>
      <c r="AW125" s="11" t="s">
        <v>39</v>
      </c>
      <c r="AX125" s="11" t="s">
        <v>76</v>
      </c>
      <c r="AY125" s="193" t="s">
        <v>193</v>
      </c>
    </row>
    <row r="126" spans="2:51" s="11" customFormat="1" ht="13.5">
      <c r="B126" s="192"/>
      <c r="D126" s="187" t="s">
        <v>205</v>
      </c>
      <c r="E126" s="193" t="s">
        <v>5</v>
      </c>
      <c r="F126" s="194" t="s">
        <v>260</v>
      </c>
      <c r="H126" s="195">
        <v>66.528</v>
      </c>
      <c r="I126" s="196"/>
      <c r="L126" s="192"/>
      <c r="M126" s="197"/>
      <c r="N126" s="198"/>
      <c r="O126" s="198"/>
      <c r="P126" s="198"/>
      <c r="Q126" s="198"/>
      <c r="R126" s="198"/>
      <c r="S126" s="198"/>
      <c r="T126" s="199"/>
      <c r="AT126" s="193" t="s">
        <v>205</v>
      </c>
      <c r="AU126" s="193" t="s">
        <v>87</v>
      </c>
      <c r="AV126" s="11" t="s">
        <v>87</v>
      </c>
      <c r="AW126" s="11" t="s">
        <v>39</v>
      </c>
      <c r="AX126" s="11" t="s">
        <v>76</v>
      </c>
      <c r="AY126" s="193" t="s">
        <v>193</v>
      </c>
    </row>
    <row r="127" spans="2:51" s="11" customFormat="1" ht="13.5">
      <c r="B127" s="192"/>
      <c r="D127" s="187" t="s">
        <v>205</v>
      </c>
      <c r="E127" s="193" t="s">
        <v>5</v>
      </c>
      <c r="F127" s="194" t="s">
        <v>261</v>
      </c>
      <c r="H127" s="195">
        <v>70.949</v>
      </c>
      <c r="I127" s="196"/>
      <c r="L127" s="192"/>
      <c r="M127" s="197"/>
      <c r="N127" s="198"/>
      <c r="O127" s="198"/>
      <c r="P127" s="198"/>
      <c r="Q127" s="198"/>
      <c r="R127" s="198"/>
      <c r="S127" s="198"/>
      <c r="T127" s="199"/>
      <c r="AT127" s="193" t="s">
        <v>205</v>
      </c>
      <c r="AU127" s="193" t="s">
        <v>87</v>
      </c>
      <c r="AV127" s="11" t="s">
        <v>87</v>
      </c>
      <c r="AW127" s="11" t="s">
        <v>39</v>
      </c>
      <c r="AX127" s="11" t="s">
        <v>76</v>
      </c>
      <c r="AY127" s="193" t="s">
        <v>193</v>
      </c>
    </row>
    <row r="128" spans="2:51" s="11" customFormat="1" ht="13.5">
      <c r="B128" s="192"/>
      <c r="D128" s="187" t="s">
        <v>205</v>
      </c>
      <c r="E128" s="193" t="s">
        <v>5</v>
      </c>
      <c r="F128" s="194" t="s">
        <v>262</v>
      </c>
      <c r="H128" s="195">
        <v>29.406</v>
      </c>
      <c r="I128" s="196"/>
      <c r="L128" s="192"/>
      <c r="M128" s="197"/>
      <c r="N128" s="198"/>
      <c r="O128" s="198"/>
      <c r="P128" s="198"/>
      <c r="Q128" s="198"/>
      <c r="R128" s="198"/>
      <c r="S128" s="198"/>
      <c r="T128" s="199"/>
      <c r="AT128" s="193" t="s">
        <v>205</v>
      </c>
      <c r="AU128" s="193" t="s">
        <v>87</v>
      </c>
      <c r="AV128" s="11" t="s">
        <v>87</v>
      </c>
      <c r="AW128" s="11" t="s">
        <v>39</v>
      </c>
      <c r="AX128" s="11" t="s">
        <v>76</v>
      </c>
      <c r="AY128" s="193" t="s">
        <v>193</v>
      </c>
    </row>
    <row r="129" spans="2:51" s="11" customFormat="1" ht="13.5">
      <c r="B129" s="192"/>
      <c r="D129" s="187" t="s">
        <v>205</v>
      </c>
      <c r="E129" s="193" t="s">
        <v>5</v>
      </c>
      <c r="F129" s="194" t="s">
        <v>263</v>
      </c>
      <c r="H129" s="195">
        <v>17.986</v>
      </c>
      <c r="I129" s="196"/>
      <c r="L129" s="192"/>
      <c r="M129" s="197"/>
      <c r="N129" s="198"/>
      <c r="O129" s="198"/>
      <c r="P129" s="198"/>
      <c r="Q129" s="198"/>
      <c r="R129" s="198"/>
      <c r="S129" s="198"/>
      <c r="T129" s="199"/>
      <c r="AT129" s="193" t="s">
        <v>205</v>
      </c>
      <c r="AU129" s="193" t="s">
        <v>87</v>
      </c>
      <c r="AV129" s="11" t="s">
        <v>87</v>
      </c>
      <c r="AW129" s="11" t="s">
        <v>39</v>
      </c>
      <c r="AX129" s="11" t="s">
        <v>76</v>
      </c>
      <c r="AY129" s="193" t="s">
        <v>193</v>
      </c>
    </row>
    <row r="130" spans="2:51" s="14" customFormat="1" ht="13.5">
      <c r="B130" s="215"/>
      <c r="D130" s="187" t="s">
        <v>205</v>
      </c>
      <c r="E130" s="216" t="s">
        <v>5</v>
      </c>
      <c r="F130" s="217" t="s">
        <v>264</v>
      </c>
      <c r="H130" s="218">
        <v>372.618</v>
      </c>
      <c r="I130" s="219"/>
      <c r="L130" s="215"/>
      <c r="M130" s="220"/>
      <c r="N130" s="221"/>
      <c r="O130" s="221"/>
      <c r="P130" s="221"/>
      <c r="Q130" s="221"/>
      <c r="R130" s="221"/>
      <c r="S130" s="221"/>
      <c r="T130" s="222"/>
      <c r="AT130" s="216" t="s">
        <v>205</v>
      </c>
      <c r="AU130" s="216" t="s">
        <v>87</v>
      </c>
      <c r="AV130" s="14" t="s">
        <v>212</v>
      </c>
      <c r="AW130" s="14" t="s">
        <v>39</v>
      </c>
      <c r="AX130" s="14" t="s">
        <v>76</v>
      </c>
      <c r="AY130" s="216" t="s">
        <v>193</v>
      </c>
    </row>
    <row r="131" spans="2:51" s="11" customFormat="1" ht="27">
      <c r="B131" s="192"/>
      <c r="D131" s="187" t="s">
        <v>205</v>
      </c>
      <c r="E131" s="193" t="s">
        <v>5</v>
      </c>
      <c r="F131" s="194" t="s">
        <v>265</v>
      </c>
      <c r="H131" s="195">
        <v>321.5</v>
      </c>
      <c r="I131" s="196"/>
      <c r="L131" s="192"/>
      <c r="M131" s="197"/>
      <c r="N131" s="198"/>
      <c r="O131" s="198"/>
      <c r="P131" s="198"/>
      <c r="Q131" s="198"/>
      <c r="R131" s="198"/>
      <c r="S131" s="198"/>
      <c r="T131" s="199"/>
      <c r="AT131" s="193" t="s">
        <v>205</v>
      </c>
      <c r="AU131" s="193" t="s">
        <v>87</v>
      </c>
      <c r="AV131" s="11" t="s">
        <v>87</v>
      </c>
      <c r="AW131" s="11" t="s">
        <v>39</v>
      </c>
      <c r="AX131" s="11" t="s">
        <v>76</v>
      </c>
      <c r="AY131" s="193" t="s">
        <v>193</v>
      </c>
    </row>
    <row r="132" spans="2:51" s="11" customFormat="1" ht="27">
      <c r="B132" s="192"/>
      <c r="D132" s="187" t="s">
        <v>205</v>
      </c>
      <c r="E132" s="193" t="s">
        <v>5</v>
      </c>
      <c r="F132" s="194" t="s">
        <v>266</v>
      </c>
      <c r="H132" s="195">
        <v>104.118</v>
      </c>
      <c r="I132" s="196"/>
      <c r="L132" s="192"/>
      <c r="M132" s="197"/>
      <c r="N132" s="198"/>
      <c r="O132" s="198"/>
      <c r="P132" s="198"/>
      <c r="Q132" s="198"/>
      <c r="R132" s="198"/>
      <c r="S132" s="198"/>
      <c r="T132" s="199"/>
      <c r="AT132" s="193" t="s">
        <v>205</v>
      </c>
      <c r="AU132" s="193" t="s">
        <v>87</v>
      </c>
      <c r="AV132" s="11" t="s">
        <v>87</v>
      </c>
      <c r="AW132" s="11" t="s">
        <v>39</v>
      </c>
      <c r="AX132" s="11" t="s">
        <v>76</v>
      </c>
      <c r="AY132" s="193" t="s">
        <v>193</v>
      </c>
    </row>
    <row r="133" spans="2:51" s="13" customFormat="1" ht="13.5">
      <c r="B133" s="207"/>
      <c r="D133" s="187" t="s">
        <v>205</v>
      </c>
      <c r="E133" s="208" t="s">
        <v>126</v>
      </c>
      <c r="F133" s="209" t="s">
        <v>240</v>
      </c>
      <c r="H133" s="210">
        <v>798.236</v>
      </c>
      <c r="I133" s="211"/>
      <c r="L133" s="207"/>
      <c r="M133" s="212"/>
      <c r="N133" s="213"/>
      <c r="O133" s="213"/>
      <c r="P133" s="213"/>
      <c r="Q133" s="213"/>
      <c r="R133" s="213"/>
      <c r="S133" s="213"/>
      <c r="T133" s="214"/>
      <c r="AT133" s="208" t="s">
        <v>205</v>
      </c>
      <c r="AU133" s="208" t="s">
        <v>87</v>
      </c>
      <c r="AV133" s="13" t="s">
        <v>199</v>
      </c>
      <c r="AW133" s="13" t="s">
        <v>39</v>
      </c>
      <c r="AX133" s="13" t="s">
        <v>84</v>
      </c>
      <c r="AY133" s="208" t="s">
        <v>193</v>
      </c>
    </row>
    <row r="134" spans="2:65" s="1" customFormat="1" ht="16.5" customHeight="1">
      <c r="B134" s="174"/>
      <c r="C134" s="175" t="s">
        <v>267</v>
      </c>
      <c r="D134" s="175" t="s">
        <v>195</v>
      </c>
      <c r="E134" s="176" t="s">
        <v>268</v>
      </c>
      <c r="F134" s="177" t="s">
        <v>269</v>
      </c>
      <c r="G134" s="178" t="s">
        <v>114</v>
      </c>
      <c r="H134" s="179">
        <v>239.471</v>
      </c>
      <c r="I134" s="180"/>
      <c r="J134" s="181">
        <f>ROUND(I134*H134,2)</f>
        <v>0</v>
      </c>
      <c r="K134" s="177" t="s">
        <v>198</v>
      </c>
      <c r="L134" s="41"/>
      <c r="M134" s="182" t="s">
        <v>5</v>
      </c>
      <c r="N134" s="183" t="s">
        <v>47</v>
      </c>
      <c r="O134" s="42"/>
      <c r="P134" s="184">
        <f>O134*H134</f>
        <v>0</v>
      </c>
      <c r="Q134" s="184">
        <v>0</v>
      </c>
      <c r="R134" s="184">
        <f>Q134*H134</f>
        <v>0</v>
      </c>
      <c r="S134" s="184">
        <v>0</v>
      </c>
      <c r="T134" s="185">
        <f>S134*H134</f>
        <v>0</v>
      </c>
      <c r="AR134" s="24" t="s">
        <v>199</v>
      </c>
      <c r="AT134" s="24" t="s">
        <v>195</v>
      </c>
      <c r="AU134" s="24" t="s">
        <v>87</v>
      </c>
      <c r="AY134" s="24" t="s">
        <v>193</v>
      </c>
      <c r="BE134" s="186">
        <f>IF(N134="základní",J134,0)</f>
        <v>0</v>
      </c>
      <c r="BF134" s="186">
        <f>IF(N134="snížená",J134,0)</f>
        <v>0</v>
      </c>
      <c r="BG134" s="186">
        <f>IF(N134="zákl. přenesená",J134,0)</f>
        <v>0</v>
      </c>
      <c r="BH134" s="186">
        <f>IF(N134="sníž. přenesená",J134,0)</f>
        <v>0</v>
      </c>
      <c r="BI134" s="186">
        <f>IF(N134="nulová",J134,0)</f>
        <v>0</v>
      </c>
      <c r="BJ134" s="24" t="s">
        <v>84</v>
      </c>
      <c r="BK134" s="186">
        <f>ROUND(I134*H134,2)</f>
        <v>0</v>
      </c>
      <c r="BL134" s="24" t="s">
        <v>199</v>
      </c>
      <c r="BM134" s="24" t="s">
        <v>270</v>
      </c>
    </row>
    <row r="135" spans="2:47" s="1" customFormat="1" ht="27">
      <c r="B135" s="41"/>
      <c r="D135" s="187" t="s">
        <v>201</v>
      </c>
      <c r="F135" s="188" t="s">
        <v>271</v>
      </c>
      <c r="I135" s="189"/>
      <c r="L135" s="41"/>
      <c r="M135" s="190"/>
      <c r="N135" s="42"/>
      <c r="O135" s="42"/>
      <c r="P135" s="42"/>
      <c r="Q135" s="42"/>
      <c r="R135" s="42"/>
      <c r="S135" s="42"/>
      <c r="T135" s="70"/>
      <c r="AT135" s="24" t="s">
        <v>201</v>
      </c>
      <c r="AU135" s="24" t="s">
        <v>87</v>
      </c>
    </row>
    <row r="136" spans="2:47" s="1" customFormat="1" ht="94.5">
      <c r="B136" s="41"/>
      <c r="D136" s="187" t="s">
        <v>203</v>
      </c>
      <c r="F136" s="191" t="s">
        <v>246</v>
      </c>
      <c r="I136" s="189"/>
      <c r="L136" s="41"/>
      <c r="M136" s="190"/>
      <c r="N136" s="42"/>
      <c r="O136" s="42"/>
      <c r="P136" s="42"/>
      <c r="Q136" s="42"/>
      <c r="R136" s="42"/>
      <c r="S136" s="42"/>
      <c r="T136" s="70"/>
      <c r="AT136" s="24" t="s">
        <v>203</v>
      </c>
      <c r="AU136" s="24" t="s">
        <v>87</v>
      </c>
    </row>
    <row r="137" spans="2:51" s="11" customFormat="1" ht="13.5">
      <c r="B137" s="192"/>
      <c r="D137" s="187" t="s">
        <v>205</v>
      </c>
      <c r="E137" s="193" t="s">
        <v>5</v>
      </c>
      <c r="F137" s="194" t="s">
        <v>272</v>
      </c>
      <c r="H137" s="195">
        <v>239.471</v>
      </c>
      <c r="I137" s="196"/>
      <c r="L137" s="192"/>
      <c r="M137" s="197"/>
      <c r="N137" s="198"/>
      <c r="O137" s="198"/>
      <c r="P137" s="198"/>
      <c r="Q137" s="198"/>
      <c r="R137" s="198"/>
      <c r="S137" s="198"/>
      <c r="T137" s="199"/>
      <c r="AT137" s="193" t="s">
        <v>205</v>
      </c>
      <c r="AU137" s="193" t="s">
        <v>87</v>
      </c>
      <c r="AV137" s="11" t="s">
        <v>87</v>
      </c>
      <c r="AW137" s="11" t="s">
        <v>39</v>
      </c>
      <c r="AX137" s="11" t="s">
        <v>84</v>
      </c>
      <c r="AY137" s="193" t="s">
        <v>193</v>
      </c>
    </row>
    <row r="138" spans="2:65" s="1" customFormat="1" ht="16.5" customHeight="1">
      <c r="B138" s="174"/>
      <c r="C138" s="175" t="s">
        <v>273</v>
      </c>
      <c r="D138" s="175" t="s">
        <v>195</v>
      </c>
      <c r="E138" s="176" t="s">
        <v>274</v>
      </c>
      <c r="F138" s="177" t="s">
        <v>275</v>
      </c>
      <c r="G138" s="178" t="s">
        <v>114</v>
      </c>
      <c r="H138" s="179">
        <v>13885.273</v>
      </c>
      <c r="I138" s="180"/>
      <c r="J138" s="181">
        <f>ROUND(I138*H138,2)</f>
        <v>0</v>
      </c>
      <c r="K138" s="177" t="s">
        <v>198</v>
      </c>
      <c r="L138" s="41"/>
      <c r="M138" s="182" t="s">
        <v>5</v>
      </c>
      <c r="N138" s="183" t="s">
        <v>47</v>
      </c>
      <c r="O138" s="42"/>
      <c r="P138" s="184">
        <f>O138*H138</f>
        <v>0</v>
      </c>
      <c r="Q138" s="184">
        <v>0</v>
      </c>
      <c r="R138" s="184">
        <f>Q138*H138</f>
        <v>0</v>
      </c>
      <c r="S138" s="184">
        <v>0</v>
      </c>
      <c r="T138" s="185">
        <f>S138*H138</f>
        <v>0</v>
      </c>
      <c r="AR138" s="24" t="s">
        <v>199</v>
      </c>
      <c r="AT138" s="24" t="s">
        <v>195</v>
      </c>
      <c r="AU138" s="24" t="s">
        <v>87</v>
      </c>
      <c r="AY138" s="24" t="s">
        <v>193</v>
      </c>
      <c r="BE138" s="186">
        <f>IF(N138="základní",J138,0)</f>
        <v>0</v>
      </c>
      <c r="BF138" s="186">
        <f>IF(N138="snížená",J138,0)</f>
        <v>0</v>
      </c>
      <c r="BG138" s="186">
        <f>IF(N138="zákl. přenesená",J138,0)</f>
        <v>0</v>
      </c>
      <c r="BH138" s="186">
        <f>IF(N138="sníž. přenesená",J138,0)</f>
        <v>0</v>
      </c>
      <c r="BI138" s="186">
        <f>IF(N138="nulová",J138,0)</f>
        <v>0</v>
      </c>
      <c r="BJ138" s="24" t="s">
        <v>84</v>
      </c>
      <c r="BK138" s="186">
        <f>ROUND(I138*H138,2)</f>
        <v>0</v>
      </c>
      <c r="BL138" s="24" t="s">
        <v>199</v>
      </c>
      <c r="BM138" s="24" t="s">
        <v>276</v>
      </c>
    </row>
    <row r="139" spans="2:47" s="1" customFormat="1" ht="27">
      <c r="B139" s="41"/>
      <c r="D139" s="187" t="s">
        <v>201</v>
      </c>
      <c r="F139" s="188" t="s">
        <v>277</v>
      </c>
      <c r="I139" s="189"/>
      <c r="L139" s="41"/>
      <c r="M139" s="190"/>
      <c r="N139" s="42"/>
      <c r="O139" s="42"/>
      <c r="P139" s="42"/>
      <c r="Q139" s="42"/>
      <c r="R139" s="42"/>
      <c r="S139" s="42"/>
      <c r="T139" s="70"/>
      <c r="AT139" s="24" t="s">
        <v>201</v>
      </c>
      <c r="AU139" s="24" t="s">
        <v>87</v>
      </c>
    </row>
    <row r="140" spans="2:47" s="1" customFormat="1" ht="108">
      <c r="B140" s="41"/>
      <c r="D140" s="187" t="s">
        <v>203</v>
      </c>
      <c r="F140" s="191" t="s">
        <v>278</v>
      </c>
      <c r="I140" s="189"/>
      <c r="L140" s="41"/>
      <c r="M140" s="190"/>
      <c r="N140" s="42"/>
      <c r="O140" s="42"/>
      <c r="P140" s="42"/>
      <c r="Q140" s="42"/>
      <c r="R140" s="42"/>
      <c r="S140" s="42"/>
      <c r="T140" s="70"/>
      <c r="AT140" s="24" t="s">
        <v>203</v>
      </c>
      <c r="AU140" s="24" t="s">
        <v>87</v>
      </c>
    </row>
    <row r="141" spans="2:51" s="12" customFormat="1" ht="13.5">
      <c r="B141" s="200"/>
      <c r="D141" s="187" t="s">
        <v>205</v>
      </c>
      <c r="E141" s="201" t="s">
        <v>5</v>
      </c>
      <c r="F141" s="202" t="s">
        <v>279</v>
      </c>
      <c r="H141" s="201" t="s">
        <v>5</v>
      </c>
      <c r="I141" s="203"/>
      <c r="L141" s="200"/>
      <c r="M141" s="204"/>
      <c r="N141" s="205"/>
      <c r="O141" s="205"/>
      <c r="P141" s="205"/>
      <c r="Q141" s="205"/>
      <c r="R141" s="205"/>
      <c r="S141" s="205"/>
      <c r="T141" s="206"/>
      <c r="AT141" s="201" t="s">
        <v>205</v>
      </c>
      <c r="AU141" s="201" t="s">
        <v>87</v>
      </c>
      <c r="AV141" s="12" t="s">
        <v>84</v>
      </c>
      <c r="AW141" s="12" t="s">
        <v>39</v>
      </c>
      <c r="AX141" s="12" t="s">
        <v>76</v>
      </c>
      <c r="AY141" s="201" t="s">
        <v>193</v>
      </c>
    </row>
    <row r="142" spans="2:51" s="11" customFormat="1" ht="13.5">
      <c r="B142" s="192"/>
      <c r="D142" s="187" t="s">
        <v>205</v>
      </c>
      <c r="E142" s="193" t="s">
        <v>5</v>
      </c>
      <c r="F142" s="194" t="s">
        <v>280</v>
      </c>
      <c r="H142" s="195">
        <v>17411.273</v>
      </c>
      <c r="I142" s="196"/>
      <c r="L142" s="192"/>
      <c r="M142" s="197"/>
      <c r="N142" s="198"/>
      <c r="O142" s="198"/>
      <c r="P142" s="198"/>
      <c r="Q142" s="198"/>
      <c r="R142" s="198"/>
      <c r="S142" s="198"/>
      <c r="T142" s="199"/>
      <c r="AT142" s="193" t="s">
        <v>205</v>
      </c>
      <c r="AU142" s="193" t="s">
        <v>87</v>
      </c>
      <c r="AV142" s="11" t="s">
        <v>87</v>
      </c>
      <c r="AW142" s="11" t="s">
        <v>39</v>
      </c>
      <c r="AX142" s="11" t="s">
        <v>76</v>
      </c>
      <c r="AY142" s="193" t="s">
        <v>193</v>
      </c>
    </row>
    <row r="143" spans="2:51" s="11" customFormat="1" ht="13.5">
      <c r="B143" s="192"/>
      <c r="D143" s="187" t="s">
        <v>205</v>
      </c>
      <c r="E143" s="193" t="s">
        <v>5</v>
      </c>
      <c r="F143" s="194" t="s">
        <v>281</v>
      </c>
      <c r="H143" s="195">
        <v>-3526</v>
      </c>
      <c r="I143" s="196"/>
      <c r="L143" s="192"/>
      <c r="M143" s="197"/>
      <c r="N143" s="198"/>
      <c r="O143" s="198"/>
      <c r="P143" s="198"/>
      <c r="Q143" s="198"/>
      <c r="R143" s="198"/>
      <c r="S143" s="198"/>
      <c r="T143" s="199"/>
      <c r="AT143" s="193" t="s">
        <v>205</v>
      </c>
      <c r="AU143" s="193" t="s">
        <v>87</v>
      </c>
      <c r="AV143" s="11" t="s">
        <v>87</v>
      </c>
      <c r="AW143" s="11" t="s">
        <v>39</v>
      </c>
      <c r="AX143" s="11" t="s">
        <v>76</v>
      </c>
      <c r="AY143" s="193" t="s">
        <v>193</v>
      </c>
    </row>
    <row r="144" spans="2:51" s="13" customFormat="1" ht="13.5">
      <c r="B144" s="207"/>
      <c r="D144" s="187" t="s">
        <v>205</v>
      </c>
      <c r="E144" s="208" t="s">
        <v>112</v>
      </c>
      <c r="F144" s="209" t="s">
        <v>240</v>
      </c>
      <c r="H144" s="210">
        <v>13885.273</v>
      </c>
      <c r="I144" s="211"/>
      <c r="L144" s="207"/>
      <c r="M144" s="212"/>
      <c r="N144" s="213"/>
      <c r="O144" s="213"/>
      <c r="P144" s="213"/>
      <c r="Q144" s="213"/>
      <c r="R144" s="213"/>
      <c r="S144" s="213"/>
      <c r="T144" s="214"/>
      <c r="AT144" s="208" t="s">
        <v>205</v>
      </c>
      <c r="AU144" s="208" t="s">
        <v>87</v>
      </c>
      <c r="AV144" s="13" t="s">
        <v>199</v>
      </c>
      <c r="AW144" s="13" t="s">
        <v>39</v>
      </c>
      <c r="AX144" s="13" t="s">
        <v>84</v>
      </c>
      <c r="AY144" s="208" t="s">
        <v>193</v>
      </c>
    </row>
    <row r="145" spans="2:65" s="1" customFormat="1" ht="16.5" customHeight="1">
      <c r="B145" s="174"/>
      <c r="C145" s="175" t="s">
        <v>282</v>
      </c>
      <c r="D145" s="175" t="s">
        <v>195</v>
      </c>
      <c r="E145" s="176" t="s">
        <v>283</v>
      </c>
      <c r="F145" s="177" t="s">
        <v>284</v>
      </c>
      <c r="G145" s="178" t="s">
        <v>114</v>
      </c>
      <c r="H145" s="179">
        <v>4165.582</v>
      </c>
      <c r="I145" s="180"/>
      <c r="J145" s="181">
        <f>ROUND(I145*H145,2)</f>
        <v>0</v>
      </c>
      <c r="K145" s="177" t="s">
        <v>198</v>
      </c>
      <c r="L145" s="41"/>
      <c r="M145" s="182" t="s">
        <v>5</v>
      </c>
      <c r="N145" s="183" t="s">
        <v>47</v>
      </c>
      <c r="O145" s="42"/>
      <c r="P145" s="184">
        <f>O145*H145</f>
        <v>0</v>
      </c>
      <c r="Q145" s="184">
        <v>0</v>
      </c>
      <c r="R145" s="184">
        <f>Q145*H145</f>
        <v>0</v>
      </c>
      <c r="S145" s="184">
        <v>0</v>
      </c>
      <c r="T145" s="185">
        <f>S145*H145</f>
        <v>0</v>
      </c>
      <c r="AR145" s="24" t="s">
        <v>199</v>
      </c>
      <c r="AT145" s="24" t="s">
        <v>195</v>
      </c>
      <c r="AU145" s="24" t="s">
        <v>87</v>
      </c>
      <c r="AY145" s="24" t="s">
        <v>193</v>
      </c>
      <c r="BE145" s="186">
        <f>IF(N145="základní",J145,0)</f>
        <v>0</v>
      </c>
      <c r="BF145" s="186">
        <f>IF(N145="snížená",J145,0)</f>
        <v>0</v>
      </c>
      <c r="BG145" s="186">
        <f>IF(N145="zákl. přenesená",J145,0)</f>
        <v>0</v>
      </c>
      <c r="BH145" s="186">
        <f>IF(N145="sníž. přenesená",J145,0)</f>
        <v>0</v>
      </c>
      <c r="BI145" s="186">
        <f>IF(N145="nulová",J145,0)</f>
        <v>0</v>
      </c>
      <c r="BJ145" s="24" t="s">
        <v>84</v>
      </c>
      <c r="BK145" s="186">
        <f>ROUND(I145*H145,2)</f>
        <v>0</v>
      </c>
      <c r="BL145" s="24" t="s">
        <v>199</v>
      </c>
      <c r="BM145" s="24" t="s">
        <v>285</v>
      </c>
    </row>
    <row r="146" spans="2:47" s="1" customFormat="1" ht="27">
      <c r="B146" s="41"/>
      <c r="D146" s="187" t="s">
        <v>201</v>
      </c>
      <c r="F146" s="188" t="s">
        <v>286</v>
      </c>
      <c r="I146" s="189"/>
      <c r="L146" s="41"/>
      <c r="M146" s="190"/>
      <c r="N146" s="42"/>
      <c r="O146" s="42"/>
      <c r="P146" s="42"/>
      <c r="Q146" s="42"/>
      <c r="R146" s="42"/>
      <c r="S146" s="42"/>
      <c r="T146" s="70"/>
      <c r="AT146" s="24" t="s">
        <v>201</v>
      </c>
      <c r="AU146" s="24" t="s">
        <v>87</v>
      </c>
    </row>
    <row r="147" spans="2:47" s="1" customFormat="1" ht="108">
      <c r="B147" s="41"/>
      <c r="D147" s="187" t="s">
        <v>203</v>
      </c>
      <c r="F147" s="191" t="s">
        <v>278</v>
      </c>
      <c r="I147" s="189"/>
      <c r="L147" s="41"/>
      <c r="M147" s="190"/>
      <c r="N147" s="42"/>
      <c r="O147" s="42"/>
      <c r="P147" s="42"/>
      <c r="Q147" s="42"/>
      <c r="R147" s="42"/>
      <c r="S147" s="42"/>
      <c r="T147" s="70"/>
      <c r="AT147" s="24" t="s">
        <v>203</v>
      </c>
      <c r="AU147" s="24" t="s">
        <v>87</v>
      </c>
    </row>
    <row r="148" spans="2:51" s="11" customFormat="1" ht="13.5">
      <c r="B148" s="192"/>
      <c r="D148" s="187" t="s">
        <v>205</v>
      </c>
      <c r="E148" s="193" t="s">
        <v>5</v>
      </c>
      <c r="F148" s="194" t="s">
        <v>287</v>
      </c>
      <c r="H148" s="195">
        <v>4165.582</v>
      </c>
      <c r="I148" s="196"/>
      <c r="L148" s="192"/>
      <c r="M148" s="197"/>
      <c r="N148" s="198"/>
      <c r="O148" s="198"/>
      <c r="P148" s="198"/>
      <c r="Q148" s="198"/>
      <c r="R148" s="198"/>
      <c r="S148" s="198"/>
      <c r="T148" s="199"/>
      <c r="AT148" s="193" t="s">
        <v>205</v>
      </c>
      <c r="AU148" s="193" t="s">
        <v>87</v>
      </c>
      <c r="AV148" s="11" t="s">
        <v>87</v>
      </c>
      <c r="AW148" s="11" t="s">
        <v>39</v>
      </c>
      <c r="AX148" s="11" t="s">
        <v>84</v>
      </c>
      <c r="AY148" s="193" t="s">
        <v>193</v>
      </c>
    </row>
    <row r="149" spans="2:65" s="1" customFormat="1" ht="25.5" customHeight="1">
      <c r="B149" s="174"/>
      <c r="C149" s="223" t="s">
        <v>288</v>
      </c>
      <c r="D149" s="223" t="s">
        <v>289</v>
      </c>
      <c r="E149" s="224" t="s">
        <v>290</v>
      </c>
      <c r="F149" s="225" t="s">
        <v>291</v>
      </c>
      <c r="G149" s="226" t="s">
        <v>114</v>
      </c>
      <c r="H149" s="227">
        <v>13885.273</v>
      </c>
      <c r="I149" s="228"/>
      <c r="J149" s="229">
        <f>ROUND(I149*H149,2)</f>
        <v>0</v>
      </c>
      <c r="K149" s="225" t="s">
        <v>5</v>
      </c>
      <c r="L149" s="230"/>
      <c r="M149" s="231" t="s">
        <v>5</v>
      </c>
      <c r="N149" s="232" t="s">
        <v>47</v>
      </c>
      <c r="O149" s="42"/>
      <c r="P149" s="184">
        <f>O149*H149</f>
        <v>0</v>
      </c>
      <c r="Q149" s="184">
        <v>0</v>
      </c>
      <c r="R149" s="184">
        <f>Q149*H149</f>
        <v>0</v>
      </c>
      <c r="S149" s="184">
        <v>0</v>
      </c>
      <c r="T149" s="185">
        <f>S149*H149</f>
        <v>0</v>
      </c>
      <c r="AR149" s="24" t="s">
        <v>267</v>
      </c>
      <c r="AT149" s="24" t="s">
        <v>289</v>
      </c>
      <c r="AU149" s="24" t="s">
        <v>87</v>
      </c>
      <c r="AY149" s="24" t="s">
        <v>193</v>
      </c>
      <c r="BE149" s="186">
        <f>IF(N149="základní",J149,0)</f>
        <v>0</v>
      </c>
      <c r="BF149" s="186">
        <f>IF(N149="snížená",J149,0)</f>
        <v>0</v>
      </c>
      <c r="BG149" s="186">
        <f>IF(N149="zákl. přenesená",J149,0)</f>
        <v>0</v>
      </c>
      <c r="BH149" s="186">
        <f>IF(N149="sníž. přenesená",J149,0)</f>
        <v>0</v>
      </c>
      <c r="BI149" s="186">
        <f>IF(N149="nulová",J149,0)</f>
        <v>0</v>
      </c>
      <c r="BJ149" s="24" t="s">
        <v>84</v>
      </c>
      <c r="BK149" s="186">
        <f>ROUND(I149*H149,2)</f>
        <v>0</v>
      </c>
      <c r="BL149" s="24" t="s">
        <v>199</v>
      </c>
      <c r="BM149" s="24" t="s">
        <v>292</v>
      </c>
    </row>
    <row r="150" spans="2:51" s="11" customFormat="1" ht="13.5">
      <c r="B150" s="192"/>
      <c r="D150" s="187" t="s">
        <v>205</v>
      </c>
      <c r="E150" s="193" t="s">
        <v>5</v>
      </c>
      <c r="F150" s="194" t="s">
        <v>112</v>
      </c>
      <c r="H150" s="195">
        <v>13885.273</v>
      </c>
      <c r="I150" s="196"/>
      <c r="L150" s="192"/>
      <c r="M150" s="197"/>
      <c r="N150" s="198"/>
      <c r="O150" s="198"/>
      <c r="P150" s="198"/>
      <c r="Q150" s="198"/>
      <c r="R150" s="198"/>
      <c r="S150" s="198"/>
      <c r="T150" s="199"/>
      <c r="AT150" s="193" t="s">
        <v>205</v>
      </c>
      <c r="AU150" s="193" t="s">
        <v>87</v>
      </c>
      <c r="AV150" s="11" t="s">
        <v>87</v>
      </c>
      <c r="AW150" s="11" t="s">
        <v>39</v>
      </c>
      <c r="AX150" s="11" t="s">
        <v>84</v>
      </c>
      <c r="AY150" s="193" t="s">
        <v>193</v>
      </c>
    </row>
    <row r="151" spans="2:65" s="1" customFormat="1" ht="16.5" customHeight="1">
      <c r="B151" s="174"/>
      <c r="C151" s="175" t="s">
        <v>293</v>
      </c>
      <c r="D151" s="175" t="s">
        <v>195</v>
      </c>
      <c r="E151" s="176" t="s">
        <v>294</v>
      </c>
      <c r="F151" s="177" t="s">
        <v>295</v>
      </c>
      <c r="G151" s="178" t="s">
        <v>114</v>
      </c>
      <c r="H151" s="179">
        <v>8452.73</v>
      </c>
      <c r="I151" s="180"/>
      <c r="J151" s="181">
        <f>ROUND(I151*H151,2)</f>
        <v>0</v>
      </c>
      <c r="K151" s="177" t="s">
        <v>198</v>
      </c>
      <c r="L151" s="41"/>
      <c r="M151" s="182" t="s">
        <v>5</v>
      </c>
      <c r="N151" s="183" t="s">
        <v>47</v>
      </c>
      <c r="O151" s="42"/>
      <c r="P151" s="184">
        <f>O151*H151</f>
        <v>0</v>
      </c>
      <c r="Q151" s="184">
        <v>0</v>
      </c>
      <c r="R151" s="184">
        <f>Q151*H151</f>
        <v>0</v>
      </c>
      <c r="S151" s="184">
        <v>0</v>
      </c>
      <c r="T151" s="185">
        <f>S151*H151</f>
        <v>0</v>
      </c>
      <c r="AR151" s="24" t="s">
        <v>199</v>
      </c>
      <c r="AT151" s="24" t="s">
        <v>195</v>
      </c>
      <c r="AU151" s="24" t="s">
        <v>87</v>
      </c>
      <c r="AY151" s="24" t="s">
        <v>193</v>
      </c>
      <c r="BE151" s="186">
        <f>IF(N151="základní",J151,0)</f>
        <v>0</v>
      </c>
      <c r="BF151" s="186">
        <f>IF(N151="snížená",J151,0)</f>
        <v>0</v>
      </c>
      <c r="BG151" s="186">
        <f>IF(N151="zákl. přenesená",J151,0)</f>
        <v>0</v>
      </c>
      <c r="BH151" s="186">
        <f>IF(N151="sníž. přenesená",J151,0)</f>
        <v>0</v>
      </c>
      <c r="BI151" s="186">
        <f>IF(N151="nulová",J151,0)</f>
        <v>0</v>
      </c>
      <c r="BJ151" s="24" t="s">
        <v>84</v>
      </c>
      <c r="BK151" s="186">
        <f>ROUND(I151*H151,2)</f>
        <v>0</v>
      </c>
      <c r="BL151" s="24" t="s">
        <v>199</v>
      </c>
      <c r="BM151" s="24" t="s">
        <v>296</v>
      </c>
    </row>
    <row r="152" spans="2:47" s="1" customFormat="1" ht="27">
      <c r="B152" s="41"/>
      <c r="D152" s="187" t="s">
        <v>201</v>
      </c>
      <c r="F152" s="188" t="s">
        <v>297</v>
      </c>
      <c r="I152" s="189"/>
      <c r="L152" s="41"/>
      <c r="M152" s="190"/>
      <c r="N152" s="42"/>
      <c r="O152" s="42"/>
      <c r="P152" s="42"/>
      <c r="Q152" s="42"/>
      <c r="R152" s="42"/>
      <c r="S152" s="42"/>
      <c r="T152" s="70"/>
      <c r="AT152" s="24" t="s">
        <v>201</v>
      </c>
      <c r="AU152" s="24" t="s">
        <v>87</v>
      </c>
    </row>
    <row r="153" spans="2:47" s="1" customFormat="1" ht="202.5">
      <c r="B153" s="41"/>
      <c r="D153" s="187" t="s">
        <v>203</v>
      </c>
      <c r="F153" s="191" t="s">
        <v>298</v>
      </c>
      <c r="I153" s="189"/>
      <c r="L153" s="41"/>
      <c r="M153" s="190"/>
      <c r="N153" s="42"/>
      <c r="O153" s="42"/>
      <c r="P153" s="42"/>
      <c r="Q153" s="42"/>
      <c r="R153" s="42"/>
      <c r="S153" s="42"/>
      <c r="T153" s="70"/>
      <c r="AT153" s="24" t="s">
        <v>203</v>
      </c>
      <c r="AU153" s="24" t="s">
        <v>87</v>
      </c>
    </row>
    <row r="154" spans="2:51" s="12" customFormat="1" ht="13.5">
      <c r="B154" s="200"/>
      <c r="D154" s="187" t="s">
        <v>205</v>
      </c>
      <c r="E154" s="201" t="s">
        <v>5</v>
      </c>
      <c r="F154" s="202" t="s">
        <v>299</v>
      </c>
      <c r="H154" s="201" t="s">
        <v>5</v>
      </c>
      <c r="I154" s="203"/>
      <c r="L154" s="200"/>
      <c r="M154" s="204"/>
      <c r="N154" s="205"/>
      <c r="O154" s="205"/>
      <c r="P154" s="205"/>
      <c r="Q154" s="205"/>
      <c r="R154" s="205"/>
      <c r="S154" s="205"/>
      <c r="T154" s="206"/>
      <c r="AT154" s="201" t="s">
        <v>205</v>
      </c>
      <c r="AU154" s="201" t="s">
        <v>87</v>
      </c>
      <c r="AV154" s="12" t="s">
        <v>84</v>
      </c>
      <c r="AW154" s="12" t="s">
        <v>39</v>
      </c>
      <c r="AX154" s="12" t="s">
        <v>76</v>
      </c>
      <c r="AY154" s="201" t="s">
        <v>193</v>
      </c>
    </row>
    <row r="155" spans="2:51" s="11" customFormat="1" ht="13.5">
      <c r="B155" s="192"/>
      <c r="D155" s="187" t="s">
        <v>205</v>
      </c>
      <c r="E155" s="193" t="s">
        <v>5</v>
      </c>
      <c r="F155" s="194" t="s">
        <v>300</v>
      </c>
      <c r="H155" s="195">
        <v>78</v>
      </c>
      <c r="I155" s="196"/>
      <c r="L155" s="192"/>
      <c r="M155" s="197"/>
      <c r="N155" s="198"/>
      <c r="O155" s="198"/>
      <c r="P155" s="198"/>
      <c r="Q155" s="198"/>
      <c r="R155" s="198"/>
      <c r="S155" s="198"/>
      <c r="T155" s="199"/>
      <c r="AT155" s="193" t="s">
        <v>205</v>
      </c>
      <c r="AU155" s="193" t="s">
        <v>87</v>
      </c>
      <c r="AV155" s="11" t="s">
        <v>87</v>
      </c>
      <c r="AW155" s="11" t="s">
        <v>39</v>
      </c>
      <c r="AX155" s="11" t="s">
        <v>76</v>
      </c>
      <c r="AY155" s="193" t="s">
        <v>193</v>
      </c>
    </row>
    <row r="156" spans="2:51" s="11" customFormat="1" ht="13.5">
      <c r="B156" s="192"/>
      <c r="D156" s="187" t="s">
        <v>205</v>
      </c>
      <c r="E156" s="193" t="s">
        <v>5</v>
      </c>
      <c r="F156" s="194" t="s">
        <v>301</v>
      </c>
      <c r="H156" s="195">
        <v>153</v>
      </c>
      <c r="I156" s="196"/>
      <c r="L156" s="192"/>
      <c r="M156" s="197"/>
      <c r="N156" s="198"/>
      <c r="O156" s="198"/>
      <c r="P156" s="198"/>
      <c r="Q156" s="198"/>
      <c r="R156" s="198"/>
      <c r="S156" s="198"/>
      <c r="T156" s="199"/>
      <c r="AT156" s="193" t="s">
        <v>205</v>
      </c>
      <c r="AU156" s="193" t="s">
        <v>87</v>
      </c>
      <c r="AV156" s="11" t="s">
        <v>87</v>
      </c>
      <c r="AW156" s="11" t="s">
        <v>39</v>
      </c>
      <c r="AX156" s="11" t="s">
        <v>76</v>
      </c>
      <c r="AY156" s="193" t="s">
        <v>193</v>
      </c>
    </row>
    <row r="157" spans="2:51" s="11" customFormat="1" ht="13.5">
      <c r="B157" s="192"/>
      <c r="D157" s="187" t="s">
        <v>205</v>
      </c>
      <c r="E157" s="193" t="s">
        <v>5</v>
      </c>
      <c r="F157" s="194" t="s">
        <v>302</v>
      </c>
      <c r="H157" s="195">
        <v>457.5</v>
      </c>
      <c r="I157" s="196"/>
      <c r="L157" s="192"/>
      <c r="M157" s="197"/>
      <c r="N157" s="198"/>
      <c r="O157" s="198"/>
      <c r="P157" s="198"/>
      <c r="Q157" s="198"/>
      <c r="R157" s="198"/>
      <c r="S157" s="198"/>
      <c r="T157" s="199"/>
      <c r="AT157" s="193" t="s">
        <v>205</v>
      </c>
      <c r="AU157" s="193" t="s">
        <v>87</v>
      </c>
      <c r="AV157" s="11" t="s">
        <v>87</v>
      </c>
      <c r="AW157" s="11" t="s">
        <v>39</v>
      </c>
      <c r="AX157" s="11" t="s">
        <v>76</v>
      </c>
      <c r="AY157" s="193" t="s">
        <v>193</v>
      </c>
    </row>
    <row r="158" spans="2:51" s="11" customFormat="1" ht="13.5">
      <c r="B158" s="192"/>
      <c r="D158" s="187" t="s">
        <v>205</v>
      </c>
      <c r="E158" s="193" t="s">
        <v>5</v>
      </c>
      <c r="F158" s="194" t="s">
        <v>303</v>
      </c>
      <c r="H158" s="195">
        <v>453</v>
      </c>
      <c r="I158" s="196"/>
      <c r="L158" s="192"/>
      <c r="M158" s="197"/>
      <c r="N158" s="198"/>
      <c r="O158" s="198"/>
      <c r="P158" s="198"/>
      <c r="Q158" s="198"/>
      <c r="R158" s="198"/>
      <c r="S158" s="198"/>
      <c r="T158" s="199"/>
      <c r="AT158" s="193" t="s">
        <v>205</v>
      </c>
      <c r="AU158" s="193" t="s">
        <v>87</v>
      </c>
      <c r="AV158" s="11" t="s">
        <v>87</v>
      </c>
      <c r="AW158" s="11" t="s">
        <v>39</v>
      </c>
      <c r="AX158" s="11" t="s">
        <v>76</v>
      </c>
      <c r="AY158" s="193" t="s">
        <v>193</v>
      </c>
    </row>
    <row r="159" spans="2:51" s="11" customFormat="1" ht="13.5">
      <c r="B159" s="192"/>
      <c r="D159" s="187" t="s">
        <v>205</v>
      </c>
      <c r="E159" s="193" t="s">
        <v>5</v>
      </c>
      <c r="F159" s="194" t="s">
        <v>304</v>
      </c>
      <c r="H159" s="195">
        <v>262</v>
      </c>
      <c r="I159" s="196"/>
      <c r="L159" s="192"/>
      <c r="M159" s="197"/>
      <c r="N159" s="198"/>
      <c r="O159" s="198"/>
      <c r="P159" s="198"/>
      <c r="Q159" s="198"/>
      <c r="R159" s="198"/>
      <c r="S159" s="198"/>
      <c r="T159" s="199"/>
      <c r="AT159" s="193" t="s">
        <v>205</v>
      </c>
      <c r="AU159" s="193" t="s">
        <v>87</v>
      </c>
      <c r="AV159" s="11" t="s">
        <v>87</v>
      </c>
      <c r="AW159" s="11" t="s">
        <v>39</v>
      </c>
      <c r="AX159" s="11" t="s">
        <v>76</v>
      </c>
      <c r="AY159" s="193" t="s">
        <v>193</v>
      </c>
    </row>
    <row r="160" spans="2:51" s="11" customFormat="1" ht="13.5">
      <c r="B160" s="192"/>
      <c r="D160" s="187" t="s">
        <v>205</v>
      </c>
      <c r="E160" s="193" t="s">
        <v>5</v>
      </c>
      <c r="F160" s="194" t="s">
        <v>305</v>
      </c>
      <c r="H160" s="195">
        <v>169.5</v>
      </c>
      <c r="I160" s="196"/>
      <c r="L160" s="192"/>
      <c r="M160" s="197"/>
      <c r="N160" s="198"/>
      <c r="O160" s="198"/>
      <c r="P160" s="198"/>
      <c r="Q160" s="198"/>
      <c r="R160" s="198"/>
      <c r="S160" s="198"/>
      <c r="T160" s="199"/>
      <c r="AT160" s="193" t="s">
        <v>205</v>
      </c>
      <c r="AU160" s="193" t="s">
        <v>87</v>
      </c>
      <c r="AV160" s="11" t="s">
        <v>87</v>
      </c>
      <c r="AW160" s="11" t="s">
        <v>39</v>
      </c>
      <c r="AX160" s="11" t="s">
        <v>76</v>
      </c>
      <c r="AY160" s="193" t="s">
        <v>193</v>
      </c>
    </row>
    <row r="161" spans="2:51" s="11" customFormat="1" ht="13.5">
      <c r="B161" s="192"/>
      <c r="D161" s="187" t="s">
        <v>205</v>
      </c>
      <c r="E161" s="193" t="s">
        <v>5</v>
      </c>
      <c r="F161" s="194" t="s">
        <v>306</v>
      </c>
      <c r="H161" s="195">
        <v>417</v>
      </c>
      <c r="I161" s="196"/>
      <c r="L161" s="192"/>
      <c r="M161" s="197"/>
      <c r="N161" s="198"/>
      <c r="O161" s="198"/>
      <c r="P161" s="198"/>
      <c r="Q161" s="198"/>
      <c r="R161" s="198"/>
      <c r="S161" s="198"/>
      <c r="T161" s="199"/>
      <c r="AT161" s="193" t="s">
        <v>205</v>
      </c>
      <c r="AU161" s="193" t="s">
        <v>87</v>
      </c>
      <c r="AV161" s="11" t="s">
        <v>87</v>
      </c>
      <c r="AW161" s="11" t="s">
        <v>39</v>
      </c>
      <c r="AX161" s="11" t="s">
        <v>76</v>
      </c>
      <c r="AY161" s="193" t="s">
        <v>193</v>
      </c>
    </row>
    <row r="162" spans="2:51" s="11" customFormat="1" ht="13.5">
      <c r="B162" s="192"/>
      <c r="D162" s="187" t="s">
        <v>205</v>
      </c>
      <c r="E162" s="193" t="s">
        <v>5</v>
      </c>
      <c r="F162" s="194" t="s">
        <v>307</v>
      </c>
      <c r="H162" s="195">
        <v>517.5</v>
      </c>
      <c r="I162" s="196"/>
      <c r="L162" s="192"/>
      <c r="M162" s="197"/>
      <c r="N162" s="198"/>
      <c r="O162" s="198"/>
      <c r="P162" s="198"/>
      <c r="Q162" s="198"/>
      <c r="R162" s="198"/>
      <c r="S162" s="198"/>
      <c r="T162" s="199"/>
      <c r="AT162" s="193" t="s">
        <v>205</v>
      </c>
      <c r="AU162" s="193" t="s">
        <v>87</v>
      </c>
      <c r="AV162" s="11" t="s">
        <v>87</v>
      </c>
      <c r="AW162" s="11" t="s">
        <v>39</v>
      </c>
      <c r="AX162" s="11" t="s">
        <v>76</v>
      </c>
      <c r="AY162" s="193" t="s">
        <v>193</v>
      </c>
    </row>
    <row r="163" spans="2:51" s="11" customFormat="1" ht="13.5">
      <c r="B163" s="192"/>
      <c r="D163" s="187" t="s">
        <v>205</v>
      </c>
      <c r="E163" s="193" t="s">
        <v>5</v>
      </c>
      <c r="F163" s="194" t="s">
        <v>308</v>
      </c>
      <c r="H163" s="195">
        <v>438</v>
      </c>
      <c r="I163" s="196"/>
      <c r="L163" s="192"/>
      <c r="M163" s="197"/>
      <c r="N163" s="198"/>
      <c r="O163" s="198"/>
      <c r="P163" s="198"/>
      <c r="Q163" s="198"/>
      <c r="R163" s="198"/>
      <c r="S163" s="198"/>
      <c r="T163" s="199"/>
      <c r="AT163" s="193" t="s">
        <v>205</v>
      </c>
      <c r="AU163" s="193" t="s">
        <v>87</v>
      </c>
      <c r="AV163" s="11" t="s">
        <v>87</v>
      </c>
      <c r="AW163" s="11" t="s">
        <v>39</v>
      </c>
      <c r="AX163" s="11" t="s">
        <v>76</v>
      </c>
      <c r="AY163" s="193" t="s">
        <v>193</v>
      </c>
    </row>
    <row r="164" spans="2:51" s="11" customFormat="1" ht="13.5">
      <c r="B164" s="192"/>
      <c r="D164" s="187" t="s">
        <v>205</v>
      </c>
      <c r="E164" s="193" t="s">
        <v>5</v>
      </c>
      <c r="F164" s="194" t="s">
        <v>309</v>
      </c>
      <c r="H164" s="195">
        <v>417</v>
      </c>
      <c r="I164" s="196"/>
      <c r="L164" s="192"/>
      <c r="M164" s="197"/>
      <c r="N164" s="198"/>
      <c r="O164" s="198"/>
      <c r="P164" s="198"/>
      <c r="Q164" s="198"/>
      <c r="R164" s="198"/>
      <c r="S164" s="198"/>
      <c r="T164" s="199"/>
      <c r="AT164" s="193" t="s">
        <v>205</v>
      </c>
      <c r="AU164" s="193" t="s">
        <v>87</v>
      </c>
      <c r="AV164" s="11" t="s">
        <v>87</v>
      </c>
      <c r="AW164" s="11" t="s">
        <v>39</v>
      </c>
      <c r="AX164" s="11" t="s">
        <v>76</v>
      </c>
      <c r="AY164" s="193" t="s">
        <v>193</v>
      </c>
    </row>
    <row r="165" spans="2:51" s="11" customFormat="1" ht="13.5">
      <c r="B165" s="192"/>
      <c r="D165" s="187" t="s">
        <v>205</v>
      </c>
      <c r="E165" s="193" t="s">
        <v>5</v>
      </c>
      <c r="F165" s="194" t="s">
        <v>310</v>
      </c>
      <c r="H165" s="195">
        <v>289.5</v>
      </c>
      <c r="I165" s="196"/>
      <c r="L165" s="192"/>
      <c r="M165" s="197"/>
      <c r="N165" s="198"/>
      <c r="O165" s="198"/>
      <c r="P165" s="198"/>
      <c r="Q165" s="198"/>
      <c r="R165" s="198"/>
      <c r="S165" s="198"/>
      <c r="T165" s="199"/>
      <c r="AT165" s="193" t="s">
        <v>205</v>
      </c>
      <c r="AU165" s="193" t="s">
        <v>87</v>
      </c>
      <c r="AV165" s="11" t="s">
        <v>87</v>
      </c>
      <c r="AW165" s="11" t="s">
        <v>39</v>
      </c>
      <c r="AX165" s="11" t="s">
        <v>76</v>
      </c>
      <c r="AY165" s="193" t="s">
        <v>193</v>
      </c>
    </row>
    <row r="166" spans="2:51" s="11" customFormat="1" ht="13.5">
      <c r="B166" s="192"/>
      <c r="D166" s="187" t="s">
        <v>205</v>
      </c>
      <c r="E166" s="193" t="s">
        <v>5</v>
      </c>
      <c r="F166" s="194" t="s">
        <v>311</v>
      </c>
      <c r="H166" s="195">
        <v>151.5</v>
      </c>
      <c r="I166" s="196"/>
      <c r="L166" s="192"/>
      <c r="M166" s="197"/>
      <c r="N166" s="198"/>
      <c r="O166" s="198"/>
      <c r="P166" s="198"/>
      <c r="Q166" s="198"/>
      <c r="R166" s="198"/>
      <c r="S166" s="198"/>
      <c r="T166" s="199"/>
      <c r="AT166" s="193" t="s">
        <v>205</v>
      </c>
      <c r="AU166" s="193" t="s">
        <v>87</v>
      </c>
      <c r="AV166" s="11" t="s">
        <v>87</v>
      </c>
      <c r="AW166" s="11" t="s">
        <v>39</v>
      </c>
      <c r="AX166" s="11" t="s">
        <v>76</v>
      </c>
      <c r="AY166" s="193" t="s">
        <v>193</v>
      </c>
    </row>
    <row r="167" spans="2:51" s="11" customFormat="1" ht="13.5">
      <c r="B167" s="192"/>
      <c r="D167" s="187" t="s">
        <v>205</v>
      </c>
      <c r="E167" s="193" t="s">
        <v>5</v>
      </c>
      <c r="F167" s="194" t="s">
        <v>312</v>
      </c>
      <c r="H167" s="195">
        <v>98</v>
      </c>
      <c r="I167" s="196"/>
      <c r="L167" s="192"/>
      <c r="M167" s="197"/>
      <c r="N167" s="198"/>
      <c r="O167" s="198"/>
      <c r="P167" s="198"/>
      <c r="Q167" s="198"/>
      <c r="R167" s="198"/>
      <c r="S167" s="198"/>
      <c r="T167" s="199"/>
      <c r="AT167" s="193" t="s">
        <v>205</v>
      </c>
      <c r="AU167" s="193" t="s">
        <v>87</v>
      </c>
      <c r="AV167" s="11" t="s">
        <v>87</v>
      </c>
      <c r="AW167" s="11" t="s">
        <v>39</v>
      </c>
      <c r="AX167" s="11" t="s">
        <v>76</v>
      </c>
      <c r="AY167" s="193" t="s">
        <v>193</v>
      </c>
    </row>
    <row r="168" spans="2:51" s="11" customFormat="1" ht="13.5">
      <c r="B168" s="192"/>
      <c r="D168" s="187" t="s">
        <v>205</v>
      </c>
      <c r="E168" s="193" t="s">
        <v>5</v>
      </c>
      <c r="F168" s="194" t="s">
        <v>313</v>
      </c>
      <c r="H168" s="195">
        <v>270</v>
      </c>
      <c r="I168" s="196"/>
      <c r="L168" s="192"/>
      <c r="M168" s="197"/>
      <c r="N168" s="198"/>
      <c r="O168" s="198"/>
      <c r="P168" s="198"/>
      <c r="Q168" s="198"/>
      <c r="R168" s="198"/>
      <c r="S168" s="198"/>
      <c r="T168" s="199"/>
      <c r="AT168" s="193" t="s">
        <v>205</v>
      </c>
      <c r="AU168" s="193" t="s">
        <v>87</v>
      </c>
      <c r="AV168" s="11" t="s">
        <v>87</v>
      </c>
      <c r="AW168" s="11" t="s">
        <v>39</v>
      </c>
      <c r="AX168" s="11" t="s">
        <v>76</v>
      </c>
      <c r="AY168" s="193" t="s">
        <v>193</v>
      </c>
    </row>
    <row r="169" spans="2:51" s="11" customFormat="1" ht="13.5">
      <c r="B169" s="192"/>
      <c r="D169" s="187" t="s">
        <v>205</v>
      </c>
      <c r="E169" s="193" t="s">
        <v>5</v>
      </c>
      <c r="F169" s="194" t="s">
        <v>314</v>
      </c>
      <c r="H169" s="195">
        <v>430</v>
      </c>
      <c r="I169" s="196"/>
      <c r="L169" s="192"/>
      <c r="M169" s="197"/>
      <c r="N169" s="198"/>
      <c r="O169" s="198"/>
      <c r="P169" s="198"/>
      <c r="Q169" s="198"/>
      <c r="R169" s="198"/>
      <c r="S169" s="198"/>
      <c r="T169" s="199"/>
      <c r="AT169" s="193" t="s">
        <v>205</v>
      </c>
      <c r="AU169" s="193" t="s">
        <v>87</v>
      </c>
      <c r="AV169" s="11" t="s">
        <v>87</v>
      </c>
      <c r="AW169" s="11" t="s">
        <v>39</v>
      </c>
      <c r="AX169" s="11" t="s">
        <v>76</v>
      </c>
      <c r="AY169" s="193" t="s">
        <v>193</v>
      </c>
    </row>
    <row r="170" spans="2:51" s="11" customFormat="1" ht="13.5">
      <c r="B170" s="192"/>
      <c r="D170" s="187" t="s">
        <v>205</v>
      </c>
      <c r="E170" s="193" t="s">
        <v>5</v>
      </c>
      <c r="F170" s="194" t="s">
        <v>315</v>
      </c>
      <c r="H170" s="195">
        <v>608</v>
      </c>
      <c r="I170" s="196"/>
      <c r="L170" s="192"/>
      <c r="M170" s="197"/>
      <c r="N170" s="198"/>
      <c r="O170" s="198"/>
      <c r="P170" s="198"/>
      <c r="Q170" s="198"/>
      <c r="R170" s="198"/>
      <c r="S170" s="198"/>
      <c r="T170" s="199"/>
      <c r="AT170" s="193" t="s">
        <v>205</v>
      </c>
      <c r="AU170" s="193" t="s">
        <v>87</v>
      </c>
      <c r="AV170" s="11" t="s">
        <v>87</v>
      </c>
      <c r="AW170" s="11" t="s">
        <v>39</v>
      </c>
      <c r="AX170" s="11" t="s">
        <v>76</v>
      </c>
      <c r="AY170" s="193" t="s">
        <v>193</v>
      </c>
    </row>
    <row r="171" spans="2:51" s="11" customFormat="1" ht="13.5">
      <c r="B171" s="192"/>
      <c r="D171" s="187" t="s">
        <v>205</v>
      </c>
      <c r="E171" s="193" t="s">
        <v>5</v>
      </c>
      <c r="F171" s="194" t="s">
        <v>316</v>
      </c>
      <c r="H171" s="195">
        <v>692</v>
      </c>
      <c r="I171" s="196"/>
      <c r="L171" s="192"/>
      <c r="M171" s="197"/>
      <c r="N171" s="198"/>
      <c r="O171" s="198"/>
      <c r="P171" s="198"/>
      <c r="Q171" s="198"/>
      <c r="R171" s="198"/>
      <c r="S171" s="198"/>
      <c r="T171" s="199"/>
      <c r="AT171" s="193" t="s">
        <v>205</v>
      </c>
      <c r="AU171" s="193" t="s">
        <v>87</v>
      </c>
      <c r="AV171" s="11" t="s">
        <v>87</v>
      </c>
      <c r="AW171" s="11" t="s">
        <v>39</v>
      </c>
      <c r="AX171" s="11" t="s">
        <v>76</v>
      </c>
      <c r="AY171" s="193" t="s">
        <v>193</v>
      </c>
    </row>
    <row r="172" spans="2:51" s="11" customFormat="1" ht="13.5">
      <c r="B172" s="192"/>
      <c r="D172" s="187" t="s">
        <v>205</v>
      </c>
      <c r="E172" s="193" t="s">
        <v>5</v>
      </c>
      <c r="F172" s="194" t="s">
        <v>317</v>
      </c>
      <c r="H172" s="195">
        <v>396</v>
      </c>
      <c r="I172" s="196"/>
      <c r="L172" s="192"/>
      <c r="M172" s="197"/>
      <c r="N172" s="198"/>
      <c r="O172" s="198"/>
      <c r="P172" s="198"/>
      <c r="Q172" s="198"/>
      <c r="R172" s="198"/>
      <c r="S172" s="198"/>
      <c r="T172" s="199"/>
      <c r="AT172" s="193" t="s">
        <v>205</v>
      </c>
      <c r="AU172" s="193" t="s">
        <v>87</v>
      </c>
      <c r="AV172" s="11" t="s">
        <v>87</v>
      </c>
      <c r="AW172" s="11" t="s">
        <v>39</v>
      </c>
      <c r="AX172" s="11" t="s">
        <v>76</v>
      </c>
      <c r="AY172" s="193" t="s">
        <v>193</v>
      </c>
    </row>
    <row r="173" spans="2:51" s="11" customFormat="1" ht="13.5">
      <c r="B173" s="192"/>
      <c r="D173" s="187" t="s">
        <v>205</v>
      </c>
      <c r="E173" s="193" t="s">
        <v>5</v>
      </c>
      <c r="F173" s="194" t="s">
        <v>318</v>
      </c>
      <c r="H173" s="195">
        <v>243</v>
      </c>
      <c r="I173" s="196"/>
      <c r="L173" s="192"/>
      <c r="M173" s="197"/>
      <c r="N173" s="198"/>
      <c r="O173" s="198"/>
      <c r="P173" s="198"/>
      <c r="Q173" s="198"/>
      <c r="R173" s="198"/>
      <c r="S173" s="198"/>
      <c r="T173" s="199"/>
      <c r="AT173" s="193" t="s">
        <v>205</v>
      </c>
      <c r="AU173" s="193" t="s">
        <v>87</v>
      </c>
      <c r="AV173" s="11" t="s">
        <v>87</v>
      </c>
      <c r="AW173" s="11" t="s">
        <v>39</v>
      </c>
      <c r="AX173" s="11" t="s">
        <v>76</v>
      </c>
      <c r="AY173" s="193" t="s">
        <v>193</v>
      </c>
    </row>
    <row r="174" spans="2:51" s="11" customFormat="1" ht="13.5">
      <c r="B174" s="192"/>
      <c r="D174" s="187" t="s">
        <v>205</v>
      </c>
      <c r="E174" s="193" t="s">
        <v>5</v>
      </c>
      <c r="F174" s="194" t="s">
        <v>319</v>
      </c>
      <c r="H174" s="195">
        <v>121</v>
      </c>
      <c r="I174" s="196"/>
      <c r="L174" s="192"/>
      <c r="M174" s="197"/>
      <c r="N174" s="198"/>
      <c r="O174" s="198"/>
      <c r="P174" s="198"/>
      <c r="Q174" s="198"/>
      <c r="R174" s="198"/>
      <c r="S174" s="198"/>
      <c r="T174" s="199"/>
      <c r="AT174" s="193" t="s">
        <v>205</v>
      </c>
      <c r="AU174" s="193" t="s">
        <v>87</v>
      </c>
      <c r="AV174" s="11" t="s">
        <v>87</v>
      </c>
      <c r="AW174" s="11" t="s">
        <v>39</v>
      </c>
      <c r="AX174" s="11" t="s">
        <v>76</v>
      </c>
      <c r="AY174" s="193" t="s">
        <v>193</v>
      </c>
    </row>
    <row r="175" spans="2:51" s="11" customFormat="1" ht="13.5">
      <c r="B175" s="192"/>
      <c r="D175" s="187" t="s">
        <v>205</v>
      </c>
      <c r="E175" s="193" t="s">
        <v>5</v>
      </c>
      <c r="F175" s="194" t="s">
        <v>320</v>
      </c>
      <c r="H175" s="195">
        <v>106</v>
      </c>
      <c r="I175" s="196"/>
      <c r="L175" s="192"/>
      <c r="M175" s="197"/>
      <c r="N175" s="198"/>
      <c r="O175" s="198"/>
      <c r="P175" s="198"/>
      <c r="Q175" s="198"/>
      <c r="R175" s="198"/>
      <c r="S175" s="198"/>
      <c r="T175" s="199"/>
      <c r="AT175" s="193" t="s">
        <v>205</v>
      </c>
      <c r="AU175" s="193" t="s">
        <v>87</v>
      </c>
      <c r="AV175" s="11" t="s">
        <v>87</v>
      </c>
      <c r="AW175" s="11" t="s">
        <v>39</v>
      </c>
      <c r="AX175" s="11" t="s">
        <v>76</v>
      </c>
      <c r="AY175" s="193" t="s">
        <v>193</v>
      </c>
    </row>
    <row r="176" spans="2:51" s="11" customFormat="1" ht="13.5">
      <c r="B176" s="192"/>
      <c r="D176" s="187" t="s">
        <v>205</v>
      </c>
      <c r="E176" s="193" t="s">
        <v>5</v>
      </c>
      <c r="F176" s="194" t="s">
        <v>321</v>
      </c>
      <c r="H176" s="195">
        <v>106</v>
      </c>
      <c r="I176" s="196"/>
      <c r="L176" s="192"/>
      <c r="M176" s="197"/>
      <c r="N176" s="198"/>
      <c r="O176" s="198"/>
      <c r="P176" s="198"/>
      <c r="Q176" s="198"/>
      <c r="R176" s="198"/>
      <c r="S176" s="198"/>
      <c r="T176" s="199"/>
      <c r="AT176" s="193" t="s">
        <v>205</v>
      </c>
      <c r="AU176" s="193" t="s">
        <v>87</v>
      </c>
      <c r="AV176" s="11" t="s">
        <v>87</v>
      </c>
      <c r="AW176" s="11" t="s">
        <v>39</v>
      </c>
      <c r="AX176" s="11" t="s">
        <v>76</v>
      </c>
      <c r="AY176" s="193" t="s">
        <v>193</v>
      </c>
    </row>
    <row r="177" spans="2:51" s="11" customFormat="1" ht="13.5">
      <c r="B177" s="192"/>
      <c r="D177" s="187" t="s">
        <v>205</v>
      </c>
      <c r="E177" s="193" t="s">
        <v>5</v>
      </c>
      <c r="F177" s="194" t="s">
        <v>322</v>
      </c>
      <c r="H177" s="195">
        <v>26.7</v>
      </c>
      <c r="I177" s="196"/>
      <c r="L177" s="192"/>
      <c r="M177" s="197"/>
      <c r="N177" s="198"/>
      <c r="O177" s="198"/>
      <c r="P177" s="198"/>
      <c r="Q177" s="198"/>
      <c r="R177" s="198"/>
      <c r="S177" s="198"/>
      <c r="T177" s="199"/>
      <c r="AT177" s="193" t="s">
        <v>205</v>
      </c>
      <c r="AU177" s="193" t="s">
        <v>87</v>
      </c>
      <c r="AV177" s="11" t="s">
        <v>87</v>
      </c>
      <c r="AW177" s="11" t="s">
        <v>39</v>
      </c>
      <c r="AX177" s="11" t="s">
        <v>76</v>
      </c>
      <c r="AY177" s="193" t="s">
        <v>193</v>
      </c>
    </row>
    <row r="178" spans="2:51" s="14" customFormat="1" ht="13.5">
      <c r="B178" s="215"/>
      <c r="D178" s="187" t="s">
        <v>205</v>
      </c>
      <c r="E178" s="216" t="s">
        <v>5</v>
      </c>
      <c r="F178" s="217" t="s">
        <v>323</v>
      </c>
      <c r="H178" s="218">
        <v>6900.2</v>
      </c>
      <c r="I178" s="219"/>
      <c r="L178" s="215"/>
      <c r="M178" s="220"/>
      <c r="N178" s="221"/>
      <c r="O178" s="221"/>
      <c r="P178" s="221"/>
      <c r="Q178" s="221"/>
      <c r="R178" s="221"/>
      <c r="S178" s="221"/>
      <c r="T178" s="222"/>
      <c r="AT178" s="216" t="s">
        <v>205</v>
      </c>
      <c r="AU178" s="216" t="s">
        <v>87</v>
      </c>
      <c r="AV178" s="14" t="s">
        <v>212</v>
      </c>
      <c r="AW178" s="14" t="s">
        <v>39</v>
      </c>
      <c r="AX178" s="14" t="s">
        <v>76</v>
      </c>
      <c r="AY178" s="216" t="s">
        <v>193</v>
      </c>
    </row>
    <row r="179" spans="2:51" s="11" customFormat="1" ht="13.5">
      <c r="B179" s="192"/>
      <c r="D179" s="187" t="s">
        <v>205</v>
      </c>
      <c r="E179" s="193" t="s">
        <v>5</v>
      </c>
      <c r="F179" s="194" t="s">
        <v>324</v>
      </c>
      <c r="H179" s="195">
        <v>450</v>
      </c>
      <c r="I179" s="196"/>
      <c r="L179" s="192"/>
      <c r="M179" s="197"/>
      <c r="N179" s="198"/>
      <c r="O179" s="198"/>
      <c r="P179" s="198"/>
      <c r="Q179" s="198"/>
      <c r="R179" s="198"/>
      <c r="S179" s="198"/>
      <c r="T179" s="199"/>
      <c r="AT179" s="193" t="s">
        <v>205</v>
      </c>
      <c r="AU179" s="193" t="s">
        <v>87</v>
      </c>
      <c r="AV179" s="11" t="s">
        <v>87</v>
      </c>
      <c r="AW179" s="11" t="s">
        <v>39</v>
      </c>
      <c r="AX179" s="11" t="s">
        <v>76</v>
      </c>
      <c r="AY179" s="193" t="s">
        <v>193</v>
      </c>
    </row>
    <row r="180" spans="2:51" s="11" customFormat="1" ht="13.5">
      <c r="B180" s="192"/>
      <c r="D180" s="187" t="s">
        <v>205</v>
      </c>
      <c r="E180" s="193" t="s">
        <v>5</v>
      </c>
      <c r="F180" s="194" t="s">
        <v>325</v>
      </c>
      <c r="H180" s="195">
        <v>1102.53</v>
      </c>
      <c r="I180" s="196"/>
      <c r="L180" s="192"/>
      <c r="M180" s="197"/>
      <c r="N180" s="198"/>
      <c r="O180" s="198"/>
      <c r="P180" s="198"/>
      <c r="Q180" s="198"/>
      <c r="R180" s="198"/>
      <c r="S180" s="198"/>
      <c r="T180" s="199"/>
      <c r="AT180" s="193" t="s">
        <v>205</v>
      </c>
      <c r="AU180" s="193" t="s">
        <v>87</v>
      </c>
      <c r="AV180" s="11" t="s">
        <v>87</v>
      </c>
      <c r="AW180" s="11" t="s">
        <v>39</v>
      </c>
      <c r="AX180" s="11" t="s">
        <v>76</v>
      </c>
      <c r="AY180" s="193" t="s">
        <v>193</v>
      </c>
    </row>
    <row r="181" spans="2:51" s="13" customFormat="1" ht="13.5">
      <c r="B181" s="207"/>
      <c r="D181" s="187" t="s">
        <v>205</v>
      </c>
      <c r="E181" s="208" t="s">
        <v>122</v>
      </c>
      <c r="F181" s="209" t="s">
        <v>240</v>
      </c>
      <c r="H181" s="210">
        <v>8452.73</v>
      </c>
      <c r="I181" s="211"/>
      <c r="L181" s="207"/>
      <c r="M181" s="212"/>
      <c r="N181" s="213"/>
      <c r="O181" s="213"/>
      <c r="P181" s="213"/>
      <c r="Q181" s="213"/>
      <c r="R181" s="213"/>
      <c r="S181" s="213"/>
      <c r="T181" s="214"/>
      <c r="AT181" s="208" t="s">
        <v>205</v>
      </c>
      <c r="AU181" s="208" t="s">
        <v>87</v>
      </c>
      <c r="AV181" s="13" t="s">
        <v>199</v>
      </c>
      <c r="AW181" s="13" t="s">
        <v>39</v>
      </c>
      <c r="AX181" s="13" t="s">
        <v>84</v>
      </c>
      <c r="AY181" s="208" t="s">
        <v>193</v>
      </c>
    </row>
    <row r="182" spans="2:65" s="1" customFormat="1" ht="16.5" customHeight="1">
      <c r="B182" s="174"/>
      <c r="C182" s="175" t="s">
        <v>326</v>
      </c>
      <c r="D182" s="175" t="s">
        <v>195</v>
      </c>
      <c r="E182" s="176" t="s">
        <v>327</v>
      </c>
      <c r="F182" s="177" t="s">
        <v>328</v>
      </c>
      <c r="G182" s="178" t="s">
        <v>114</v>
      </c>
      <c r="H182" s="179">
        <v>2535.819</v>
      </c>
      <c r="I182" s="180"/>
      <c r="J182" s="181">
        <f>ROUND(I182*H182,2)</f>
        <v>0</v>
      </c>
      <c r="K182" s="177" t="s">
        <v>198</v>
      </c>
      <c r="L182" s="41"/>
      <c r="M182" s="182" t="s">
        <v>5</v>
      </c>
      <c r="N182" s="183" t="s">
        <v>47</v>
      </c>
      <c r="O182" s="42"/>
      <c r="P182" s="184">
        <f>O182*H182</f>
        <v>0</v>
      </c>
      <c r="Q182" s="184">
        <v>0</v>
      </c>
      <c r="R182" s="184">
        <f>Q182*H182</f>
        <v>0</v>
      </c>
      <c r="S182" s="184">
        <v>0</v>
      </c>
      <c r="T182" s="185">
        <f>S182*H182</f>
        <v>0</v>
      </c>
      <c r="AR182" s="24" t="s">
        <v>199</v>
      </c>
      <c r="AT182" s="24" t="s">
        <v>195</v>
      </c>
      <c r="AU182" s="24" t="s">
        <v>87</v>
      </c>
      <c r="AY182" s="24" t="s">
        <v>193</v>
      </c>
      <c r="BE182" s="186">
        <f>IF(N182="základní",J182,0)</f>
        <v>0</v>
      </c>
      <c r="BF182" s="186">
        <f>IF(N182="snížená",J182,0)</f>
        <v>0</v>
      </c>
      <c r="BG182" s="186">
        <f>IF(N182="zákl. přenesená",J182,0)</f>
        <v>0</v>
      </c>
      <c r="BH182" s="186">
        <f>IF(N182="sníž. přenesená",J182,0)</f>
        <v>0</v>
      </c>
      <c r="BI182" s="186">
        <f>IF(N182="nulová",J182,0)</f>
        <v>0</v>
      </c>
      <c r="BJ182" s="24" t="s">
        <v>84</v>
      </c>
      <c r="BK182" s="186">
        <f>ROUND(I182*H182,2)</f>
        <v>0</v>
      </c>
      <c r="BL182" s="24" t="s">
        <v>199</v>
      </c>
      <c r="BM182" s="24" t="s">
        <v>329</v>
      </c>
    </row>
    <row r="183" spans="2:47" s="1" customFormat="1" ht="27">
      <c r="B183" s="41"/>
      <c r="D183" s="187" t="s">
        <v>201</v>
      </c>
      <c r="F183" s="188" t="s">
        <v>330</v>
      </c>
      <c r="I183" s="189"/>
      <c r="L183" s="41"/>
      <c r="M183" s="190"/>
      <c r="N183" s="42"/>
      <c r="O183" s="42"/>
      <c r="P183" s="42"/>
      <c r="Q183" s="42"/>
      <c r="R183" s="42"/>
      <c r="S183" s="42"/>
      <c r="T183" s="70"/>
      <c r="AT183" s="24" t="s">
        <v>201</v>
      </c>
      <c r="AU183" s="24" t="s">
        <v>87</v>
      </c>
    </row>
    <row r="184" spans="2:47" s="1" customFormat="1" ht="202.5">
      <c r="B184" s="41"/>
      <c r="D184" s="187" t="s">
        <v>203</v>
      </c>
      <c r="F184" s="191" t="s">
        <v>298</v>
      </c>
      <c r="I184" s="189"/>
      <c r="L184" s="41"/>
      <c r="M184" s="190"/>
      <c r="N184" s="42"/>
      <c r="O184" s="42"/>
      <c r="P184" s="42"/>
      <c r="Q184" s="42"/>
      <c r="R184" s="42"/>
      <c r="S184" s="42"/>
      <c r="T184" s="70"/>
      <c r="AT184" s="24" t="s">
        <v>203</v>
      </c>
      <c r="AU184" s="24" t="s">
        <v>87</v>
      </c>
    </row>
    <row r="185" spans="2:51" s="11" customFormat="1" ht="13.5">
      <c r="B185" s="192"/>
      <c r="D185" s="187" t="s">
        <v>205</v>
      </c>
      <c r="E185" s="193" t="s">
        <v>5</v>
      </c>
      <c r="F185" s="194" t="s">
        <v>331</v>
      </c>
      <c r="H185" s="195">
        <v>2535.819</v>
      </c>
      <c r="I185" s="196"/>
      <c r="L185" s="192"/>
      <c r="M185" s="197"/>
      <c r="N185" s="198"/>
      <c r="O185" s="198"/>
      <c r="P185" s="198"/>
      <c r="Q185" s="198"/>
      <c r="R185" s="198"/>
      <c r="S185" s="198"/>
      <c r="T185" s="199"/>
      <c r="AT185" s="193" t="s">
        <v>205</v>
      </c>
      <c r="AU185" s="193" t="s">
        <v>87</v>
      </c>
      <c r="AV185" s="11" t="s">
        <v>87</v>
      </c>
      <c r="AW185" s="11" t="s">
        <v>39</v>
      </c>
      <c r="AX185" s="11" t="s">
        <v>84</v>
      </c>
      <c r="AY185" s="193" t="s">
        <v>193</v>
      </c>
    </row>
    <row r="186" spans="2:65" s="1" customFormat="1" ht="16.5" customHeight="1">
      <c r="B186" s="174"/>
      <c r="C186" s="175" t="s">
        <v>332</v>
      </c>
      <c r="D186" s="175" t="s">
        <v>195</v>
      </c>
      <c r="E186" s="176" t="s">
        <v>333</v>
      </c>
      <c r="F186" s="177" t="s">
        <v>334</v>
      </c>
      <c r="G186" s="178" t="s">
        <v>114</v>
      </c>
      <c r="H186" s="179">
        <v>22182.727</v>
      </c>
      <c r="I186" s="180"/>
      <c r="J186" s="181">
        <f>ROUND(I186*H186,2)</f>
        <v>0</v>
      </c>
      <c r="K186" s="177" t="s">
        <v>198</v>
      </c>
      <c r="L186" s="41"/>
      <c r="M186" s="182" t="s">
        <v>5</v>
      </c>
      <c r="N186" s="183" t="s">
        <v>47</v>
      </c>
      <c r="O186" s="42"/>
      <c r="P186" s="184">
        <f>O186*H186</f>
        <v>0</v>
      </c>
      <c r="Q186" s="184">
        <v>0</v>
      </c>
      <c r="R186" s="184">
        <f>Q186*H186</f>
        <v>0</v>
      </c>
      <c r="S186" s="184">
        <v>0</v>
      </c>
      <c r="T186" s="185">
        <f>S186*H186</f>
        <v>0</v>
      </c>
      <c r="AR186" s="24" t="s">
        <v>199</v>
      </c>
      <c r="AT186" s="24" t="s">
        <v>195</v>
      </c>
      <c r="AU186" s="24" t="s">
        <v>87</v>
      </c>
      <c r="AY186" s="24" t="s">
        <v>193</v>
      </c>
      <c r="BE186" s="186">
        <f>IF(N186="základní",J186,0)</f>
        <v>0</v>
      </c>
      <c r="BF186" s="186">
        <f>IF(N186="snížená",J186,0)</f>
        <v>0</v>
      </c>
      <c r="BG186" s="186">
        <f>IF(N186="zákl. přenesená",J186,0)</f>
        <v>0</v>
      </c>
      <c r="BH186" s="186">
        <f>IF(N186="sníž. přenesená",J186,0)</f>
        <v>0</v>
      </c>
      <c r="BI186" s="186">
        <f>IF(N186="nulová",J186,0)</f>
        <v>0</v>
      </c>
      <c r="BJ186" s="24" t="s">
        <v>84</v>
      </c>
      <c r="BK186" s="186">
        <f>ROUND(I186*H186,2)</f>
        <v>0</v>
      </c>
      <c r="BL186" s="24" t="s">
        <v>199</v>
      </c>
      <c r="BM186" s="24" t="s">
        <v>335</v>
      </c>
    </row>
    <row r="187" spans="2:47" s="1" customFormat="1" ht="40.5">
      <c r="B187" s="41"/>
      <c r="D187" s="187" t="s">
        <v>201</v>
      </c>
      <c r="F187" s="188" t="s">
        <v>336</v>
      </c>
      <c r="I187" s="189"/>
      <c r="L187" s="41"/>
      <c r="M187" s="190"/>
      <c r="N187" s="42"/>
      <c r="O187" s="42"/>
      <c r="P187" s="42"/>
      <c r="Q187" s="42"/>
      <c r="R187" s="42"/>
      <c r="S187" s="42"/>
      <c r="T187" s="70"/>
      <c r="AT187" s="24" t="s">
        <v>201</v>
      </c>
      <c r="AU187" s="24" t="s">
        <v>87</v>
      </c>
    </row>
    <row r="188" spans="2:47" s="1" customFormat="1" ht="189">
      <c r="B188" s="41"/>
      <c r="D188" s="187" t="s">
        <v>203</v>
      </c>
      <c r="F188" s="191" t="s">
        <v>337</v>
      </c>
      <c r="I188" s="189"/>
      <c r="L188" s="41"/>
      <c r="M188" s="190"/>
      <c r="N188" s="42"/>
      <c r="O188" s="42"/>
      <c r="P188" s="42"/>
      <c r="Q188" s="42"/>
      <c r="R188" s="42"/>
      <c r="S188" s="42"/>
      <c r="T188" s="70"/>
      <c r="AT188" s="24" t="s">
        <v>203</v>
      </c>
      <c r="AU188" s="24" t="s">
        <v>87</v>
      </c>
    </row>
    <row r="189" spans="2:51" s="11" customFormat="1" ht="13.5">
      <c r="B189" s="192"/>
      <c r="D189" s="187" t="s">
        <v>205</v>
      </c>
      <c r="E189" s="193" t="s">
        <v>5</v>
      </c>
      <c r="F189" s="194" t="s">
        <v>338</v>
      </c>
      <c r="H189" s="195">
        <v>5814.2</v>
      </c>
      <c r="I189" s="196"/>
      <c r="L189" s="192"/>
      <c r="M189" s="197"/>
      <c r="N189" s="198"/>
      <c r="O189" s="198"/>
      <c r="P189" s="198"/>
      <c r="Q189" s="198"/>
      <c r="R189" s="198"/>
      <c r="S189" s="198"/>
      <c r="T189" s="199"/>
      <c r="AT189" s="193" t="s">
        <v>205</v>
      </c>
      <c r="AU189" s="193" t="s">
        <v>87</v>
      </c>
      <c r="AV189" s="11" t="s">
        <v>87</v>
      </c>
      <c r="AW189" s="11" t="s">
        <v>39</v>
      </c>
      <c r="AX189" s="11" t="s">
        <v>76</v>
      </c>
      <c r="AY189" s="193" t="s">
        <v>193</v>
      </c>
    </row>
    <row r="190" spans="2:51" s="11" customFormat="1" ht="13.5">
      <c r="B190" s="192"/>
      <c r="D190" s="187" t="s">
        <v>205</v>
      </c>
      <c r="E190" s="193" t="s">
        <v>5</v>
      </c>
      <c r="F190" s="194" t="s">
        <v>339</v>
      </c>
      <c r="H190" s="195">
        <v>7052</v>
      </c>
      <c r="I190" s="196"/>
      <c r="L190" s="192"/>
      <c r="M190" s="197"/>
      <c r="N190" s="198"/>
      <c r="O190" s="198"/>
      <c r="P190" s="198"/>
      <c r="Q190" s="198"/>
      <c r="R190" s="198"/>
      <c r="S190" s="198"/>
      <c r="T190" s="199"/>
      <c r="AT190" s="193" t="s">
        <v>205</v>
      </c>
      <c r="AU190" s="193" t="s">
        <v>87</v>
      </c>
      <c r="AV190" s="11" t="s">
        <v>87</v>
      </c>
      <c r="AW190" s="11" t="s">
        <v>39</v>
      </c>
      <c r="AX190" s="11" t="s">
        <v>76</v>
      </c>
      <c r="AY190" s="193" t="s">
        <v>193</v>
      </c>
    </row>
    <row r="191" spans="2:51" s="11" customFormat="1" ht="13.5">
      <c r="B191" s="192"/>
      <c r="D191" s="187" t="s">
        <v>205</v>
      </c>
      <c r="E191" s="193" t="s">
        <v>5</v>
      </c>
      <c r="F191" s="194" t="s">
        <v>340</v>
      </c>
      <c r="H191" s="195">
        <v>3407.617</v>
      </c>
      <c r="I191" s="196"/>
      <c r="L191" s="192"/>
      <c r="M191" s="197"/>
      <c r="N191" s="198"/>
      <c r="O191" s="198"/>
      <c r="P191" s="198"/>
      <c r="Q191" s="198"/>
      <c r="R191" s="198"/>
      <c r="S191" s="198"/>
      <c r="T191" s="199"/>
      <c r="AT191" s="193" t="s">
        <v>205</v>
      </c>
      <c r="AU191" s="193" t="s">
        <v>87</v>
      </c>
      <c r="AV191" s="11" t="s">
        <v>87</v>
      </c>
      <c r="AW191" s="11" t="s">
        <v>39</v>
      </c>
      <c r="AX191" s="11" t="s">
        <v>76</v>
      </c>
      <c r="AY191" s="193" t="s">
        <v>193</v>
      </c>
    </row>
    <row r="192" spans="2:51" s="11" customFormat="1" ht="13.5">
      <c r="B192" s="192"/>
      <c r="D192" s="187" t="s">
        <v>205</v>
      </c>
      <c r="E192" s="193" t="s">
        <v>5</v>
      </c>
      <c r="F192" s="194" t="s">
        <v>341</v>
      </c>
      <c r="H192" s="195">
        <v>966.35</v>
      </c>
      <c r="I192" s="196"/>
      <c r="L192" s="192"/>
      <c r="M192" s="197"/>
      <c r="N192" s="198"/>
      <c r="O192" s="198"/>
      <c r="P192" s="198"/>
      <c r="Q192" s="198"/>
      <c r="R192" s="198"/>
      <c r="S192" s="198"/>
      <c r="T192" s="199"/>
      <c r="AT192" s="193" t="s">
        <v>205</v>
      </c>
      <c r="AU192" s="193" t="s">
        <v>87</v>
      </c>
      <c r="AV192" s="11" t="s">
        <v>87</v>
      </c>
      <c r="AW192" s="11" t="s">
        <v>39</v>
      </c>
      <c r="AX192" s="11" t="s">
        <v>76</v>
      </c>
      <c r="AY192" s="193" t="s">
        <v>193</v>
      </c>
    </row>
    <row r="193" spans="2:51" s="11" customFormat="1" ht="13.5">
      <c r="B193" s="192"/>
      <c r="D193" s="187" t="s">
        <v>205</v>
      </c>
      <c r="E193" s="193" t="s">
        <v>5</v>
      </c>
      <c r="F193" s="194" t="s">
        <v>342</v>
      </c>
      <c r="H193" s="195">
        <v>1909.56</v>
      </c>
      <c r="I193" s="196"/>
      <c r="L193" s="192"/>
      <c r="M193" s="197"/>
      <c r="N193" s="198"/>
      <c r="O193" s="198"/>
      <c r="P193" s="198"/>
      <c r="Q193" s="198"/>
      <c r="R193" s="198"/>
      <c r="S193" s="198"/>
      <c r="T193" s="199"/>
      <c r="AT193" s="193" t="s">
        <v>205</v>
      </c>
      <c r="AU193" s="193" t="s">
        <v>87</v>
      </c>
      <c r="AV193" s="11" t="s">
        <v>87</v>
      </c>
      <c r="AW193" s="11" t="s">
        <v>39</v>
      </c>
      <c r="AX193" s="11" t="s">
        <v>76</v>
      </c>
      <c r="AY193" s="193" t="s">
        <v>193</v>
      </c>
    </row>
    <row r="194" spans="2:51" s="11" customFormat="1" ht="13.5">
      <c r="B194" s="192"/>
      <c r="D194" s="187" t="s">
        <v>205</v>
      </c>
      <c r="E194" s="193" t="s">
        <v>5</v>
      </c>
      <c r="F194" s="194" t="s">
        <v>343</v>
      </c>
      <c r="H194" s="195">
        <v>579.75</v>
      </c>
      <c r="I194" s="196"/>
      <c r="L194" s="192"/>
      <c r="M194" s="197"/>
      <c r="N194" s="198"/>
      <c r="O194" s="198"/>
      <c r="P194" s="198"/>
      <c r="Q194" s="198"/>
      <c r="R194" s="198"/>
      <c r="S194" s="198"/>
      <c r="T194" s="199"/>
      <c r="AT194" s="193" t="s">
        <v>205</v>
      </c>
      <c r="AU194" s="193" t="s">
        <v>87</v>
      </c>
      <c r="AV194" s="11" t="s">
        <v>87</v>
      </c>
      <c r="AW194" s="11" t="s">
        <v>39</v>
      </c>
      <c r="AX194" s="11" t="s">
        <v>76</v>
      </c>
      <c r="AY194" s="193" t="s">
        <v>193</v>
      </c>
    </row>
    <row r="195" spans="2:51" s="11" customFormat="1" ht="13.5">
      <c r="B195" s="192"/>
      <c r="D195" s="187" t="s">
        <v>205</v>
      </c>
      <c r="E195" s="193" t="s">
        <v>5</v>
      </c>
      <c r="F195" s="194" t="s">
        <v>344</v>
      </c>
      <c r="H195" s="195">
        <v>2376.45</v>
      </c>
      <c r="I195" s="196"/>
      <c r="L195" s="192"/>
      <c r="M195" s="197"/>
      <c r="N195" s="198"/>
      <c r="O195" s="198"/>
      <c r="P195" s="198"/>
      <c r="Q195" s="198"/>
      <c r="R195" s="198"/>
      <c r="S195" s="198"/>
      <c r="T195" s="199"/>
      <c r="AT195" s="193" t="s">
        <v>205</v>
      </c>
      <c r="AU195" s="193" t="s">
        <v>87</v>
      </c>
      <c r="AV195" s="11" t="s">
        <v>87</v>
      </c>
      <c r="AW195" s="11" t="s">
        <v>39</v>
      </c>
      <c r="AX195" s="11" t="s">
        <v>76</v>
      </c>
      <c r="AY195" s="193" t="s">
        <v>193</v>
      </c>
    </row>
    <row r="196" spans="2:51" s="11" customFormat="1" ht="13.5">
      <c r="B196" s="192"/>
      <c r="D196" s="187" t="s">
        <v>205</v>
      </c>
      <c r="E196" s="193" t="s">
        <v>5</v>
      </c>
      <c r="F196" s="194" t="s">
        <v>345</v>
      </c>
      <c r="H196" s="195">
        <v>76.8</v>
      </c>
      <c r="I196" s="196"/>
      <c r="L196" s="192"/>
      <c r="M196" s="197"/>
      <c r="N196" s="198"/>
      <c r="O196" s="198"/>
      <c r="P196" s="198"/>
      <c r="Q196" s="198"/>
      <c r="R196" s="198"/>
      <c r="S196" s="198"/>
      <c r="T196" s="199"/>
      <c r="AT196" s="193" t="s">
        <v>205</v>
      </c>
      <c r="AU196" s="193" t="s">
        <v>87</v>
      </c>
      <c r="AV196" s="11" t="s">
        <v>87</v>
      </c>
      <c r="AW196" s="11" t="s">
        <v>39</v>
      </c>
      <c r="AX196" s="11" t="s">
        <v>76</v>
      </c>
      <c r="AY196" s="193" t="s">
        <v>193</v>
      </c>
    </row>
    <row r="197" spans="2:51" s="13" customFormat="1" ht="13.5">
      <c r="B197" s="207"/>
      <c r="D197" s="187" t="s">
        <v>205</v>
      </c>
      <c r="E197" s="208" t="s">
        <v>5</v>
      </c>
      <c r="F197" s="209" t="s">
        <v>240</v>
      </c>
      <c r="H197" s="210">
        <v>22182.727</v>
      </c>
      <c r="I197" s="211"/>
      <c r="L197" s="207"/>
      <c r="M197" s="212"/>
      <c r="N197" s="213"/>
      <c r="O197" s="213"/>
      <c r="P197" s="213"/>
      <c r="Q197" s="213"/>
      <c r="R197" s="213"/>
      <c r="S197" s="213"/>
      <c r="T197" s="214"/>
      <c r="AT197" s="208" t="s">
        <v>205</v>
      </c>
      <c r="AU197" s="208" t="s">
        <v>87</v>
      </c>
      <c r="AV197" s="13" t="s">
        <v>199</v>
      </c>
      <c r="AW197" s="13" t="s">
        <v>39</v>
      </c>
      <c r="AX197" s="13" t="s">
        <v>84</v>
      </c>
      <c r="AY197" s="208" t="s">
        <v>193</v>
      </c>
    </row>
    <row r="198" spans="2:65" s="1" customFormat="1" ht="16.5" customHeight="1">
      <c r="B198" s="174"/>
      <c r="C198" s="175" t="s">
        <v>11</v>
      </c>
      <c r="D198" s="175" t="s">
        <v>195</v>
      </c>
      <c r="E198" s="176" t="s">
        <v>346</v>
      </c>
      <c r="F198" s="177" t="s">
        <v>347</v>
      </c>
      <c r="G198" s="178" t="s">
        <v>114</v>
      </c>
      <c r="H198" s="179">
        <v>14978.248</v>
      </c>
      <c r="I198" s="180"/>
      <c r="J198" s="181">
        <f>ROUND(I198*H198,2)</f>
        <v>0</v>
      </c>
      <c r="K198" s="177" t="s">
        <v>198</v>
      </c>
      <c r="L198" s="41"/>
      <c r="M198" s="182" t="s">
        <v>5</v>
      </c>
      <c r="N198" s="183" t="s">
        <v>47</v>
      </c>
      <c r="O198" s="42"/>
      <c r="P198" s="184">
        <f>O198*H198</f>
        <v>0</v>
      </c>
      <c r="Q198" s="184">
        <v>0</v>
      </c>
      <c r="R198" s="184">
        <f>Q198*H198</f>
        <v>0</v>
      </c>
      <c r="S198" s="184">
        <v>0</v>
      </c>
      <c r="T198" s="185">
        <f>S198*H198</f>
        <v>0</v>
      </c>
      <c r="AR198" s="24" t="s">
        <v>199</v>
      </c>
      <c r="AT198" s="24" t="s">
        <v>195</v>
      </c>
      <c r="AU198" s="24" t="s">
        <v>87</v>
      </c>
      <c r="AY198" s="24" t="s">
        <v>193</v>
      </c>
      <c r="BE198" s="186">
        <f>IF(N198="základní",J198,0)</f>
        <v>0</v>
      </c>
      <c r="BF198" s="186">
        <f>IF(N198="snížená",J198,0)</f>
        <v>0</v>
      </c>
      <c r="BG198" s="186">
        <f>IF(N198="zákl. přenesená",J198,0)</f>
        <v>0</v>
      </c>
      <c r="BH198" s="186">
        <f>IF(N198="sníž. přenesená",J198,0)</f>
        <v>0</v>
      </c>
      <c r="BI198" s="186">
        <f>IF(N198="nulová",J198,0)</f>
        <v>0</v>
      </c>
      <c r="BJ198" s="24" t="s">
        <v>84</v>
      </c>
      <c r="BK198" s="186">
        <f>ROUND(I198*H198,2)</f>
        <v>0</v>
      </c>
      <c r="BL198" s="24" t="s">
        <v>199</v>
      </c>
      <c r="BM198" s="24" t="s">
        <v>348</v>
      </c>
    </row>
    <row r="199" spans="2:47" s="1" customFormat="1" ht="40.5">
      <c r="B199" s="41"/>
      <c r="D199" s="187" t="s">
        <v>201</v>
      </c>
      <c r="F199" s="188" t="s">
        <v>349</v>
      </c>
      <c r="I199" s="189"/>
      <c r="L199" s="41"/>
      <c r="M199" s="190"/>
      <c r="N199" s="42"/>
      <c r="O199" s="42"/>
      <c r="P199" s="42"/>
      <c r="Q199" s="42"/>
      <c r="R199" s="42"/>
      <c r="S199" s="42"/>
      <c r="T199" s="70"/>
      <c r="AT199" s="24" t="s">
        <v>201</v>
      </c>
      <c r="AU199" s="24" t="s">
        <v>87</v>
      </c>
    </row>
    <row r="200" spans="2:47" s="1" customFormat="1" ht="189">
      <c r="B200" s="41"/>
      <c r="D200" s="187" t="s">
        <v>203</v>
      </c>
      <c r="F200" s="191" t="s">
        <v>337</v>
      </c>
      <c r="I200" s="189"/>
      <c r="L200" s="41"/>
      <c r="M200" s="190"/>
      <c r="N200" s="42"/>
      <c r="O200" s="42"/>
      <c r="P200" s="42"/>
      <c r="Q200" s="42"/>
      <c r="R200" s="42"/>
      <c r="S200" s="42"/>
      <c r="T200" s="70"/>
      <c r="AT200" s="24" t="s">
        <v>203</v>
      </c>
      <c r="AU200" s="24" t="s">
        <v>87</v>
      </c>
    </row>
    <row r="201" spans="2:51" s="12" customFormat="1" ht="13.5">
      <c r="B201" s="200"/>
      <c r="D201" s="187" t="s">
        <v>205</v>
      </c>
      <c r="E201" s="201" t="s">
        <v>5</v>
      </c>
      <c r="F201" s="202" t="s">
        <v>350</v>
      </c>
      <c r="H201" s="201" t="s">
        <v>5</v>
      </c>
      <c r="I201" s="203"/>
      <c r="L201" s="200"/>
      <c r="M201" s="204"/>
      <c r="N201" s="205"/>
      <c r="O201" s="205"/>
      <c r="P201" s="205"/>
      <c r="Q201" s="205"/>
      <c r="R201" s="205"/>
      <c r="S201" s="205"/>
      <c r="T201" s="206"/>
      <c r="AT201" s="201" t="s">
        <v>205</v>
      </c>
      <c r="AU201" s="201" t="s">
        <v>87</v>
      </c>
      <c r="AV201" s="12" t="s">
        <v>84</v>
      </c>
      <c r="AW201" s="12" t="s">
        <v>39</v>
      </c>
      <c r="AX201" s="12" t="s">
        <v>76</v>
      </c>
      <c r="AY201" s="201" t="s">
        <v>193</v>
      </c>
    </row>
    <row r="202" spans="2:51" s="11" customFormat="1" ht="13.5">
      <c r="B202" s="192"/>
      <c r="D202" s="187" t="s">
        <v>205</v>
      </c>
      <c r="E202" s="193" t="s">
        <v>5</v>
      </c>
      <c r="F202" s="194" t="s">
        <v>126</v>
      </c>
      <c r="H202" s="195">
        <v>798.236</v>
      </c>
      <c r="I202" s="196"/>
      <c r="L202" s="192"/>
      <c r="M202" s="197"/>
      <c r="N202" s="198"/>
      <c r="O202" s="198"/>
      <c r="P202" s="198"/>
      <c r="Q202" s="198"/>
      <c r="R202" s="198"/>
      <c r="S202" s="198"/>
      <c r="T202" s="199"/>
      <c r="AT202" s="193" t="s">
        <v>205</v>
      </c>
      <c r="AU202" s="193" t="s">
        <v>87</v>
      </c>
      <c r="AV202" s="11" t="s">
        <v>87</v>
      </c>
      <c r="AW202" s="11" t="s">
        <v>39</v>
      </c>
      <c r="AX202" s="11" t="s">
        <v>76</v>
      </c>
      <c r="AY202" s="193" t="s">
        <v>193</v>
      </c>
    </row>
    <row r="203" spans="2:51" s="11" customFormat="1" ht="13.5">
      <c r="B203" s="192"/>
      <c r="D203" s="187" t="s">
        <v>205</v>
      </c>
      <c r="E203" s="193" t="s">
        <v>5</v>
      </c>
      <c r="F203" s="194" t="s">
        <v>122</v>
      </c>
      <c r="H203" s="195">
        <v>8452.73</v>
      </c>
      <c r="I203" s="196"/>
      <c r="L203" s="192"/>
      <c r="M203" s="197"/>
      <c r="N203" s="198"/>
      <c r="O203" s="198"/>
      <c r="P203" s="198"/>
      <c r="Q203" s="198"/>
      <c r="R203" s="198"/>
      <c r="S203" s="198"/>
      <c r="T203" s="199"/>
      <c r="AT203" s="193" t="s">
        <v>205</v>
      </c>
      <c r="AU203" s="193" t="s">
        <v>87</v>
      </c>
      <c r="AV203" s="11" t="s">
        <v>87</v>
      </c>
      <c r="AW203" s="11" t="s">
        <v>39</v>
      </c>
      <c r="AX203" s="11" t="s">
        <v>76</v>
      </c>
      <c r="AY203" s="193" t="s">
        <v>193</v>
      </c>
    </row>
    <row r="204" spans="2:51" s="11" customFormat="1" ht="13.5">
      <c r="B204" s="192"/>
      <c r="D204" s="187" t="s">
        <v>205</v>
      </c>
      <c r="E204" s="193" t="s">
        <v>5</v>
      </c>
      <c r="F204" s="194" t="s">
        <v>351</v>
      </c>
      <c r="H204" s="195">
        <v>-3526</v>
      </c>
      <c r="I204" s="196"/>
      <c r="L204" s="192"/>
      <c r="M204" s="197"/>
      <c r="N204" s="198"/>
      <c r="O204" s="198"/>
      <c r="P204" s="198"/>
      <c r="Q204" s="198"/>
      <c r="R204" s="198"/>
      <c r="S204" s="198"/>
      <c r="T204" s="199"/>
      <c r="AT204" s="193" t="s">
        <v>205</v>
      </c>
      <c r="AU204" s="193" t="s">
        <v>87</v>
      </c>
      <c r="AV204" s="11" t="s">
        <v>87</v>
      </c>
      <c r="AW204" s="11" t="s">
        <v>39</v>
      </c>
      <c r="AX204" s="11" t="s">
        <v>76</v>
      </c>
      <c r="AY204" s="193" t="s">
        <v>193</v>
      </c>
    </row>
    <row r="205" spans="2:51" s="11" customFormat="1" ht="13.5">
      <c r="B205" s="192"/>
      <c r="D205" s="187" t="s">
        <v>205</v>
      </c>
      <c r="E205" s="193" t="s">
        <v>5</v>
      </c>
      <c r="F205" s="194" t="s">
        <v>352</v>
      </c>
      <c r="H205" s="195">
        <v>-2621.244</v>
      </c>
      <c r="I205" s="196"/>
      <c r="L205" s="192"/>
      <c r="M205" s="197"/>
      <c r="N205" s="198"/>
      <c r="O205" s="198"/>
      <c r="P205" s="198"/>
      <c r="Q205" s="198"/>
      <c r="R205" s="198"/>
      <c r="S205" s="198"/>
      <c r="T205" s="199"/>
      <c r="AT205" s="193" t="s">
        <v>205</v>
      </c>
      <c r="AU205" s="193" t="s">
        <v>87</v>
      </c>
      <c r="AV205" s="11" t="s">
        <v>87</v>
      </c>
      <c r="AW205" s="11" t="s">
        <v>39</v>
      </c>
      <c r="AX205" s="11" t="s">
        <v>76</v>
      </c>
      <c r="AY205" s="193" t="s">
        <v>193</v>
      </c>
    </row>
    <row r="206" spans="2:51" s="11" customFormat="1" ht="13.5">
      <c r="B206" s="192"/>
      <c r="D206" s="187" t="s">
        <v>205</v>
      </c>
      <c r="E206" s="193" t="s">
        <v>5</v>
      </c>
      <c r="F206" s="194" t="s">
        <v>353</v>
      </c>
      <c r="H206" s="195">
        <v>-2453.25</v>
      </c>
      <c r="I206" s="196"/>
      <c r="L206" s="192"/>
      <c r="M206" s="197"/>
      <c r="N206" s="198"/>
      <c r="O206" s="198"/>
      <c r="P206" s="198"/>
      <c r="Q206" s="198"/>
      <c r="R206" s="198"/>
      <c r="S206" s="198"/>
      <c r="T206" s="199"/>
      <c r="AT206" s="193" t="s">
        <v>205</v>
      </c>
      <c r="AU206" s="193" t="s">
        <v>87</v>
      </c>
      <c r="AV206" s="11" t="s">
        <v>87</v>
      </c>
      <c r="AW206" s="11" t="s">
        <v>39</v>
      </c>
      <c r="AX206" s="11" t="s">
        <v>76</v>
      </c>
      <c r="AY206" s="193" t="s">
        <v>193</v>
      </c>
    </row>
    <row r="207" spans="2:51" s="11" customFormat="1" ht="13.5">
      <c r="B207" s="192"/>
      <c r="D207" s="187" t="s">
        <v>205</v>
      </c>
      <c r="E207" s="193" t="s">
        <v>5</v>
      </c>
      <c r="F207" s="194" t="s">
        <v>354</v>
      </c>
      <c r="H207" s="195">
        <v>442.503</v>
      </c>
      <c r="I207" s="196"/>
      <c r="L207" s="192"/>
      <c r="M207" s="197"/>
      <c r="N207" s="198"/>
      <c r="O207" s="198"/>
      <c r="P207" s="198"/>
      <c r="Q207" s="198"/>
      <c r="R207" s="198"/>
      <c r="S207" s="198"/>
      <c r="T207" s="199"/>
      <c r="AT207" s="193" t="s">
        <v>205</v>
      </c>
      <c r="AU207" s="193" t="s">
        <v>87</v>
      </c>
      <c r="AV207" s="11" t="s">
        <v>87</v>
      </c>
      <c r="AW207" s="11" t="s">
        <v>39</v>
      </c>
      <c r="AX207" s="11" t="s">
        <v>76</v>
      </c>
      <c r="AY207" s="193" t="s">
        <v>193</v>
      </c>
    </row>
    <row r="208" spans="2:51" s="14" customFormat="1" ht="13.5">
      <c r="B208" s="215"/>
      <c r="D208" s="187" t="s">
        <v>205</v>
      </c>
      <c r="E208" s="216" t="s">
        <v>139</v>
      </c>
      <c r="F208" s="217" t="s">
        <v>264</v>
      </c>
      <c r="H208" s="218">
        <v>1092.975</v>
      </c>
      <c r="I208" s="219"/>
      <c r="L208" s="215"/>
      <c r="M208" s="220"/>
      <c r="N208" s="221"/>
      <c r="O208" s="221"/>
      <c r="P208" s="221"/>
      <c r="Q208" s="221"/>
      <c r="R208" s="221"/>
      <c r="S208" s="221"/>
      <c r="T208" s="222"/>
      <c r="AT208" s="216" t="s">
        <v>205</v>
      </c>
      <c r="AU208" s="216" t="s">
        <v>87</v>
      </c>
      <c r="AV208" s="14" t="s">
        <v>212</v>
      </c>
      <c r="AW208" s="14" t="s">
        <v>39</v>
      </c>
      <c r="AX208" s="14" t="s">
        <v>76</v>
      </c>
      <c r="AY208" s="216" t="s">
        <v>193</v>
      </c>
    </row>
    <row r="209" spans="2:51" s="11" customFormat="1" ht="13.5">
      <c r="B209" s="192"/>
      <c r="D209" s="187" t="s">
        <v>205</v>
      </c>
      <c r="E209" s="193" t="s">
        <v>5</v>
      </c>
      <c r="F209" s="194" t="s">
        <v>355</v>
      </c>
      <c r="H209" s="195">
        <v>13885.273</v>
      </c>
      <c r="I209" s="196"/>
      <c r="L209" s="192"/>
      <c r="M209" s="197"/>
      <c r="N209" s="198"/>
      <c r="O209" s="198"/>
      <c r="P209" s="198"/>
      <c r="Q209" s="198"/>
      <c r="R209" s="198"/>
      <c r="S209" s="198"/>
      <c r="T209" s="199"/>
      <c r="AT209" s="193" t="s">
        <v>205</v>
      </c>
      <c r="AU209" s="193" t="s">
        <v>87</v>
      </c>
      <c r="AV209" s="11" t="s">
        <v>87</v>
      </c>
      <c r="AW209" s="11" t="s">
        <v>39</v>
      </c>
      <c r="AX209" s="11" t="s">
        <v>76</v>
      </c>
      <c r="AY209" s="193" t="s">
        <v>193</v>
      </c>
    </row>
    <row r="210" spans="2:51" s="13" customFormat="1" ht="13.5">
      <c r="B210" s="207"/>
      <c r="D210" s="187" t="s">
        <v>205</v>
      </c>
      <c r="E210" s="208" t="s">
        <v>5</v>
      </c>
      <c r="F210" s="209" t="s">
        <v>240</v>
      </c>
      <c r="H210" s="210">
        <v>14978.248</v>
      </c>
      <c r="I210" s="211"/>
      <c r="L210" s="207"/>
      <c r="M210" s="212"/>
      <c r="N210" s="213"/>
      <c r="O210" s="213"/>
      <c r="P210" s="213"/>
      <c r="Q210" s="213"/>
      <c r="R210" s="213"/>
      <c r="S210" s="213"/>
      <c r="T210" s="214"/>
      <c r="AT210" s="208" t="s">
        <v>205</v>
      </c>
      <c r="AU210" s="208" t="s">
        <v>87</v>
      </c>
      <c r="AV210" s="13" t="s">
        <v>199</v>
      </c>
      <c r="AW210" s="13" t="s">
        <v>39</v>
      </c>
      <c r="AX210" s="13" t="s">
        <v>84</v>
      </c>
      <c r="AY210" s="208" t="s">
        <v>193</v>
      </c>
    </row>
    <row r="211" spans="2:65" s="1" customFormat="1" ht="25.5" customHeight="1">
      <c r="B211" s="174"/>
      <c r="C211" s="175" t="s">
        <v>356</v>
      </c>
      <c r="D211" s="175" t="s">
        <v>195</v>
      </c>
      <c r="E211" s="176" t="s">
        <v>357</v>
      </c>
      <c r="F211" s="177" t="s">
        <v>358</v>
      </c>
      <c r="G211" s="178" t="s">
        <v>114</v>
      </c>
      <c r="H211" s="179">
        <v>74891.24</v>
      </c>
      <c r="I211" s="180"/>
      <c r="J211" s="181">
        <f>ROUND(I211*H211,2)</f>
        <v>0</v>
      </c>
      <c r="K211" s="177" t="s">
        <v>198</v>
      </c>
      <c r="L211" s="41"/>
      <c r="M211" s="182" t="s">
        <v>5</v>
      </c>
      <c r="N211" s="183" t="s">
        <v>47</v>
      </c>
      <c r="O211" s="42"/>
      <c r="P211" s="184">
        <f>O211*H211</f>
        <v>0</v>
      </c>
      <c r="Q211" s="184">
        <v>0</v>
      </c>
      <c r="R211" s="184">
        <f>Q211*H211</f>
        <v>0</v>
      </c>
      <c r="S211" s="184">
        <v>0</v>
      </c>
      <c r="T211" s="185">
        <f>S211*H211</f>
        <v>0</v>
      </c>
      <c r="AR211" s="24" t="s">
        <v>199</v>
      </c>
      <c r="AT211" s="24" t="s">
        <v>195</v>
      </c>
      <c r="AU211" s="24" t="s">
        <v>87</v>
      </c>
      <c r="AY211" s="24" t="s">
        <v>193</v>
      </c>
      <c r="BE211" s="186">
        <f>IF(N211="základní",J211,0)</f>
        <v>0</v>
      </c>
      <c r="BF211" s="186">
        <f>IF(N211="snížená",J211,0)</f>
        <v>0</v>
      </c>
      <c r="BG211" s="186">
        <f>IF(N211="zákl. přenesená",J211,0)</f>
        <v>0</v>
      </c>
      <c r="BH211" s="186">
        <f>IF(N211="sníž. přenesená",J211,0)</f>
        <v>0</v>
      </c>
      <c r="BI211" s="186">
        <f>IF(N211="nulová",J211,0)</f>
        <v>0</v>
      </c>
      <c r="BJ211" s="24" t="s">
        <v>84</v>
      </c>
      <c r="BK211" s="186">
        <f>ROUND(I211*H211,2)</f>
        <v>0</v>
      </c>
      <c r="BL211" s="24" t="s">
        <v>199</v>
      </c>
      <c r="BM211" s="24" t="s">
        <v>359</v>
      </c>
    </row>
    <row r="212" spans="2:47" s="1" customFormat="1" ht="40.5">
      <c r="B212" s="41"/>
      <c r="D212" s="187" t="s">
        <v>201</v>
      </c>
      <c r="F212" s="188" t="s">
        <v>360</v>
      </c>
      <c r="I212" s="189"/>
      <c r="L212" s="41"/>
      <c r="M212" s="190"/>
      <c r="N212" s="42"/>
      <c r="O212" s="42"/>
      <c r="P212" s="42"/>
      <c r="Q212" s="42"/>
      <c r="R212" s="42"/>
      <c r="S212" s="42"/>
      <c r="T212" s="70"/>
      <c r="AT212" s="24" t="s">
        <v>201</v>
      </c>
      <c r="AU212" s="24" t="s">
        <v>87</v>
      </c>
    </row>
    <row r="213" spans="2:47" s="1" customFormat="1" ht="189">
      <c r="B213" s="41"/>
      <c r="D213" s="187" t="s">
        <v>203</v>
      </c>
      <c r="F213" s="191" t="s">
        <v>337</v>
      </c>
      <c r="I213" s="189"/>
      <c r="L213" s="41"/>
      <c r="M213" s="190"/>
      <c r="N213" s="42"/>
      <c r="O213" s="42"/>
      <c r="P213" s="42"/>
      <c r="Q213" s="42"/>
      <c r="R213" s="42"/>
      <c r="S213" s="42"/>
      <c r="T213" s="70"/>
      <c r="AT213" s="24" t="s">
        <v>203</v>
      </c>
      <c r="AU213" s="24" t="s">
        <v>87</v>
      </c>
    </row>
    <row r="214" spans="2:51" s="11" customFormat="1" ht="13.5">
      <c r="B214" s="192"/>
      <c r="D214" s="187" t="s">
        <v>205</v>
      </c>
      <c r="E214" s="193" t="s">
        <v>5</v>
      </c>
      <c r="F214" s="194" t="s">
        <v>361</v>
      </c>
      <c r="H214" s="195">
        <v>5464.875</v>
      </c>
      <c r="I214" s="196"/>
      <c r="L214" s="192"/>
      <c r="M214" s="197"/>
      <c r="N214" s="198"/>
      <c r="O214" s="198"/>
      <c r="P214" s="198"/>
      <c r="Q214" s="198"/>
      <c r="R214" s="198"/>
      <c r="S214" s="198"/>
      <c r="T214" s="199"/>
      <c r="AT214" s="193" t="s">
        <v>205</v>
      </c>
      <c r="AU214" s="193" t="s">
        <v>87</v>
      </c>
      <c r="AV214" s="11" t="s">
        <v>87</v>
      </c>
      <c r="AW214" s="11" t="s">
        <v>39</v>
      </c>
      <c r="AX214" s="11" t="s">
        <v>76</v>
      </c>
      <c r="AY214" s="193" t="s">
        <v>193</v>
      </c>
    </row>
    <row r="215" spans="2:51" s="11" customFormat="1" ht="13.5">
      <c r="B215" s="192"/>
      <c r="D215" s="187" t="s">
        <v>205</v>
      </c>
      <c r="E215" s="193" t="s">
        <v>5</v>
      </c>
      <c r="F215" s="194" t="s">
        <v>362</v>
      </c>
      <c r="H215" s="195">
        <v>69426.365</v>
      </c>
      <c r="I215" s="196"/>
      <c r="L215" s="192"/>
      <c r="M215" s="197"/>
      <c r="N215" s="198"/>
      <c r="O215" s="198"/>
      <c r="P215" s="198"/>
      <c r="Q215" s="198"/>
      <c r="R215" s="198"/>
      <c r="S215" s="198"/>
      <c r="T215" s="199"/>
      <c r="AT215" s="193" t="s">
        <v>205</v>
      </c>
      <c r="AU215" s="193" t="s">
        <v>87</v>
      </c>
      <c r="AV215" s="11" t="s">
        <v>87</v>
      </c>
      <c r="AW215" s="11" t="s">
        <v>39</v>
      </c>
      <c r="AX215" s="11" t="s">
        <v>76</v>
      </c>
      <c r="AY215" s="193" t="s">
        <v>193</v>
      </c>
    </row>
    <row r="216" spans="2:51" s="13" customFormat="1" ht="13.5">
      <c r="B216" s="207"/>
      <c r="D216" s="187" t="s">
        <v>205</v>
      </c>
      <c r="E216" s="208" t="s">
        <v>5</v>
      </c>
      <c r="F216" s="209" t="s">
        <v>240</v>
      </c>
      <c r="H216" s="210">
        <v>74891.24</v>
      </c>
      <c r="I216" s="211"/>
      <c r="L216" s="207"/>
      <c r="M216" s="212"/>
      <c r="N216" s="213"/>
      <c r="O216" s="213"/>
      <c r="P216" s="213"/>
      <c r="Q216" s="213"/>
      <c r="R216" s="213"/>
      <c r="S216" s="213"/>
      <c r="T216" s="214"/>
      <c r="AT216" s="208" t="s">
        <v>205</v>
      </c>
      <c r="AU216" s="208" t="s">
        <v>87</v>
      </c>
      <c r="AV216" s="13" t="s">
        <v>199</v>
      </c>
      <c r="AW216" s="13" t="s">
        <v>39</v>
      </c>
      <c r="AX216" s="13" t="s">
        <v>84</v>
      </c>
      <c r="AY216" s="208" t="s">
        <v>193</v>
      </c>
    </row>
    <row r="217" spans="2:65" s="1" customFormat="1" ht="16.5" customHeight="1">
      <c r="B217" s="174"/>
      <c r="C217" s="175" t="s">
        <v>363</v>
      </c>
      <c r="D217" s="175" t="s">
        <v>195</v>
      </c>
      <c r="E217" s="176" t="s">
        <v>364</v>
      </c>
      <c r="F217" s="177" t="s">
        <v>365</v>
      </c>
      <c r="G217" s="178" t="s">
        <v>114</v>
      </c>
      <c r="H217" s="179">
        <v>14024.736</v>
      </c>
      <c r="I217" s="180"/>
      <c r="J217" s="181">
        <f>ROUND(I217*H217,2)</f>
        <v>0</v>
      </c>
      <c r="K217" s="177" t="s">
        <v>198</v>
      </c>
      <c r="L217" s="41"/>
      <c r="M217" s="182" t="s">
        <v>5</v>
      </c>
      <c r="N217" s="183" t="s">
        <v>47</v>
      </c>
      <c r="O217" s="42"/>
      <c r="P217" s="184">
        <f>O217*H217</f>
        <v>0</v>
      </c>
      <c r="Q217" s="184">
        <v>0</v>
      </c>
      <c r="R217" s="184">
        <f>Q217*H217</f>
        <v>0</v>
      </c>
      <c r="S217" s="184">
        <v>0</v>
      </c>
      <c r="T217" s="185">
        <f>S217*H217</f>
        <v>0</v>
      </c>
      <c r="AR217" s="24" t="s">
        <v>199</v>
      </c>
      <c r="AT217" s="24" t="s">
        <v>195</v>
      </c>
      <c r="AU217" s="24" t="s">
        <v>87</v>
      </c>
      <c r="AY217" s="24" t="s">
        <v>193</v>
      </c>
      <c r="BE217" s="186">
        <f>IF(N217="základní",J217,0)</f>
        <v>0</v>
      </c>
      <c r="BF217" s="186">
        <f>IF(N217="snížená",J217,0)</f>
        <v>0</v>
      </c>
      <c r="BG217" s="186">
        <f>IF(N217="zákl. přenesená",J217,0)</f>
        <v>0</v>
      </c>
      <c r="BH217" s="186">
        <f>IF(N217="sníž. přenesená",J217,0)</f>
        <v>0</v>
      </c>
      <c r="BI217" s="186">
        <f>IF(N217="nulová",J217,0)</f>
        <v>0</v>
      </c>
      <c r="BJ217" s="24" t="s">
        <v>84</v>
      </c>
      <c r="BK217" s="186">
        <f>ROUND(I217*H217,2)</f>
        <v>0</v>
      </c>
      <c r="BL217" s="24" t="s">
        <v>199</v>
      </c>
      <c r="BM217" s="24" t="s">
        <v>366</v>
      </c>
    </row>
    <row r="218" spans="2:47" s="1" customFormat="1" ht="27">
      <c r="B218" s="41"/>
      <c r="D218" s="187" t="s">
        <v>201</v>
      </c>
      <c r="F218" s="188" t="s">
        <v>367</v>
      </c>
      <c r="I218" s="189"/>
      <c r="L218" s="41"/>
      <c r="M218" s="190"/>
      <c r="N218" s="42"/>
      <c r="O218" s="42"/>
      <c r="P218" s="42"/>
      <c r="Q218" s="42"/>
      <c r="R218" s="42"/>
      <c r="S218" s="42"/>
      <c r="T218" s="70"/>
      <c r="AT218" s="24" t="s">
        <v>201</v>
      </c>
      <c r="AU218" s="24" t="s">
        <v>87</v>
      </c>
    </row>
    <row r="219" spans="2:47" s="1" customFormat="1" ht="148.5">
      <c r="B219" s="41"/>
      <c r="D219" s="187" t="s">
        <v>203</v>
      </c>
      <c r="F219" s="191" t="s">
        <v>368</v>
      </c>
      <c r="I219" s="189"/>
      <c r="L219" s="41"/>
      <c r="M219" s="190"/>
      <c r="N219" s="42"/>
      <c r="O219" s="42"/>
      <c r="P219" s="42"/>
      <c r="Q219" s="42"/>
      <c r="R219" s="42"/>
      <c r="S219" s="42"/>
      <c r="T219" s="70"/>
      <c r="AT219" s="24" t="s">
        <v>203</v>
      </c>
      <c r="AU219" s="24" t="s">
        <v>87</v>
      </c>
    </row>
    <row r="220" spans="2:51" s="11" customFormat="1" ht="13.5">
      <c r="B220" s="192"/>
      <c r="D220" s="187" t="s">
        <v>205</v>
      </c>
      <c r="E220" s="193" t="s">
        <v>5</v>
      </c>
      <c r="F220" s="194" t="s">
        <v>369</v>
      </c>
      <c r="H220" s="195">
        <v>5814.2</v>
      </c>
      <c r="I220" s="196"/>
      <c r="L220" s="192"/>
      <c r="M220" s="197"/>
      <c r="N220" s="198"/>
      <c r="O220" s="198"/>
      <c r="P220" s="198"/>
      <c r="Q220" s="198"/>
      <c r="R220" s="198"/>
      <c r="S220" s="198"/>
      <c r="T220" s="199"/>
      <c r="AT220" s="193" t="s">
        <v>205</v>
      </c>
      <c r="AU220" s="193" t="s">
        <v>87</v>
      </c>
      <c r="AV220" s="11" t="s">
        <v>87</v>
      </c>
      <c r="AW220" s="11" t="s">
        <v>39</v>
      </c>
      <c r="AX220" s="11" t="s">
        <v>76</v>
      </c>
      <c r="AY220" s="193" t="s">
        <v>193</v>
      </c>
    </row>
    <row r="221" spans="2:51" s="11" customFormat="1" ht="13.5">
      <c r="B221" s="192"/>
      <c r="D221" s="187" t="s">
        <v>205</v>
      </c>
      <c r="E221" s="193" t="s">
        <v>5</v>
      </c>
      <c r="F221" s="194" t="s">
        <v>370</v>
      </c>
      <c r="H221" s="195">
        <v>3526</v>
      </c>
      <c r="I221" s="196"/>
      <c r="L221" s="192"/>
      <c r="M221" s="197"/>
      <c r="N221" s="198"/>
      <c r="O221" s="198"/>
      <c r="P221" s="198"/>
      <c r="Q221" s="198"/>
      <c r="R221" s="198"/>
      <c r="S221" s="198"/>
      <c r="T221" s="199"/>
      <c r="AT221" s="193" t="s">
        <v>205</v>
      </c>
      <c r="AU221" s="193" t="s">
        <v>87</v>
      </c>
      <c r="AV221" s="11" t="s">
        <v>87</v>
      </c>
      <c r="AW221" s="11" t="s">
        <v>39</v>
      </c>
      <c r="AX221" s="11" t="s">
        <v>76</v>
      </c>
      <c r="AY221" s="193" t="s">
        <v>193</v>
      </c>
    </row>
    <row r="222" spans="2:51" s="11" customFormat="1" ht="13.5">
      <c r="B222" s="192"/>
      <c r="D222" s="187" t="s">
        <v>205</v>
      </c>
      <c r="E222" s="193" t="s">
        <v>5</v>
      </c>
      <c r="F222" s="194" t="s">
        <v>371</v>
      </c>
      <c r="H222" s="195">
        <v>786.373</v>
      </c>
      <c r="I222" s="196"/>
      <c r="L222" s="192"/>
      <c r="M222" s="197"/>
      <c r="N222" s="198"/>
      <c r="O222" s="198"/>
      <c r="P222" s="198"/>
      <c r="Q222" s="198"/>
      <c r="R222" s="198"/>
      <c r="S222" s="198"/>
      <c r="T222" s="199"/>
      <c r="AT222" s="193" t="s">
        <v>205</v>
      </c>
      <c r="AU222" s="193" t="s">
        <v>87</v>
      </c>
      <c r="AV222" s="11" t="s">
        <v>87</v>
      </c>
      <c r="AW222" s="11" t="s">
        <v>39</v>
      </c>
      <c r="AX222" s="11" t="s">
        <v>76</v>
      </c>
      <c r="AY222" s="193" t="s">
        <v>193</v>
      </c>
    </row>
    <row r="223" spans="2:51" s="11" customFormat="1" ht="13.5">
      <c r="B223" s="192"/>
      <c r="D223" s="187" t="s">
        <v>205</v>
      </c>
      <c r="E223" s="193" t="s">
        <v>5</v>
      </c>
      <c r="F223" s="194" t="s">
        <v>372</v>
      </c>
      <c r="H223" s="195">
        <v>966.35</v>
      </c>
      <c r="I223" s="196"/>
      <c r="L223" s="192"/>
      <c r="M223" s="197"/>
      <c r="N223" s="198"/>
      <c r="O223" s="198"/>
      <c r="P223" s="198"/>
      <c r="Q223" s="198"/>
      <c r="R223" s="198"/>
      <c r="S223" s="198"/>
      <c r="T223" s="199"/>
      <c r="AT223" s="193" t="s">
        <v>205</v>
      </c>
      <c r="AU223" s="193" t="s">
        <v>87</v>
      </c>
      <c r="AV223" s="11" t="s">
        <v>87</v>
      </c>
      <c r="AW223" s="11" t="s">
        <v>39</v>
      </c>
      <c r="AX223" s="11" t="s">
        <v>76</v>
      </c>
      <c r="AY223" s="193" t="s">
        <v>193</v>
      </c>
    </row>
    <row r="224" spans="2:51" s="11" customFormat="1" ht="13.5">
      <c r="B224" s="192"/>
      <c r="D224" s="187" t="s">
        <v>205</v>
      </c>
      <c r="E224" s="193" t="s">
        <v>5</v>
      </c>
      <c r="F224" s="194" t="s">
        <v>373</v>
      </c>
      <c r="H224" s="195">
        <v>1909.56</v>
      </c>
      <c r="I224" s="196"/>
      <c r="L224" s="192"/>
      <c r="M224" s="197"/>
      <c r="N224" s="198"/>
      <c r="O224" s="198"/>
      <c r="P224" s="198"/>
      <c r="Q224" s="198"/>
      <c r="R224" s="198"/>
      <c r="S224" s="198"/>
      <c r="T224" s="199"/>
      <c r="AT224" s="193" t="s">
        <v>205</v>
      </c>
      <c r="AU224" s="193" t="s">
        <v>87</v>
      </c>
      <c r="AV224" s="11" t="s">
        <v>87</v>
      </c>
      <c r="AW224" s="11" t="s">
        <v>39</v>
      </c>
      <c r="AX224" s="11" t="s">
        <v>76</v>
      </c>
      <c r="AY224" s="193" t="s">
        <v>193</v>
      </c>
    </row>
    <row r="225" spans="2:51" s="11" customFormat="1" ht="13.5">
      <c r="B225" s="192"/>
      <c r="D225" s="187" t="s">
        <v>205</v>
      </c>
      <c r="E225" s="193" t="s">
        <v>5</v>
      </c>
      <c r="F225" s="194" t="s">
        <v>374</v>
      </c>
      <c r="H225" s="195">
        <v>579.75</v>
      </c>
      <c r="I225" s="196"/>
      <c r="L225" s="192"/>
      <c r="M225" s="197"/>
      <c r="N225" s="198"/>
      <c r="O225" s="198"/>
      <c r="P225" s="198"/>
      <c r="Q225" s="198"/>
      <c r="R225" s="198"/>
      <c r="S225" s="198"/>
      <c r="T225" s="199"/>
      <c r="AT225" s="193" t="s">
        <v>205</v>
      </c>
      <c r="AU225" s="193" t="s">
        <v>87</v>
      </c>
      <c r="AV225" s="11" t="s">
        <v>87</v>
      </c>
      <c r="AW225" s="11" t="s">
        <v>39</v>
      </c>
      <c r="AX225" s="11" t="s">
        <v>76</v>
      </c>
      <c r="AY225" s="193" t="s">
        <v>193</v>
      </c>
    </row>
    <row r="226" spans="2:51" s="14" customFormat="1" ht="13.5">
      <c r="B226" s="215"/>
      <c r="D226" s="187" t="s">
        <v>205</v>
      </c>
      <c r="E226" s="216" t="s">
        <v>5</v>
      </c>
      <c r="F226" s="217" t="s">
        <v>264</v>
      </c>
      <c r="H226" s="218">
        <v>13582.233</v>
      </c>
      <c r="I226" s="219"/>
      <c r="L226" s="215"/>
      <c r="M226" s="220"/>
      <c r="N226" s="221"/>
      <c r="O226" s="221"/>
      <c r="P226" s="221"/>
      <c r="Q226" s="221"/>
      <c r="R226" s="221"/>
      <c r="S226" s="221"/>
      <c r="T226" s="222"/>
      <c r="AT226" s="216" t="s">
        <v>205</v>
      </c>
      <c r="AU226" s="216" t="s">
        <v>87</v>
      </c>
      <c r="AV226" s="14" t="s">
        <v>212</v>
      </c>
      <c r="AW226" s="14" t="s">
        <v>39</v>
      </c>
      <c r="AX226" s="14" t="s">
        <v>76</v>
      </c>
      <c r="AY226" s="216" t="s">
        <v>193</v>
      </c>
    </row>
    <row r="227" spans="2:51" s="12" customFormat="1" ht="13.5">
      <c r="B227" s="200"/>
      <c r="D227" s="187" t="s">
        <v>205</v>
      </c>
      <c r="E227" s="201" t="s">
        <v>5</v>
      </c>
      <c r="F227" s="202" t="s">
        <v>375</v>
      </c>
      <c r="H227" s="201" t="s">
        <v>5</v>
      </c>
      <c r="I227" s="203"/>
      <c r="L227" s="200"/>
      <c r="M227" s="204"/>
      <c r="N227" s="205"/>
      <c r="O227" s="205"/>
      <c r="P227" s="205"/>
      <c r="Q227" s="205"/>
      <c r="R227" s="205"/>
      <c r="S227" s="205"/>
      <c r="T227" s="206"/>
      <c r="AT227" s="201" t="s">
        <v>205</v>
      </c>
      <c r="AU227" s="201" t="s">
        <v>87</v>
      </c>
      <c r="AV227" s="12" t="s">
        <v>84</v>
      </c>
      <c r="AW227" s="12" t="s">
        <v>39</v>
      </c>
      <c r="AX227" s="12" t="s">
        <v>76</v>
      </c>
      <c r="AY227" s="201" t="s">
        <v>193</v>
      </c>
    </row>
    <row r="228" spans="2:51" s="11" customFormat="1" ht="13.5">
      <c r="B228" s="192"/>
      <c r="D228" s="187" t="s">
        <v>205</v>
      </c>
      <c r="E228" s="193" t="s">
        <v>5</v>
      </c>
      <c r="F228" s="194" t="s">
        <v>160</v>
      </c>
      <c r="H228" s="195">
        <v>5814.2</v>
      </c>
      <c r="I228" s="196"/>
      <c r="L228" s="192"/>
      <c r="M228" s="197"/>
      <c r="N228" s="198"/>
      <c r="O228" s="198"/>
      <c r="P228" s="198"/>
      <c r="Q228" s="198"/>
      <c r="R228" s="198"/>
      <c r="S228" s="198"/>
      <c r="T228" s="199"/>
      <c r="AT228" s="193" t="s">
        <v>205</v>
      </c>
      <c r="AU228" s="193" t="s">
        <v>87</v>
      </c>
      <c r="AV228" s="11" t="s">
        <v>87</v>
      </c>
      <c r="AW228" s="11" t="s">
        <v>39</v>
      </c>
      <c r="AX228" s="11" t="s">
        <v>76</v>
      </c>
      <c r="AY228" s="193" t="s">
        <v>193</v>
      </c>
    </row>
    <row r="229" spans="2:51" s="11" customFormat="1" ht="13.5">
      <c r="B229" s="192"/>
      <c r="D229" s="187" t="s">
        <v>205</v>
      </c>
      <c r="E229" s="193" t="s">
        <v>5</v>
      </c>
      <c r="F229" s="194" t="s">
        <v>376</v>
      </c>
      <c r="H229" s="195">
        <v>-1909.56</v>
      </c>
      <c r="I229" s="196"/>
      <c r="L229" s="192"/>
      <c r="M229" s="197"/>
      <c r="N229" s="198"/>
      <c r="O229" s="198"/>
      <c r="P229" s="198"/>
      <c r="Q229" s="198"/>
      <c r="R229" s="198"/>
      <c r="S229" s="198"/>
      <c r="T229" s="199"/>
      <c r="AT229" s="193" t="s">
        <v>205</v>
      </c>
      <c r="AU229" s="193" t="s">
        <v>87</v>
      </c>
      <c r="AV229" s="11" t="s">
        <v>87</v>
      </c>
      <c r="AW229" s="11" t="s">
        <v>39</v>
      </c>
      <c r="AX229" s="11" t="s">
        <v>76</v>
      </c>
      <c r="AY229" s="193" t="s">
        <v>193</v>
      </c>
    </row>
    <row r="230" spans="2:51" s="11" customFormat="1" ht="13.5">
      <c r="B230" s="192"/>
      <c r="D230" s="187" t="s">
        <v>205</v>
      </c>
      <c r="E230" s="193" t="s">
        <v>5</v>
      </c>
      <c r="F230" s="194" t="s">
        <v>377</v>
      </c>
      <c r="H230" s="195">
        <v>-579.75</v>
      </c>
      <c r="I230" s="196"/>
      <c r="L230" s="192"/>
      <c r="M230" s="197"/>
      <c r="N230" s="198"/>
      <c r="O230" s="198"/>
      <c r="P230" s="198"/>
      <c r="Q230" s="198"/>
      <c r="R230" s="198"/>
      <c r="S230" s="198"/>
      <c r="T230" s="199"/>
      <c r="AT230" s="193" t="s">
        <v>205</v>
      </c>
      <c r="AU230" s="193" t="s">
        <v>87</v>
      </c>
      <c r="AV230" s="11" t="s">
        <v>87</v>
      </c>
      <c r="AW230" s="11" t="s">
        <v>39</v>
      </c>
      <c r="AX230" s="11" t="s">
        <v>76</v>
      </c>
      <c r="AY230" s="193" t="s">
        <v>193</v>
      </c>
    </row>
    <row r="231" spans="2:51" s="11" customFormat="1" ht="13.5">
      <c r="B231" s="192"/>
      <c r="D231" s="187" t="s">
        <v>205</v>
      </c>
      <c r="E231" s="193" t="s">
        <v>5</v>
      </c>
      <c r="F231" s="194" t="s">
        <v>378</v>
      </c>
      <c r="H231" s="195">
        <v>-521.087</v>
      </c>
      <c r="I231" s="196"/>
      <c r="L231" s="192"/>
      <c r="M231" s="197"/>
      <c r="N231" s="198"/>
      <c r="O231" s="198"/>
      <c r="P231" s="198"/>
      <c r="Q231" s="198"/>
      <c r="R231" s="198"/>
      <c r="S231" s="198"/>
      <c r="T231" s="199"/>
      <c r="AT231" s="193" t="s">
        <v>205</v>
      </c>
      <c r="AU231" s="193" t="s">
        <v>87</v>
      </c>
      <c r="AV231" s="11" t="s">
        <v>87</v>
      </c>
      <c r="AW231" s="11" t="s">
        <v>39</v>
      </c>
      <c r="AX231" s="11" t="s">
        <v>76</v>
      </c>
      <c r="AY231" s="193" t="s">
        <v>193</v>
      </c>
    </row>
    <row r="232" spans="2:51" s="11" customFormat="1" ht="13.5">
      <c r="B232" s="192"/>
      <c r="D232" s="187" t="s">
        <v>205</v>
      </c>
      <c r="E232" s="193" t="s">
        <v>5</v>
      </c>
      <c r="F232" s="194" t="s">
        <v>379</v>
      </c>
      <c r="H232" s="195">
        <v>-2361.3</v>
      </c>
      <c r="I232" s="196"/>
      <c r="L232" s="192"/>
      <c r="M232" s="197"/>
      <c r="N232" s="198"/>
      <c r="O232" s="198"/>
      <c r="P232" s="198"/>
      <c r="Q232" s="198"/>
      <c r="R232" s="198"/>
      <c r="S232" s="198"/>
      <c r="T232" s="199"/>
      <c r="AT232" s="193" t="s">
        <v>205</v>
      </c>
      <c r="AU232" s="193" t="s">
        <v>87</v>
      </c>
      <c r="AV232" s="11" t="s">
        <v>87</v>
      </c>
      <c r="AW232" s="11" t="s">
        <v>39</v>
      </c>
      <c r="AX232" s="11" t="s">
        <v>76</v>
      </c>
      <c r="AY232" s="193" t="s">
        <v>193</v>
      </c>
    </row>
    <row r="233" spans="2:51" s="14" customFormat="1" ht="13.5">
      <c r="B233" s="215"/>
      <c r="D233" s="187" t="s">
        <v>205</v>
      </c>
      <c r="E233" s="216" t="s">
        <v>136</v>
      </c>
      <c r="F233" s="217" t="s">
        <v>264</v>
      </c>
      <c r="H233" s="218">
        <v>442.503</v>
      </c>
      <c r="I233" s="219"/>
      <c r="L233" s="215"/>
      <c r="M233" s="220"/>
      <c r="N233" s="221"/>
      <c r="O233" s="221"/>
      <c r="P233" s="221"/>
      <c r="Q233" s="221"/>
      <c r="R233" s="221"/>
      <c r="S233" s="221"/>
      <c r="T233" s="222"/>
      <c r="AT233" s="216" t="s">
        <v>205</v>
      </c>
      <c r="AU233" s="216" t="s">
        <v>87</v>
      </c>
      <c r="AV233" s="14" t="s">
        <v>212</v>
      </c>
      <c r="AW233" s="14" t="s">
        <v>39</v>
      </c>
      <c r="AX233" s="14" t="s">
        <v>76</v>
      </c>
      <c r="AY233" s="216" t="s">
        <v>193</v>
      </c>
    </row>
    <row r="234" spans="2:51" s="13" customFormat="1" ht="13.5">
      <c r="B234" s="207"/>
      <c r="D234" s="187" t="s">
        <v>205</v>
      </c>
      <c r="E234" s="208" t="s">
        <v>5</v>
      </c>
      <c r="F234" s="209" t="s">
        <v>240</v>
      </c>
      <c r="H234" s="210">
        <v>14024.736</v>
      </c>
      <c r="I234" s="211"/>
      <c r="L234" s="207"/>
      <c r="M234" s="212"/>
      <c r="N234" s="213"/>
      <c r="O234" s="213"/>
      <c r="P234" s="213"/>
      <c r="Q234" s="213"/>
      <c r="R234" s="213"/>
      <c r="S234" s="213"/>
      <c r="T234" s="214"/>
      <c r="AT234" s="208" t="s">
        <v>205</v>
      </c>
      <c r="AU234" s="208" t="s">
        <v>87</v>
      </c>
      <c r="AV234" s="13" t="s">
        <v>199</v>
      </c>
      <c r="AW234" s="13" t="s">
        <v>39</v>
      </c>
      <c r="AX234" s="13" t="s">
        <v>84</v>
      </c>
      <c r="AY234" s="208" t="s">
        <v>193</v>
      </c>
    </row>
    <row r="235" spans="2:65" s="1" customFormat="1" ht="16.5" customHeight="1">
      <c r="B235" s="174"/>
      <c r="C235" s="175" t="s">
        <v>380</v>
      </c>
      <c r="D235" s="175" t="s">
        <v>195</v>
      </c>
      <c r="E235" s="176" t="s">
        <v>381</v>
      </c>
      <c r="F235" s="177" t="s">
        <v>382</v>
      </c>
      <c r="G235" s="178" t="s">
        <v>114</v>
      </c>
      <c r="H235" s="179">
        <v>2621.244</v>
      </c>
      <c r="I235" s="180"/>
      <c r="J235" s="181">
        <f>ROUND(I235*H235,2)</f>
        <v>0</v>
      </c>
      <c r="K235" s="177" t="s">
        <v>198</v>
      </c>
      <c r="L235" s="41"/>
      <c r="M235" s="182" t="s">
        <v>5</v>
      </c>
      <c r="N235" s="183" t="s">
        <v>47</v>
      </c>
      <c r="O235" s="42"/>
      <c r="P235" s="184">
        <f>O235*H235</f>
        <v>0</v>
      </c>
      <c r="Q235" s="184">
        <v>0</v>
      </c>
      <c r="R235" s="184">
        <f>Q235*H235</f>
        <v>0</v>
      </c>
      <c r="S235" s="184">
        <v>0</v>
      </c>
      <c r="T235" s="185">
        <f>S235*H235</f>
        <v>0</v>
      </c>
      <c r="AR235" s="24" t="s">
        <v>199</v>
      </c>
      <c r="AT235" s="24" t="s">
        <v>195</v>
      </c>
      <c r="AU235" s="24" t="s">
        <v>87</v>
      </c>
      <c r="AY235" s="24" t="s">
        <v>193</v>
      </c>
      <c r="BE235" s="186">
        <f>IF(N235="základní",J235,0)</f>
        <v>0</v>
      </c>
      <c r="BF235" s="186">
        <f>IF(N235="snížená",J235,0)</f>
        <v>0</v>
      </c>
      <c r="BG235" s="186">
        <f>IF(N235="zákl. přenesená",J235,0)</f>
        <v>0</v>
      </c>
      <c r="BH235" s="186">
        <f>IF(N235="sníž. přenesená",J235,0)</f>
        <v>0</v>
      </c>
      <c r="BI235" s="186">
        <f>IF(N235="nulová",J235,0)</f>
        <v>0</v>
      </c>
      <c r="BJ235" s="24" t="s">
        <v>84</v>
      </c>
      <c r="BK235" s="186">
        <f>ROUND(I235*H235,2)</f>
        <v>0</v>
      </c>
      <c r="BL235" s="24" t="s">
        <v>199</v>
      </c>
      <c r="BM235" s="24" t="s">
        <v>383</v>
      </c>
    </row>
    <row r="236" spans="2:47" s="1" customFormat="1" ht="40.5">
      <c r="B236" s="41"/>
      <c r="D236" s="187" t="s">
        <v>201</v>
      </c>
      <c r="F236" s="188" t="s">
        <v>384</v>
      </c>
      <c r="I236" s="189"/>
      <c r="L236" s="41"/>
      <c r="M236" s="190"/>
      <c r="N236" s="42"/>
      <c r="O236" s="42"/>
      <c r="P236" s="42"/>
      <c r="Q236" s="42"/>
      <c r="R236" s="42"/>
      <c r="S236" s="42"/>
      <c r="T236" s="70"/>
      <c r="AT236" s="24" t="s">
        <v>201</v>
      </c>
      <c r="AU236" s="24" t="s">
        <v>87</v>
      </c>
    </row>
    <row r="237" spans="2:47" s="1" customFormat="1" ht="409.5">
      <c r="B237" s="41"/>
      <c r="D237" s="187" t="s">
        <v>203</v>
      </c>
      <c r="F237" s="191" t="s">
        <v>385</v>
      </c>
      <c r="I237" s="189"/>
      <c r="L237" s="41"/>
      <c r="M237" s="190"/>
      <c r="N237" s="42"/>
      <c r="O237" s="42"/>
      <c r="P237" s="42"/>
      <c r="Q237" s="42"/>
      <c r="R237" s="42"/>
      <c r="S237" s="42"/>
      <c r="T237" s="70"/>
      <c r="AT237" s="24" t="s">
        <v>203</v>
      </c>
      <c r="AU237" s="24" t="s">
        <v>87</v>
      </c>
    </row>
    <row r="238" spans="2:51" s="12" customFormat="1" ht="13.5">
      <c r="B238" s="200"/>
      <c r="D238" s="187" t="s">
        <v>205</v>
      </c>
      <c r="E238" s="201" t="s">
        <v>5</v>
      </c>
      <c r="F238" s="202" t="s">
        <v>253</v>
      </c>
      <c r="H238" s="201" t="s">
        <v>5</v>
      </c>
      <c r="I238" s="203"/>
      <c r="L238" s="200"/>
      <c r="M238" s="204"/>
      <c r="N238" s="205"/>
      <c r="O238" s="205"/>
      <c r="P238" s="205"/>
      <c r="Q238" s="205"/>
      <c r="R238" s="205"/>
      <c r="S238" s="205"/>
      <c r="T238" s="206"/>
      <c r="AT238" s="201" t="s">
        <v>205</v>
      </c>
      <c r="AU238" s="201" t="s">
        <v>87</v>
      </c>
      <c r="AV238" s="12" t="s">
        <v>84</v>
      </c>
      <c r="AW238" s="12" t="s">
        <v>39</v>
      </c>
      <c r="AX238" s="12" t="s">
        <v>76</v>
      </c>
      <c r="AY238" s="201" t="s">
        <v>193</v>
      </c>
    </row>
    <row r="239" spans="2:51" s="12" customFormat="1" ht="13.5">
      <c r="B239" s="200"/>
      <c r="D239" s="187" t="s">
        <v>205</v>
      </c>
      <c r="E239" s="201" t="s">
        <v>5</v>
      </c>
      <c r="F239" s="202" t="s">
        <v>386</v>
      </c>
      <c r="H239" s="201" t="s">
        <v>5</v>
      </c>
      <c r="I239" s="203"/>
      <c r="L239" s="200"/>
      <c r="M239" s="204"/>
      <c r="N239" s="205"/>
      <c r="O239" s="205"/>
      <c r="P239" s="205"/>
      <c r="Q239" s="205"/>
      <c r="R239" s="205"/>
      <c r="S239" s="205"/>
      <c r="T239" s="206"/>
      <c r="AT239" s="201" t="s">
        <v>205</v>
      </c>
      <c r="AU239" s="201" t="s">
        <v>87</v>
      </c>
      <c r="AV239" s="12" t="s">
        <v>84</v>
      </c>
      <c r="AW239" s="12" t="s">
        <v>39</v>
      </c>
      <c r="AX239" s="12" t="s">
        <v>76</v>
      </c>
      <c r="AY239" s="201" t="s">
        <v>193</v>
      </c>
    </row>
    <row r="240" spans="2:51" s="12" customFormat="1" ht="13.5">
      <c r="B240" s="200"/>
      <c r="D240" s="187" t="s">
        <v>205</v>
      </c>
      <c r="E240" s="201" t="s">
        <v>5</v>
      </c>
      <c r="F240" s="202" t="s">
        <v>387</v>
      </c>
      <c r="H240" s="201" t="s">
        <v>5</v>
      </c>
      <c r="I240" s="203"/>
      <c r="L240" s="200"/>
      <c r="M240" s="204"/>
      <c r="N240" s="205"/>
      <c r="O240" s="205"/>
      <c r="P240" s="205"/>
      <c r="Q240" s="205"/>
      <c r="R240" s="205"/>
      <c r="S240" s="205"/>
      <c r="T240" s="206"/>
      <c r="AT240" s="201" t="s">
        <v>205</v>
      </c>
      <c r="AU240" s="201" t="s">
        <v>87</v>
      </c>
      <c r="AV240" s="12" t="s">
        <v>84</v>
      </c>
      <c r="AW240" s="12" t="s">
        <v>39</v>
      </c>
      <c r="AX240" s="12" t="s">
        <v>76</v>
      </c>
      <c r="AY240" s="201" t="s">
        <v>193</v>
      </c>
    </row>
    <row r="241" spans="2:51" s="11" customFormat="1" ht="13.5">
      <c r="B241" s="192"/>
      <c r="D241" s="187" t="s">
        <v>205</v>
      </c>
      <c r="E241" s="193" t="s">
        <v>5</v>
      </c>
      <c r="F241" s="194" t="s">
        <v>388</v>
      </c>
      <c r="H241" s="195">
        <v>1.113</v>
      </c>
      <c r="I241" s="196"/>
      <c r="L241" s="192"/>
      <c r="M241" s="197"/>
      <c r="N241" s="198"/>
      <c r="O241" s="198"/>
      <c r="P241" s="198"/>
      <c r="Q241" s="198"/>
      <c r="R241" s="198"/>
      <c r="S241" s="198"/>
      <c r="T241" s="199"/>
      <c r="AT241" s="193" t="s">
        <v>205</v>
      </c>
      <c r="AU241" s="193" t="s">
        <v>87</v>
      </c>
      <c r="AV241" s="11" t="s">
        <v>87</v>
      </c>
      <c r="AW241" s="11" t="s">
        <v>39</v>
      </c>
      <c r="AX241" s="11" t="s">
        <v>76</v>
      </c>
      <c r="AY241" s="193" t="s">
        <v>193</v>
      </c>
    </row>
    <row r="242" spans="2:51" s="11" customFormat="1" ht="13.5">
      <c r="B242" s="192"/>
      <c r="D242" s="187" t="s">
        <v>205</v>
      </c>
      <c r="E242" s="193" t="s">
        <v>5</v>
      </c>
      <c r="F242" s="194" t="s">
        <v>389</v>
      </c>
      <c r="H242" s="195">
        <v>27</v>
      </c>
      <c r="I242" s="196"/>
      <c r="L242" s="192"/>
      <c r="M242" s="197"/>
      <c r="N242" s="198"/>
      <c r="O242" s="198"/>
      <c r="P242" s="198"/>
      <c r="Q242" s="198"/>
      <c r="R242" s="198"/>
      <c r="S242" s="198"/>
      <c r="T242" s="199"/>
      <c r="AT242" s="193" t="s">
        <v>205</v>
      </c>
      <c r="AU242" s="193" t="s">
        <v>87</v>
      </c>
      <c r="AV242" s="11" t="s">
        <v>87</v>
      </c>
      <c r="AW242" s="11" t="s">
        <v>39</v>
      </c>
      <c r="AX242" s="11" t="s">
        <v>76</v>
      </c>
      <c r="AY242" s="193" t="s">
        <v>193</v>
      </c>
    </row>
    <row r="243" spans="2:51" s="11" customFormat="1" ht="13.5">
      <c r="B243" s="192"/>
      <c r="D243" s="187" t="s">
        <v>205</v>
      </c>
      <c r="E243" s="193" t="s">
        <v>5</v>
      </c>
      <c r="F243" s="194" t="s">
        <v>390</v>
      </c>
      <c r="H243" s="195">
        <v>127.543</v>
      </c>
      <c r="I243" s="196"/>
      <c r="L243" s="192"/>
      <c r="M243" s="197"/>
      <c r="N243" s="198"/>
      <c r="O243" s="198"/>
      <c r="P243" s="198"/>
      <c r="Q243" s="198"/>
      <c r="R243" s="198"/>
      <c r="S243" s="198"/>
      <c r="T243" s="199"/>
      <c r="AT243" s="193" t="s">
        <v>205</v>
      </c>
      <c r="AU243" s="193" t="s">
        <v>87</v>
      </c>
      <c r="AV243" s="11" t="s">
        <v>87</v>
      </c>
      <c r="AW243" s="11" t="s">
        <v>39</v>
      </c>
      <c r="AX243" s="11" t="s">
        <v>76</v>
      </c>
      <c r="AY243" s="193" t="s">
        <v>193</v>
      </c>
    </row>
    <row r="244" spans="2:51" s="11" customFormat="1" ht="13.5">
      <c r="B244" s="192"/>
      <c r="D244" s="187" t="s">
        <v>205</v>
      </c>
      <c r="E244" s="193" t="s">
        <v>5</v>
      </c>
      <c r="F244" s="194" t="s">
        <v>391</v>
      </c>
      <c r="H244" s="195">
        <v>384.384</v>
      </c>
      <c r="I244" s="196"/>
      <c r="L244" s="192"/>
      <c r="M244" s="197"/>
      <c r="N244" s="198"/>
      <c r="O244" s="198"/>
      <c r="P244" s="198"/>
      <c r="Q244" s="198"/>
      <c r="R244" s="198"/>
      <c r="S244" s="198"/>
      <c r="T244" s="199"/>
      <c r="AT244" s="193" t="s">
        <v>205</v>
      </c>
      <c r="AU244" s="193" t="s">
        <v>87</v>
      </c>
      <c r="AV244" s="11" t="s">
        <v>87</v>
      </c>
      <c r="AW244" s="11" t="s">
        <v>39</v>
      </c>
      <c r="AX244" s="11" t="s">
        <v>76</v>
      </c>
      <c r="AY244" s="193" t="s">
        <v>193</v>
      </c>
    </row>
    <row r="245" spans="2:51" s="11" customFormat="1" ht="13.5">
      <c r="B245" s="192"/>
      <c r="D245" s="187" t="s">
        <v>205</v>
      </c>
      <c r="E245" s="193" t="s">
        <v>5</v>
      </c>
      <c r="F245" s="194" t="s">
        <v>392</v>
      </c>
      <c r="H245" s="195">
        <v>356.286</v>
      </c>
      <c r="I245" s="196"/>
      <c r="L245" s="192"/>
      <c r="M245" s="197"/>
      <c r="N245" s="198"/>
      <c r="O245" s="198"/>
      <c r="P245" s="198"/>
      <c r="Q245" s="198"/>
      <c r="R245" s="198"/>
      <c r="S245" s="198"/>
      <c r="T245" s="199"/>
      <c r="AT245" s="193" t="s">
        <v>205</v>
      </c>
      <c r="AU245" s="193" t="s">
        <v>87</v>
      </c>
      <c r="AV245" s="11" t="s">
        <v>87</v>
      </c>
      <c r="AW245" s="11" t="s">
        <v>39</v>
      </c>
      <c r="AX245" s="11" t="s">
        <v>76</v>
      </c>
      <c r="AY245" s="193" t="s">
        <v>193</v>
      </c>
    </row>
    <row r="246" spans="2:51" s="11" customFormat="1" ht="13.5">
      <c r="B246" s="192"/>
      <c r="D246" s="187" t="s">
        <v>205</v>
      </c>
      <c r="E246" s="193" t="s">
        <v>5</v>
      </c>
      <c r="F246" s="194" t="s">
        <v>393</v>
      </c>
      <c r="H246" s="195">
        <v>398.796</v>
      </c>
      <c r="I246" s="196"/>
      <c r="L246" s="192"/>
      <c r="M246" s="197"/>
      <c r="N246" s="198"/>
      <c r="O246" s="198"/>
      <c r="P246" s="198"/>
      <c r="Q246" s="198"/>
      <c r="R246" s="198"/>
      <c r="S246" s="198"/>
      <c r="T246" s="199"/>
      <c r="AT246" s="193" t="s">
        <v>205</v>
      </c>
      <c r="AU246" s="193" t="s">
        <v>87</v>
      </c>
      <c r="AV246" s="11" t="s">
        <v>87</v>
      </c>
      <c r="AW246" s="11" t="s">
        <v>39</v>
      </c>
      <c r="AX246" s="11" t="s">
        <v>76</v>
      </c>
      <c r="AY246" s="193" t="s">
        <v>193</v>
      </c>
    </row>
    <row r="247" spans="2:51" s="11" customFormat="1" ht="13.5">
      <c r="B247" s="192"/>
      <c r="D247" s="187" t="s">
        <v>205</v>
      </c>
      <c r="E247" s="193" t="s">
        <v>5</v>
      </c>
      <c r="F247" s="194" t="s">
        <v>394</v>
      </c>
      <c r="H247" s="195">
        <v>328.515</v>
      </c>
      <c r="I247" s="196"/>
      <c r="L247" s="192"/>
      <c r="M247" s="197"/>
      <c r="N247" s="198"/>
      <c r="O247" s="198"/>
      <c r="P247" s="198"/>
      <c r="Q247" s="198"/>
      <c r="R247" s="198"/>
      <c r="S247" s="198"/>
      <c r="T247" s="199"/>
      <c r="AT247" s="193" t="s">
        <v>205</v>
      </c>
      <c r="AU247" s="193" t="s">
        <v>87</v>
      </c>
      <c r="AV247" s="11" t="s">
        <v>87</v>
      </c>
      <c r="AW247" s="11" t="s">
        <v>39</v>
      </c>
      <c r="AX247" s="11" t="s">
        <v>76</v>
      </c>
      <c r="AY247" s="193" t="s">
        <v>193</v>
      </c>
    </row>
    <row r="248" spans="2:51" s="11" customFormat="1" ht="13.5">
      <c r="B248" s="192"/>
      <c r="D248" s="187" t="s">
        <v>205</v>
      </c>
      <c r="E248" s="193" t="s">
        <v>5</v>
      </c>
      <c r="F248" s="194" t="s">
        <v>395</v>
      </c>
      <c r="H248" s="195">
        <v>468.312</v>
      </c>
      <c r="I248" s="196"/>
      <c r="L248" s="192"/>
      <c r="M248" s="197"/>
      <c r="N248" s="198"/>
      <c r="O248" s="198"/>
      <c r="P248" s="198"/>
      <c r="Q248" s="198"/>
      <c r="R248" s="198"/>
      <c r="S248" s="198"/>
      <c r="T248" s="199"/>
      <c r="AT248" s="193" t="s">
        <v>205</v>
      </c>
      <c r="AU248" s="193" t="s">
        <v>87</v>
      </c>
      <c r="AV248" s="11" t="s">
        <v>87</v>
      </c>
      <c r="AW248" s="11" t="s">
        <v>39</v>
      </c>
      <c r="AX248" s="11" t="s">
        <v>76</v>
      </c>
      <c r="AY248" s="193" t="s">
        <v>193</v>
      </c>
    </row>
    <row r="249" spans="2:51" s="11" customFormat="1" ht="13.5">
      <c r="B249" s="192"/>
      <c r="D249" s="187" t="s">
        <v>205</v>
      </c>
      <c r="E249" s="193" t="s">
        <v>5</v>
      </c>
      <c r="F249" s="194" t="s">
        <v>396</v>
      </c>
      <c r="H249" s="195">
        <v>207.948</v>
      </c>
      <c r="I249" s="196"/>
      <c r="L249" s="192"/>
      <c r="M249" s="197"/>
      <c r="N249" s="198"/>
      <c r="O249" s="198"/>
      <c r="P249" s="198"/>
      <c r="Q249" s="198"/>
      <c r="R249" s="198"/>
      <c r="S249" s="198"/>
      <c r="T249" s="199"/>
      <c r="AT249" s="193" t="s">
        <v>205</v>
      </c>
      <c r="AU249" s="193" t="s">
        <v>87</v>
      </c>
      <c r="AV249" s="11" t="s">
        <v>87</v>
      </c>
      <c r="AW249" s="11" t="s">
        <v>39</v>
      </c>
      <c r="AX249" s="11" t="s">
        <v>76</v>
      </c>
      <c r="AY249" s="193" t="s">
        <v>193</v>
      </c>
    </row>
    <row r="250" spans="2:51" s="11" customFormat="1" ht="13.5">
      <c r="B250" s="192"/>
      <c r="D250" s="187" t="s">
        <v>205</v>
      </c>
      <c r="E250" s="193" t="s">
        <v>5</v>
      </c>
      <c r="F250" s="194" t="s">
        <v>397</v>
      </c>
      <c r="H250" s="195">
        <v>34.897</v>
      </c>
      <c r="I250" s="196"/>
      <c r="L250" s="192"/>
      <c r="M250" s="197"/>
      <c r="N250" s="198"/>
      <c r="O250" s="198"/>
      <c r="P250" s="198"/>
      <c r="Q250" s="198"/>
      <c r="R250" s="198"/>
      <c r="S250" s="198"/>
      <c r="T250" s="199"/>
      <c r="AT250" s="193" t="s">
        <v>205</v>
      </c>
      <c r="AU250" s="193" t="s">
        <v>87</v>
      </c>
      <c r="AV250" s="11" t="s">
        <v>87</v>
      </c>
      <c r="AW250" s="11" t="s">
        <v>39</v>
      </c>
      <c r="AX250" s="11" t="s">
        <v>76</v>
      </c>
      <c r="AY250" s="193" t="s">
        <v>193</v>
      </c>
    </row>
    <row r="251" spans="2:51" s="14" customFormat="1" ht="13.5">
      <c r="B251" s="215"/>
      <c r="D251" s="187" t="s">
        <v>205</v>
      </c>
      <c r="E251" s="216" t="s">
        <v>5</v>
      </c>
      <c r="F251" s="217" t="s">
        <v>264</v>
      </c>
      <c r="H251" s="218">
        <v>2334.794</v>
      </c>
      <c r="I251" s="219"/>
      <c r="L251" s="215"/>
      <c r="M251" s="220"/>
      <c r="N251" s="221"/>
      <c r="O251" s="221"/>
      <c r="P251" s="221"/>
      <c r="Q251" s="221"/>
      <c r="R251" s="221"/>
      <c r="S251" s="221"/>
      <c r="T251" s="222"/>
      <c r="AT251" s="216" t="s">
        <v>205</v>
      </c>
      <c r="AU251" s="216" t="s">
        <v>87</v>
      </c>
      <c r="AV251" s="14" t="s">
        <v>212</v>
      </c>
      <c r="AW251" s="14" t="s">
        <v>39</v>
      </c>
      <c r="AX251" s="14" t="s">
        <v>76</v>
      </c>
      <c r="AY251" s="216" t="s">
        <v>193</v>
      </c>
    </row>
    <row r="252" spans="2:51" s="12" customFormat="1" ht="13.5">
      <c r="B252" s="200"/>
      <c r="D252" s="187" t="s">
        <v>205</v>
      </c>
      <c r="E252" s="201" t="s">
        <v>5</v>
      </c>
      <c r="F252" s="202" t="s">
        <v>398</v>
      </c>
      <c r="H252" s="201" t="s">
        <v>5</v>
      </c>
      <c r="I252" s="203"/>
      <c r="L252" s="200"/>
      <c r="M252" s="204"/>
      <c r="N252" s="205"/>
      <c r="O252" s="205"/>
      <c r="P252" s="205"/>
      <c r="Q252" s="205"/>
      <c r="R252" s="205"/>
      <c r="S252" s="205"/>
      <c r="T252" s="206"/>
      <c r="AT252" s="201" t="s">
        <v>205</v>
      </c>
      <c r="AU252" s="201" t="s">
        <v>87</v>
      </c>
      <c r="AV252" s="12" t="s">
        <v>84</v>
      </c>
      <c r="AW252" s="12" t="s">
        <v>39</v>
      </c>
      <c r="AX252" s="12" t="s">
        <v>76</v>
      </c>
      <c r="AY252" s="201" t="s">
        <v>193</v>
      </c>
    </row>
    <row r="253" spans="2:51" s="11" customFormat="1" ht="13.5">
      <c r="B253" s="192"/>
      <c r="D253" s="187" t="s">
        <v>205</v>
      </c>
      <c r="E253" s="193" t="s">
        <v>5</v>
      </c>
      <c r="F253" s="194" t="s">
        <v>399</v>
      </c>
      <c r="H253" s="195">
        <v>16.35</v>
      </c>
      <c r="I253" s="196"/>
      <c r="L253" s="192"/>
      <c r="M253" s="197"/>
      <c r="N253" s="198"/>
      <c r="O253" s="198"/>
      <c r="P253" s="198"/>
      <c r="Q253" s="198"/>
      <c r="R253" s="198"/>
      <c r="S253" s="198"/>
      <c r="T253" s="199"/>
      <c r="AT253" s="193" t="s">
        <v>205</v>
      </c>
      <c r="AU253" s="193" t="s">
        <v>87</v>
      </c>
      <c r="AV253" s="11" t="s">
        <v>87</v>
      </c>
      <c r="AW253" s="11" t="s">
        <v>39</v>
      </c>
      <c r="AX253" s="11" t="s">
        <v>76</v>
      </c>
      <c r="AY253" s="193" t="s">
        <v>193</v>
      </c>
    </row>
    <row r="254" spans="2:51" s="11" customFormat="1" ht="13.5">
      <c r="B254" s="192"/>
      <c r="D254" s="187" t="s">
        <v>205</v>
      </c>
      <c r="E254" s="193" t="s">
        <v>5</v>
      </c>
      <c r="F254" s="194" t="s">
        <v>400</v>
      </c>
      <c r="H254" s="195">
        <v>23.6</v>
      </c>
      <c r="I254" s="196"/>
      <c r="L254" s="192"/>
      <c r="M254" s="197"/>
      <c r="N254" s="198"/>
      <c r="O254" s="198"/>
      <c r="P254" s="198"/>
      <c r="Q254" s="198"/>
      <c r="R254" s="198"/>
      <c r="S254" s="198"/>
      <c r="T254" s="199"/>
      <c r="AT254" s="193" t="s">
        <v>205</v>
      </c>
      <c r="AU254" s="193" t="s">
        <v>87</v>
      </c>
      <c r="AV254" s="11" t="s">
        <v>87</v>
      </c>
      <c r="AW254" s="11" t="s">
        <v>39</v>
      </c>
      <c r="AX254" s="11" t="s">
        <v>76</v>
      </c>
      <c r="AY254" s="193" t="s">
        <v>193</v>
      </c>
    </row>
    <row r="255" spans="2:51" s="11" customFormat="1" ht="13.5">
      <c r="B255" s="192"/>
      <c r="D255" s="187" t="s">
        <v>205</v>
      </c>
      <c r="E255" s="193" t="s">
        <v>5</v>
      </c>
      <c r="F255" s="194" t="s">
        <v>401</v>
      </c>
      <c r="H255" s="195">
        <v>15.25</v>
      </c>
      <c r="I255" s="196"/>
      <c r="L255" s="192"/>
      <c r="M255" s="197"/>
      <c r="N255" s="198"/>
      <c r="O255" s="198"/>
      <c r="P255" s="198"/>
      <c r="Q255" s="198"/>
      <c r="R255" s="198"/>
      <c r="S255" s="198"/>
      <c r="T255" s="199"/>
      <c r="AT255" s="193" t="s">
        <v>205</v>
      </c>
      <c r="AU255" s="193" t="s">
        <v>87</v>
      </c>
      <c r="AV255" s="11" t="s">
        <v>87</v>
      </c>
      <c r="AW255" s="11" t="s">
        <v>39</v>
      </c>
      <c r="AX255" s="11" t="s">
        <v>76</v>
      </c>
      <c r="AY255" s="193" t="s">
        <v>193</v>
      </c>
    </row>
    <row r="256" spans="2:51" s="11" customFormat="1" ht="13.5">
      <c r="B256" s="192"/>
      <c r="D256" s="187" t="s">
        <v>205</v>
      </c>
      <c r="E256" s="193" t="s">
        <v>5</v>
      </c>
      <c r="F256" s="194" t="s">
        <v>402</v>
      </c>
      <c r="H256" s="195">
        <v>75.75</v>
      </c>
      <c r="I256" s="196"/>
      <c r="L256" s="192"/>
      <c r="M256" s="197"/>
      <c r="N256" s="198"/>
      <c r="O256" s="198"/>
      <c r="P256" s="198"/>
      <c r="Q256" s="198"/>
      <c r="R256" s="198"/>
      <c r="S256" s="198"/>
      <c r="T256" s="199"/>
      <c r="AT256" s="193" t="s">
        <v>205</v>
      </c>
      <c r="AU256" s="193" t="s">
        <v>87</v>
      </c>
      <c r="AV256" s="11" t="s">
        <v>87</v>
      </c>
      <c r="AW256" s="11" t="s">
        <v>39</v>
      </c>
      <c r="AX256" s="11" t="s">
        <v>76</v>
      </c>
      <c r="AY256" s="193" t="s">
        <v>193</v>
      </c>
    </row>
    <row r="257" spans="2:51" s="11" customFormat="1" ht="13.5">
      <c r="B257" s="192"/>
      <c r="D257" s="187" t="s">
        <v>205</v>
      </c>
      <c r="E257" s="193" t="s">
        <v>5</v>
      </c>
      <c r="F257" s="194" t="s">
        <v>403</v>
      </c>
      <c r="H257" s="195">
        <v>19</v>
      </c>
      <c r="I257" s="196"/>
      <c r="L257" s="192"/>
      <c r="M257" s="197"/>
      <c r="N257" s="198"/>
      <c r="O257" s="198"/>
      <c r="P257" s="198"/>
      <c r="Q257" s="198"/>
      <c r="R257" s="198"/>
      <c r="S257" s="198"/>
      <c r="T257" s="199"/>
      <c r="AT257" s="193" t="s">
        <v>205</v>
      </c>
      <c r="AU257" s="193" t="s">
        <v>87</v>
      </c>
      <c r="AV257" s="11" t="s">
        <v>87</v>
      </c>
      <c r="AW257" s="11" t="s">
        <v>39</v>
      </c>
      <c r="AX257" s="11" t="s">
        <v>76</v>
      </c>
      <c r="AY257" s="193" t="s">
        <v>193</v>
      </c>
    </row>
    <row r="258" spans="2:51" s="14" customFormat="1" ht="13.5">
      <c r="B258" s="215"/>
      <c r="D258" s="187" t="s">
        <v>205</v>
      </c>
      <c r="E258" s="216" t="s">
        <v>5</v>
      </c>
      <c r="F258" s="217" t="s">
        <v>264</v>
      </c>
      <c r="H258" s="218">
        <v>149.95</v>
      </c>
      <c r="I258" s="219"/>
      <c r="L258" s="215"/>
      <c r="M258" s="220"/>
      <c r="N258" s="221"/>
      <c r="O258" s="221"/>
      <c r="P258" s="221"/>
      <c r="Q258" s="221"/>
      <c r="R258" s="221"/>
      <c r="S258" s="221"/>
      <c r="T258" s="222"/>
      <c r="AT258" s="216" t="s">
        <v>205</v>
      </c>
      <c r="AU258" s="216" t="s">
        <v>87</v>
      </c>
      <c r="AV258" s="14" t="s">
        <v>212</v>
      </c>
      <c r="AW258" s="14" t="s">
        <v>39</v>
      </c>
      <c r="AX258" s="14" t="s">
        <v>76</v>
      </c>
      <c r="AY258" s="216" t="s">
        <v>193</v>
      </c>
    </row>
    <row r="259" spans="2:51" s="12" customFormat="1" ht="13.5">
      <c r="B259" s="200"/>
      <c r="D259" s="187" t="s">
        <v>205</v>
      </c>
      <c r="E259" s="201" t="s">
        <v>5</v>
      </c>
      <c r="F259" s="202" t="s">
        <v>404</v>
      </c>
      <c r="H259" s="201" t="s">
        <v>5</v>
      </c>
      <c r="I259" s="203"/>
      <c r="L259" s="200"/>
      <c r="M259" s="204"/>
      <c r="N259" s="205"/>
      <c r="O259" s="205"/>
      <c r="P259" s="205"/>
      <c r="Q259" s="205"/>
      <c r="R259" s="205"/>
      <c r="S259" s="205"/>
      <c r="T259" s="206"/>
      <c r="AT259" s="201" t="s">
        <v>205</v>
      </c>
      <c r="AU259" s="201" t="s">
        <v>87</v>
      </c>
      <c r="AV259" s="12" t="s">
        <v>84</v>
      </c>
      <c r="AW259" s="12" t="s">
        <v>39</v>
      </c>
      <c r="AX259" s="12" t="s">
        <v>76</v>
      </c>
      <c r="AY259" s="201" t="s">
        <v>193</v>
      </c>
    </row>
    <row r="260" spans="2:51" s="11" customFormat="1" ht="13.5">
      <c r="B260" s="192"/>
      <c r="D260" s="187" t="s">
        <v>205</v>
      </c>
      <c r="E260" s="193" t="s">
        <v>5</v>
      </c>
      <c r="F260" s="194" t="s">
        <v>405</v>
      </c>
      <c r="H260" s="195">
        <v>136.5</v>
      </c>
      <c r="I260" s="196"/>
      <c r="L260" s="192"/>
      <c r="M260" s="197"/>
      <c r="N260" s="198"/>
      <c r="O260" s="198"/>
      <c r="P260" s="198"/>
      <c r="Q260" s="198"/>
      <c r="R260" s="198"/>
      <c r="S260" s="198"/>
      <c r="T260" s="199"/>
      <c r="AT260" s="193" t="s">
        <v>205</v>
      </c>
      <c r="AU260" s="193" t="s">
        <v>87</v>
      </c>
      <c r="AV260" s="11" t="s">
        <v>87</v>
      </c>
      <c r="AW260" s="11" t="s">
        <v>39</v>
      </c>
      <c r="AX260" s="11" t="s">
        <v>76</v>
      </c>
      <c r="AY260" s="193" t="s">
        <v>193</v>
      </c>
    </row>
    <row r="261" spans="2:51" s="13" customFormat="1" ht="13.5">
      <c r="B261" s="207"/>
      <c r="D261" s="187" t="s">
        <v>205</v>
      </c>
      <c r="E261" s="208" t="s">
        <v>119</v>
      </c>
      <c r="F261" s="209" t="s">
        <v>240</v>
      </c>
      <c r="H261" s="210">
        <v>2621.244</v>
      </c>
      <c r="I261" s="211"/>
      <c r="L261" s="207"/>
      <c r="M261" s="212"/>
      <c r="N261" s="213"/>
      <c r="O261" s="213"/>
      <c r="P261" s="213"/>
      <c r="Q261" s="213"/>
      <c r="R261" s="213"/>
      <c r="S261" s="213"/>
      <c r="T261" s="214"/>
      <c r="AT261" s="208" t="s">
        <v>205</v>
      </c>
      <c r="AU261" s="208" t="s">
        <v>87</v>
      </c>
      <c r="AV261" s="13" t="s">
        <v>199</v>
      </c>
      <c r="AW261" s="13" t="s">
        <v>39</v>
      </c>
      <c r="AX261" s="13" t="s">
        <v>84</v>
      </c>
      <c r="AY261" s="208" t="s">
        <v>193</v>
      </c>
    </row>
    <row r="262" spans="2:65" s="1" customFormat="1" ht="25.5" customHeight="1">
      <c r="B262" s="174"/>
      <c r="C262" s="175" t="s">
        <v>406</v>
      </c>
      <c r="D262" s="175" t="s">
        <v>195</v>
      </c>
      <c r="E262" s="176" t="s">
        <v>407</v>
      </c>
      <c r="F262" s="177" t="s">
        <v>408</v>
      </c>
      <c r="G262" s="178" t="s">
        <v>114</v>
      </c>
      <c r="H262" s="179">
        <v>966.35</v>
      </c>
      <c r="I262" s="180"/>
      <c r="J262" s="181">
        <f>ROUND(I262*H262,2)</f>
        <v>0</v>
      </c>
      <c r="K262" s="177" t="s">
        <v>198</v>
      </c>
      <c r="L262" s="41"/>
      <c r="M262" s="182" t="s">
        <v>5</v>
      </c>
      <c r="N262" s="183" t="s">
        <v>47</v>
      </c>
      <c r="O262" s="42"/>
      <c r="P262" s="184">
        <f>O262*H262</f>
        <v>0</v>
      </c>
      <c r="Q262" s="184">
        <v>0</v>
      </c>
      <c r="R262" s="184">
        <f>Q262*H262</f>
        <v>0</v>
      </c>
      <c r="S262" s="184">
        <v>0</v>
      </c>
      <c r="T262" s="185">
        <f>S262*H262</f>
        <v>0</v>
      </c>
      <c r="AR262" s="24" t="s">
        <v>199</v>
      </c>
      <c r="AT262" s="24" t="s">
        <v>195</v>
      </c>
      <c r="AU262" s="24" t="s">
        <v>87</v>
      </c>
      <c r="AY262" s="24" t="s">
        <v>193</v>
      </c>
      <c r="BE262" s="186">
        <f>IF(N262="základní",J262,0)</f>
        <v>0</v>
      </c>
      <c r="BF262" s="186">
        <f>IF(N262="snížená",J262,0)</f>
        <v>0</v>
      </c>
      <c r="BG262" s="186">
        <f>IF(N262="zákl. přenesená",J262,0)</f>
        <v>0</v>
      </c>
      <c r="BH262" s="186">
        <f>IF(N262="sníž. přenesená",J262,0)</f>
        <v>0</v>
      </c>
      <c r="BI262" s="186">
        <f>IF(N262="nulová",J262,0)</f>
        <v>0</v>
      </c>
      <c r="BJ262" s="24" t="s">
        <v>84</v>
      </c>
      <c r="BK262" s="186">
        <f>ROUND(I262*H262,2)</f>
        <v>0</v>
      </c>
      <c r="BL262" s="24" t="s">
        <v>199</v>
      </c>
      <c r="BM262" s="24" t="s">
        <v>409</v>
      </c>
    </row>
    <row r="263" spans="2:47" s="1" customFormat="1" ht="40.5">
      <c r="B263" s="41"/>
      <c r="D263" s="187" t="s">
        <v>201</v>
      </c>
      <c r="F263" s="188" t="s">
        <v>410</v>
      </c>
      <c r="I263" s="189"/>
      <c r="L263" s="41"/>
      <c r="M263" s="190"/>
      <c r="N263" s="42"/>
      <c r="O263" s="42"/>
      <c r="P263" s="42"/>
      <c r="Q263" s="42"/>
      <c r="R263" s="42"/>
      <c r="S263" s="42"/>
      <c r="T263" s="70"/>
      <c r="AT263" s="24" t="s">
        <v>201</v>
      </c>
      <c r="AU263" s="24" t="s">
        <v>87</v>
      </c>
    </row>
    <row r="264" spans="2:47" s="1" customFormat="1" ht="94.5">
      <c r="B264" s="41"/>
      <c r="D264" s="187" t="s">
        <v>203</v>
      </c>
      <c r="F264" s="191" t="s">
        <v>411</v>
      </c>
      <c r="I264" s="189"/>
      <c r="L264" s="41"/>
      <c r="M264" s="190"/>
      <c r="N264" s="42"/>
      <c r="O264" s="42"/>
      <c r="P264" s="42"/>
      <c r="Q264" s="42"/>
      <c r="R264" s="42"/>
      <c r="S264" s="42"/>
      <c r="T264" s="70"/>
      <c r="AT264" s="24" t="s">
        <v>203</v>
      </c>
      <c r="AU264" s="24" t="s">
        <v>87</v>
      </c>
    </row>
    <row r="265" spans="2:47" s="1" customFormat="1" ht="54">
      <c r="B265" s="41"/>
      <c r="D265" s="187" t="s">
        <v>412</v>
      </c>
      <c r="F265" s="191" t="s">
        <v>413</v>
      </c>
      <c r="I265" s="189"/>
      <c r="L265" s="41"/>
      <c r="M265" s="190"/>
      <c r="N265" s="42"/>
      <c r="O265" s="42"/>
      <c r="P265" s="42"/>
      <c r="Q265" s="42"/>
      <c r="R265" s="42"/>
      <c r="S265" s="42"/>
      <c r="T265" s="70"/>
      <c r="AT265" s="24" t="s">
        <v>412</v>
      </c>
      <c r="AU265" s="24" t="s">
        <v>87</v>
      </c>
    </row>
    <row r="266" spans="2:51" s="12" customFormat="1" ht="13.5">
      <c r="B266" s="200"/>
      <c r="D266" s="187" t="s">
        <v>205</v>
      </c>
      <c r="E266" s="201" t="s">
        <v>5</v>
      </c>
      <c r="F266" s="202" t="s">
        <v>414</v>
      </c>
      <c r="H266" s="201" t="s">
        <v>5</v>
      </c>
      <c r="I266" s="203"/>
      <c r="L266" s="200"/>
      <c r="M266" s="204"/>
      <c r="N266" s="205"/>
      <c r="O266" s="205"/>
      <c r="P266" s="205"/>
      <c r="Q266" s="205"/>
      <c r="R266" s="205"/>
      <c r="S266" s="205"/>
      <c r="T266" s="206"/>
      <c r="AT266" s="201" t="s">
        <v>205</v>
      </c>
      <c r="AU266" s="201" t="s">
        <v>87</v>
      </c>
      <c r="AV266" s="12" t="s">
        <v>84</v>
      </c>
      <c r="AW266" s="12" t="s">
        <v>39</v>
      </c>
      <c r="AX266" s="12" t="s">
        <v>76</v>
      </c>
      <c r="AY266" s="201" t="s">
        <v>193</v>
      </c>
    </row>
    <row r="267" spans="2:51" s="11" customFormat="1" ht="13.5">
      <c r="B267" s="192"/>
      <c r="D267" s="187" t="s">
        <v>205</v>
      </c>
      <c r="E267" s="193" t="s">
        <v>5</v>
      </c>
      <c r="F267" s="194" t="s">
        <v>415</v>
      </c>
      <c r="H267" s="195">
        <v>67</v>
      </c>
      <c r="I267" s="196"/>
      <c r="L267" s="192"/>
      <c r="M267" s="197"/>
      <c r="N267" s="198"/>
      <c r="O267" s="198"/>
      <c r="P267" s="198"/>
      <c r="Q267" s="198"/>
      <c r="R267" s="198"/>
      <c r="S267" s="198"/>
      <c r="T267" s="199"/>
      <c r="AT267" s="193" t="s">
        <v>205</v>
      </c>
      <c r="AU267" s="193" t="s">
        <v>87</v>
      </c>
      <c r="AV267" s="11" t="s">
        <v>87</v>
      </c>
      <c r="AW267" s="11" t="s">
        <v>39</v>
      </c>
      <c r="AX267" s="11" t="s">
        <v>76</v>
      </c>
      <c r="AY267" s="193" t="s">
        <v>193</v>
      </c>
    </row>
    <row r="268" spans="2:51" s="11" customFormat="1" ht="13.5">
      <c r="B268" s="192"/>
      <c r="D268" s="187" t="s">
        <v>205</v>
      </c>
      <c r="E268" s="193" t="s">
        <v>5</v>
      </c>
      <c r="F268" s="194" t="s">
        <v>416</v>
      </c>
      <c r="H268" s="195">
        <v>99.3</v>
      </c>
      <c r="I268" s="196"/>
      <c r="L268" s="192"/>
      <c r="M268" s="197"/>
      <c r="N268" s="198"/>
      <c r="O268" s="198"/>
      <c r="P268" s="198"/>
      <c r="Q268" s="198"/>
      <c r="R268" s="198"/>
      <c r="S268" s="198"/>
      <c r="T268" s="199"/>
      <c r="AT268" s="193" t="s">
        <v>205</v>
      </c>
      <c r="AU268" s="193" t="s">
        <v>87</v>
      </c>
      <c r="AV268" s="11" t="s">
        <v>87</v>
      </c>
      <c r="AW268" s="11" t="s">
        <v>39</v>
      </c>
      <c r="AX268" s="11" t="s">
        <v>76</v>
      </c>
      <c r="AY268" s="193" t="s">
        <v>193</v>
      </c>
    </row>
    <row r="269" spans="2:51" s="11" customFormat="1" ht="13.5">
      <c r="B269" s="192"/>
      <c r="D269" s="187" t="s">
        <v>205</v>
      </c>
      <c r="E269" s="193" t="s">
        <v>5</v>
      </c>
      <c r="F269" s="194" t="s">
        <v>417</v>
      </c>
      <c r="H269" s="195">
        <v>83.55</v>
      </c>
      <c r="I269" s="196"/>
      <c r="L269" s="192"/>
      <c r="M269" s="197"/>
      <c r="N269" s="198"/>
      <c r="O269" s="198"/>
      <c r="P269" s="198"/>
      <c r="Q269" s="198"/>
      <c r="R269" s="198"/>
      <c r="S269" s="198"/>
      <c r="T269" s="199"/>
      <c r="AT269" s="193" t="s">
        <v>205</v>
      </c>
      <c r="AU269" s="193" t="s">
        <v>87</v>
      </c>
      <c r="AV269" s="11" t="s">
        <v>87</v>
      </c>
      <c r="AW269" s="11" t="s">
        <v>39</v>
      </c>
      <c r="AX269" s="11" t="s">
        <v>76</v>
      </c>
      <c r="AY269" s="193" t="s">
        <v>193</v>
      </c>
    </row>
    <row r="270" spans="2:51" s="11" customFormat="1" ht="13.5">
      <c r="B270" s="192"/>
      <c r="D270" s="187" t="s">
        <v>205</v>
      </c>
      <c r="E270" s="193" t="s">
        <v>5</v>
      </c>
      <c r="F270" s="194" t="s">
        <v>418</v>
      </c>
      <c r="H270" s="195">
        <v>93</v>
      </c>
      <c r="I270" s="196"/>
      <c r="L270" s="192"/>
      <c r="M270" s="197"/>
      <c r="N270" s="198"/>
      <c r="O270" s="198"/>
      <c r="P270" s="198"/>
      <c r="Q270" s="198"/>
      <c r="R270" s="198"/>
      <c r="S270" s="198"/>
      <c r="T270" s="199"/>
      <c r="AT270" s="193" t="s">
        <v>205</v>
      </c>
      <c r="AU270" s="193" t="s">
        <v>87</v>
      </c>
      <c r="AV270" s="11" t="s">
        <v>87</v>
      </c>
      <c r="AW270" s="11" t="s">
        <v>39</v>
      </c>
      <c r="AX270" s="11" t="s">
        <v>76</v>
      </c>
      <c r="AY270" s="193" t="s">
        <v>193</v>
      </c>
    </row>
    <row r="271" spans="2:51" s="11" customFormat="1" ht="13.5">
      <c r="B271" s="192"/>
      <c r="D271" s="187" t="s">
        <v>205</v>
      </c>
      <c r="E271" s="193" t="s">
        <v>5</v>
      </c>
      <c r="F271" s="194" t="s">
        <v>419</v>
      </c>
      <c r="H271" s="195">
        <v>76.3</v>
      </c>
      <c r="I271" s="196"/>
      <c r="L271" s="192"/>
      <c r="M271" s="197"/>
      <c r="N271" s="198"/>
      <c r="O271" s="198"/>
      <c r="P271" s="198"/>
      <c r="Q271" s="198"/>
      <c r="R271" s="198"/>
      <c r="S271" s="198"/>
      <c r="T271" s="199"/>
      <c r="AT271" s="193" t="s">
        <v>205</v>
      </c>
      <c r="AU271" s="193" t="s">
        <v>87</v>
      </c>
      <c r="AV271" s="11" t="s">
        <v>87</v>
      </c>
      <c r="AW271" s="11" t="s">
        <v>39</v>
      </c>
      <c r="AX271" s="11" t="s">
        <v>76</v>
      </c>
      <c r="AY271" s="193" t="s">
        <v>193</v>
      </c>
    </row>
    <row r="272" spans="2:51" s="11" customFormat="1" ht="13.5">
      <c r="B272" s="192"/>
      <c r="D272" s="187" t="s">
        <v>205</v>
      </c>
      <c r="E272" s="193" t="s">
        <v>5</v>
      </c>
      <c r="F272" s="194" t="s">
        <v>420</v>
      </c>
      <c r="H272" s="195">
        <v>94.95</v>
      </c>
      <c r="I272" s="196"/>
      <c r="L272" s="192"/>
      <c r="M272" s="197"/>
      <c r="N272" s="198"/>
      <c r="O272" s="198"/>
      <c r="P272" s="198"/>
      <c r="Q272" s="198"/>
      <c r="R272" s="198"/>
      <c r="S272" s="198"/>
      <c r="T272" s="199"/>
      <c r="AT272" s="193" t="s">
        <v>205</v>
      </c>
      <c r="AU272" s="193" t="s">
        <v>87</v>
      </c>
      <c r="AV272" s="11" t="s">
        <v>87</v>
      </c>
      <c r="AW272" s="11" t="s">
        <v>39</v>
      </c>
      <c r="AX272" s="11" t="s">
        <v>76</v>
      </c>
      <c r="AY272" s="193" t="s">
        <v>193</v>
      </c>
    </row>
    <row r="273" spans="2:51" s="11" customFormat="1" ht="13.5">
      <c r="B273" s="192"/>
      <c r="D273" s="187" t="s">
        <v>205</v>
      </c>
      <c r="E273" s="193" t="s">
        <v>5</v>
      </c>
      <c r="F273" s="194" t="s">
        <v>421</v>
      </c>
      <c r="H273" s="195">
        <v>70.05</v>
      </c>
      <c r="I273" s="196"/>
      <c r="L273" s="192"/>
      <c r="M273" s="197"/>
      <c r="N273" s="198"/>
      <c r="O273" s="198"/>
      <c r="P273" s="198"/>
      <c r="Q273" s="198"/>
      <c r="R273" s="198"/>
      <c r="S273" s="198"/>
      <c r="T273" s="199"/>
      <c r="AT273" s="193" t="s">
        <v>205</v>
      </c>
      <c r="AU273" s="193" t="s">
        <v>87</v>
      </c>
      <c r="AV273" s="11" t="s">
        <v>87</v>
      </c>
      <c r="AW273" s="11" t="s">
        <v>39</v>
      </c>
      <c r="AX273" s="11" t="s">
        <v>76</v>
      </c>
      <c r="AY273" s="193" t="s">
        <v>193</v>
      </c>
    </row>
    <row r="274" spans="2:51" s="11" customFormat="1" ht="13.5">
      <c r="B274" s="192"/>
      <c r="D274" s="187" t="s">
        <v>205</v>
      </c>
      <c r="E274" s="193" t="s">
        <v>5</v>
      </c>
      <c r="F274" s="194" t="s">
        <v>422</v>
      </c>
      <c r="H274" s="195">
        <v>56.85</v>
      </c>
      <c r="I274" s="196"/>
      <c r="L274" s="192"/>
      <c r="M274" s="197"/>
      <c r="N274" s="198"/>
      <c r="O274" s="198"/>
      <c r="P274" s="198"/>
      <c r="Q274" s="198"/>
      <c r="R274" s="198"/>
      <c r="S274" s="198"/>
      <c r="T274" s="199"/>
      <c r="AT274" s="193" t="s">
        <v>205</v>
      </c>
      <c r="AU274" s="193" t="s">
        <v>87</v>
      </c>
      <c r="AV274" s="11" t="s">
        <v>87</v>
      </c>
      <c r="AW274" s="11" t="s">
        <v>39</v>
      </c>
      <c r="AX274" s="11" t="s">
        <v>76</v>
      </c>
      <c r="AY274" s="193" t="s">
        <v>193</v>
      </c>
    </row>
    <row r="275" spans="2:51" s="11" customFormat="1" ht="13.5">
      <c r="B275" s="192"/>
      <c r="D275" s="187" t="s">
        <v>205</v>
      </c>
      <c r="E275" s="193" t="s">
        <v>5</v>
      </c>
      <c r="F275" s="194" t="s">
        <v>423</v>
      </c>
      <c r="H275" s="195">
        <v>50.85</v>
      </c>
      <c r="I275" s="196"/>
      <c r="L275" s="192"/>
      <c r="M275" s="197"/>
      <c r="N275" s="198"/>
      <c r="O275" s="198"/>
      <c r="P275" s="198"/>
      <c r="Q275" s="198"/>
      <c r="R275" s="198"/>
      <c r="S275" s="198"/>
      <c r="T275" s="199"/>
      <c r="AT275" s="193" t="s">
        <v>205</v>
      </c>
      <c r="AU275" s="193" t="s">
        <v>87</v>
      </c>
      <c r="AV275" s="11" t="s">
        <v>87</v>
      </c>
      <c r="AW275" s="11" t="s">
        <v>39</v>
      </c>
      <c r="AX275" s="11" t="s">
        <v>76</v>
      </c>
      <c r="AY275" s="193" t="s">
        <v>193</v>
      </c>
    </row>
    <row r="276" spans="2:51" s="11" customFormat="1" ht="13.5">
      <c r="B276" s="192"/>
      <c r="D276" s="187" t="s">
        <v>205</v>
      </c>
      <c r="E276" s="193" t="s">
        <v>5</v>
      </c>
      <c r="F276" s="194" t="s">
        <v>424</v>
      </c>
      <c r="H276" s="195">
        <v>45.3</v>
      </c>
      <c r="I276" s="196"/>
      <c r="L276" s="192"/>
      <c r="M276" s="197"/>
      <c r="N276" s="198"/>
      <c r="O276" s="198"/>
      <c r="P276" s="198"/>
      <c r="Q276" s="198"/>
      <c r="R276" s="198"/>
      <c r="S276" s="198"/>
      <c r="T276" s="199"/>
      <c r="AT276" s="193" t="s">
        <v>205</v>
      </c>
      <c r="AU276" s="193" t="s">
        <v>87</v>
      </c>
      <c r="AV276" s="11" t="s">
        <v>87</v>
      </c>
      <c r="AW276" s="11" t="s">
        <v>39</v>
      </c>
      <c r="AX276" s="11" t="s">
        <v>76</v>
      </c>
      <c r="AY276" s="193" t="s">
        <v>193</v>
      </c>
    </row>
    <row r="277" spans="2:51" s="11" customFormat="1" ht="13.5">
      <c r="B277" s="192"/>
      <c r="D277" s="187" t="s">
        <v>205</v>
      </c>
      <c r="E277" s="193" t="s">
        <v>5</v>
      </c>
      <c r="F277" s="194" t="s">
        <v>425</v>
      </c>
      <c r="H277" s="195">
        <v>24.5</v>
      </c>
      <c r="I277" s="196"/>
      <c r="L277" s="192"/>
      <c r="M277" s="197"/>
      <c r="N277" s="198"/>
      <c r="O277" s="198"/>
      <c r="P277" s="198"/>
      <c r="Q277" s="198"/>
      <c r="R277" s="198"/>
      <c r="S277" s="198"/>
      <c r="T277" s="199"/>
      <c r="AT277" s="193" t="s">
        <v>205</v>
      </c>
      <c r="AU277" s="193" t="s">
        <v>87</v>
      </c>
      <c r="AV277" s="11" t="s">
        <v>87</v>
      </c>
      <c r="AW277" s="11" t="s">
        <v>39</v>
      </c>
      <c r="AX277" s="11" t="s">
        <v>76</v>
      </c>
      <c r="AY277" s="193" t="s">
        <v>193</v>
      </c>
    </row>
    <row r="278" spans="2:51" s="11" customFormat="1" ht="13.5">
      <c r="B278" s="192"/>
      <c r="D278" s="187" t="s">
        <v>205</v>
      </c>
      <c r="E278" s="193" t="s">
        <v>5</v>
      </c>
      <c r="F278" s="194" t="s">
        <v>426</v>
      </c>
      <c r="H278" s="195">
        <v>41.4</v>
      </c>
      <c r="I278" s="196"/>
      <c r="L278" s="192"/>
      <c r="M278" s="197"/>
      <c r="N278" s="198"/>
      <c r="O278" s="198"/>
      <c r="P278" s="198"/>
      <c r="Q278" s="198"/>
      <c r="R278" s="198"/>
      <c r="S278" s="198"/>
      <c r="T278" s="199"/>
      <c r="AT278" s="193" t="s">
        <v>205</v>
      </c>
      <c r="AU278" s="193" t="s">
        <v>87</v>
      </c>
      <c r="AV278" s="11" t="s">
        <v>87</v>
      </c>
      <c r="AW278" s="11" t="s">
        <v>39</v>
      </c>
      <c r="AX278" s="11" t="s">
        <v>76</v>
      </c>
      <c r="AY278" s="193" t="s">
        <v>193</v>
      </c>
    </row>
    <row r="279" spans="2:51" s="11" customFormat="1" ht="13.5">
      <c r="B279" s="192"/>
      <c r="D279" s="187" t="s">
        <v>205</v>
      </c>
      <c r="E279" s="193" t="s">
        <v>5</v>
      </c>
      <c r="F279" s="194" t="s">
        <v>427</v>
      </c>
      <c r="H279" s="195">
        <v>41.2</v>
      </c>
      <c r="I279" s="196"/>
      <c r="L279" s="192"/>
      <c r="M279" s="197"/>
      <c r="N279" s="198"/>
      <c r="O279" s="198"/>
      <c r="P279" s="198"/>
      <c r="Q279" s="198"/>
      <c r="R279" s="198"/>
      <c r="S279" s="198"/>
      <c r="T279" s="199"/>
      <c r="AT279" s="193" t="s">
        <v>205</v>
      </c>
      <c r="AU279" s="193" t="s">
        <v>87</v>
      </c>
      <c r="AV279" s="11" t="s">
        <v>87</v>
      </c>
      <c r="AW279" s="11" t="s">
        <v>39</v>
      </c>
      <c r="AX279" s="11" t="s">
        <v>76</v>
      </c>
      <c r="AY279" s="193" t="s">
        <v>193</v>
      </c>
    </row>
    <row r="280" spans="2:51" s="11" customFormat="1" ht="13.5">
      <c r="B280" s="192"/>
      <c r="D280" s="187" t="s">
        <v>205</v>
      </c>
      <c r="E280" s="193" t="s">
        <v>5</v>
      </c>
      <c r="F280" s="194" t="s">
        <v>428</v>
      </c>
      <c r="H280" s="195">
        <v>42.2</v>
      </c>
      <c r="I280" s="196"/>
      <c r="L280" s="192"/>
      <c r="M280" s="197"/>
      <c r="N280" s="198"/>
      <c r="O280" s="198"/>
      <c r="P280" s="198"/>
      <c r="Q280" s="198"/>
      <c r="R280" s="198"/>
      <c r="S280" s="198"/>
      <c r="T280" s="199"/>
      <c r="AT280" s="193" t="s">
        <v>205</v>
      </c>
      <c r="AU280" s="193" t="s">
        <v>87</v>
      </c>
      <c r="AV280" s="11" t="s">
        <v>87</v>
      </c>
      <c r="AW280" s="11" t="s">
        <v>39</v>
      </c>
      <c r="AX280" s="11" t="s">
        <v>76</v>
      </c>
      <c r="AY280" s="193" t="s">
        <v>193</v>
      </c>
    </row>
    <row r="281" spans="2:51" s="11" customFormat="1" ht="13.5">
      <c r="B281" s="192"/>
      <c r="D281" s="187" t="s">
        <v>205</v>
      </c>
      <c r="E281" s="193" t="s">
        <v>5</v>
      </c>
      <c r="F281" s="194" t="s">
        <v>429</v>
      </c>
      <c r="H281" s="195">
        <v>54.4</v>
      </c>
      <c r="I281" s="196"/>
      <c r="L281" s="192"/>
      <c r="M281" s="197"/>
      <c r="N281" s="198"/>
      <c r="O281" s="198"/>
      <c r="P281" s="198"/>
      <c r="Q281" s="198"/>
      <c r="R281" s="198"/>
      <c r="S281" s="198"/>
      <c r="T281" s="199"/>
      <c r="AT281" s="193" t="s">
        <v>205</v>
      </c>
      <c r="AU281" s="193" t="s">
        <v>87</v>
      </c>
      <c r="AV281" s="11" t="s">
        <v>87</v>
      </c>
      <c r="AW281" s="11" t="s">
        <v>39</v>
      </c>
      <c r="AX281" s="11" t="s">
        <v>76</v>
      </c>
      <c r="AY281" s="193" t="s">
        <v>193</v>
      </c>
    </row>
    <row r="282" spans="2:51" s="11" customFormat="1" ht="13.5">
      <c r="B282" s="192"/>
      <c r="D282" s="187" t="s">
        <v>205</v>
      </c>
      <c r="E282" s="193" t="s">
        <v>5</v>
      </c>
      <c r="F282" s="194" t="s">
        <v>430</v>
      </c>
      <c r="H282" s="195">
        <v>25.5</v>
      </c>
      <c r="I282" s="196"/>
      <c r="L282" s="192"/>
      <c r="M282" s="197"/>
      <c r="N282" s="198"/>
      <c r="O282" s="198"/>
      <c r="P282" s="198"/>
      <c r="Q282" s="198"/>
      <c r="R282" s="198"/>
      <c r="S282" s="198"/>
      <c r="T282" s="199"/>
      <c r="AT282" s="193" t="s">
        <v>205</v>
      </c>
      <c r="AU282" s="193" t="s">
        <v>87</v>
      </c>
      <c r="AV282" s="11" t="s">
        <v>87</v>
      </c>
      <c r="AW282" s="11" t="s">
        <v>39</v>
      </c>
      <c r="AX282" s="11" t="s">
        <v>76</v>
      </c>
      <c r="AY282" s="193" t="s">
        <v>193</v>
      </c>
    </row>
    <row r="283" spans="2:51" s="13" customFormat="1" ht="13.5">
      <c r="B283" s="207"/>
      <c r="D283" s="187" t="s">
        <v>205</v>
      </c>
      <c r="E283" s="208" t="s">
        <v>154</v>
      </c>
      <c r="F283" s="209" t="s">
        <v>240</v>
      </c>
      <c r="H283" s="210">
        <v>966.35</v>
      </c>
      <c r="I283" s="211"/>
      <c r="L283" s="207"/>
      <c r="M283" s="212"/>
      <c r="N283" s="213"/>
      <c r="O283" s="213"/>
      <c r="P283" s="213"/>
      <c r="Q283" s="213"/>
      <c r="R283" s="213"/>
      <c r="S283" s="213"/>
      <c r="T283" s="214"/>
      <c r="AT283" s="208" t="s">
        <v>205</v>
      </c>
      <c r="AU283" s="208" t="s">
        <v>87</v>
      </c>
      <c r="AV283" s="13" t="s">
        <v>199</v>
      </c>
      <c r="AW283" s="13" t="s">
        <v>39</v>
      </c>
      <c r="AX283" s="13" t="s">
        <v>84</v>
      </c>
      <c r="AY283" s="208" t="s">
        <v>193</v>
      </c>
    </row>
    <row r="284" spans="2:65" s="1" customFormat="1" ht="25.5" customHeight="1">
      <c r="B284" s="174"/>
      <c r="C284" s="175" t="s">
        <v>431</v>
      </c>
      <c r="D284" s="175" t="s">
        <v>195</v>
      </c>
      <c r="E284" s="176" t="s">
        <v>432</v>
      </c>
      <c r="F284" s="177" t="s">
        <v>433</v>
      </c>
      <c r="G284" s="178" t="s">
        <v>114</v>
      </c>
      <c r="H284" s="179">
        <v>15828.43</v>
      </c>
      <c r="I284" s="180"/>
      <c r="J284" s="181">
        <f>ROUND(I284*H284,2)</f>
        <v>0</v>
      </c>
      <c r="K284" s="177" t="s">
        <v>5</v>
      </c>
      <c r="L284" s="41"/>
      <c r="M284" s="182" t="s">
        <v>5</v>
      </c>
      <c r="N284" s="183" t="s">
        <v>47</v>
      </c>
      <c r="O284" s="42"/>
      <c r="P284" s="184">
        <f>O284*H284</f>
        <v>0</v>
      </c>
      <c r="Q284" s="184">
        <v>0</v>
      </c>
      <c r="R284" s="184">
        <f>Q284*H284</f>
        <v>0</v>
      </c>
      <c r="S284" s="184">
        <v>0</v>
      </c>
      <c r="T284" s="185">
        <f>S284*H284</f>
        <v>0</v>
      </c>
      <c r="AR284" s="24" t="s">
        <v>199</v>
      </c>
      <c r="AT284" s="24" t="s">
        <v>195</v>
      </c>
      <c r="AU284" s="24" t="s">
        <v>87</v>
      </c>
      <c r="AY284" s="24" t="s">
        <v>193</v>
      </c>
      <c r="BE284" s="186">
        <f>IF(N284="základní",J284,0)</f>
        <v>0</v>
      </c>
      <c r="BF284" s="186">
        <f>IF(N284="snížená",J284,0)</f>
        <v>0</v>
      </c>
      <c r="BG284" s="186">
        <f>IF(N284="zákl. přenesená",J284,0)</f>
        <v>0</v>
      </c>
      <c r="BH284" s="186">
        <f>IF(N284="sníž. přenesená",J284,0)</f>
        <v>0</v>
      </c>
      <c r="BI284" s="186">
        <f>IF(N284="nulová",J284,0)</f>
        <v>0</v>
      </c>
      <c r="BJ284" s="24" t="s">
        <v>84</v>
      </c>
      <c r="BK284" s="186">
        <f>ROUND(I284*H284,2)</f>
        <v>0</v>
      </c>
      <c r="BL284" s="24" t="s">
        <v>199</v>
      </c>
      <c r="BM284" s="24" t="s">
        <v>434</v>
      </c>
    </row>
    <row r="285" spans="2:47" s="1" customFormat="1" ht="40.5">
      <c r="B285" s="41"/>
      <c r="D285" s="187" t="s">
        <v>201</v>
      </c>
      <c r="F285" s="188" t="s">
        <v>435</v>
      </c>
      <c r="I285" s="189"/>
      <c r="L285" s="41"/>
      <c r="M285" s="190"/>
      <c r="N285" s="42"/>
      <c r="O285" s="42"/>
      <c r="P285" s="42"/>
      <c r="Q285" s="42"/>
      <c r="R285" s="42"/>
      <c r="S285" s="42"/>
      <c r="T285" s="70"/>
      <c r="AT285" s="24" t="s">
        <v>201</v>
      </c>
      <c r="AU285" s="24" t="s">
        <v>87</v>
      </c>
    </row>
    <row r="286" spans="2:47" s="1" customFormat="1" ht="94.5">
      <c r="B286" s="41"/>
      <c r="D286" s="187" t="s">
        <v>203</v>
      </c>
      <c r="F286" s="191" t="s">
        <v>411</v>
      </c>
      <c r="I286" s="189"/>
      <c r="L286" s="41"/>
      <c r="M286" s="190"/>
      <c r="N286" s="42"/>
      <c r="O286" s="42"/>
      <c r="P286" s="42"/>
      <c r="Q286" s="42"/>
      <c r="R286" s="42"/>
      <c r="S286" s="42"/>
      <c r="T286" s="70"/>
      <c r="AT286" s="24" t="s">
        <v>203</v>
      </c>
      <c r="AU286" s="24" t="s">
        <v>87</v>
      </c>
    </row>
    <row r="287" spans="2:47" s="1" customFormat="1" ht="81">
      <c r="B287" s="41"/>
      <c r="D287" s="187" t="s">
        <v>412</v>
      </c>
      <c r="F287" s="191" t="s">
        <v>436</v>
      </c>
      <c r="I287" s="189"/>
      <c r="L287" s="41"/>
      <c r="M287" s="190"/>
      <c r="N287" s="42"/>
      <c r="O287" s="42"/>
      <c r="P287" s="42"/>
      <c r="Q287" s="42"/>
      <c r="R287" s="42"/>
      <c r="S287" s="42"/>
      <c r="T287" s="70"/>
      <c r="AT287" s="24" t="s">
        <v>412</v>
      </c>
      <c r="AU287" s="24" t="s">
        <v>87</v>
      </c>
    </row>
    <row r="288" spans="2:51" s="12" customFormat="1" ht="13.5">
      <c r="B288" s="200"/>
      <c r="D288" s="187" t="s">
        <v>205</v>
      </c>
      <c r="E288" s="201" t="s">
        <v>5</v>
      </c>
      <c r="F288" s="202" t="s">
        <v>299</v>
      </c>
      <c r="H288" s="201" t="s">
        <v>5</v>
      </c>
      <c r="I288" s="203"/>
      <c r="L288" s="200"/>
      <c r="M288" s="204"/>
      <c r="N288" s="205"/>
      <c r="O288" s="205"/>
      <c r="P288" s="205"/>
      <c r="Q288" s="205"/>
      <c r="R288" s="205"/>
      <c r="S288" s="205"/>
      <c r="T288" s="206"/>
      <c r="AT288" s="201" t="s">
        <v>205</v>
      </c>
      <c r="AU288" s="201" t="s">
        <v>87</v>
      </c>
      <c r="AV288" s="12" t="s">
        <v>84</v>
      </c>
      <c r="AW288" s="12" t="s">
        <v>39</v>
      </c>
      <c r="AX288" s="12" t="s">
        <v>76</v>
      </c>
      <c r="AY288" s="201" t="s">
        <v>193</v>
      </c>
    </row>
    <row r="289" spans="2:51" s="11" customFormat="1" ht="13.5">
      <c r="B289" s="192"/>
      <c r="D289" s="187" t="s">
        <v>205</v>
      </c>
      <c r="E289" s="193" t="s">
        <v>5</v>
      </c>
      <c r="F289" s="194" t="s">
        <v>437</v>
      </c>
      <c r="H289" s="195">
        <v>132.5</v>
      </c>
      <c r="I289" s="196"/>
      <c r="L289" s="192"/>
      <c r="M289" s="197"/>
      <c r="N289" s="198"/>
      <c r="O289" s="198"/>
      <c r="P289" s="198"/>
      <c r="Q289" s="198"/>
      <c r="R289" s="198"/>
      <c r="S289" s="198"/>
      <c r="T289" s="199"/>
      <c r="AT289" s="193" t="s">
        <v>205</v>
      </c>
      <c r="AU289" s="193" t="s">
        <v>87</v>
      </c>
      <c r="AV289" s="11" t="s">
        <v>87</v>
      </c>
      <c r="AW289" s="11" t="s">
        <v>39</v>
      </c>
      <c r="AX289" s="11" t="s">
        <v>76</v>
      </c>
      <c r="AY289" s="193" t="s">
        <v>193</v>
      </c>
    </row>
    <row r="290" spans="2:51" s="11" customFormat="1" ht="13.5">
      <c r="B290" s="192"/>
      <c r="D290" s="187" t="s">
        <v>205</v>
      </c>
      <c r="E290" s="193" t="s">
        <v>5</v>
      </c>
      <c r="F290" s="194" t="s">
        <v>438</v>
      </c>
      <c r="H290" s="195">
        <v>263.5</v>
      </c>
      <c r="I290" s="196"/>
      <c r="L290" s="192"/>
      <c r="M290" s="197"/>
      <c r="N290" s="198"/>
      <c r="O290" s="198"/>
      <c r="P290" s="198"/>
      <c r="Q290" s="198"/>
      <c r="R290" s="198"/>
      <c r="S290" s="198"/>
      <c r="T290" s="199"/>
      <c r="AT290" s="193" t="s">
        <v>205</v>
      </c>
      <c r="AU290" s="193" t="s">
        <v>87</v>
      </c>
      <c r="AV290" s="11" t="s">
        <v>87</v>
      </c>
      <c r="AW290" s="11" t="s">
        <v>39</v>
      </c>
      <c r="AX290" s="11" t="s">
        <v>76</v>
      </c>
      <c r="AY290" s="193" t="s">
        <v>193</v>
      </c>
    </row>
    <row r="291" spans="2:51" s="11" customFormat="1" ht="13.5">
      <c r="B291" s="192"/>
      <c r="D291" s="187" t="s">
        <v>205</v>
      </c>
      <c r="E291" s="193" t="s">
        <v>5</v>
      </c>
      <c r="F291" s="194" t="s">
        <v>439</v>
      </c>
      <c r="H291" s="195">
        <v>787.5</v>
      </c>
      <c r="I291" s="196"/>
      <c r="L291" s="192"/>
      <c r="M291" s="197"/>
      <c r="N291" s="198"/>
      <c r="O291" s="198"/>
      <c r="P291" s="198"/>
      <c r="Q291" s="198"/>
      <c r="R291" s="198"/>
      <c r="S291" s="198"/>
      <c r="T291" s="199"/>
      <c r="AT291" s="193" t="s">
        <v>205</v>
      </c>
      <c r="AU291" s="193" t="s">
        <v>87</v>
      </c>
      <c r="AV291" s="11" t="s">
        <v>87</v>
      </c>
      <c r="AW291" s="11" t="s">
        <v>39</v>
      </c>
      <c r="AX291" s="11" t="s">
        <v>76</v>
      </c>
      <c r="AY291" s="193" t="s">
        <v>193</v>
      </c>
    </row>
    <row r="292" spans="2:51" s="11" customFormat="1" ht="13.5">
      <c r="B292" s="192"/>
      <c r="D292" s="187" t="s">
        <v>205</v>
      </c>
      <c r="E292" s="193" t="s">
        <v>5</v>
      </c>
      <c r="F292" s="194" t="s">
        <v>440</v>
      </c>
      <c r="H292" s="195">
        <v>781.5</v>
      </c>
      <c r="I292" s="196"/>
      <c r="L292" s="192"/>
      <c r="M292" s="197"/>
      <c r="N292" s="198"/>
      <c r="O292" s="198"/>
      <c r="P292" s="198"/>
      <c r="Q292" s="198"/>
      <c r="R292" s="198"/>
      <c r="S292" s="198"/>
      <c r="T292" s="199"/>
      <c r="AT292" s="193" t="s">
        <v>205</v>
      </c>
      <c r="AU292" s="193" t="s">
        <v>87</v>
      </c>
      <c r="AV292" s="11" t="s">
        <v>87</v>
      </c>
      <c r="AW292" s="11" t="s">
        <v>39</v>
      </c>
      <c r="AX292" s="11" t="s">
        <v>76</v>
      </c>
      <c r="AY292" s="193" t="s">
        <v>193</v>
      </c>
    </row>
    <row r="293" spans="2:51" s="11" customFormat="1" ht="13.5">
      <c r="B293" s="192"/>
      <c r="D293" s="187" t="s">
        <v>205</v>
      </c>
      <c r="E293" s="193" t="s">
        <v>5</v>
      </c>
      <c r="F293" s="194" t="s">
        <v>441</v>
      </c>
      <c r="H293" s="195">
        <v>496</v>
      </c>
      <c r="I293" s="196"/>
      <c r="L293" s="192"/>
      <c r="M293" s="197"/>
      <c r="N293" s="198"/>
      <c r="O293" s="198"/>
      <c r="P293" s="198"/>
      <c r="Q293" s="198"/>
      <c r="R293" s="198"/>
      <c r="S293" s="198"/>
      <c r="T293" s="199"/>
      <c r="AT293" s="193" t="s">
        <v>205</v>
      </c>
      <c r="AU293" s="193" t="s">
        <v>87</v>
      </c>
      <c r="AV293" s="11" t="s">
        <v>87</v>
      </c>
      <c r="AW293" s="11" t="s">
        <v>39</v>
      </c>
      <c r="AX293" s="11" t="s">
        <v>76</v>
      </c>
      <c r="AY293" s="193" t="s">
        <v>193</v>
      </c>
    </row>
    <row r="294" spans="2:51" s="11" customFormat="1" ht="13.5">
      <c r="B294" s="192"/>
      <c r="D294" s="187" t="s">
        <v>205</v>
      </c>
      <c r="E294" s="193" t="s">
        <v>5</v>
      </c>
      <c r="F294" s="194" t="s">
        <v>442</v>
      </c>
      <c r="H294" s="195">
        <v>281.5</v>
      </c>
      <c r="I294" s="196"/>
      <c r="L294" s="192"/>
      <c r="M294" s="197"/>
      <c r="N294" s="198"/>
      <c r="O294" s="198"/>
      <c r="P294" s="198"/>
      <c r="Q294" s="198"/>
      <c r="R294" s="198"/>
      <c r="S294" s="198"/>
      <c r="T294" s="199"/>
      <c r="AT294" s="193" t="s">
        <v>205</v>
      </c>
      <c r="AU294" s="193" t="s">
        <v>87</v>
      </c>
      <c r="AV294" s="11" t="s">
        <v>87</v>
      </c>
      <c r="AW294" s="11" t="s">
        <v>39</v>
      </c>
      <c r="AX294" s="11" t="s">
        <v>76</v>
      </c>
      <c r="AY294" s="193" t="s">
        <v>193</v>
      </c>
    </row>
    <row r="295" spans="2:51" s="11" customFormat="1" ht="13.5">
      <c r="B295" s="192"/>
      <c r="D295" s="187" t="s">
        <v>205</v>
      </c>
      <c r="E295" s="193" t="s">
        <v>5</v>
      </c>
      <c r="F295" s="194" t="s">
        <v>443</v>
      </c>
      <c r="H295" s="195">
        <v>653</v>
      </c>
      <c r="I295" s="196"/>
      <c r="L295" s="192"/>
      <c r="M295" s="197"/>
      <c r="N295" s="198"/>
      <c r="O295" s="198"/>
      <c r="P295" s="198"/>
      <c r="Q295" s="198"/>
      <c r="R295" s="198"/>
      <c r="S295" s="198"/>
      <c r="T295" s="199"/>
      <c r="AT295" s="193" t="s">
        <v>205</v>
      </c>
      <c r="AU295" s="193" t="s">
        <v>87</v>
      </c>
      <c r="AV295" s="11" t="s">
        <v>87</v>
      </c>
      <c r="AW295" s="11" t="s">
        <v>39</v>
      </c>
      <c r="AX295" s="11" t="s">
        <v>76</v>
      </c>
      <c r="AY295" s="193" t="s">
        <v>193</v>
      </c>
    </row>
    <row r="296" spans="2:51" s="11" customFormat="1" ht="13.5">
      <c r="B296" s="192"/>
      <c r="D296" s="187" t="s">
        <v>205</v>
      </c>
      <c r="E296" s="193" t="s">
        <v>5</v>
      </c>
      <c r="F296" s="194" t="s">
        <v>444</v>
      </c>
      <c r="H296" s="195">
        <v>885</v>
      </c>
      <c r="I296" s="196"/>
      <c r="L296" s="192"/>
      <c r="M296" s="197"/>
      <c r="N296" s="198"/>
      <c r="O296" s="198"/>
      <c r="P296" s="198"/>
      <c r="Q296" s="198"/>
      <c r="R296" s="198"/>
      <c r="S296" s="198"/>
      <c r="T296" s="199"/>
      <c r="AT296" s="193" t="s">
        <v>205</v>
      </c>
      <c r="AU296" s="193" t="s">
        <v>87</v>
      </c>
      <c r="AV296" s="11" t="s">
        <v>87</v>
      </c>
      <c r="AW296" s="11" t="s">
        <v>39</v>
      </c>
      <c r="AX296" s="11" t="s">
        <v>76</v>
      </c>
      <c r="AY296" s="193" t="s">
        <v>193</v>
      </c>
    </row>
    <row r="297" spans="2:51" s="11" customFormat="1" ht="13.5">
      <c r="B297" s="192"/>
      <c r="D297" s="187" t="s">
        <v>205</v>
      </c>
      <c r="E297" s="193" t="s">
        <v>5</v>
      </c>
      <c r="F297" s="194" t="s">
        <v>445</v>
      </c>
      <c r="H297" s="195">
        <v>784.5</v>
      </c>
      <c r="I297" s="196"/>
      <c r="L297" s="192"/>
      <c r="M297" s="197"/>
      <c r="N297" s="198"/>
      <c r="O297" s="198"/>
      <c r="P297" s="198"/>
      <c r="Q297" s="198"/>
      <c r="R297" s="198"/>
      <c r="S297" s="198"/>
      <c r="T297" s="199"/>
      <c r="AT297" s="193" t="s">
        <v>205</v>
      </c>
      <c r="AU297" s="193" t="s">
        <v>87</v>
      </c>
      <c r="AV297" s="11" t="s">
        <v>87</v>
      </c>
      <c r="AW297" s="11" t="s">
        <v>39</v>
      </c>
      <c r="AX297" s="11" t="s">
        <v>76</v>
      </c>
      <c r="AY297" s="193" t="s">
        <v>193</v>
      </c>
    </row>
    <row r="298" spans="2:51" s="11" customFormat="1" ht="13.5">
      <c r="B298" s="192"/>
      <c r="D298" s="187" t="s">
        <v>205</v>
      </c>
      <c r="E298" s="193" t="s">
        <v>5</v>
      </c>
      <c r="F298" s="194" t="s">
        <v>446</v>
      </c>
      <c r="H298" s="195">
        <v>780</v>
      </c>
      <c r="I298" s="196"/>
      <c r="L298" s="192"/>
      <c r="M298" s="197"/>
      <c r="N298" s="198"/>
      <c r="O298" s="198"/>
      <c r="P298" s="198"/>
      <c r="Q298" s="198"/>
      <c r="R298" s="198"/>
      <c r="S298" s="198"/>
      <c r="T298" s="199"/>
      <c r="AT298" s="193" t="s">
        <v>205</v>
      </c>
      <c r="AU298" s="193" t="s">
        <v>87</v>
      </c>
      <c r="AV298" s="11" t="s">
        <v>87</v>
      </c>
      <c r="AW298" s="11" t="s">
        <v>39</v>
      </c>
      <c r="AX298" s="11" t="s">
        <v>76</v>
      </c>
      <c r="AY298" s="193" t="s">
        <v>193</v>
      </c>
    </row>
    <row r="299" spans="2:51" s="11" customFormat="1" ht="13.5">
      <c r="B299" s="192"/>
      <c r="D299" s="187" t="s">
        <v>205</v>
      </c>
      <c r="E299" s="193" t="s">
        <v>5</v>
      </c>
      <c r="F299" s="194" t="s">
        <v>447</v>
      </c>
      <c r="H299" s="195">
        <v>630</v>
      </c>
      <c r="I299" s="196"/>
      <c r="L299" s="192"/>
      <c r="M299" s="197"/>
      <c r="N299" s="198"/>
      <c r="O299" s="198"/>
      <c r="P299" s="198"/>
      <c r="Q299" s="198"/>
      <c r="R299" s="198"/>
      <c r="S299" s="198"/>
      <c r="T299" s="199"/>
      <c r="AT299" s="193" t="s">
        <v>205</v>
      </c>
      <c r="AU299" s="193" t="s">
        <v>87</v>
      </c>
      <c r="AV299" s="11" t="s">
        <v>87</v>
      </c>
      <c r="AW299" s="11" t="s">
        <v>39</v>
      </c>
      <c r="AX299" s="11" t="s">
        <v>76</v>
      </c>
      <c r="AY299" s="193" t="s">
        <v>193</v>
      </c>
    </row>
    <row r="300" spans="2:51" s="11" customFormat="1" ht="13.5">
      <c r="B300" s="192"/>
      <c r="D300" s="187" t="s">
        <v>205</v>
      </c>
      <c r="E300" s="193" t="s">
        <v>5</v>
      </c>
      <c r="F300" s="194" t="s">
        <v>448</v>
      </c>
      <c r="H300" s="195">
        <v>489</v>
      </c>
      <c r="I300" s="196"/>
      <c r="L300" s="192"/>
      <c r="M300" s="197"/>
      <c r="N300" s="198"/>
      <c r="O300" s="198"/>
      <c r="P300" s="198"/>
      <c r="Q300" s="198"/>
      <c r="R300" s="198"/>
      <c r="S300" s="198"/>
      <c r="T300" s="199"/>
      <c r="AT300" s="193" t="s">
        <v>205</v>
      </c>
      <c r="AU300" s="193" t="s">
        <v>87</v>
      </c>
      <c r="AV300" s="11" t="s">
        <v>87</v>
      </c>
      <c r="AW300" s="11" t="s">
        <v>39</v>
      </c>
      <c r="AX300" s="11" t="s">
        <v>76</v>
      </c>
      <c r="AY300" s="193" t="s">
        <v>193</v>
      </c>
    </row>
    <row r="301" spans="2:51" s="11" customFormat="1" ht="13.5">
      <c r="B301" s="192"/>
      <c r="D301" s="187" t="s">
        <v>205</v>
      </c>
      <c r="E301" s="193" t="s">
        <v>5</v>
      </c>
      <c r="F301" s="194" t="s">
        <v>449</v>
      </c>
      <c r="H301" s="195">
        <v>337</v>
      </c>
      <c r="I301" s="196"/>
      <c r="L301" s="192"/>
      <c r="M301" s="197"/>
      <c r="N301" s="198"/>
      <c r="O301" s="198"/>
      <c r="P301" s="198"/>
      <c r="Q301" s="198"/>
      <c r="R301" s="198"/>
      <c r="S301" s="198"/>
      <c r="T301" s="199"/>
      <c r="AT301" s="193" t="s">
        <v>205</v>
      </c>
      <c r="AU301" s="193" t="s">
        <v>87</v>
      </c>
      <c r="AV301" s="11" t="s">
        <v>87</v>
      </c>
      <c r="AW301" s="11" t="s">
        <v>39</v>
      </c>
      <c r="AX301" s="11" t="s">
        <v>76</v>
      </c>
      <c r="AY301" s="193" t="s">
        <v>193</v>
      </c>
    </row>
    <row r="302" spans="2:51" s="11" customFormat="1" ht="13.5">
      <c r="B302" s="192"/>
      <c r="D302" s="187" t="s">
        <v>205</v>
      </c>
      <c r="E302" s="193" t="s">
        <v>5</v>
      </c>
      <c r="F302" s="194" t="s">
        <v>450</v>
      </c>
      <c r="H302" s="195">
        <v>658</v>
      </c>
      <c r="I302" s="196"/>
      <c r="L302" s="192"/>
      <c r="M302" s="197"/>
      <c r="N302" s="198"/>
      <c r="O302" s="198"/>
      <c r="P302" s="198"/>
      <c r="Q302" s="198"/>
      <c r="R302" s="198"/>
      <c r="S302" s="198"/>
      <c r="T302" s="199"/>
      <c r="AT302" s="193" t="s">
        <v>205</v>
      </c>
      <c r="AU302" s="193" t="s">
        <v>87</v>
      </c>
      <c r="AV302" s="11" t="s">
        <v>87</v>
      </c>
      <c r="AW302" s="11" t="s">
        <v>39</v>
      </c>
      <c r="AX302" s="11" t="s">
        <v>76</v>
      </c>
      <c r="AY302" s="193" t="s">
        <v>193</v>
      </c>
    </row>
    <row r="303" spans="2:51" s="11" customFormat="1" ht="13.5">
      <c r="B303" s="192"/>
      <c r="D303" s="187" t="s">
        <v>205</v>
      </c>
      <c r="E303" s="193" t="s">
        <v>5</v>
      </c>
      <c r="F303" s="194" t="s">
        <v>451</v>
      </c>
      <c r="H303" s="195">
        <v>806</v>
      </c>
      <c r="I303" s="196"/>
      <c r="L303" s="192"/>
      <c r="M303" s="197"/>
      <c r="N303" s="198"/>
      <c r="O303" s="198"/>
      <c r="P303" s="198"/>
      <c r="Q303" s="198"/>
      <c r="R303" s="198"/>
      <c r="S303" s="198"/>
      <c r="T303" s="199"/>
      <c r="AT303" s="193" t="s">
        <v>205</v>
      </c>
      <c r="AU303" s="193" t="s">
        <v>87</v>
      </c>
      <c r="AV303" s="11" t="s">
        <v>87</v>
      </c>
      <c r="AW303" s="11" t="s">
        <v>39</v>
      </c>
      <c r="AX303" s="11" t="s">
        <v>76</v>
      </c>
      <c r="AY303" s="193" t="s">
        <v>193</v>
      </c>
    </row>
    <row r="304" spans="2:51" s="11" customFormat="1" ht="13.5">
      <c r="B304" s="192"/>
      <c r="D304" s="187" t="s">
        <v>205</v>
      </c>
      <c r="E304" s="193" t="s">
        <v>5</v>
      </c>
      <c r="F304" s="194" t="s">
        <v>452</v>
      </c>
      <c r="H304" s="195">
        <v>1040</v>
      </c>
      <c r="I304" s="196"/>
      <c r="L304" s="192"/>
      <c r="M304" s="197"/>
      <c r="N304" s="198"/>
      <c r="O304" s="198"/>
      <c r="P304" s="198"/>
      <c r="Q304" s="198"/>
      <c r="R304" s="198"/>
      <c r="S304" s="198"/>
      <c r="T304" s="199"/>
      <c r="AT304" s="193" t="s">
        <v>205</v>
      </c>
      <c r="AU304" s="193" t="s">
        <v>87</v>
      </c>
      <c r="AV304" s="11" t="s">
        <v>87</v>
      </c>
      <c r="AW304" s="11" t="s">
        <v>39</v>
      </c>
      <c r="AX304" s="11" t="s">
        <v>76</v>
      </c>
      <c r="AY304" s="193" t="s">
        <v>193</v>
      </c>
    </row>
    <row r="305" spans="2:51" s="11" customFormat="1" ht="13.5">
      <c r="B305" s="192"/>
      <c r="D305" s="187" t="s">
        <v>205</v>
      </c>
      <c r="E305" s="193" t="s">
        <v>5</v>
      </c>
      <c r="F305" s="194" t="s">
        <v>453</v>
      </c>
      <c r="H305" s="195">
        <v>1116</v>
      </c>
      <c r="I305" s="196"/>
      <c r="L305" s="192"/>
      <c r="M305" s="197"/>
      <c r="N305" s="198"/>
      <c r="O305" s="198"/>
      <c r="P305" s="198"/>
      <c r="Q305" s="198"/>
      <c r="R305" s="198"/>
      <c r="S305" s="198"/>
      <c r="T305" s="199"/>
      <c r="AT305" s="193" t="s">
        <v>205</v>
      </c>
      <c r="AU305" s="193" t="s">
        <v>87</v>
      </c>
      <c r="AV305" s="11" t="s">
        <v>87</v>
      </c>
      <c r="AW305" s="11" t="s">
        <v>39</v>
      </c>
      <c r="AX305" s="11" t="s">
        <v>76</v>
      </c>
      <c r="AY305" s="193" t="s">
        <v>193</v>
      </c>
    </row>
    <row r="306" spans="2:51" s="11" customFormat="1" ht="13.5">
      <c r="B306" s="192"/>
      <c r="D306" s="187" t="s">
        <v>205</v>
      </c>
      <c r="E306" s="193" t="s">
        <v>5</v>
      </c>
      <c r="F306" s="194" t="s">
        <v>454</v>
      </c>
      <c r="H306" s="195">
        <v>946.5</v>
      </c>
      <c r="I306" s="196"/>
      <c r="L306" s="192"/>
      <c r="M306" s="197"/>
      <c r="N306" s="198"/>
      <c r="O306" s="198"/>
      <c r="P306" s="198"/>
      <c r="Q306" s="198"/>
      <c r="R306" s="198"/>
      <c r="S306" s="198"/>
      <c r="T306" s="199"/>
      <c r="AT306" s="193" t="s">
        <v>205</v>
      </c>
      <c r="AU306" s="193" t="s">
        <v>87</v>
      </c>
      <c r="AV306" s="11" t="s">
        <v>87</v>
      </c>
      <c r="AW306" s="11" t="s">
        <v>39</v>
      </c>
      <c r="AX306" s="11" t="s">
        <v>76</v>
      </c>
      <c r="AY306" s="193" t="s">
        <v>193</v>
      </c>
    </row>
    <row r="307" spans="2:51" s="11" customFormat="1" ht="13.5">
      <c r="B307" s="192"/>
      <c r="D307" s="187" t="s">
        <v>205</v>
      </c>
      <c r="E307" s="193" t="s">
        <v>5</v>
      </c>
      <c r="F307" s="194" t="s">
        <v>455</v>
      </c>
      <c r="H307" s="195">
        <v>991.5</v>
      </c>
      <c r="I307" s="196"/>
      <c r="L307" s="192"/>
      <c r="M307" s="197"/>
      <c r="N307" s="198"/>
      <c r="O307" s="198"/>
      <c r="P307" s="198"/>
      <c r="Q307" s="198"/>
      <c r="R307" s="198"/>
      <c r="S307" s="198"/>
      <c r="T307" s="199"/>
      <c r="AT307" s="193" t="s">
        <v>205</v>
      </c>
      <c r="AU307" s="193" t="s">
        <v>87</v>
      </c>
      <c r="AV307" s="11" t="s">
        <v>87</v>
      </c>
      <c r="AW307" s="11" t="s">
        <v>39</v>
      </c>
      <c r="AX307" s="11" t="s">
        <v>76</v>
      </c>
      <c r="AY307" s="193" t="s">
        <v>193</v>
      </c>
    </row>
    <row r="308" spans="2:51" s="11" customFormat="1" ht="13.5">
      <c r="B308" s="192"/>
      <c r="D308" s="187" t="s">
        <v>205</v>
      </c>
      <c r="E308" s="193" t="s">
        <v>5</v>
      </c>
      <c r="F308" s="194" t="s">
        <v>456</v>
      </c>
      <c r="H308" s="195">
        <v>573</v>
      </c>
      <c r="I308" s="196"/>
      <c r="L308" s="192"/>
      <c r="M308" s="197"/>
      <c r="N308" s="198"/>
      <c r="O308" s="198"/>
      <c r="P308" s="198"/>
      <c r="Q308" s="198"/>
      <c r="R308" s="198"/>
      <c r="S308" s="198"/>
      <c r="T308" s="199"/>
      <c r="AT308" s="193" t="s">
        <v>205</v>
      </c>
      <c r="AU308" s="193" t="s">
        <v>87</v>
      </c>
      <c r="AV308" s="11" t="s">
        <v>87</v>
      </c>
      <c r="AW308" s="11" t="s">
        <v>39</v>
      </c>
      <c r="AX308" s="11" t="s">
        <v>76</v>
      </c>
      <c r="AY308" s="193" t="s">
        <v>193</v>
      </c>
    </row>
    <row r="309" spans="2:51" s="11" customFormat="1" ht="13.5">
      <c r="B309" s="192"/>
      <c r="D309" s="187" t="s">
        <v>205</v>
      </c>
      <c r="E309" s="193" t="s">
        <v>5</v>
      </c>
      <c r="F309" s="194" t="s">
        <v>457</v>
      </c>
      <c r="H309" s="195">
        <v>516</v>
      </c>
      <c r="I309" s="196"/>
      <c r="L309" s="192"/>
      <c r="M309" s="197"/>
      <c r="N309" s="198"/>
      <c r="O309" s="198"/>
      <c r="P309" s="198"/>
      <c r="Q309" s="198"/>
      <c r="R309" s="198"/>
      <c r="S309" s="198"/>
      <c r="T309" s="199"/>
      <c r="AT309" s="193" t="s">
        <v>205</v>
      </c>
      <c r="AU309" s="193" t="s">
        <v>87</v>
      </c>
      <c r="AV309" s="11" t="s">
        <v>87</v>
      </c>
      <c r="AW309" s="11" t="s">
        <v>39</v>
      </c>
      <c r="AX309" s="11" t="s">
        <v>76</v>
      </c>
      <c r="AY309" s="193" t="s">
        <v>193</v>
      </c>
    </row>
    <row r="310" spans="2:51" s="11" customFormat="1" ht="13.5">
      <c r="B310" s="192"/>
      <c r="D310" s="187" t="s">
        <v>205</v>
      </c>
      <c r="E310" s="193" t="s">
        <v>5</v>
      </c>
      <c r="F310" s="194" t="s">
        <v>458</v>
      </c>
      <c r="H310" s="195">
        <v>354</v>
      </c>
      <c r="I310" s="196"/>
      <c r="L310" s="192"/>
      <c r="M310" s="197"/>
      <c r="N310" s="198"/>
      <c r="O310" s="198"/>
      <c r="P310" s="198"/>
      <c r="Q310" s="198"/>
      <c r="R310" s="198"/>
      <c r="S310" s="198"/>
      <c r="T310" s="199"/>
      <c r="AT310" s="193" t="s">
        <v>205</v>
      </c>
      <c r="AU310" s="193" t="s">
        <v>87</v>
      </c>
      <c r="AV310" s="11" t="s">
        <v>87</v>
      </c>
      <c r="AW310" s="11" t="s">
        <v>39</v>
      </c>
      <c r="AX310" s="11" t="s">
        <v>76</v>
      </c>
      <c r="AY310" s="193" t="s">
        <v>193</v>
      </c>
    </row>
    <row r="311" spans="2:51" s="11" customFormat="1" ht="13.5">
      <c r="B311" s="192"/>
      <c r="D311" s="187" t="s">
        <v>205</v>
      </c>
      <c r="E311" s="193" t="s">
        <v>5</v>
      </c>
      <c r="F311" s="194" t="s">
        <v>459</v>
      </c>
      <c r="H311" s="195">
        <v>41.4</v>
      </c>
      <c r="I311" s="196"/>
      <c r="L311" s="192"/>
      <c r="M311" s="197"/>
      <c r="N311" s="198"/>
      <c r="O311" s="198"/>
      <c r="P311" s="198"/>
      <c r="Q311" s="198"/>
      <c r="R311" s="198"/>
      <c r="S311" s="198"/>
      <c r="T311" s="199"/>
      <c r="AT311" s="193" t="s">
        <v>205</v>
      </c>
      <c r="AU311" s="193" t="s">
        <v>87</v>
      </c>
      <c r="AV311" s="11" t="s">
        <v>87</v>
      </c>
      <c r="AW311" s="11" t="s">
        <v>39</v>
      </c>
      <c r="AX311" s="11" t="s">
        <v>76</v>
      </c>
      <c r="AY311" s="193" t="s">
        <v>193</v>
      </c>
    </row>
    <row r="312" spans="2:51" s="14" customFormat="1" ht="13.5">
      <c r="B312" s="215"/>
      <c r="D312" s="187" t="s">
        <v>205</v>
      </c>
      <c r="E312" s="216" t="s">
        <v>5</v>
      </c>
      <c r="F312" s="217" t="s">
        <v>460</v>
      </c>
      <c r="H312" s="218">
        <v>14343.4</v>
      </c>
      <c r="I312" s="219"/>
      <c r="L312" s="215"/>
      <c r="M312" s="220"/>
      <c r="N312" s="221"/>
      <c r="O312" s="221"/>
      <c r="P312" s="221"/>
      <c r="Q312" s="221"/>
      <c r="R312" s="221"/>
      <c r="S312" s="221"/>
      <c r="T312" s="222"/>
      <c r="AT312" s="216" t="s">
        <v>205</v>
      </c>
      <c r="AU312" s="216" t="s">
        <v>87</v>
      </c>
      <c r="AV312" s="14" t="s">
        <v>212</v>
      </c>
      <c r="AW312" s="14" t="s">
        <v>39</v>
      </c>
      <c r="AX312" s="14" t="s">
        <v>76</v>
      </c>
      <c r="AY312" s="216" t="s">
        <v>193</v>
      </c>
    </row>
    <row r="313" spans="2:51" s="11" customFormat="1" ht="13.5">
      <c r="B313" s="192"/>
      <c r="D313" s="187" t="s">
        <v>205</v>
      </c>
      <c r="E313" s="193" t="s">
        <v>5</v>
      </c>
      <c r="F313" s="194" t="s">
        <v>461</v>
      </c>
      <c r="H313" s="195">
        <v>450</v>
      </c>
      <c r="I313" s="196"/>
      <c r="L313" s="192"/>
      <c r="M313" s="197"/>
      <c r="N313" s="198"/>
      <c r="O313" s="198"/>
      <c r="P313" s="198"/>
      <c r="Q313" s="198"/>
      <c r="R313" s="198"/>
      <c r="S313" s="198"/>
      <c r="T313" s="199"/>
      <c r="AT313" s="193" t="s">
        <v>205</v>
      </c>
      <c r="AU313" s="193" t="s">
        <v>87</v>
      </c>
      <c r="AV313" s="11" t="s">
        <v>87</v>
      </c>
      <c r="AW313" s="11" t="s">
        <v>39</v>
      </c>
      <c r="AX313" s="11" t="s">
        <v>76</v>
      </c>
      <c r="AY313" s="193" t="s">
        <v>193</v>
      </c>
    </row>
    <row r="314" spans="2:51" s="11" customFormat="1" ht="13.5">
      <c r="B314" s="192"/>
      <c r="D314" s="187" t="s">
        <v>205</v>
      </c>
      <c r="E314" s="193" t="s">
        <v>5</v>
      </c>
      <c r="F314" s="194" t="s">
        <v>462</v>
      </c>
      <c r="H314" s="195">
        <v>1035.03</v>
      </c>
      <c r="I314" s="196"/>
      <c r="L314" s="192"/>
      <c r="M314" s="197"/>
      <c r="N314" s="198"/>
      <c r="O314" s="198"/>
      <c r="P314" s="198"/>
      <c r="Q314" s="198"/>
      <c r="R314" s="198"/>
      <c r="S314" s="198"/>
      <c r="T314" s="199"/>
      <c r="AT314" s="193" t="s">
        <v>205</v>
      </c>
      <c r="AU314" s="193" t="s">
        <v>87</v>
      </c>
      <c r="AV314" s="11" t="s">
        <v>87</v>
      </c>
      <c r="AW314" s="11" t="s">
        <v>39</v>
      </c>
      <c r="AX314" s="11" t="s">
        <v>76</v>
      </c>
      <c r="AY314" s="193" t="s">
        <v>193</v>
      </c>
    </row>
    <row r="315" spans="2:51" s="13" customFormat="1" ht="13.5">
      <c r="B315" s="207"/>
      <c r="D315" s="187" t="s">
        <v>205</v>
      </c>
      <c r="E315" s="208" t="s">
        <v>116</v>
      </c>
      <c r="F315" s="209" t="s">
        <v>240</v>
      </c>
      <c r="H315" s="210">
        <v>15828.43</v>
      </c>
      <c r="I315" s="211"/>
      <c r="L315" s="207"/>
      <c r="M315" s="212"/>
      <c r="N315" s="213"/>
      <c r="O315" s="213"/>
      <c r="P315" s="213"/>
      <c r="Q315" s="213"/>
      <c r="R315" s="213"/>
      <c r="S315" s="213"/>
      <c r="T315" s="214"/>
      <c r="AT315" s="208" t="s">
        <v>205</v>
      </c>
      <c r="AU315" s="208" t="s">
        <v>87</v>
      </c>
      <c r="AV315" s="13" t="s">
        <v>199</v>
      </c>
      <c r="AW315" s="13" t="s">
        <v>39</v>
      </c>
      <c r="AX315" s="13" t="s">
        <v>84</v>
      </c>
      <c r="AY315" s="208" t="s">
        <v>193</v>
      </c>
    </row>
    <row r="316" spans="2:65" s="1" customFormat="1" ht="16.5" customHeight="1">
      <c r="B316" s="174"/>
      <c r="C316" s="175" t="s">
        <v>10</v>
      </c>
      <c r="D316" s="175" t="s">
        <v>195</v>
      </c>
      <c r="E316" s="176" t="s">
        <v>463</v>
      </c>
      <c r="F316" s="177" t="s">
        <v>464</v>
      </c>
      <c r="G316" s="178" t="s">
        <v>106</v>
      </c>
      <c r="H316" s="179">
        <v>2849.169</v>
      </c>
      <c r="I316" s="180"/>
      <c r="J316" s="181">
        <f>ROUND(I316*H316,2)</f>
        <v>0</v>
      </c>
      <c r="K316" s="177" t="s">
        <v>198</v>
      </c>
      <c r="L316" s="41"/>
      <c r="M316" s="182" t="s">
        <v>5</v>
      </c>
      <c r="N316" s="183" t="s">
        <v>47</v>
      </c>
      <c r="O316" s="42"/>
      <c r="P316" s="184">
        <f>O316*H316</f>
        <v>0</v>
      </c>
      <c r="Q316" s="184">
        <v>0</v>
      </c>
      <c r="R316" s="184">
        <f>Q316*H316</f>
        <v>0</v>
      </c>
      <c r="S316" s="184">
        <v>0</v>
      </c>
      <c r="T316" s="185">
        <f>S316*H316</f>
        <v>0</v>
      </c>
      <c r="AR316" s="24" t="s">
        <v>199</v>
      </c>
      <c r="AT316" s="24" t="s">
        <v>195</v>
      </c>
      <c r="AU316" s="24" t="s">
        <v>87</v>
      </c>
      <c r="AY316" s="24" t="s">
        <v>193</v>
      </c>
      <c r="BE316" s="186">
        <f>IF(N316="základní",J316,0)</f>
        <v>0</v>
      </c>
      <c r="BF316" s="186">
        <f>IF(N316="snížená",J316,0)</f>
        <v>0</v>
      </c>
      <c r="BG316" s="186">
        <f>IF(N316="zákl. přenesená",J316,0)</f>
        <v>0</v>
      </c>
      <c r="BH316" s="186">
        <f>IF(N316="sníž. přenesená",J316,0)</f>
        <v>0</v>
      </c>
      <c r="BI316" s="186">
        <f>IF(N316="nulová",J316,0)</f>
        <v>0</v>
      </c>
      <c r="BJ316" s="24" t="s">
        <v>84</v>
      </c>
      <c r="BK316" s="186">
        <f>ROUND(I316*H316,2)</f>
        <v>0</v>
      </c>
      <c r="BL316" s="24" t="s">
        <v>199</v>
      </c>
      <c r="BM316" s="24" t="s">
        <v>465</v>
      </c>
    </row>
    <row r="317" spans="2:47" s="1" customFormat="1" ht="27">
      <c r="B317" s="41"/>
      <c r="D317" s="187" t="s">
        <v>201</v>
      </c>
      <c r="F317" s="188" t="s">
        <v>466</v>
      </c>
      <c r="I317" s="189"/>
      <c r="L317" s="41"/>
      <c r="M317" s="190"/>
      <c r="N317" s="42"/>
      <c r="O317" s="42"/>
      <c r="P317" s="42"/>
      <c r="Q317" s="42"/>
      <c r="R317" s="42"/>
      <c r="S317" s="42"/>
      <c r="T317" s="70"/>
      <c r="AT317" s="24" t="s">
        <v>201</v>
      </c>
      <c r="AU317" s="24" t="s">
        <v>87</v>
      </c>
    </row>
    <row r="318" spans="2:47" s="1" customFormat="1" ht="27">
      <c r="B318" s="41"/>
      <c r="D318" s="187" t="s">
        <v>412</v>
      </c>
      <c r="F318" s="191" t="s">
        <v>467</v>
      </c>
      <c r="I318" s="189"/>
      <c r="L318" s="41"/>
      <c r="M318" s="190"/>
      <c r="N318" s="42"/>
      <c r="O318" s="42"/>
      <c r="P318" s="42"/>
      <c r="Q318" s="42"/>
      <c r="R318" s="42"/>
      <c r="S318" s="42"/>
      <c r="T318" s="70"/>
      <c r="AT318" s="24" t="s">
        <v>412</v>
      </c>
      <c r="AU318" s="24" t="s">
        <v>87</v>
      </c>
    </row>
    <row r="319" spans="2:51" s="12" customFormat="1" ht="13.5">
      <c r="B319" s="200"/>
      <c r="D319" s="187" t="s">
        <v>205</v>
      </c>
      <c r="E319" s="201" t="s">
        <v>5</v>
      </c>
      <c r="F319" s="202" t="s">
        <v>468</v>
      </c>
      <c r="H319" s="201" t="s">
        <v>5</v>
      </c>
      <c r="I319" s="203"/>
      <c r="L319" s="200"/>
      <c r="M319" s="204"/>
      <c r="N319" s="205"/>
      <c r="O319" s="205"/>
      <c r="P319" s="205"/>
      <c r="Q319" s="205"/>
      <c r="R319" s="205"/>
      <c r="S319" s="205"/>
      <c r="T319" s="206"/>
      <c r="AT319" s="201" t="s">
        <v>205</v>
      </c>
      <c r="AU319" s="201" t="s">
        <v>87</v>
      </c>
      <c r="AV319" s="12" t="s">
        <v>84</v>
      </c>
      <c r="AW319" s="12" t="s">
        <v>39</v>
      </c>
      <c r="AX319" s="12" t="s">
        <v>76</v>
      </c>
      <c r="AY319" s="201" t="s">
        <v>193</v>
      </c>
    </row>
    <row r="320" spans="2:51" s="11" customFormat="1" ht="13.5">
      <c r="B320" s="192"/>
      <c r="D320" s="187" t="s">
        <v>205</v>
      </c>
      <c r="E320" s="193" t="s">
        <v>5</v>
      </c>
      <c r="F320" s="194" t="s">
        <v>469</v>
      </c>
      <c r="H320" s="195">
        <v>70</v>
      </c>
      <c r="I320" s="196"/>
      <c r="L320" s="192"/>
      <c r="M320" s="197"/>
      <c r="N320" s="198"/>
      <c r="O320" s="198"/>
      <c r="P320" s="198"/>
      <c r="Q320" s="198"/>
      <c r="R320" s="198"/>
      <c r="S320" s="198"/>
      <c r="T320" s="199"/>
      <c r="AT320" s="193" t="s">
        <v>205</v>
      </c>
      <c r="AU320" s="193" t="s">
        <v>87</v>
      </c>
      <c r="AV320" s="11" t="s">
        <v>87</v>
      </c>
      <c r="AW320" s="11" t="s">
        <v>39</v>
      </c>
      <c r="AX320" s="11" t="s">
        <v>76</v>
      </c>
      <c r="AY320" s="193" t="s">
        <v>193</v>
      </c>
    </row>
    <row r="321" spans="2:51" s="11" customFormat="1" ht="13.5">
      <c r="B321" s="192"/>
      <c r="D321" s="187" t="s">
        <v>205</v>
      </c>
      <c r="E321" s="193" t="s">
        <v>5</v>
      </c>
      <c r="F321" s="194" t="s">
        <v>470</v>
      </c>
      <c r="H321" s="195">
        <v>105</v>
      </c>
      <c r="I321" s="196"/>
      <c r="L321" s="192"/>
      <c r="M321" s="197"/>
      <c r="N321" s="198"/>
      <c r="O321" s="198"/>
      <c r="P321" s="198"/>
      <c r="Q321" s="198"/>
      <c r="R321" s="198"/>
      <c r="S321" s="198"/>
      <c r="T321" s="199"/>
      <c r="AT321" s="193" t="s">
        <v>205</v>
      </c>
      <c r="AU321" s="193" t="s">
        <v>87</v>
      </c>
      <c r="AV321" s="11" t="s">
        <v>87</v>
      </c>
      <c r="AW321" s="11" t="s">
        <v>39</v>
      </c>
      <c r="AX321" s="11" t="s">
        <v>76</v>
      </c>
      <c r="AY321" s="193" t="s">
        <v>193</v>
      </c>
    </row>
    <row r="322" spans="2:51" s="11" customFormat="1" ht="13.5">
      <c r="B322" s="192"/>
      <c r="D322" s="187" t="s">
        <v>205</v>
      </c>
      <c r="E322" s="193" t="s">
        <v>5</v>
      </c>
      <c r="F322" s="194" t="s">
        <v>471</v>
      </c>
      <c r="H322" s="195">
        <v>108</v>
      </c>
      <c r="I322" s="196"/>
      <c r="L322" s="192"/>
      <c r="M322" s="197"/>
      <c r="N322" s="198"/>
      <c r="O322" s="198"/>
      <c r="P322" s="198"/>
      <c r="Q322" s="198"/>
      <c r="R322" s="198"/>
      <c r="S322" s="198"/>
      <c r="T322" s="199"/>
      <c r="AT322" s="193" t="s">
        <v>205</v>
      </c>
      <c r="AU322" s="193" t="s">
        <v>87</v>
      </c>
      <c r="AV322" s="11" t="s">
        <v>87</v>
      </c>
      <c r="AW322" s="11" t="s">
        <v>39</v>
      </c>
      <c r="AX322" s="11" t="s">
        <v>76</v>
      </c>
      <c r="AY322" s="193" t="s">
        <v>193</v>
      </c>
    </row>
    <row r="323" spans="2:51" s="11" customFormat="1" ht="13.5">
      <c r="B323" s="192"/>
      <c r="D323" s="187" t="s">
        <v>205</v>
      </c>
      <c r="E323" s="193" t="s">
        <v>5</v>
      </c>
      <c r="F323" s="194" t="s">
        <v>472</v>
      </c>
      <c r="H323" s="195">
        <v>77</v>
      </c>
      <c r="I323" s="196"/>
      <c r="L323" s="192"/>
      <c r="M323" s="197"/>
      <c r="N323" s="198"/>
      <c r="O323" s="198"/>
      <c r="P323" s="198"/>
      <c r="Q323" s="198"/>
      <c r="R323" s="198"/>
      <c r="S323" s="198"/>
      <c r="T323" s="199"/>
      <c r="AT323" s="193" t="s">
        <v>205</v>
      </c>
      <c r="AU323" s="193" t="s">
        <v>87</v>
      </c>
      <c r="AV323" s="11" t="s">
        <v>87</v>
      </c>
      <c r="AW323" s="11" t="s">
        <v>39</v>
      </c>
      <c r="AX323" s="11" t="s">
        <v>76</v>
      </c>
      <c r="AY323" s="193" t="s">
        <v>193</v>
      </c>
    </row>
    <row r="324" spans="2:51" s="11" customFormat="1" ht="13.5">
      <c r="B324" s="192"/>
      <c r="D324" s="187" t="s">
        <v>205</v>
      </c>
      <c r="E324" s="193" t="s">
        <v>5</v>
      </c>
      <c r="F324" s="194" t="s">
        <v>473</v>
      </c>
      <c r="H324" s="195">
        <v>37.5</v>
      </c>
      <c r="I324" s="196"/>
      <c r="L324" s="192"/>
      <c r="M324" s="197"/>
      <c r="N324" s="198"/>
      <c r="O324" s="198"/>
      <c r="P324" s="198"/>
      <c r="Q324" s="198"/>
      <c r="R324" s="198"/>
      <c r="S324" s="198"/>
      <c r="T324" s="199"/>
      <c r="AT324" s="193" t="s">
        <v>205</v>
      </c>
      <c r="AU324" s="193" t="s">
        <v>87</v>
      </c>
      <c r="AV324" s="11" t="s">
        <v>87</v>
      </c>
      <c r="AW324" s="11" t="s">
        <v>39</v>
      </c>
      <c r="AX324" s="11" t="s">
        <v>76</v>
      </c>
      <c r="AY324" s="193" t="s">
        <v>193</v>
      </c>
    </row>
    <row r="325" spans="2:51" s="11" customFormat="1" ht="13.5">
      <c r="B325" s="192"/>
      <c r="D325" s="187" t="s">
        <v>205</v>
      </c>
      <c r="E325" s="193" t="s">
        <v>5</v>
      </c>
      <c r="F325" s="194" t="s">
        <v>474</v>
      </c>
      <c r="H325" s="195">
        <v>75</v>
      </c>
      <c r="I325" s="196"/>
      <c r="L325" s="192"/>
      <c r="M325" s="197"/>
      <c r="N325" s="198"/>
      <c r="O325" s="198"/>
      <c r="P325" s="198"/>
      <c r="Q325" s="198"/>
      <c r="R325" s="198"/>
      <c r="S325" s="198"/>
      <c r="T325" s="199"/>
      <c r="AT325" s="193" t="s">
        <v>205</v>
      </c>
      <c r="AU325" s="193" t="s">
        <v>87</v>
      </c>
      <c r="AV325" s="11" t="s">
        <v>87</v>
      </c>
      <c r="AW325" s="11" t="s">
        <v>39</v>
      </c>
      <c r="AX325" s="11" t="s">
        <v>76</v>
      </c>
      <c r="AY325" s="193" t="s">
        <v>193</v>
      </c>
    </row>
    <row r="326" spans="2:51" s="11" customFormat="1" ht="13.5">
      <c r="B326" s="192"/>
      <c r="D326" s="187" t="s">
        <v>205</v>
      </c>
      <c r="E326" s="193" t="s">
        <v>5</v>
      </c>
      <c r="F326" s="194" t="s">
        <v>475</v>
      </c>
      <c r="H326" s="195">
        <v>112.5</v>
      </c>
      <c r="I326" s="196"/>
      <c r="L326" s="192"/>
      <c r="M326" s="197"/>
      <c r="N326" s="198"/>
      <c r="O326" s="198"/>
      <c r="P326" s="198"/>
      <c r="Q326" s="198"/>
      <c r="R326" s="198"/>
      <c r="S326" s="198"/>
      <c r="T326" s="199"/>
      <c r="AT326" s="193" t="s">
        <v>205</v>
      </c>
      <c r="AU326" s="193" t="s">
        <v>87</v>
      </c>
      <c r="AV326" s="11" t="s">
        <v>87</v>
      </c>
      <c r="AW326" s="11" t="s">
        <v>39</v>
      </c>
      <c r="AX326" s="11" t="s">
        <v>76</v>
      </c>
      <c r="AY326" s="193" t="s">
        <v>193</v>
      </c>
    </row>
    <row r="327" spans="2:51" s="11" customFormat="1" ht="13.5">
      <c r="B327" s="192"/>
      <c r="D327" s="187" t="s">
        <v>205</v>
      </c>
      <c r="E327" s="193" t="s">
        <v>5</v>
      </c>
      <c r="F327" s="194" t="s">
        <v>476</v>
      </c>
      <c r="H327" s="195">
        <v>114</v>
      </c>
      <c r="I327" s="196"/>
      <c r="L327" s="192"/>
      <c r="M327" s="197"/>
      <c r="N327" s="198"/>
      <c r="O327" s="198"/>
      <c r="P327" s="198"/>
      <c r="Q327" s="198"/>
      <c r="R327" s="198"/>
      <c r="S327" s="198"/>
      <c r="T327" s="199"/>
      <c r="AT327" s="193" t="s">
        <v>205</v>
      </c>
      <c r="AU327" s="193" t="s">
        <v>87</v>
      </c>
      <c r="AV327" s="11" t="s">
        <v>87</v>
      </c>
      <c r="AW327" s="11" t="s">
        <v>39</v>
      </c>
      <c r="AX327" s="11" t="s">
        <v>76</v>
      </c>
      <c r="AY327" s="193" t="s">
        <v>193</v>
      </c>
    </row>
    <row r="328" spans="2:51" s="11" customFormat="1" ht="13.5">
      <c r="B328" s="192"/>
      <c r="D328" s="187" t="s">
        <v>205</v>
      </c>
      <c r="E328" s="193" t="s">
        <v>5</v>
      </c>
      <c r="F328" s="194" t="s">
        <v>477</v>
      </c>
      <c r="H328" s="195">
        <v>129</v>
      </c>
      <c r="I328" s="196"/>
      <c r="L328" s="192"/>
      <c r="M328" s="197"/>
      <c r="N328" s="198"/>
      <c r="O328" s="198"/>
      <c r="P328" s="198"/>
      <c r="Q328" s="198"/>
      <c r="R328" s="198"/>
      <c r="S328" s="198"/>
      <c r="T328" s="199"/>
      <c r="AT328" s="193" t="s">
        <v>205</v>
      </c>
      <c r="AU328" s="193" t="s">
        <v>87</v>
      </c>
      <c r="AV328" s="11" t="s">
        <v>87</v>
      </c>
      <c r="AW328" s="11" t="s">
        <v>39</v>
      </c>
      <c r="AX328" s="11" t="s">
        <v>76</v>
      </c>
      <c r="AY328" s="193" t="s">
        <v>193</v>
      </c>
    </row>
    <row r="329" spans="2:51" s="11" customFormat="1" ht="13.5">
      <c r="B329" s="192"/>
      <c r="D329" s="187" t="s">
        <v>205</v>
      </c>
      <c r="E329" s="193" t="s">
        <v>5</v>
      </c>
      <c r="F329" s="194" t="s">
        <v>478</v>
      </c>
      <c r="H329" s="195">
        <v>112.5</v>
      </c>
      <c r="I329" s="196"/>
      <c r="L329" s="192"/>
      <c r="M329" s="197"/>
      <c r="N329" s="198"/>
      <c r="O329" s="198"/>
      <c r="P329" s="198"/>
      <c r="Q329" s="198"/>
      <c r="R329" s="198"/>
      <c r="S329" s="198"/>
      <c r="T329" s="199"/>
      <c r="AT329" s="193" t="s">
        <v>205</v>
      </c>
      <c r="AU329" s="193" t="s">
        <v>87</v>
      </c>
      <c r="AV329" s="11" t="s">
        <v>87</v>
      </c>
      <c r="AW329" s="11" t="s">
        <v>39</v>
      </c>
      <c r="AX329" s="11" t="s">
        <v>76</v>
      </c>
      <c r="AY329" s="193" t="s">
        <v>193</v>
      </c>
    </row>
    <row r="330" spans="2:51" s="11" customFormat="1" ht="13.5">
      <c r="B330" s="192"/>
      <c r="D330" s="187" t="s">
        <v>205</v>
      </c>
      <c r="E330" s="193" t="s">
        <v>5</v>
      </c>
      <c r="F330" s="194" t="s">
        <v>479</v>
      </c>
      <c r="H330" s="195">
        <v>85.5</v>
      </c>
      <c r="I330" s="196"/>
      <c r="L330" s="192"/>
      <c r="M330" s="197"/>
      <c r="N330" s="198"/>
      <c r="O330" s="198"/>
      <c r="P330" s="198"/>
      <c r="Q330" s="198"/>
      <c r="R330" s="198"/>
      <c r="S330" s="198"/>
      <c r="T330" s="199"/>
      <c r="AT330" s="193" t="s">
        <v>205</v>
      </c>
      <c r="AU330" s="193" t="s">
        <v>87</v>
      </c>
      <c r="AV330" s="11" t="s">
        <v>87</v>
      </c>
      <c r="AW330" s="11" t="s">
        <v>39</v>
      </c>
      <c r="AX330" s="11" t="s">
        <v>76</v>
      </c>
      <c r="AY330" s="193" t="s">
        <v>193</v>
      </c>
    </row>
    <row r="331" spans="2:51" s="11" customFormat="1" ht="13.5">
      <c r="B331" s="192"/>
      <c r="D331" s="187" t="s">
        <v>205</v>
      </c>
      <c r="E331" s="193" t="s">
        <v>5</v>
      </c>
      <c r="F331" s="194" t="s">
        <v>480</v>
      </c>
      <c r="H331" s="195">
        <v>56</v>
      </c>
      <c r="I331" s="196"/>
      <c r="L331" s="192"/>
      <c r="M331" s="197"/>
      <c r="N331" s="198"/>
      <c r="O331" s="198"/>
      <c r="P331" s="198"/>
      <c r="Q331" s="198"/>
      <c r="R331" s="198"/>
      <c r="S331" s="198"/>
      <c r="T331" s="199"/>
      <c r="AT331" s="193" t="s">
        <v>205</v>
      </c>
      <c r="AU331" s="193" t="s">
        <v>87</v>
      </c>
      <c r="AV331" s="11" t="s">
        <v>87</v>
      </c>
      <c r="AW331" s="11" t="s">
        <v>39</v>
      </c>
      <c r="AX331" s="11" t="s">
        <v>76</v>
      </c>
      <c r="AY331" s="193" t="s">
        <v>193</v>
      </c>
    </row>
    <row r="332" spans="2:51" s="11" customFormat="1" ht="13.5">
      <c r="B332" s="192"/>
      <c r="D332" s="187" t="s">
        <v>205</v>
      </c>
      <c r="E332" s="193" t="s">
        <v>5</v>
      </c>
      <c r="F332" s="194" t="s">
        <v>481</v>
      </c>
      <c r="H332" s="195">
        <v>156</v>
      </c>
      <c r="I332" s="196"/>
      <c r="L332" s="192"/>
      <c r="M332" s="197"/>
      <c r="N332" s="198"/>
      <c r="O332" s="198"/>
      <c r="P332" s="198"/>
      <c r="Q332" s="198"/>
      <c r="R332" s="198"/>
      <c r="S332" s="198"/>
      <c r="T332" s="199"/>
      <c r="AT332" s="193" t="s">
        <v>205</v>
      </c>
      <c r="AU332" s="193" t="s">
        <v>87</v>
      </c>
      <c r="AV332" s="11" t="s">
        <v>87</v>
      </c>
      <c r="AW332" s="11" t="s">
        <v>39</v>
      </c>
      <c r="AX332" s="11" t="s">
        <v>76</v>
      </c>
      <c r="AY332" s="193" t="s">
        <v>193</v>
      </c>
    </row>
    <row r="333" spans="2:51" s="11" customFormat="1" ht="13.5">
      <c r="B333" s="192"/>
      <c r="D333" s="187" t="s">
        <v>205</v>
      </c>
      <c r="E333" s="193" t="s">
        <v>5</v>
      </c>
      <c r="F333" s="194" t="s">
        <v>482</v>
      </c>
      <c r="H333" s="195">
        <v>200</v>
      </c>
      <c r="I333" s="196"/>
      <c r="L333" s="192"/>
      <c r="M333" s="197"/>
      <c r="N333" s="198"/>
      <c r="O333" s="198"/>
      <c r="P333" s="198"/>
      <c r="Q333" s="198"/>
      <c r="R333" s="198"/>
      <c r="S333" s="198"/>
      <c r="T333" s="199"/>
      <c r="AT333" s="193" t="s">
        <v>205</v>
      </c>
      <c r="AU333" s="193" t="s">
        <v>87</v>
      </c>
      <c r="AV333" s="11" t="s">
        <v>87</v>
      </c>
      <c r="AW333" s="11" t="s">
        <v>39</v>
      </c>
      <c r="AX333" s="11" t="s">
        <v>76</v>
      </c>
      <c r="AY333" s="193" t="s">
        <v>193</v>
      </c>
    </row>
    <row r="334" spans="2:51" s="11" customFormat="1" ht="13.5">
      <c r="B334" s="192"/>
      <c r="D334" s="187" t="s">
        <v>205</v>
      </c>
      <c r="E334" s="193" t="s">
        <v>5</v>
      </c>
      <c r="F334" s="194" t="s">
        <v>483</v>
      </c>
      <c r="H334" s="195">
        <v>206</v>
      </c>
      <c r="I334" s="196"/>
      <c r="L334" s="192"/>
      <c r="M334" s="197"/>
      <c r="N334" s="198"/>
      <c r="O334" s="198"/>
      <c r="P334" s="198"/>
      <c r="Q334" s="198"/>
      <c r="R334" s="198"/>
      <c r="S334" s="198"/>
      <c r="T334" s="199"/>
      <c r="AT334" s="193" t="s">
        <v>205</v>
      </c>
      <c r="AU334" s="193" t="s">
        <v>87</v>
      </c>
      <c r="AV334" s="11" t="s">
        <v>87</v>
      </c>
      <c r="AW334" s="11" t="s">
        <v>39</v>
      </c>
      <c r="AX334" s="11" t="s">
        <v>76</v>
      </c>
      <c r="AY334" s="193" t="s">
        <v>193</v>
      </c>
    </row>
    <row r="335" spans="2:51" s="11" customFormat="1" ht="13.5">
      <c r="B335" s="192"/>
      <c r="D335" s="187" t="s">
        <v>205</v>
      </c>
      <c r="E335" s="193" t="s">
        <v>5</v>
      </c>
      <c r="F335" s="194" t="s">
        <v>484</v>
      </c>
      <c r="H335" s="195">
        <v>216</v>
      </c>
      <c r="I335" s="196"/>
      <c r="L335" s="192"/>
      <c r="M335" s="197"/>
      <c r="N335" s="198"/>
      <c r="O335" s="198"/>
      <c r="P335" s="198"/>
      <c r="Q335" s="198"/>
      <c r="R335" s="198"/>
      <c r="S335" s="198"/>
      <c r="T335" s="199"/>
      <c r="AT335" s="193" t="s">
        <v>205</v>
      </c>
      <c r="AU335" s="193" t="s">
        <v>87</v>
      </c>
      <c r="AV335" s="11" t="s">
        <v>87</v>
      </c>
      <c r="AW335" s="11" t="s">
        <v>39</v>
      </c>
      <c r="AX335" s="11" t="s">
        <v>76</v>
      </c>
      <c r="AY335" s="193" t="s">
        <v>193</v>
      </c>
    </row>
    <row r="336" spans="2:51" s="11" customFormat="1" ht="13.5">
      <c r="B336" s="192"/>
      <c r="D336" s="187" t="s">
        <v>205</v>
      </c>
      <c r="E336" s="193" t="s">
        <v>5</v>
      </c>
      <c r="F336" s="194" t="s">
        <v>485</v>
      </c>
      <c r="H336" s="195">
        <v>135</v>
      </c>
      <c r="I336" s="196"/>
      <c r="L336" s="192"/>
      <c r="M336" s="197"/>
      <c r="N336" s="198"/>
      <c r="O336" s="198"/>
      <c r="P336" s="198"/>
      <c r="Q336" s="198"/>
      <c r="R336" s="198"/>
      <c r="S336" s="198"/>
      <c r="T336" s="199"/>
      <c r="AT336" s="193" t="s">
        <v>205</v>
      </c>
      <c r="AU336" s="193" t="s">
        <v>87</v>
      </c>
      <c r="AV336" s="11" t="s">
        <v>87</v>
      </c>
      <c r="AW336" s="11" t="s">
        <v>39</v>
      </c>
      <c r="AX336" s="11" t="s">
        <v>76</v>
      </c>
      <c r="AY336" s="193" t="s">
        <v>193</v>
      </c>
    </row>
    <row r="337" spans="2:51" s="11" customFormat="1" ht="13.5">
      <c r="B337" s="192"/>
      <c r="D337" s="187" t="s">
        <v>205</v>
      </c>
      <c r="E337" s="193" t="s">
        <v>5</v>
      </c>
      <c r="F337" s="194" t="s">
        <v>486</v>
      </c>
      <c r="H337" s="195">
        <v>94.5</v>
      </c>
      <c r="I337" s="196"/>
      <c r="L337" s="192"/>
      <c r="M337" s="197"/>
      <c r="N337" s="198"/>
      <c r="O337" s="198"/>
      <c r="P337" s="198"/>
      <c r="Q337" s="198"/>
      <c r="R337" s="198"/>
      <c r="S337" s="198"/>
      <c r="T337" s="199"/>
      <c r="AT337" s="193" t="s">
        <v>205</v>
      </c>
      <c r="AU337" s="193" t="s">
        <v>87</v>
      </c>
      <c r="AV337" s="11" t="s">
        <v>87</v>
      </c>
      <c r="AW337" s="11" t="s">
        <v>39</v>
      </c>
      <c r="AX337" s="11" t="s">
        <v>76</v>
      </c>
      <c r="AY337" s="193" t="s">
        <v>193</v>
      </c>
    </row>
    <row r="338" spans="2:51" s="11" customFormat="1" ht="13.5">
      <c r="B338" s="192"/>
      <c r="D338" s="187" t="s">
        <v>205</v>
      </c>
      <c r="E338" s="193" t="s">
        <v>5</v>
      </c>
      <c r="F338" s="194" t="s">
        <v>487</v>
      </c>
      <c r="H338" s="195">
        <v>52</v>
      </c>
      <c r="I338" s="196"/>
      <c r="L338" s="192"/>
      <c r="M338" s="197"/>
      <c r="N338" s="198"/>
      <c r="O338" s="198"/>
      <c r="P338" s="198"/>
      <c r="Q338" s="198"/>
      <c r="R338" s="198"/>
      <c r="S338" s="198"/>
      <c r="T338" s="199"/>
      <c r="AT338" s="193" t="s">
        <v>205</v>
      </c>
      <c r="AU338" s="193" t="s">
        <v>87</v>
      </c>
      <c r="AV338" s="11" t="s">
        <v>87</v>
      </c>
      <c r="AW338" s="11" t="s">
        <v>39</v>
      </c>
      <c r="AX338" s="11" t="s">
        <v>76</v>
      </c>
      <c r="AY338" s="193" t="s">
        <v>193</v>
      </c>
    </row>
    <row r="339" spans="2:51" s="11" customFormat="1" ht="13.5">
      <c r="B339" s="192"/>
      <c r="D339" s="187" t="s">
        <v>205</v>
      </c>
      <c r="E339" s="193" t="s">
        <v>5</v>
      </c>
      <c r="F339" s="194" t="s">
        <v>488</v>
      </c>
      <c r="H339" s="195">
        <v>47</v>
      </c>
      <c r="I339" s="196"/>
      <c r="L339" s="192"/>
      <c r="M339" s="197"/>
      <c r="N339" s="198"/>
      <c r="O339" s="198"/>
      <c r="P339" s="198"/>
      <c r="Q339" s="198"/>
      <c r="R339" s="198"/>
      <c r="S339" s="198"/>
      <c r="T339" s="199"/>
      <c r="AT339" s="193" t="s">
        <v>205</v>
      </c>
      <c r="AU339" s="193" t="s">
        <v>87</v>
      </c>
      <c r="AV339" s="11" t="s">
        <v>87</v>
      </c>
      <c r="AW339" s="11" t="s">
        <v>39</v>
      </c>
      <c r="AX339" s="11" t="s">
        <v>76</v>
      </c>
      <c r="AY339" s="193" t="s">
        <v>193</v>
      </c>
    </row>
    <row r="340" spans="2:51" s="11" customFormat="1" ht="13.5">
      <c r="B340" s="192"/>
      <c r="D340" s="187" t="s">
        <v>205</v>
      </c>
      <c r="E340" s="193" t="s">
        <v>5</v>
      </c>
      <c r="F340" s="194" t="s">
        <v>489</v>
      </c>
      <c r="H340" s="195">
        <v>54</v>
      </c>
      <c r="I340" s="196"/>
      <c r="L340" s="192"/>
      <c r="M340" s="197"/>
      <c r="N340" s="198"/>
      <c r="O340" s="198"/>
      <c r="P340" s="198"/>
      <c r="Q340" s="198"/>
      <c r="R340" s="198"/>
      <c r="S340" s="198"/>
      <c r="T340" s="199"/>
      <c r="AT340" s="193" t="s">
        <v>205</v>
      </c>
      <c r="AU340" s="193" t="s">
        <v>87</v>
      </c>
      <c r="AV340" s="11" t="s">
        <v>87</v>
      </c>
      <c r="AW340" s="11" t="s">
        <v>39</v>
      </c>
      <c r="AX340" s="11" t="s">
        <v>76</v>
      </c>
      <c r="AY340" s="193" t="s">
        <v>193</v>
      </c>
    </row>
    <row r="341" spans="2:51" s="11" customFormat="1" ht="13.5">
      <c r="B341" s="192"/>
      <c r="D341" s="187" t="s">
        <v>205</v>
      </c>
      <c r="E341" s="193" t="s">
        <v>5</v>
      </c>
      <c r="F341" s="194" t="s">
        <v>490</v>
      </c>
      <c r="H341" s="195">
        <v>16.8</v>
      </c>
      <c r="I341" s="196"/>
      <c r="L341" s="192"/>
      <c r="M341" s="197"/>
      <c r="N341" s="198"/>
      <c r="O341" s="198"/>
      <c r="P341" s="198"/>
      <c r="Q341" s="198"/>
      <c r="R341" s="198"/>
      <c r="S341" s="198"/>
      <c r="T341" s="199"/>
      <c r="AT341" s="193" t="s">
        <v>205</v>
      </c>
      <c r="AU341" s="193" t="s">
        <v>87</v>
      </c>
      <c r="AV341" s="11" t="s">
        <v>87</v>
      </c>
      <c r="AW341" s="11" t="s">
        <v>39</v>
      </c>
      <c r="AX341" s="11" t="s">
        <v>76</v>
      </c>
      <c r="AY341" s="193" t="s">
        <v>193</v>
      </c>
    </row>
    <row r="342" spans="2:51" s="14" customFormat="1" ht="13.5">
      <c r="B342" s="215"/>
      <c r="D342" s="187" t="s">
        <v>205</v>
      </c>
      <c r="E342" s="216" t="s">
        <v>5</v>
      </c>
      <c r="F342" s="217" t="s">
        <v>264</v>
      </c>
      <c r="H342" s="218">
        <v>2259.3</v>
      </c>
      <c r="I342" s="219"/>
      <c r="L342" s="215"/>
      <c r="M342" s="220"/>
      <c r="N342" s="221"/>
      <c r="O342" s="221"/>
      <c r="P342" s="221"/>
      <c r="Q342" s="221"/>
      <c r="R342" s="221"/>
      <c r="S342" s="221"/>
      <c r="T342" s="222"/>
      <c r="AT342" s="216" t="s">
        <v>205</v>
      </c>
      <c r="AU342" s="216" t="s">
        <v>87</v>
      </c>
      <c r="AV342" s="14" t="s">
        <v>212</v>
      </c>
      <c r="AW342" s="14" t="s">
        <v>39</v>
      </c>
      <c r="AX342" s="14" t="s">
        <v>76</v>
      </c>
      <c r="AY342" s="216" t="s">
        <v>193</v>
      </c>
    </row>
    <row r="343" spans="2:51" s="12" customFormat="1" ht="13.5">
      <c r="B343" s="200"/>
      <c r="D343" s="187" t="s">
        <v>205</v>
      </c>
      <c r="E343" s="201" t="s">
        <v>5</v>
      </c>
      <c r="F343" s="202" t="s">
        <v>491</v>
      </c>
      <c r="H343" s="201" t="s">
        <v>5</v>
      </c>
      <c r="I343" s="203"/>
      <c r="L343" s="200"/>
      <c r="M343" s="204"/>
      <c r="N343" s="205"/>
      <c r="O343" s="205"/>
      <c r="P343" s="205"/>
      <c r="Q343" s="205"/>
      <c r="R343" s="205"/>
      <c r="S343" s="205"/>
      <c r="T343" s="206"/>
      <c r="AT343" s="201" t="s">
        <v>205</v>
      </c>
      <c r="AU343" s="201" t="s">
        <v>87</v>
      </c>
      <c r="AV343" s="12" t="s">
        <v>84</v>
      </c>
      <c r="AW343" s="12" t="s">
        <v>39</v>
      </c>
      <c r="AX343" s="12" t="s">
        <v>76</v>
      </c>
      <c r="AY343" s="201" t="s">
        <v>193</v>
      </c>
    </row>
    <row r="344" spans="2:51" s="11" customFormat="1" ht="13.5">
      <c r="B344" s="192"/>
      <c r="D344" s="187" t="s">
        <v>205</v>
      </c>
      <c r="E344" s="193" t="s">
        <v>5</v>
      </c>
      <c r="F344" s="194" t="s">
        <v>492</v>
      </c>
      <c r="H344" s="195">
        <v>42.123</v>
      </c>
      <c r="I344" s="196"/>
      <c r="L344" s="192"/>
      <c r="M344" s="197"/>
      <c r="N344" s="198"/>
      <c r="O344" s="198"/>
      <c r="P344" s="198"/>
      <c r="Q344" s="198"/>
      <c r="R344" s="198"/>
      <c r="S344" s="198"/>
      <c r="T344" s="199"/>
      <c r="AT344" s="193" t="s">
        <v>205</v>
      </c>
      <c r="AU344" s="193" t="s">
        <v>87</v>
      </c>
      <c r="AV344" s="11" t="s">
        <v>87</v>
      </c>
      <c r="AW344" s="11" t="s">
        <v>39</v>
      </c>
      <c r="AX344" s="11" t="s">
        <v>76</v>
      </c>
      <c r="AY344" s="193" t="s">
        <v>193</v>
      </c>
    </row>
    <row r="345" spans="2:51" s="11" customFormat="1" ht="13.5">
      <c r="B345" s="192"/>
      <c r="D345" s="187" t="s">
        <v>205</v>
      </c>
      <c r="E345" s="193" t="s">
        <v>5</v>
      </c>
      <c r="F345" s="194" t="s">
        <v>493</v>
      </c>
      <c r="H345" s="195">
        <v>80.41</v>
      </c>
      <c r="I345" s="196"/>
      <c r="L345" s="192"/>
      <c r="M345" s="197"/>
      <c r="N345" s="198"/>
      <c r="O345" s="198"/>
      <c r="P345" s="198"/>
      <c r="Q345" s="198"/>
      <c r="R345" s="198"/>
      <c r="S345" s="198"/>
      <c r="T345" s="199"/>
      <c r="AT345" s="193" t="s">
        <v>205</v>
      </c>
      <c r="AU345" s="193" t="s">
        <v>87</v>
      </c>
      <c r="AV345" s="11" t="s">
        <v>87</v>
      </c>
      <c r="AW345" s="11" t="s">
        <v>39</v>
      </c>
      <c r="AX345" s="11" t="s">
        <v>76</v>
      </c>
      <c r="AY345" s="193" t="s">
        <v>193</v>
      </c>
    </row>
    <row r="346" spans="2:51" s="11" customFormat="1" ht="13.5">
      <c r="B346" s="192"/>
      <c r="D346" s="187" t="s">
        <v>205</v>
      </c>
      <c r="E346" s="193" t="s">
        <v>5</v>
      </c>
      <c r="F346" s="194" t="s">
        <v>494</v>
      </c>
      <c r="H346" s="195">
        <v>118.65</v>
      </c>
      <c r="I346" s="196"/>
      <c r="L346" s="192"/>
      <c r="M346" s="197"/>
      <c r="N346" s="198"/>
      <c r="O346" s="198"/>
      <c r="P346" s="198"/>
      <c r="Q346" s="198"/>
      <c r="R346" s="198"/>
      <c r="S346" s="198"/>
      <c r="T346" s="199"/>
      <c r="AT346" s="193" t="s">
        <v>205</v>
      </c>
      <c r="AU346" s="193" t="s">
        <v>87</v>
      </c>
      <c r="AV346" s="11" t="s">
        <v>87</v>
      </c>
      <c r="AW346" s="11" t="s">
        <v>39</v>
      </c>
      <c r="AX346" s="11" t="s">
        <v>76</v>
      </c>
      <c r="AY346" s="193" t="s">
        <v>193</v>
      </c>
    </row>
    <row r="347" spans="2:51" s="11" customFormat="1" ht="13.5">
      <c r="B347" s="192"/>
      <c r="D347" s="187" t="s">
        <v>205</v>
      </c>
      <c r="E347" s="193" t="s">
        <v>5</v>
      </c>
      <c r="F347" s="194" t="s">
        <v>495</v>
      </c>
      <c r="H347" s="195">
        <v>107.589</v>
      </c>
      <c r="I347" s="196"/>
      <c r="L347" s="192"/>
      <c r="M347" s="197"/>
      <c r="N347" s="198"/>
      <c r="O347" s="198"/>
      <c r="P347" s="198"/>
      <c r="Q347" s="198"/>
      <c r="R347" s="198"/>
      <c r="S347" s="198"/>
      <c r="T347" s="199"/>
      <c r="AT347" s="193" t="s">
        <v>205</v>
      </c>
      <c r="AU347" s="193" t="s">
        <v>87</v>
      </c>
      <c r="AV347" s="11" t="s">
        <v>87</v>
      </c>
      <c r="AW347" s="11" t="s">
        <v>39</v>
      </c>
      <c r="AX347" s="11" t="s">
        <v>76</v>
      </c>
      <c r="AY347" s="193" t="s">
        <v>193</v>
      </c>
    </row>
    <row r="348" spans="2:51" s="11" customFormat="1" ht="13.5">
      <c r="B348" s="192"/>
      <c r="D348" s="187" t="s">
        <v>205</v>
      </c>
      <c r="E348" s="193" t="s">
        <v>5</v>
      </c>
      <c r="F348" s="194" t="s">
        <v>496</v>
      </c>
      <c r="H348" s="195">
        <v>79.576</v>
      </c>
      <c r="I348" s="196"/>
      <c r="L348" s="192"/>
      <c r="M348" s="197"/>
      <c r="N348" s="198"/>
      <c r="O348" s="198"/>
      <c r="P348" s="198"/>
      <c r="Q348" s="198"/>
      <c r="R348" s="198"/>
      <c r="S348" s="198"/>
      <c r="T348" s="199"/>
      <c r="AT348" s="193" t="s">
        <v>205</v>
      </c>
      <c r="AU348" s="193" t="s">
        <v>87</v>
      </c>
      <c r="AV348" s="11" t="s">
        <v>87</v>
      </c>
      <c r="AW348" s="11" t="s">
        <v>39</v>
      </c>
      <c r="AX348" s="11" t="s">
        <v>76</v>
      </c>
      <c r="AY348" s="193" t="s">
        <v>193</v>
      </c>
    </row>
    <row r="349" spans="2:51" s="11" customFormat="1" ht="13.5">
      <c r="B349" s="192"/>
      <c r="D349" s="187" t="s">
        <v>205</v>
      </c>
      <c r="E349" s="193" t="s">
        <v>5</v>
      </c>
      <c r="F349" s="194" t="s">
        <v>497</v>
      </c>
      <c r="H349" s="195">
        <v>60.984</v>
      </c>
      <c r="I349" s="196"/>
      <c r="L349" s="192"/>
      <c r="M349" s="197"/>
      <c r="N349" s="198"/>
      <c r="O349" s="198"/>
      <c r="P349" s="198"/>
      <c r="Q349" s="198"/>
      <c r="R349" s="198"/>
      <c r="S349" s="198"/>
      <c r="T349" s="199"/>
      <c r="AT349" s="193" t="s">
        <v>205</v>
      </c>
      <c r="AU349" s="193" t="s">
        <v>87</v>
      </c>
      <c r="AV349" s="11" t="s">
        <v>87</v>
      </c>
      <c r="AW349" s="11" t="s">
        <v>39</v>
      </c>
      <c r="AX349" s="11" t="s">
        <v>76</v>
      </c>
      <c r="AY349" s="193" t="s">
        <v>193</v>
      </c>
    </row>
    <row r="350" spans="2:51" s="11" customFormat="1" ht="13.5">
      <c r="B350" s="192"/>
      <c r="D350" s="187" t="s">
        <v>205</v>
      </c>
      <c r="E350" s="193" t="s">
        <v>5</v>
      </c>
      <c r="F350" s="194" t="s">
        <v>498</v>
      </c>
      <c r="H350" s="195">
        <v>62.794</v>
      </c>
      <c r="I350" s="196"/>
      <c r="L350" s="192"/>
      <c r="M350" s="197"/>
      <c r="N350" s="198"/>
      <c r="O350" s="198"/>
      <c r="P350" s="198"/>
      <c r="Q350" s="198"/>
      <c r="R350" s="198"/>
      <c r="S350" s="198"/>
      <c r="T350" s="199"/>
      <c r="AT350" s="193" t="s">
        <v>205</v>
      </c>
      <c r="AU350" s="193" t="s">
        <v>87</v>
      </c>
      <c r="AV350" s="11" t="s">
        <v>87</v>
      </c>
      <c r="AW350" s="11" t="s">
        <v>39</v>
      </c>
      <c r="AX350" s="11" t="s">
        <v>76</v>
      </c>
      <c r="AY350" s="193" t="s">
        <v>193</v>
      </c>
    </row>
    <row r="351" spans="2:51" s="11" customFormat="1" ht="13.5">
      <c r="B351" s="192"/>
      <c r="D351" s="187" t="s">
        <v>205</v>
      </c>
      <c r="E351" s="193" t="s">
        <v>5</v>
      </c>
      <c r="F351" s="194" t="s">
        <v>499</v>
      </c>
      <c r="H351" s="195">
        <v>26.013</v>
      </c>
      <c r="I351" s="196"/>
      <c r="L351" s="192"/>
      <c r="M351" s="197"/>
      <c r="N351" s="198"/>
      <c r="O351" s="198"/>
      <c r="P351" s="198"/>
      <c r="Q351" s="198"/>
      <c r="R351" s="198"/>
      <c r="S351" s="198"/>
      <c r="T351" s="199"/>
      <c r="AT351" s="193" t="s">
        <v>205</v>
      </c>
      <c r="AU351" s="193" t="s">
        <v>87</v>
      </c>
      <c r="AV351" s="11" t="s">
        <v>87</v>
      </c>
      <c r="AW351" s="11" t="s">
        <v>39</v>
      </c>
      <c r="AX351" s="11" t="s">
        <v>76</v>
      </c>
      <c r="AY351" s="193" t="s">
        <v>193</v>
      </c>
    </row>
    <row r="352" spans="2:51" s="11" customFormat="1" ht="13.5">
      <c r="B352" s="192"/>
      <c r="D352" s="187" t="s">
        <v>205</v>
      </c>
      <c r="E352" s="193" t="s">
        <v>5</v>
      </c>
      <c r="F352" s="194" t="s">
        <v>500</v>
      </c>
      <c r="H352" s="195">
        <v>11.73</v>
      </c>
      <c r="I352" s="196"/>
      <c r="L352" s="192"/>
      <c r="M352" s="197"/>
      <c r="N352" s="198"/>
      <c r="O352" s="198"/>
      <c r="P352" s="198"/>
      <c r="Q352" s="198"/>
      <c r="R352" s="198"/>
      <c r="S352" s="198"/>
      <c r="T352" s="199"/>
      <c r="AT352" s="193" t="s">
        <v>205</v>
      </c>
      <c r="AU352" s="193" t="s">
        <v>87</v>
      </c>
      <c r="AV352" s="11" t="s">
        <v>87</v>
      </c>
      <c r="AW352" s="11" t="s">
        <v>39</v>
      </c>
      <c r="AX352" s="11" t="s">
        <v>76</v>
      </c>
      <c r="AY352" s="193" t="s">
        <v>193</v>
      </c>
    </row>
    <row r="353" spans="2:51" s="14" customFormat="1" ht="13.5">
      <c r="B353" s="215"/>
      <c r="D353" s="187" t="s">
        <v>205</v>
      </c>
      <c r="E353" s="216" t="s">
        <v>5</v>
      </c>
      <c r="F353" s="217" t="s">
        <v>264</v>
      </c>
      <c r="H353" s="218">
        <v>589.869</v>
      </c>
      <c r="I353" s="219"/>
      <c r="L353" s="215"/>
      <c r="M353" s="220"/>
      <c r="N353" s="221"/>
      <c r="O353" s="221"/>
      <c r="P353" s="221"/>
      <c r="Q353" s="221"/>
      <c r="R353" s="221"/>
      <c r="S353" s="221"/>
      <c r="T353" s="222"/>
      <c r="AT353" s="216" t="s">
        <v>205</v>
      </c>
      <c r="AU353" s="216" t="s">
        <v>87</v>
      </c>
      <c r="AV353" s="14" t="s">
        <v>212</v>
      </c>
      <c r="AW353" s="14" t="s">
        <v>39</v>
      </c>
      <c r="AX353" s="14" t="s">
        <v>76</v>
      </c>
      <c r="AY353" s="216" t="s">
        <v>193</v>
      </c>
    </row>
    <row r="354" spans="2:51" s="13" customFormat="1" ht="13.5">
      <c r="B354" s="207"/>
      <c r="D354" s="187" t="s">
        <v>205</v>
      </c>
      <c r="E354" s="208" t="s">
        <v>5</v>
      </c>
      <c r="F354" s="209" t="s">
        <v>240</v>
      </c>
      <c r="H354" s="210">
        <v>2849.169</v>
      </c>
      <c r="I354" s="211"/>
      <c r="L354" s="207"/>
      <c r="M354" s="212"/>
      <c r="N354" s="213"/>
      <c r="O354" s="213"/>
      <c r="P354" s="213"/>
      <c r="Q354" s="213"/>
      <c r="R354" s="213"/>
      <c r="S354" s="213"/>
      <c r="T354" s="214"/>
      <c r="AT354" s="208" t="s">
        <v>205</v>
      </c>
      <c r="AU354" s="208" t="s">
        <v>87</v>
      </c>
      <c r="AV354" s="13" t="s">
        <v>199</v>
      </c>
      <c r="AW354" s="13" t="s">
        <v>39</v>
      </c>
      <c r="AX354" s="13" t="s">
        <v>84</v>
      </c>
      <c r="AY354" s="208" t="s">
        <v>193</v>
      </c>
    </row>
    <row r="355" spans="2:65" s="1" customFormat="1" ht="16.5" customHeight="1">
      <c r="B355" s="174"/>
      <c r="C355" s="175" t="s">
        <v>501</v>
      </c>
      <c r="D355" s="175" t="s">
        <v>195</v>
      </c>
      <c r="E355" s="176" t="s">
        <v>502</v>
      </c>
      <c r="F355" s="177" t="s">
        <v>503</v>
      </c>
      <c r="G355" s="178" t="s">
        <v>114</v>
      </c>
      <c r="H355" s="179">
        <v>11866.888</v>
      </c>
      <c r="I355" s="180"/>
      <c r="J355" s="181">
        <f>ROUND(I355*H355,2)</f>
        <v>0</v>
      </c>
      <c r="K355" s="177" t="s">
        <v>198</v>
      </c>
      <c r="L355" s="41"/>
      <c r="M355" s="182" t="s">
        <v>5</v>
      </c>
      <c r="N355" s="183" t="s">
        <v>47</v>
      </c>
      <c r="O355" s="42"/>
      <c r="P355" s="184">
        <f>O355*H355</f>
        <v>0</v>
      </c>
      <c r="Q355" s="184">
        <v>0</v>
      </c>
      <c r="R355" s="184">
        <f>Q355*H355</f>
        <v>0</v>
      </c>
      <c r="S355" s="184">
        <v>0</v>
      </c>
      <c r="T355" s="185">
        <f>S355*H355</f>
        <v>0</v>
      </c>
      <c r="AR355" s="24" t="s">
        <v>199</v>
      </c>
      <c r="AT355" s="24" t="s">
        <v>195</v>
      </c>
      <c r="AU355" s="24" t="s">
        <v>87</v>
      </c>
      <c r="AY355" s="24" t="s">
        <v>193</v>
      </c>
      <c r="BE355" s="186">
        <f>IF(N355="základní",J355,0)</f>
        <v>0</v>
      </c>
      <c r="BF355" s="186">
        <f>IF(N355="snížená",J355,0)</f>
        <v>0</v>
      </c>
      <c r="BG355" s="186">
        <f>IF(N355="zákl. přenesená",J355,0)</f>
        <v>0</v>
      </c>
      <c r="BH355" s="186">
        <f>IF(N355="sníž. přenesená",J355,0)</f>
        <v>0</v>
      </c>
      <c r="BI355" s="186">
        <f>IF(N355="nulová",J355,0)</f>
        <v>0</v>
      </c>
      <c r="BJ355" s="24" t="s">
        <v>84</v>
      </c>
      <c r="BK355" s="186">
        <f>ROUND(I355*H355,2)</f>
        <v>0</v>
      </c>
      <c r="BL355" s="24" t="s">
        <v>199</v>
      </c>
      <c r="BM355" s="24" t="s">
        <v>504</v>
      </c>
    </row>
    <row r="356" spans="2:47" s="1" customFormat="1" ht="13.5">
      <c r="B356" s="41"/>
      <c r="D356" s="187" t="s">
        <v>201</v>
      </c>
      <c r="F356" s="188" t="s">
        <v>503</v>
      </c>
      <c r="I356" s="189"/>
      <c r="L356" s="41"/>
      <c r="M356" s="190"/>
      <c r="N356" s="42"/>
      <c r="O356" s="42"/>
      <c r="P356" s="42"/>
      <c r="Q356" s="42"/>
      <c r="R356" s="42"/>
      <c r="S356" s="42"/>
      <c r="T356" s="70"/>
      <c r="AT356" s="24" t="s">
        <v>201</v>
      </c>
      <c r="AU356" s="24" t="s">
        <v>87</v>
      </c>
    </row>
    <row r="357" spans="2:47" s="1" customFormat="1" ht="297">
      <c r="B357" s="41"/>
      <c r="D357" s="187" t="s">
        <v>203</v>
      </c>
      <c r="F357" s="191" t="s">
        <v>505</v>
      </c>
      <c r="I357" s="189"/>
      <c r="L357" s="41"/>
      <c r="M357" s="190"/>
      <c r="N357" s="42"/>
      <c r="O357" s="42"/>
      <c r="P357" s="42"/>
      <c r="Q357" s="42"/>
      <c r="R357" s="42"/>
      <c r="S357" s="42"/>
      <c r="T357" s="70"/>
      <c r="AT357" s="24" t="s">
        <v>203</v>
      </c>
      <c r="AU357" s="24" t="s">
        <v>87</v>
      </c>
    </row>
    <row r="358" spans="2:51" s="11" customFormat="1" ht="13.5">
      <c r="B358" s="192"/>
      <c r="D358" s="187" t="s">
        <v>205</v>
      </c>
      <c r="E358" s="193" t="s">
        <v>5</v>
      </c>
      <c r="F358" s="194" t="s">
        <v>506</v>
      </c>
      <c r="H358" s="195">
        <v>5814.2</v>
      </c>
      <c r="I358" s="196"/>
      <c r="L358" s="192"/>
      <c r="M358" s="197"/>
      <c r="N358" s="198"/>
      <c r="O358" s="198"/>
      <c r="P358" s="198"/>
      <c r="Q358" s="198"/>
      <c r="R358" s="198"/>
      <c r="S358" s="198"/>
      <c r="T358" s="199"/>
      <c r="AT358" s="193" t="s">
        <v>205</v>
      </c>
      <c r="AU358" s="193" t="s">
        <v>87</v>
      </c>
      <c r="AV358" s="11" t="s">
        <v>87</v>
      </c>
      <c r="AW358" s="11" t="s">
        <v>39</v>
      </c>
      <c r="AX358" s="11" t="s">
        <v>76</v>
      </c>
      <c r="AY358" s="193" t="s">
        <v>193</v>
      </c>
    </row>
    <row r="359" spans="2:51" s="11" customFormat="1" ht="13.5">
      <c r="B359" s="192"/>
      <c r="D359" s="187" t="s">
        <v>205</v>
      </c>
      <c r="E359" s="193" t="s">
        <v>5</v>
      </c>
      <c r="F359" s="194" t="s">
        <v>507</v>
      </c>
      <c r="H359" s="195">
        <v>3526</v>
      </c>
      <c r="I359" s="196"/>
      <c r="L359" s="192"/>
      <c r="M359" s="197"/>
      <c r="N359" s="198"/>
      <c r="O359" s="198"/>
      <c r="P359" s="198"/>
      <c r="Q359" s="198"/>
      <c r="R359" s="198"/>
      <c r="S359" s="198"/>
      <c r="T359" s="199"/>
      <c r="AT359" s="193" t="s">
        <v>205</v>
      </c>
      <c r="AU359" s="193" t="s">
        <v>87</v>
      </c>
      <c r="AV359" s="11" t="s">
        <v>87</v>
      </c>
      <c r="AW359" s="11" t="s">
        <v>39</v>
      </c>
      <c r="AX359" s="11" t="s">
        <v>76</v>
      </c>
      <c r="AY359" s="193" t="s">
        <v>193</v>
      </c>
    </row>
    <row r="360" spans="2:51" s="11" customFormat="1" ht="13.5">
      <c r="B360" s="192"/>
      <c r="D360" s="187" t="s">
        <v>205</v>
      </c>
      <c r="E360" s="193" t="s">
        <v>5</v>
      </c>
      <c r="F360" s="194" t="s">
        <v>508</v>
      </c>
      <c r="H360" s="195">
        <v>786.373</v>
      </c>
      <c r="I360" s="196"/>
      <c r="L360" s="192"/>
      <c r="M360" s="197"/>
      <c r="N360" s="198"/>
      <c r="O360" s="198"/>
      <c r="P360" s="198"/>
      <c r="Q360" s="198"/>
      <c r="R360" s="198"/>
      <c r="S360" s="198"/>
      <c r="T360" s="199"/>
      <c r="AT360" s="193" t="s">
        <v>205</v>
      </c>
      <c r="AU360" s="193" t="s">
        <v>87</v>
      </c>
      <c r="AV360" s="11" t="s">
        <v>87</v>
      </c>
      <c r="AW360" s="11" t="s">
        <v>39</v>
      </c>
      <c r="AX360" s="11" t="s">
        <v>76</v>
      </c>
      <c r="AY360" s="193" t="s">
        <v>193</v>
      </c>
    </row>
    <row r="361" spans="2:51" s="11" customFormat="1" ht="13.5">
      <c r="B361" s="192"/>
      <c r="D361" s="187" t="s">
        <v>205</v>
      </c>
      <c r="E361" s="193" t="s">
        <v>5</v>
      </c>
      <c r="F361" s="194" t="s">
        <v>509</v>
      </c>
      <c r="H361" s="195">
        <v>1663.515</v>
      </c>
      <c r="I361" s="196"/>
      <c r="L361" s="192"/>
      <c r="M361" s="197"/>
      <c r="N361" s="198"/>
      <c r="O361" s="198"/>
      <c r="P361" s="198"/>
      <c r="Q361" s="198"/>
      <c r="R361" s="198"/>
      <c r="S361" s="198"/>
      <c r="T361" s="199"/>
      <c r="AT361" s="193" t="s">
        <v>205</v>
      </c>
      <c r="AU361" s="193" t="s">
        <v>87</v>
      </c>
      <c r="AV361" s="11" t="s">
        <v>87</v>
      </c>
      <c r="AW361" s="11" t="s">
        <v>39</v>
      </c>
      <c r="AX361" s="11" t="s">
        <v>76</v>
      </c>
      <c r="AY361" s="193" t="s">
        <v>193</v>
      </c>
    </row>
    <row r="362" spans="2:51" s="11" customFormat="1" ht="13.5">
      <c r="B362" s="192"/>
      <c r="D362" s="187" t="s">
        <v>205</v>
      </c>
      <c r="E362" s="193" t="s">
        <v>5</v>
      </c>
      <c r="F362" s="194" t="s">
        <v>510</v>
      </c>
      <c r="H362" s="195">
        <v>76.8</v>
      </c>
      <c r="I362" s="196"/>
      <c r="L362" s="192"/>
      <c r="M362" s="197"/>
      <c r="N362" s="198"/>
      <c r="O362" s="198"/>
      <c r="P362" s="198"/>
      <c r="Q362" s="198"/>
      <c r="R362" s="198"/>
      <c r="S362" s="198"/>
      <c r="T362" s="199"/>
      <c r="AT362" s="193" t="s">
        <v>205</v>
      </c>
      <c r="AU362" s="193" t="s">
        <v>87</v>
      </c>
      <c r="AV362" s="11" t="s">
        <v>87</v>
      </c>
      <c r="AW362" s="11" t="s">
        <v>39</v>
      </c>
      <c r="AX362" s="11" t="s">
        <v>76</v>
      </c>
      <c r="AY362" s="193" t="s">
        <v>193</v>
      </c>
    </row>
    <row r="363" spans="2:51" s="13" customFormat="1" ht="13.5">
      <c r="B363" s="207"/>
      <c r="D363" s="187" t="s">
        <v>205</v>
      </c>
      <c r="E363" s="208" t="s">
        <v>5</v>
      </c>
      <c r="F363" s="209" t="s">
        <v>240</v>
      </c>
      <c r="H363" s="210">
        <v>11866.888</v>
      </c>
      <c r="I363" s="211"/>
      <c r="L363" s="207"/>
      <c r="M363" s="212"/>
      <c r="N363" s="213"/>
      <c r="O363" s="213"/>
      <c r="P363" s="213"/>
      <c r="Q363" s="213"/>
      <c r="R363" s="213"/>
      <c r="S363" s="213"/>
      <c r="T363" s="214"/>
      <c r="AT363" s="208" t="s">
        <v>205</v>
      </c>
      <c r="AU363" s="208" t="s">
        <v>87</v>
      </c>
      <c r="AV363" s="13" t="s">
        <v>199</v>
      </c>
      <c r="AW363" s="13" t="s">
        <v>39</v>
      </c>
      <c r="AX363" s="13" t="s">
        <v>84</v>
      </c>
      <c r="AY363" s="208" t="s">
        <v>193</v>
      </c>
    </row>
    <row r="364" spans="2:65" s="1" customFormat="1" ht="16.5" customHeight="1">
      <c r="B364" s="174"/>
      <c r="C364" s="175" t="s">
        <v>511</v>
      </c>
      <c r="D364" s="175" t="s">
        <v>195</v>
      </c>
      <c r="E364" s="176" t="s">
        <v>512</v>
      </c>
      <c r="F364" s="177" t="s">
        <v>513</v>
      </c>
      <c r="G364" s="178" t="s">
        <v>514</v>
      </c>
      <c r="H364" s="179">
        <v>1748.76</v>
      </c>
      <c r="I364" s="180"/>
      <c r="J364" s="181">
        <f>ROUND(I364*H364,2)</f>
        <v>0</v>
      </c>
      <c r="K364" s="177" t="s">
        <v>198</v>
      </c>
      <c r="L364" s="41"/>
      <c r="M364" s="182" t="s">
        <v>5</v>
      </c>
      <c r="N364" s="183" t="s">
        <v>47</v>
      </c>
      <c r="O364" s="42"/>
      <c r="P364" s="184">
        <f>O364*H364</f>
        <v>0</v>
      </c>
      <c r="Q364" s="184">
        <v>0</v>
      </c>
      <c r="R364" s="184">
        <f>Q364*H364</f>
        <v>0</v>
      </c>
      <c r="S364" s="184">
        <v>0</v>
      </c>
      <c r="T364" s="185">
        <f>S364*H364</f>
        <v>0</v>
      </c>
      <c r="AR364" s="24" t="s">
        <v>199</v>
      </c>
      <c r="AT364" s="24" t="s">
        <v>195</v>
      </c>
      <c r="AU364" s="24" t="s">
        <v>87</v>
      </c>
      <c r="AY364" s="24" t="s">
        <v>193</v>
      </c>
      <c r="BE364" s="186">
        <f>IF(N364="základní",J364,0)</f>
        <v>0</v>
      </c>
      <c r="BF364" s="186">
        <f>IF(N364="snížená",J364,0)</f>
        <v>0</v>
      </c>
      <c r="BG364" s="186">
        <f>IF(N364="zákl. přenesená",J364,0)</f>
        <v>0</v>
      </c>
      <c r="BH364" s="186">
        <f>IF(N364="sníž. přenesená",J364,0)</f>
        <v>0</v>
      </c>
      <c r="BI364" s="186">
        <f>IF(N364="nulová",J364,0)</f>
        <v>0</v>
      </c>
      <c r="BJ364" s="24" t="s">
        <v>84</v>
      </c>
      <c r="BK364" s="186">
        <f>ROUND(I364*H364,2)</f>
        <v>0</v>
      </c>
      <c r="BL364" s="24" t="s">
        <v>199</v>
      </c>
      <c r="BM364" s="24" t="s">
        <v>515</v>
      </c>
    </row>
    <row r="365" spans="2:47" s="1" customFormat="1" ht="13.5">
      <c r="B365" s="41"/>
      <c r="D365" s="187" t="s">
        <v>201</v>
      </c>
      <c r="F365" s="188" t="s">
        <v>516</v>
      </c>
      <c r="I365" s="189"/>
      <c r="L365" s="41"/>
      <c r="M365" s="190"/>
      <c r="N365" s="42"/>
      <c r="O365" s="42"/>
      <c r="P365" s="42"/>
      <c r="Q365" s="42"/>
      <c r="R365" s="42"/>
      <c r="S365" s="42"/>
      <c r="T365" s="70"/>
      <c r="AT365" s="24" t="s">
        <v>201</v>
      </c>
      <c r="AU365" s="24" t="s">
        <v>87</v>
      </c>
    </row>
    <row r="366" spans="2:47" s="1" customFormat="1" ht="297">
      <c r="B366" s="41"/>
      <c r="D366" s="187" t="s">
        <v>203</v>
      </c>
      <c r="F366" s="191" t="s">
        <v>505</v>
      </c>
      <c r="I366" s="189"/>
      <c r="L366" s="41"/>
      <c r="M366" s="190"/>
      <c r="N366" s="42"/>
      <c r="O366" s="42"/>
      <c r="P366" s="42"/>
      <c r="Q366" s="42"/>
      <c r="R366" s="42"/>
      <c r="S366" s="42"/>
      <c r="T366" s="70"/>
      <c r="AT366" s="24" t="s">
        <v>203</v>
      </c>
      <c r="AU366" s="24" t="s">
        <v>87</v>
      </c>
    </row>
    <row r="367" spans="2:51" s="11" customFormat="1" ht="13.5">
      <c r="B367" s="192"/>
      <c r="D367" s="187" t="s">
        <v>205</v>
      </c>
      <c r="E367" s="193" t="s">
        <v>5</v>
      </c>
      <c r="F367" s="194" t="s">
        <v>517</v>
      </c>
      <c r="H367" s="195">
        <v>1748.76</v>
      </c>
      <c r="I367" s="196"/>
      <c r="L367" s="192"/>
      <c r="M367" s="197"/>
      <c r="N367" s="198"/>
      <c r="O367" s="198"/>
      <c r="P367" s="198"/>
      <c r="Q367" s="198"/>
      <c r="R367" s="198"/>
      <c r="S367" s="198"/>
      <c r="T367" s="199"/>
      <c r="AT367" s="193" t="s">
        <v>205</v>
      </c>
      <c r="AU367" s="193" t="s">
        <v>87</v>
      </c>
      <c r="AV367" s="11" t="s">
        <v>87</v>
      </c>
      <c r="AW367" s="11" t="s">
        <v>39</v>
      </c>
      <c r="AX367" s="11" t="s">
        <v>84</v>
      </c>
      <c r="AY367" s="193" t="s">
        <v>193</v>
      </c>
    </row>
    <row r="368" spans="2:65" s="1" customFormat="1" ht="25.5" customHeight="1">
      <c r="B368" s="174"/>
      <c r="C368" s="175" t="s">
        <v>518</v>
      </c>
      <c r="D368" s="175" t="s">
        <v>195</v>
      </c>
      <c r="E368" s="176" t="s">
        <v>519</v>
      </c>
      <c r="F368" s="177" t="s">
        <v>520</v>
      </c>
      <c r="G368" s="178" t="s">
        <v>106</v>
      </c>
      <c r="H368" s="179">
        <v>3745</v>
      </c>
      <c r="I368" s="180"/>
      <c r="J368" s="181">
        <f>ROUND(I368*H368,2)</f>
        <v>0</v>
      </c>
      <c r="K368" s="177" t="s">
        <v>198</v>
      </c>
      <c r="L368" s="41"/>
      <c r="M368" s="182" t="s">
        <v>5</v>
      </c>
      <c r="N368" s="183" t="s">
        <v>47</v>
      </c>
      <c r="O368" s="42"/>
      <c r="P368" s="184">
        <f>O368*H368</f>
        <v>0</v>
      </c>
      <c r="Q368" s="184">
        <v>0</v>
      </c>
      <c r="R368" s="184">
        <f>Q368*H368</f>
        <v>0</v>
      </c>
      <c r="S368" s="184">
        <v>0</v>
      </c>
      <c r="T368" s="185">
        <f>S368*H368</f>
        <v>0</v>
      </c>
      <c r="AR368" s="24" t="s">
        <v>199</v>
      </c>
      <c r="AT368" s="24" t="s">
        <v>195</v>
      </c>
      <c r="AU368" s="24" t="s">
        <v>87</v>
      </c>
      <c r="AY368" s="24" t="s">
        <v>193</v>
      </c>
      <c r="BE368" s="186">
        <f>IF(N368="základní",J368,0)</f>
        <v>0</v>
      </c>
      <c r="BF368" s="186">
        <f>IF(N368="snížená",J368,0)</f>
        <v>0</v>
      </c>
      <c r="BG368" s="186">
        <f>IF(N368="zákl. přenesená",J368,0)</f>
        <v>0</v>
      </c>
      <c r="BH368" s="186">
        <f>IF(N368="sníž. přenesená",J368,0)</f>
        <v>0</v>
      </c>
      <c r="BI368" s="186">
        <f>IF(N368="nulová",J368,0)</f>
        <v>0</v>
      </c>
      <c r="BJ368" s="24" t="s">
        <v>84</v>
      </c>
      <c r="BK368" s="186">
        <f>ROUND(I368*H368,2)</f>
        <v>0</v>
      </c>
      <c r="BL368" s="24" t="s">
        <v>199</v>
      </c>
      <c r="BM368" s="24" t="s">
        <v>521</v>
      </c>
    </row>
    <row r="369" spans="2:47" s="1" customFormat="1" ht="27">
      <c r="B369" s="41"/>
      <c r="D369" s="187" t="s">
        <v>201</v>
      </c>
      <c r="F369" s="188" t="s">
        <v>522</v>
      </c>
      <c r="I369" s="189"/>
      <c r="L369" s="41"/>
      <c r="M369" s="190"/>
      <c r="N369" s="42"/>
      <c r="O369" s="42"/>
      <c r="P369" s="42"/>
      <c r="Q369" s="42"/>
      <c r="R369" s="42"/>
      <c r="S369" s="42"/>
      <c r="T369" s="70"/>
      <c r="AT369" s="24" t="s">
        <v>201</v>
      </c>
      <c r="AU369" s="24" t="s">
        <v>87</v>
      </c>
    </row>
    <row r="370" spans="2:47" s="1" customFormat="1" ht="121.5">
      <c r="B370" s="41"/>
      <c r="D370" s="187" t="s">
        <v>203</v>
      </c>
      <c r="F370" s="191" t="s">
        <v>523</v>
      </c>
      <c r="I370" s="189"/>
      <c r="L370" s="41"/>
      <c r="M370" s="190"/>
      <c r="N370" s="42"/>
      <c r="O370" s="42"/>
      <c r="P370" s="42"/>
      <c r="Q370" s="42"/>
      <c r="R370" s="42"/>
      <c r="S370" s="42"/>
      <c r="T370" s="70"/>
      <c r="AT370" s="24" t="s">
        <v>203</v>
      </c>
      <c r="AU370" s="24" t="s">
        <v>87</v>
      </c>
    </row>
    <row r="371" spans="2:51" s="12" customFormat="1" ht="13.5">
      <c r="B371" s="200"/>
      <c r="D371" s="187" t="s">
        <v>205</v>
      </c>
      <c r="E371" s="201" t="s">
        <v>5</v>
      </c>
      <c r="F371" s="202" t="s">
        <v>299</v>
      </c>
      <c r="H371" s="201" t="s">
        <v>5</v>
      </c>
      <c r="I371" s="203"/>
      <c r="L371" s="200"/>
      <c r="M371" s="204"/>
      <c r="N371" s="205"/>
      <c r="O371" s="205"/>
      <c r="P371" s="205"/>
      <c r="Q371" s="205"/>
      <c r="R371" s="205"/>
      <c r="S371" s="205"/>
      <c r="T371" s="206"/>
      <c r="AT371" s="201" t="s">
        <v>205</v>
      </c>
      <c r="AU371" s="201" t="s">
        <v>87</v>
      </c>
      <c r="AV371" s="12" t="s">
        <v>84</v>
      </c>
      <c r="AW371" s="12" t="s">
        <v>39</v>
      </c>
      <c r="AX371" s="12" t="s">
        <v>76</v>
      </c>
      <c r="AY371" s="201" t="s">
        <v>193</v>
      </c>
    </row>
    <row r="372" spans="2:51" s="11" customFormat="1" ht="13.5">
      <c r="B372" s="192"/>
      <c r="D372" s="187" t="s">
        <v>205</v>
      </c>
      <c r="E372" s="193" t="s">
        <v>5</v>
      </c>
      <c r="F372" s="194" t="s">
        <v>524</v>
      </c>
      <c r="H372" s="195">
        <v>1560</v>
      </c>
      <c r="I372" s="196"/>
      <c r="L372" s="192"/>
      <c r="M372" s="197"/>
      <c r="N372" s="198"/>
      <c r="O372" s="198"/>
      <c r="P372" s="198"/>
      <c r="Q372" s="198"/>
      <c r="R372" s="198"/>
      <c r="S372" s="198"/>
      <c r="T372" s="199"/>
      <c r="AT372" s="193" t="s">
        <v>205</v>
      </c>
      <c r="AU372" s="193" t="s">
        <v>87</v>
      </c>
      <c r="AV372" s="11" t="s">
        <v>87</v>
      </c>
      <c r="AW372" s="11" t="s">
        <v>39</v>
      </c>
      <c r="AX372" s="11" t="s">
        <v>76</v>
      </c>
      <c r="AY372" s="193" t="s">
        <v>193</v>
      </c>
    </row>
    <row r="373" spans="2:51" s="11" customFormat="1" ht="27">
      <c r="B373" s="192"/>
      <c r="D373" s="187" t="s">
        <v>205</v>
      </c>
      <c r="E373" s="193" t="s">
        <v>5</v>
      </c>
      <c r="F373" s="194" t="s">
        <v>525</v>
      </c>
      <c r="H373" s="195">
        <v>75</v>
      </c>
      <c r="I373" s="196"/>
      <c r="L373" s="192"/>
      <c r="M373" s="197"/>
      <c r="N373" s="198"/>
      <c r="O373" s="198"/>
      <c r="P373" s="198"/>
      <c r="Q373" s="198"/>
      <c r="R373" s="198"/>
      <c r="S373" s="198"/>
      <c r="T373" s="199"/>
      <c r="AT373" s="193" t="s">
        <v>205</v>
      </c>
      <c r="AU373" s="193" t="s">
        <v>87</v>
      </c>
      <c r="AV373" s="11" t="s">
        <v>87</v>
      </c>
      <c r="AW373" s="11" t="s">
        <v>39</v>
      </c>
      <c r="AX373" s="11" t="s">
        <v>76</v>
      </c>
      <c r="AY373" s="193" t="s">
        <v>193</v>
      </c>
    </row>
    <row r="374" spans="2:51" s="11" customFormat="1" ht="13.5">
      <c r="B374" s="192"/>
      <c r="D374" s="187" t="s">
        <v>205</v>
      </c>
      <c r="E374" s="193" t="s">
        <v>5</v>
      </c>
      <c r="F374" s="194" t="s">
        <v>526</v>
      </c>
      <c r="H374" s="195">
        <v>510</v>
      </c>
      <c r="I374" s="196"/>
      <c r="L374" s="192"/>
      <c r="M374" s="197"/>
      <c r="N374" s="198"/>
      <c r="O374" s="198"/>
      <c r="P374" s="198"/>
      <c r="Q374" s="198"/>
      <c r="R374" s="198"/>
      <c r="S374" s="198"/>
      <c r="T374" s="199"/>
      <c r="AT374" s="193" t="s">
        <v>205</v>
      </c>
      <c r="AU374" s="193" t="s">
        <v>87</v>
      </c>
      <c r="AV374" s="11" t="s">
        <v>87</v>
      </c>
      <c r="AW374" s="11" t="s">
        <v>39</v>
      </c>
      <c r="AX374" s="11" t="s">
        <v>76</v>
      </c>
      <c r="AY374" s="193" t="s">
        <v>193</v>
      </c>
    </row>
    <row r="375" spans="2:51" s="11" customFormat="1" ht="13.5">
      <c r="B375" s="192"/>
      <c r="D375" s="187" t="s">
        <v>205</v>
      </c>
      <c r="E375" s="193" t="s">
        <v>5</v>
      </c>
      <c r="F375" s="194" t="s">
        <v>527</v>
      </c>
      <c r="H375" s="195">
        <v>240</v>
      </c>
      <c r="I375" s="196"/>
      <c r="L375" s="192"/>
      <c r="M375" s="197"/>
      <c r="N375" s="198"/>
      <c r="O375" s="198"/>
      <c r="P375" s="198"/>
      <c r="Q375" s="198"/>
      <c r="R375" s="198"/>
      <c r="S375" s="198"/>
      <c r="T375" s="199"/>
      <c r="AT375" s="193" t="s">
        <v>205</v>
      </c>
      <c r="AU375" s="193" t="s">
        <v>87</v>
      </c>
      <c r="AV375" s="11" t="s">
        <v>87</v>
      </c>
      <c r="AW375" s="11" t="s">
        <v>39</v>
      </c>
      <c r="AX375" s="11" t="s">
        <v>76</v>
      </c>
      <c r="AY375" s="193" t="s">
        <v>193</v>
      </c>
    </row>
    <row r="376" spans="2:51" s="11" customFormat="1" ht="13.5">
      <c r="B376" s="192"/>
      <c r="D376" s="187" t="s">
        <v>205</v>
      </c>
      <c r="E376" s="193" t="s">
        <v>5</v>
      </c>
      <c r="F376" s="194" t="s">
        <v>528</v>
      </c>
      <c r="H376" s="195">
        <v>1360</v>
      </c>
      <c r="I376" s="196"/>
      <c r="L376" s="192"/>
      <c r="M376" s="197"/>
      <c r="N376" s="198"/>
      <c r="O376" s="198"/>
      <c r="P376" s="198"/>
      <c r="Q376" s="198"/>
      <c r="R376" s="198"/>
      <c r="S376" s="198"/>
      <c r="T376" s="199"/>
      <c r="AT376" s="193" t="s">
        <v>205</v>
      </c>
      <c r="AU376" s="193" t="s">
        <v>87</v>
      </c>
      <c r="AV376" s="11" t="s">
        <v>87</v>
      </c>
      <c r="AW376" s="11" t="s">
        <v>39</v>
      </c>
      <c r="AX376" s="11" t="s">
        <v>76</v>
      </c>
      <c r="AY376" s="193" t="s">
        <v>193</v>
      </c>
    </row>
    <row r="377" spans="2:51" s="13" customFormat="1" ht="13.5">
      <c r="B377" s="207"/>
      <c r="D377" s="187" t="s">
        <v>205</v>
      </c>
      <c r="E377" s="208" t="s">
        <v>142</v>
      </c>
      <c r="F377" s="209" t="s">
        <v>240</v>
      </c>
      <c r="H377" s="210">
        <v>3745</v>
      </c>
      <c r="I377" s="211"/>
      <c r="L377" s="207"/>
      <c r="M377" s="212"/>
      <c r="N377" s="213"/>
      <c r="O377" s="213"/>
      <c r="P377" s="213"/>
      <c r="Q377" s="213"/>
      <c r="R377" s="213"/>
      <c r="S377" s="213"/>
      <c r="T377" s="214"/>
      <c r="AT377" s="208" t="s">
        <v>205</v>
      </c>
      <c r="AU377" s="208" t="s">
        <v>87</v>
      </c>
      <c r="AV377" s="13" t="s">
        <v>199</v>
      </c>
      <c r="AW377" s="13" t="s">
        <v>39</v>
      </c>
      <c r="AX377" s="13" t="s">
        <v>84</v>
      </c>
      <c r="AY377" s="208" t="s">
        <v>193</v>
      </c>
    </row>
    <row r="378" spans="2:65" s="1" customFormat="1" ht="25.5" customHeight="1">
      <c r="B378" s="174"/>
      <c r="C378" s="175" t="s">
        <v>529</v>
      </c>
      <c r="D378" s="175" t="s">
        <v>195</v>
      </c>
      <c r="E378" s="176" t="s">
        <v>530</v>
      </c>
      <c r="F378" s="177" t="s">
        <v>531</v>
      </c>
      <c r="G378" s="178" t="s">
        <v>106</v>
      </c>
      <c r="H378" s="179">
        <v>2010</v>
      </c>
      <c r="I378" s="180"/>
      <c r="J378" s="181">
        <f>ROUND(I378*H378,2)</f>
        <v>0</v>
      </c>
      <c r="K378" s="177" t="s">
        <v>198</v>
      </c>
      <c r="L378" s="41"/>
      <c r="M378" s="182" t="s">
        <v>5</v>
      </c>
      <c r="N378" s="183" t="s">
        <v>47</v>
      </c>
      <c r="O378" s="42"/>
      <c r="P378" s="184">
        <f>O378*H378</f>
        <v>0</v>
      </c>
      <c r="Q378" s="184">
        <v>0</v>
      </c>
      <c r="R378" s="184">
        <f>Q378*H378</f>
        <v>0</v>
      </c>
      <c r="S378" s="184">
        <v>0</v>
      </c>
      <c r="T378" s="185">
        <f>S378*H378</f>
        <v>0</v>
      </c>
      <c r="AR378" s="24" t="s">
        <v>199</v>
      </c>
      <c r="AT378" s="24" t="s">
        <v>195</v>
      </c>
      <c r="AU378" s="24" t="s">
        <v>87</v>
      </c>
      <c r="AY378" s="24" t="s">
        <v>193</v>
      </c>
      <c r="BE378" s="186">
        <f>IF(N378="základní",J378,0)</f>
        <v>0</v>
      </c>
      <c r="BF378" s="186">
        <f>IF(N378="snížená",J378,0)</f>
        <v>0</v>
      </c>
      <c r="BG378" s="186">
        <f>IF(N378="zákl. přenesená",J378,0)</f>
        <v>0</v>
      </c>
      <c r="BH378" s="186">
        <f>IF(N378="sníž. přenesená",J378,0)</f>
        <v>0</v>
      </c>
      <c r="BI378" s="186">
        <f>IF(N378="nulová",J378,0)</f>
        <v>0</v>
      </c>
      <c r="BJ378" s="24" t="s">
        <v>84</v>
      </c>
      <c r="BK378" s="186">
        <f>ROUND(I378*H378,2)</f>
        <v>0</v>
      </c>
      <c r="BL378" s="24" t="s">
        <v>199</v>
      </c>
      <c r="BM378" s="24" t="s">
        <v>532</v>
      </c>
    </row>
    <row r="379" spans="2:47" s="1" customFormat="1" ht="27">
      <c r="B379" s="41"/>
      <c r="D379" s="187" t="s">
        <v>201</v>
      </c>
      <c r="F379" s="188" t="s">
        <v>533</v>
      </c>
      <c r="I379" s="189"/>
      <c r="L379" s="41"/>
      <c r="M379" s="190"/>
      <c r="N379" s="42"/>
      <c r="O379" s="42"/>
      <c r="P379" s="42"/>
      <c r="Q379" s="42"/>
      <c r="R379" s="42"/>
      <c r="S379" s="42"/>
      <c r="T379" s="70"/>
      <c r="AT379" s="24" t="s">
        <v>201</v>
      </c>
      <c r="AU379" s="24" t="s">
        <v>87</v>
      </c>
    </row>
    <row r="380" spans="2:47" s="1" customFormat="1" ht="121.5">
      <c r="B380" s="41"/>
      <c r="D380" s="187" t="s">
        <v>203</v>
      </c>
      <c r="F380" s="191" t="s">
        <v>523</v>
      </c>
      <c r="I380" s="189"/>
      <c r="L380" s="41"/>
      <c r="M380" s="190"/>
      <c r="N380" s="42"/>
      <c r="O380" s="42"/>
      <c r="P380" s="42"/>
      <c r="Q380" s="42"/>
      <c r="R380" s="42"/>
      <c r="S380" s="42"/>
      <c r="T380" s="70"/>
      <c r="AT380" s="24" t="s">
        <v>203</v>
      </c>
      <c r="AU380" s="24" t="s">
        <v>87</v>
      </c>
    </row>
    <row r="381" spans="2:51" s="12" customFormat="1" ht="13.5">
      <c r="B381" s="200"/>
      <c r="D381" s="187" t="s">
        <v>205</v>
      </c>
      <c r="E381" s="201" t="s">
        <v>5</v>
      </c>
      <c r="F381" s="202" t="s">
        <v>299</v>
      </c>
      <c r="H381" s="201" t="s">
        <v>5</v>
      </c>
      <c r="I381" s="203"/>
      <c r="L381" s="200"/>
      <c r="M381" s="204"/>
      <c r="N381" s="205"/>
      <c r="O381" s="205"/>
      <c r="P381" s="205"/>
      <c r="Q381" s="205"/>
      <c r="R381" s="205"/>
      <c r="S381" s="205"/>
      <c r="T381" s="206"/>
      <c r="AT381" s="201" t="s">
        <v>205</v>
      </c>
      <c r="AU381" s="201" t="s">
        <v>87</v>
      </c>
      <c r="AV381" s="12" t="s">
        <v>84</v>
      </c>
      <c r="AW381" s="12" t="s">
        <v>39</v>
      </c>
      <c r="AX381" s="12" t="s">
        <v>76</v>
      </c>
      <c r="AY381" s="201" t="s">
        <v>193</v>
      </c>
    </row>
    <row r="382" spans="2:51" s="11" customFormat="1" ht="13.5">
      <c r="B382" s="192"/>
      <c r="D382" s="187" t="s">
        <v>205</v>
      </c>
      <c r="E382" s="193" t="s">
        <v>5</v>
      </c>
      <c r="F382" s="194" t="s">
        <v>534</v>
      </c>
      <c r="H382" s="195">
        <v>1190</v>
      </c>
      <c r="I382" s="196"/>
      <c r="L382" s="192"/>
      <c r="M382" s="197"/>
      <c r="N382" s="198"/>
      <c r="O382" s="198"/>
      <c r="P382" s="198"/>
      <c r="Q382" s="198"/>
      <c r="R382" s="198"/>
      <c r="S382" s="198"/>
      <c r="T382" s="199"/>
      <c r="AT382" s="193" t="s">
        <v>205</v>
      </c>
      <c r="AU382" s="193" t="s">
        <v>87</v>
      </c>
      <c r="AV382" s="11" t="s">
        <v>87</v>
      </c>
      <c r="AW382" s="11" t="s">
        <v>39</v>
      </c>
      <c r="AX382" s="11" t="s">
        <v>76</v>
      </c>
      <c r="AY382" s="193" t="s">
        <v>193</v>
      </c>
    </row>
    <row r="383" spans="2:51" s="11" customFormat="1" ht="13.5">
      <c r="B383" s="192"/>
      <c r="D383" s="187" t="s">
        <v>205</v>
      </c>
      <c r="E383" s="193" t="s">
        <v>5</v>
      </c>
      <c r="F383" s="194" t="s">
        <v>535</v>
      </c>
      <c r="H383" s="195">
        <v>80</v>
      </c>
      <c r="I383" s="196"/>
      <c r="L383" s="192"/>
      <c r="M383" s="197"/>
      <c r="N383" s="198"/>
      <c r="O383" s="198"/>
      <c r="P383" s="198"/>
      <c r="Q383" s="198"/>
      <c r="R383" s="198"/>
      <c r="S383" s="198"/>
      <c r="T383" s="199"/>
      <c r="AT383" s="193" t="s">
        <v>205</v>
      </c>
      <c r="AU383" s="193" t="s">
        <v>87</v>
      </c>
      <c r="AV383" s="11" t="s">
        <v>87</v>
      </c>
      <c r="AW383" s="11" t="s">
        <v>39</v>
      </c>
      <c r="AX383" s="11" t="s">
        <v>76</v>
      </c>
      <c r="AY383" s="193" t="s">
        <v>193</v>
      </c>
    </row>
    <row r="384" spans="2:51" s="11" customFormat="1" ht="13.5">
      <c r="B384" s="192"/>
      <c r="D384" s="187" t="s">
        <v>205</v>
      </c>
      <c r="E384" s="193" t="s">
        <v>5</v>
      </c>
      <c r="F384" s="194" t="s">
        <v>536</v>
      </c>
      <c r="H384" s="195">
        <v>100</v>
      </c>
      <c r="I384" s="196"/>
      <c r="L384" s="192"/>
      <c r="M384" s="197"/>
      <c r="N384" s="198"/>
      <c r="O384" s="198"/>
      <c r="P384" s="198"/>
      <c r="Q384" s="198"/>
      <c r="R384" s="198"/>
      <c r="S384" s="198"/>
      <c r="T384" s="199"/>
      <c r="AT384" s="193" t="s">
        <v>205</v>
      </c>
      <c r="AU384" s="193" t="s">
        <v>87</v>
      </c>
      <c r="AV384" s="11" t="s">
        <v>87</v>
      </c>
      <c r="AW384" s="11" t="s">
        <v>39</v>
      </c>
      <c r="AX384" s="11" t="s">
        <v>76</v>
      </c>
      <c r="AY384" s="193" t="s">
        <v>193</v>
      </c>
    </row>
    <row r="385" spans="2:51" s="11" customFormat="1" ht="13.5">
      <c r="B385" s="192"/>
      <c r="D385" s="187" t="s">
        <v>205</v>
      </c>
      <c r="E385" s="193" t="s">
        <v>5</v>
      </c>
      <c r="F385" s="194" t="s">
        <v>537</v>
      </c>
      <c r="H385" s="195">
        <v>640</v>
      </c>
      <c r="I385" s="196"/>
      <c r="L385" s="192"/>
      <c r="M385" s="197"/>
      <c r="N385" s="198"/>
      <c r="O385" s="198"/>
      <c r="P385" s="198"/>
      <c r="Q385" s="198"/>
      <c r="R385" s="198"/>
      <c r="S385" s="198"/>
      <c r="T385" s="199"/>
      <c r="AT385" s="193" t="s">
        <v>205</v>
      </c>
      <c r="AU385" s="193" t="s">
        <v>87</v>
      </c>
      <c r="AV385" s="11" t="s">
        <v>87</v>
      </c>
      <c r="AW385" s="11" t="s">
        <v>39</v>
      </c>
      <c r="AX385" s="11" t="s">
        <v>76</v>
      </c>
      <c r="AY385" s="193" t="s">
        <v>193</v>
      </c>
    </row>
    <row r="386" spans="2:51" s="13" customFormat="1" ht="13.5">
      <c r="B386" s="207"/>
      <c r="D386" s="187" t="s">
        <v>205</v>
      </c>
      <c r="E386" s="208" t="s">
        <v>145</v>
      </c>
      <c r="F386" s="209" t="s">
        <v>240</v>
      </c>
      <c r="H386" s="210">
        <v>2010</v>
      </c>
      <c r="I386" s="211"/>
      <c r="L386" s="207"/>
      <c r="M386" s="212"/>
      <c r="N386" s="213"/>
      <c r="O386" s="213"/>
      <c r="P386" s="213"/>
      <c r="Q386" s="213"/>
      <c r="R386" s="213"/>
      <c r="S386" s="213"/>
      <c r="T386" s="214"/>
      <c r="AT386" s="208" t="s">
        <v>205</v>
      </c>
      <c r="AU386" s="208" t="s">
        <v>87</v>
      </c>
      <c r="AV386" s="13" t="s">
        <v>199</v>
      </c>
      <c r="AW386" s="13" t="s">
        <v>39</v>
      </c>
      <c r="AX386" s="13" t="s">
        <v>84</v>
      </c>
      <c r="AY386" s="208" t="s">
        <v>193</v>
      </c>
    </row>
    <row r="387" spans="2:65" s="1" customFormat="1" ht="25.5" customHeight="1">
      <c r="B387" s="174"/>
      <c r="C387" s="175" t="s">
        <v>538</v>
      </c>
      <c r="D387" s="175" t="s">
        <v>195</v>
      </c>
      <c r="E387" s="176" t="s">
        <v>539</v>
      </c>
      <c r="F387" s="177" t="s">
        <v>540</v>
      </c>
      <c r="G387" s="178" t="s">
        <v>106</v>
      </c>
      <c r="H387" s="179">
        <v>8185</v>
      </c>
      <c r="I387" s="180"/>
      <c r="J387" s="181">
        <f>ROUND(I387*H387,2)</f>
        <v>0</v>
      </c>
      <c r="K387" s="177" t="s">
        <v>198</v>
      </c>
      <c r="L387" s="41"/>
      <c r="M387" s="182" t="s">
        <v>5</v>
      </c>
      <c r="N387" s="183" t="s">
        <v>47</v>
      </c>
      <c r="O387" s="42"/>
      <c r="P387" s="184">
        <f>O387*H387</f>
        <v>0</v>
      </c>
      <c r="Q387" s="184">
        <v>0</v>
      </c>
      <c r="R387" s="184">
        <f>Q387*H387</f>
        <v>0</v>
      </c>
      <c r="S387" s="184">
        <v>0</v>
      </c>
      <c r="T387" s="185">
        <f>S387*H387</f>
        <v>0</v>
      </c>
      <c r="AR387" s="24" t="s">
        <v>199</v>
      </c>
      <c r="AT387" s="24" t="s">
        <v>195</v>
      </c>
      <c r="AU387" s="24" t="s">
        <v>87</v>
      </c>
      <c r="AY387" s="24" t="s">
        <v>193</v>
      </c>
      <c r="BE387" s="186">
        <f>IF(N387="základní",J387,0)</f>
        <v>0</v>
      </c>
      <c r="BF387" s="186">
        <f>IF(N387="snížená",J387,0)</f>
        <v>0</v>
      </c>
      <c r="BG387" s="186">
        <f>IF(N387="zákl. přenesená",J387,0)</f>
        <v>0</v>
      </c>
      <c r="BH387" s="186">
        <f>IF(N387="sníž. přenesená",J387,0)</f>
        <v>0</v>
      </c>
      <c r="BI387" s="186">
        <f>IF(N387="nulová",J387,0)</f>
        <v>0</v>
      </c>
      <c r="BJ387" s="24" t="s">
        <v>84</v>
      </c>
      <c r="BK387" s="186">
        <f>ROUND(I387*H387,2)</f>
        <v>0</v>
      </c>
      <c r="BL387" s="24" t="s">
        <v>199</v>
      </c>
      <c r="BM387" s="24" t="s">
        <v>541</v>
      </c>
    </row>
    <row r="388" spans="2:47" s="1" customFormat="1" ht="27">
      <c r="B388" s="41"/>
      <c r="D388" s="187" t="s">
        <v>201</v>
      </c>
      <c r="F388" s="188" t="s">
        <v>542</v>
      </c>
      <c r="I388" s="189"/>
      <c r="L388" s="41"/>
      <c r="M388" s="190"/>
      <c r="N388" s="42"/>
      <c r="O388" s="42"/>
      <c r="P388" s="42"/>
      <c r="Q388" s="42"/>
      <c r="R388" s="42"/>
      <c r="S388" s="42"/>
      <c r="T388" s="70"/>
      <c r="AT388" s="24" t="s">
        <v>201</v>
      </c>
      <c r="AU388" s="24" t="s">
        <v>87</v>
      </c>
    </row>
    <row r="389" spans="2:47" s="1" customFormat="1" ht="121.5">
      <c r="B389" s="41"/>
      <c r="D389" s="187" t="s">
        <v>203</v>
      </c>
      <c r="F389" s="191" t="s">
        <v>543</v>
      </c>
      <c r="I389" s="189"/>
      <c r="L389" s="41"/>
      <c r="M389" s="190"/>
      <c r="N389" s="42"/>
      <c r="O389" s="42"/>
      <c r="P389" s="42"/>
      <c r="Q389" s="42"/>
      <c r="R389" s="42"/>
      <c r="S389" s="42"/>
      <c r="T389" s="70"/>
      <c r="AT389" s="24" t="s">
        <v>203</v>
      </c>
      <c r="AU389" s="24" t="s">
        <v>87</v>
      </c>
    </row>
    <row r="390" spans="2:51" s="12" customFormat="1" ht="13.5">
      <c r="B390" s="200"/>
      <c r="D390" s="187" t="s">
        <v>205</v>
      </c>
      <c r="E390" s="201" t="s">
        <v>5</v>
      </c>
      <c r="F390" s="202" t="s">
        <v>544</v>
      </c>
      <c r="H390" s="201" t="s">
        <v>5</v>
      </c>
      <c r="I390" s="203"/>
      <c r="L390" s="200"/>
      <c r="M390" s="204"/>
      <c r="N390" s="205"/>
      <c r="O390" s="205"/>
      <c r="P390" s="205"/>
      <c r="Q390" s="205"/>
      <c r="R390" s="205"/>
      <c r="S390" s="205"/>
      <c r="T390" s="206"/>
      <c r="AT390" s="201" t="s">
        <v>205</v>
      </c>
      <c r="AU390" s="201" t="s">
        <v>87</v>
      </c>
      <c r="AV390" s="12" t="s">
        <v>84</v>
      </c>
      <c r="AW390" s="12" t="s">
        <v>39</v>
      </c>
      <c r="AX390" s="12" t="s">
        <v>76</v>
      </c>
      <c r="AY390" s="201" t="s">
        <v>193</v>
      </c>
    </row>
    <row r="391" spans="2:51" s="11" customFormat="1" ht="13.5">
      <c r="B391" s="192"/>
      <c r="D391" s="187" t="s">
        <v>205</v>
      </c>
      <c r="E391" s="193" t="s">
        <v>5</v>
      </c>
      <c r="F391" s="194" t="s">
        <v>545</v>
      </c>
      <c r="H391" s="195">
        <v>1440</v>
      </c>
      <c r="I391" s="196"/>
      <c r="L391" s="192"/>
      <c r="M391" s="197"/>
      <c r="N391" s="198"/>
      <c r="O391" s="198"/>
      <c r="P391" s="198"/>
      <c r="Q391" s="198"/>
      <c r="R391" s="198"/>
      <c r="S391" s="198"/>
      <c r="T391" s="199"/>
      <c r="AT391" s="193" t="s">
        <v>205</v>
      </c>
      <c r="AU391" s="193" t="s">
        <v>87</v>
      </c>
      <c r="AV391" s="11" t="s">
        <v>87</v>
      </c>
      <c r="AW391" s="11" t="s">
        <v>39</v>
      </c>
      <c r="AX391" s="11" t="s">
        <v>76</v>
      </c>
      <c r="AY391" s="193" t="s">
        <v>193</v>
      </c>
    </row>
    <row r="392" spans="2:51" s="11" customFormat="1" ht="13.5">
      <c r="B392" s="192"/>
      <c r="D392" s="187" t="s">
        <v>205</v>
      </c>
      <c r="E392" s="193" t="s">
        <v>5</v>
      </c>
      <c r="F392" s="194" t="s">
        <v>546</v>
      </c>
      <c r="H392" s="195">
        <v>990</v>
      </c>
      <c r="I392" s="196"/>
      <c r="L392" s="192"/>
      <c r="M392" s="197"/>
      <c r="N392" s="198"/>
      <c r="O392" s="198"/>
      <c r="P392" s="198"/>
      <c r="Q392" s="198"/>
      <c r="R392" s="198"/>
      <c r="S392" s="198"/>
      <c r="T392" s="199"/>
      <c r="AT392" s="193" t="s">
        <v>205</v>
      </c>
      <c r="AU392" s="193" t="s">
        <v>87</v>
      </c>
      <c r="AV392" s="11" t="s">
        <v>87</v>
      </c>
      <c r="AW392" s="11" t="s">
        <v>39</v>
      </c>
      <c r="AX392" s="11" t="s">
        <v>76</v>
      </c>
      <c r="AY392" s="193" t="s">
        <v>193</v>
      </c>
    </row>
    <row r="393" spans="2:51" s="14" customFormat="1" ht="13.5">
      <c r="B393" s="215"/>
      <c r="D393" s="187" t="s">
        <v>205</v>
      </c>
      <c r="E393" s="216" t="s">
        <v>104</v>
      </c>
      <c r="F393" s="217" t="s">
        <v>264</v>
      </c>
      <c r="H393" s="218">
        <v>2430</v>
      </c>
      <c r="I393" s="219"/>
      <c r="L393" s="215"/>
      <c r="M393" s="220"/>
      <c r="N393" s="221"/>
      <c r="O393" s="221"/>
      <c r="P393" s="221"/>
      <c r="Q393" s="221"/>
      <c r="R393" s="221"/>
      <c r="S393" s="221"/>
      <c r="T393" s="222"/>
      <c r="AT393" s="216" t="s">
        <v>205</v>
      </c>
      <c r="AU393" s="216" t="s">
        <v>87</v>
      </c>
      <c r="AV393" s="14" t="s">
        <v>212</v>
      </c>
      <c r="AW393" s="14" t="s">
        <v>39</v>
      </c>
      <c r="AX393" s="14" t="s">
        <v>76</v>
      </c>
      <c r="AY393" s="216" t="s">
        <v>193</v>
      </c>
    </row>
    <row r="394" spans="2:51" s="11" customFormat="1" ht="13.5">
      <c r="B394" s="192"/>
      <c r="D394" s="187" t="s">
        <v>205</v>
      </c>
      <c r="E394" s="193" t="s">
        <v>5</v>
      </c>
      <c r="F394" s="194" t="s">
        <v>142</v>
      </c>
      <c r="H394" s="195">
        <v>3745</v>
      </c>
      <c r="I394" s="196"/>
      <c r="L394" s="192"/>
      <c r="M394" s="197"/>
      <c r="N394" s="198"/>
      <c r="O394" s="198"/>
      <c r="P394" s="198"/>
      <c r="Q394" s="198"/>
      <c r="R394" s="198"/>
      <c r="S394" s="198"/>
      <c r="T394" s="199"/>
      <c r="AT394" s="193" t="s">
        <v>205</v>
      </c>
      <c r="AU394" s="193" t="s">
        <v>87</v>
      </c>
      <c r="AV394" s="11" t="s">
        <v>87</v>
      </c>
      <c r="AW394" s="11" t="s">
        <v>39</v>
      </c>
      <c r="AX394" s="11" t="s">
        <v>76</v>
      </c>
      <c r="AY394" s="193" t="s">
        <v>193</v>
      </c>
    </row>
    <row r="395" spans="2:51" s="11" customFormat="1" ht="13.5">
      <c r="B395" s="192"/>
      <c r="D395" s="187" t="s">
        <v>205</v>
      </c>
      <c r="E395" s="193" t="s">
        <v>5</v>
      </c>
      <c r="F395" s="194" t="s">
        <v>145</v>
      </c>
      <c r="H395" s="195">
        <v>2010</v>
      </c>
      <c r="I395" s="196"/>
      <c r="L395" s="192"/>
      <c r="M395" s="197"/>
      <c r="N395" s="198"/>
      <c r="O395" s="198"/>
      <c r="P395" s="198"/>
      <c r="Q395" s="198"/>
      <c r="R395" s="198"/>
      <c r="S395" s="198"/>
      <c r="T395" s="199"/>
      <c r="AT395" s="193" t="s">
        <v>205</v>
      </c>
      <c r="AU395" s="193" t="s">
        <v>87</v>
      </c>
      <c r="AV395" s="11" t="s">
        <v>87</v>
      </c>
      <c r="AW395" s="11" t="s">
        <v>39</v>
      </c>
      <c r="AX395" s="11" t="s">
        <v>76</v>
      </c>
      <c r="AY395" s="193" t="s">
        <v>193</v>
      </c>
    </row>
    <row r="396" spans="2:51" s="13" customFormat="1" ht="13.5">
      <c r="B396" s="207"/>
      <c r="D396" s="187" t="s">
        <v>205</v>
      </c>
      <c r="E396" s="208" t="s">
        <v>5</v>
      </c>
      <c r="F396" s="209" t="s">
        <v>240</v>
      </c>
      <c r="H396" s="210">
        <v>8185</v>
      </c>
      <c r="I396" s="211"/>
      <c r="L396" s="207"/>
      <c r="M396" s="212"/>
      <c r="N396" s="213"/>
      <c r="O396" s="213"/>
      <c r="P396" s="213"/>
      <c r="Q396" s="213"/>
      <c r="R396" s="213"/>
      <c r="S396" s="213"/>
      <c r="T396" s="214"/>
      <c r="AT396" s="208" t="s">
        <v>205</v>
      </c>
      <c r="AU396" s="208" t="s">
        <v>87</v>
      </c>
      <c r="AV396" s="13" t="s">
        <v>199</v>
      </c>
      <c r="AW396" s="13" t="s">
        <v>39</v>
      </c>
      <c r="AX396" s="13" t="s">
        <v>84</v>
      </c>
      <c r="AY396" s="208" t="s">
        <v>193</v>
      </c>
    </row>
    <row r="397" spans="2:65" s="1" customFormat="1" ht="16.5" customHeight="1">
      <c r="B397" s="174"/>
      <c r="C397" s="223" t="s">
        <v>547</v>
      </c>
      <c r="D397" s="223" t="s">
        <v>289</v>
      </c>
      <c r="E397" s="224" t="s">
        <v>548</v>
      </c>
      <c r="F397" s="225" t="s">
        <v>549</v>
      </c>
      <c r="G397" s="226" t="s">
        <v>550</v>
      </c>
      <c r="H397" s="227">
        <v>60.75</v>
      </c>
      <c r="I397" s="228"/>
      <c r="J397" s="229">
        <f>ROUND(I397*H397,2)</f>
        <v>0</v>
      </c>
      <c r="K397" s="225" t="s">
        <v>198</v>
      </c>
      <c r="L397" s="230"/>
      <c r="M397" s="231" t="s">
        <v>5</v>
      </c>
      <c r="N397" s="232" t="s">
        <v>47</v>
      </c>
      <c r="O397" s="42"/>
      <c r="P397" s="184">
        <f>O397*H397</f>
        <v>0</v>
      </c>
      <c r="Q397" s="184">
        <v>0.001</v>
      </c>
      <c r="R397" s="184">
        <f>Q397*H397</f>
        <v>0.06075</v>
      </c>
      <c r="S397" s="184">
        <v>0</v>
      </c>
      <c r="T397" s="185">
        <f>S397*H397</f>
        <v>0</v>
      </c>
      <c r="AR397" s="24" t="s">
        <v>267</v>
      </c>
      <c r="AT397" s="24" t="s">
        <v>289</v>
      </c>
      <c r="AU397" s="24" t="s">
        <v>87</v>
      </c>
      <c r="AY397" s="24" t="s">
        <v>193</v>
      </c>
      <c r="BE397" s="186">
        <f>IF(N397="základní",J397,0)</f>
        <v>0</v>
      </c>
      <c r="BF397" s="186">
        <f>IF(N397="snížená",J397,0)</f>
        <v>0</v>
      </c>
      <c r="BG397" s="186">
        <f>IF(N397="zákl. přenesená",J397,0)</f>
        <v>0</v>
      </c>
      <c r="BH397" s="186">
        <f>IF(N397="sníž. přenesená",J397,0)</f>
        <v>0</v>
      </c>
      <c r="BI397" s="186">
        <f>IF(N397="nulová",J397,0)</f>
        <v>0</v>
      </c>
      <c r="BJ397" s="24" t="s">
        <v>84</v>
      </c>
      <c r="BK397" s="186">
        <f>ROUND(I397*H397,2)</f>
        <v>0</v>
      </c>
      <c r="BL397" s="24" t="s">
        <v>199</v>
      </c>
      <c r="BM397" s="24" t="s">
        <v>551</v>
      </c>
    </row>
    <row r="398" spans="2:47" s="1" customFormat="1" ht="13.5">
      <c r="B398" s="41"/>
      <c r="D398" s="187" t="s">
        <v>201</v>
      </c>
      <c r="F398" s="188" t="s">
        <v>549</v>
      </c>
      <c r="I398" s="189"/>
      <c r="L398" s="41"/>
      <c r="M398" s="190"/>
      <c r="N398" s="42"/>
      <c r="O398" s="42"/>
      <c r="P398" s="42"/>
      <c r="Q398" s="42"/>
      <c r="R398" s="42"/>
      <c r="S398" s="42"/>
      <c r="T398" s="70"/>
      <c r="AT398" s="24" t="s">
        <v>201</v>
      </c>
      <c r="AU398" s="24" t="s">
        <v>87</v>
      </c>
    </row>
    <row r="399" spans="2:47" s="1" customFormat="1" ht="27">
      <c r="B399" s="41"/>
      <c r="D399" s="187" t="s">
        <v>412</v>
      </c>
      <c r="F399" s="191" t="s">
        <v>552</v>
      </c>
      <c r="I399" s="189"/>
      <c r="L399" s="41"/>
      <c r="M399" s="190"/>
      <c r="N399" s="42"/>
      <c r="O399" s="42"/>
      <c r="P399" s="42"/>
      <c r="Q399" s="42"/>
      <c r="R399" s="42"/>
      <c r="S399" s="42"/>
      <c r="T399" s="70"/>
      <c r="AT399" s="24" t="s">
        <v>412</v>
      </c>
      <c r="AU399" s="24" t="s">
        <v>87</v>
      </c>
    </row>
    <row r="400" spans="2:51" s="11" customFormat="1" ht="13.5">
      <c r="B400" s="192"/>
      <c r="D400" s="187" t="s">
        <v>205</v>
      </c>
      <c r="E400" s="193" t="s">
        <v>5</v>
      </c>
      <c r="F400" s="194" t="s">
        <v>553</v>
      </c>
      <c r="H400" s="195">
        <v>60.75</v>
      </c>
      <c r="I400" s="196"/>
      <c r="L400" s="192"/>
      <c r="M400" s="197"/>
      <c r="N400" s="198"/>
      <c r="O400" s="198"/>
      <c r="P400" s="198"/>
      <c r="Q400" s="198"/>
      <c r="R400" s="198"/>
      <c r="S400" s="198"/>
      <c r="T400" s="199"/>
      <c r="AT400" s="193" t="s">
        <v>205</v>
      </c>
      <c r="AU400" s="193" t="s">
        <v>87</v>
      </c>
      <c r="AV400" s="11" t="s">
        <v>87</v>
      </c>
      <c r="AW400" s="11" t="s">
        <v>39</v>
      </c>
      <c r="AX400" s="11" t="s">
        <v>84</v>
      </c>
      <c r="AY400" s="193" t="s">
        <v>193</v>
      </c>
    </row>
    <row r="401" spans="2:65" s="1" customFormat="1" ht="16.5" customHeight="1">
      <c r="B401" s="174"/>
      <c r="C401" s="223" t="s">
        <v>554</v>
      </c>
      <c r="D401" s="223" t="s">
        <v>289</v>
      </c>
      <c r="E401" s="224" t="s">
        <v>555</v>
      </c>
      <c r="F401" s="225" t="s">
        <v>556</v>
      </c>
      <c r="G401" s="226" t="s">
        <v>550</v>
      </c>
      <c r="H401" s="227">
        <v>172.65</v>
      </c>
      <c r="I401" s="228"/>
      <c r="J401" s="229">
        <f>ROUND(I401*H401,2)</f>
        <v>0</v>
      </c>
      <c r="K401" s="225" t="s">
        <v>198</v>
      </c>
      <c r="L401" s="230"/>
      <c r="M401" s="231" t="s">
        <v>5</v>
      </c>
      <c r="N401" s="232" t="s">
        <v>47</v>
      </c>
      <c r="O401" s="42"/>
      <c r="P401" s="184">
        <f>O401*H401</f>
        <v>0</v>
      </c>
      <c r="Q401" s="184">
        <v>0.001</v>
      </c>
      <c r="R401" s="184">
        <f>Q401*H401</f>
        <v>0.17265</v>
      </c>
      <c r="S401" s="184">
        <v>0</v>
      </c>
      <c r="T401" s="185">
        <f>S401*H401</f>
        <v>0</v>
      </c>
      <c r="AR401" s="24" t="s">
        <v>267</v>
      </c>
      <c r="AT401" s="24" t="s">
        <v>289</v>
      </c>
      <c r="AU401" s="24" t="s">
        <v>87</v>
      </c>
      <c r="AY401" s="24" t="s">
        <v>193</v>
      </c>
      <c r="BE401" s="186">
        <f>IF(N401="základní",J401,0)</f>
        <v>0</v>
      </c>
      <c r="BF401" s="186">
        <f>IF(N401="snížená",J401,0)</f>
        <v>0</v>
      </c>
      <c r="BG401" s="186">
        <f>IF(N401="zákl. přenesená",J401,0)</f>
        <v>0</v>
      </c>
      <c r="BH401" s="186">
        <f>IF(N401="sníž. přenesená",J401,0)</f>
        <v>0</v>
      </c>
      <c r="BI401" s="186">
        <f>IF(N401="nulová",J401,0)</f>
        <v>0</v>
      </c>
      <c r="BJ401" s="24" t="s">
        <v>84</v>
      </c>
      <c r="BK401" s="186">
        <f>ROUND(I401*H401,2)</f>
        <v>0</v>
      </c>
      <c r="BL401" s="24" t="s">
        <v>199</v>
      </c>
      <c r="BM401" s="24" t="s">
        <v>557</v>
      </c>
    </row>
    <row r="402" spans="2:47" s="1" customFormat="1" ht="13.5">
      <c r="B402" s="41"/>
      <c r="D402" s="187" t="s">
        <v>201</v>
      </c>
      <c r="F402" s="188" t="s">
        <v>556</v>
      </c>
      <c r="I402" s="189"/>
      <c r="L402" s="41"/>
      <c r="M402" s="190"/>
      <c r="N402" s="42"/>
      <c r="O402" s="42"/>
      <c r="P402" s="42"/>
      <c r="Q402" s="42"/>
      <c r="R402" s="42"/>
      <c r="S402" s="42"/>
      <c r="T402" s="70"/>
      <c r="AT402" s="24" t="s">
        <v>201</v>
      </c>
      <c r="AU402" s="24" t="s">
        <v>87</v>
      </c>
    </row>
    <row r="403" spans="2:51" s="11" customFormat="1" ht="13.5">
      <c r="B403" s="192"/>
      <c r="D403" s="187" t="s">
        <v>205</v>
      </c>
      <c r="E403" s="193" t="s">
        <v>5</v>
      </c>
      <c r="F403" s="194" t="s">
        <v>558</v>
      </c>
      <c r="H403" s="195">
        <v>172.65</v>
      </c>
      <c r="I403" s="196"/>
      <c r="L403" s="192"/>
      <c r="M403" s="197"/>
      <c r="N403" s="198"/>
      <c r="O403" s="198"/>
      <c r="P403" s="198"/>
      <c r="Q403" s="198"/>
      <c r="R403" s="198"/>
      <c r="S403" s="198"/>
      <c r="T403" s="199"/>
      <c r="AT403" s="193" t="s">
        <v>205</v>
      </c>
      <c r="AU403" s="193" t="s">
        <v>87</v>
      </c>
      <c r="AV403" s="11" t="s">
        <v>87</v>
      </c>
      <c r="AW403" s="11" t="s">
        <v>39</v>
      </c>
      <c r="AX403" s="11" t="s">
        <v>84</v>
      </c>
      <c r="AY403" s="193" t="s">
        <v>193</v>
      </c>
    </row>
    <row r="404" spans="2:65" s="1" customFormat="1" ht="16.5" customHeight="1">
      <c r="B404" s="174"/>
      <c r="C404" s="175" t="s">
        <v>559</v>
      </c>
      <c r="D404" s="175" t="s">
        <v>195</v>
      </c>
      <c r="E404" s="176" t="s">
        <v>560</v>
      </c>
      <c r="F404" s="177" t="s">
        <v>561</v>
      </c>
      <c r="G404" s="178" t="s">
        <v>106</v>
      </c>
      <c r="H404" s="179">
        <v>4475.2</v>
      </c>
      <c r="I404" s="180"/>
      <c r="J404" s="181">
        <f>ROUND(I404*H404,2)</f>
        <v>0</v>
      </c>
      <c r="K404" s="177" t="s">
        <v>198</v>
      </c>
      <c r="L404" s="41"/>
      <c r="M404" s="182" t="s">
        <v>5</v>
      </c>
      <c r="N404" s="183" t="s">
        <v>47</v>
      </c>
      <c r="O404" s="42"/>
      <c r="P404" s="184">
        <f>O404*H404</f>
        <v>0</v>
      </c>
      <c r="Q404" s="184">
        <v>0</v>
      </c>
      <c r="R404" s="184">
        <f>Q404*H404</f>
        <v>0</v>
      </c>
      <c r="S404" s="184">
        <v>0</v>
      </c>
      <c r="T404" s="185">
        <f>S404*H404</f>
        <v>0</v>
      </c>
      <c r="AR404" s="24" t="s">
        <v>199</v>
      </c>
      <c r="AT404" s="24" t="s">
        <v>195</v>
      </c>
      <c r="AU404" s="24" t="s">
        <v>87</v>
      </c>
      <c r="AY404" s="24" t="s">
        <v>193</v>
      </c>
      <c r="BE404" s="186">
        <f>IF(N404="základní",J404,0)</f>
        <v>0</v>
      </c>
      <c r="BF404" s="186">
        <f>IF(N404="snížená",J404,0)</f>
        <v>0</v>
      </c>
      <c r="BG404" s="186">
        <f>IF(N404="zákl. přenesená",J404,0)</f>
        <v>0</v>
      </c>
      <c r="BH404" s="186">
        <f>IF(N404="sníž. přenesená",J404,0)</f>
        <v>0</v>
      </c>
      <c r="BI404" s="186">
        <f>IF(N404="nulová",J404,0)</f>
        <v>0</v>
      </c>
      <c r="BJ404" s="24" t="s">
        <v>84</v>
      </c>
      <c r="BK404" s="186">
        <f>ROUND(I404*H404,2)</f>
        <v>0</v>
      </c>
      <c r="BL404" s="24" t="s">
        <v>199</v>
      </c>
      <c r="BM404" s="24" t="s">
        <v>562</v>
      </c>
    </row>
    <row r="405" spans="2:47" s="1" customFormat="1" ht="27">
      <c r="B405" s="41"/>
      <c r="D405" s="187" t="s">
        <v>201</v>
      </c>
      <c r="F405" s="188" t="s">
        <v>563</v>
      </c>
      <c r="I405" s="189"/>
      <c r="L405" s="41"/>
      <c r="M405" s="190"/>
      <c r="N405" s="42"/>
      <c r="O405" s="42"/>
      <c r="P405" s="42"/>
      <c r="Q405" s="42"/>
      <c r="R405" s="42"/>
      <c r="S405" s="42"/>
      <c r="T405" s="70"/>
      <c r="AT405" s="24" t="s">
        <v>201</v>
      </c>
      <c r="AU405" s="24" t="s">
        <v>87</v>
      </c>
    </row>
    <row r="406" spans="2:47" s="1" customFormat="1" ht="121.5">
      <c r="B406" s="41"/>
      <c r="D406" s="187" t="s">
        <v>203</v>
      </c>
      <c r="F406" s="191" t="s">
        <v>543</v>
      </c>
      <c r="I406" s="189"/>
      <c r="L406" s="41"/>
      <c r="M406" s="190"/>
      <c r="N406" s="42"/>
      <c r="O406" s="42"/>
      <c r="P406" s="42"/>
      <c r="Q406" s="42"/>
      <c r="R406" s="42"/>
      <c r="S406" s="42"/>
      <c r="T406" s="70"/>
      <c r="AT406" s="24" t="s">
        <v>203</v>
      </c>
      <c r="AU406" s="24" t="s">
        <v>87</v>
      </c>
    </row>
    <row r="407" spans="2:51" s="11" customFormat="1" ht="13.5">
      <c r="B407" s="192"/>
      <c r="D407" s="187" t="s">
        <v>205</v>
      </c>
      <c r="E407" s="193" t="s">
        <v>5</v>
      </c>
      <c r="F407" s="194" t="s">
        <v>148</v>
      </c>
      <c r="H407" s="195">
        <v>120</v>
      </c>
      <c r="I407" s="196"/>
      <c r="L407" s="192"/>
      <c r="M407" s="197"/>
      <c r="N407" s="198"/>
      <c r="O407" s="198"/>
      <c r="P407" s="198"/>
      <c r="Q407" s="198"/>
      <c r="R407" s="198"/>
      <c r="S407" s="198"/>
      <c r="T407" s="199"/>
      <c r="AT407" s="193" t="s">
        <v>205</v>
      </c>
      <c r="AU407" s="193" t="s">
        <v>87</v>
      </c>
      <c r="AV407" s="11" t="s">
        <v>87</v>
      </c>
      <c r="AW407" s="11" t="s">
        <v>39</v>
      </c>
      <c r="AX407" s="11" t="s">
        <v>76</v>
      </c>
      <c r="AY407" s="193" t="s">
        <v>193</v>
      </c>
    </row>
    <row r="408" spans="2:51" s="11" customFormat="1" ht="13.5">
      <c r="B408" s="192"/>
      <c r="D408" s="187" t="s">
        <v>205</v>
      </c>
      <c r="E408" s="193" t="s">
        <v>5</v>
      </c>
      <c r="F408" s="194" t="s">
        <v>151</v>
      </c>
      <c r="H408" s="195">
        <v>4355.2</v>
      </c>
      <c r="I408" s="196"/>
      <c r="L408" s="192"/>
      <c r="M408" s="197"/>
      <c r="N408" s="198"/>
      <c r="O408" s="198"/>
      <c r="P408" s="198"/>
      <c r="Q408" s="198"/>
      <c r="R408" s="198"/>
      <c r="S408" s="198"/>
      <c r="T408" s="199"/>
      <c r="AT408" s="193" t="s">
        <v>205</v>
      </c>
      <c r="AU408" s="193" t="s">
        <v>87</v>
      </c>
      <c r="AV408" s="11" t="s">
        <v>87</v>
      </c>
      <c r="AW408" s="11" t="s">
        <v>39</v>
      </c>
      <c r="AX408" s="11" t="s">
        <v>76</v>
      </c>
      <c r="AY408" s="193" t="s">
        <v>193</v>
      </c>
    </row>
    <row r="409" spans="2:51" s="13" customFormat="1" ht="13.5">
      <c r="B409" s="207"/>
      <c r="D409" s="187" t="s">
        <v>205</v>
      </c>
      <c r="E409" s="208" t="s">
        <v>5</v>
      </c>
      <c r="F409" s="209" t="s">
        <v>240</v>
      </c>
      <c r="H409" s="210">
        <v>4475.2</v>
      </c>
      <c r="I409" s="211"/>
      <c r="L409" s="207"/>
      <c r="M409" s="212"/>
      <c r="N409" s="213"/>
      <c r="O409" s="213"/>
      <c r="P409" s="213"/>
      <c r="Q409" s="213"/>
      <c r="R409" s="213"/>
      <c r="S409" s="213"/>
      <c r="T409" s="214"/>
      <c r="AT409" s="208" t="s">
        <v>205</v>
      </c>
      <c r="AU409" s="208" t="s">
        <v>87</v>
      </c>
      <c r="AV409" s="13" t="s">
        <v>199</v>
      </c>
      <c r="AW409" s="13" t="s">
        <v>39</v>
      </c>
      <c r="AX409" s="13" t="s">
        <v>84</v>
      </c>
      <c r="AY409" s="208" t="s">
        <v>193</v>
      </c>
    </row>
    <row r="410" spans="2:65" s="1" customFormat="1" ht="16.5" customHeight="1">
      <c r="B410" s="174"/>
      <c r="C410" s="223" t="s">
        <v>564</v>
      </c>
      <c r="D410" s="223" t="s">
        <v>289</v>
      </c>
      <c r="E410" s="224" t="s">
        <v>565</v>
      </c>
      <c r="F410" s="225" t="s">
        <v>566</v>
      </c>
      <c r="G410" s="226" t="s">
        <v>550</v>
      </c>
      <c r="H410" s="227">
        <v>134.256</v>
      </c>
      <c r="I410" s="228"/>
      <c r="J410" s="229">
        <f>ROUND(I410*H410,2)</f>
        <v>0</v>
      </c>
      <c r="K410" s="225" t="s">
        <v>198</v>
      </c>
      <c r="L410" s="230"/>
      <c r="M410" s="231" t="s">
        <v>5</v>
      </c>
      <c r="N410" s="232" t="s">
        <v>47</v>
      </c>
      <c r="O410" s="42"/>
      <c r="P410" s="184">
        <f>O410*H410</f>
        <v>0</v>
      </c>
      <c r="Q410" s="184">
        <v>0.001</v>
      </c>
      <c r="R410" s="184">
        <f>Q410*H410</f>
        <v>0.13425600000000001</v>
      </c>
      <c r="S410" s="184">
        <v>0</v>
      </c>
      <c r="T410" s="185">
        <f>S410*H410</f>
        <v>0</v>
      </c>
      <c r="AR410" s="24" t="s">
        <v>267</v>
      </c>
      <c r="AT410" s="24" t="s">
        <v>289</v>
      </c>
      <c r="AU410" s="24" t="s">
        <v>87</v>
      </c>
      <c r="AY410" s="24" t="s">
        <v>193</v>
      </c>
      <c r="BE410" s="186">
        <f>IF(N410="základní",J410,0)</f>
        <v>0</v>
      </c>
      <c r="BF410" s="186">
        <f>IF(N410="snížená",J410,0)</f>
        <v>0</v>
      </c>
      <c r="BG410" s="186">
        <f>IF(N410="zákl. přenesená",J410,0)</f>
        <v>0</v>
      </c>
      <c r="BH410" s="186">
        <f>IF(N410="sníž. přenesená",J410,0)</f>
        <v>0</v>
      </c>
      <c r="BI410" s="186">
        <f>IF(N410="nulová",J410,0)</f>
        <v>0</v>
      </c>
      <c r="BJ410" s="24" t="s">
        <v>84</v>
      </c>
      <c r="BK410" s="186">
        <f>ROUND(I410*H410,2)</f>
        <v>0</v>
      </c>
      <c r="BL410" s="24" t="s">
        <v>199</v>
      </c>
      <c r="BM410" s="24" t="s">
        <v>567</v>
      </c>
    </row>
    <row r="411" spans="2:47" s="1" customFormat="1" ht="13.5">
      <c r="B411" s="41"/>
      <c r="D411" s="187" t="s">
        <v>201</v>
      </c>
      <c r="F411" s="188" t="s">
        <v>566</v>
      </c>
      <c r="I411" s="189"/>
      <c r="L411" s="41"/>
      <c r="M411" s="190"/>
      <c r="N411" s="42"/>
      <c r="O411" s="42"/>
      <c r="P411" s="42"/>
      <c r="Q411" s="42"/>
      <c r="R411" s="42"/>
      <c r="S411" s="42"/>
      <c r="T411" s="70"/>
      <c r="AT411" s="24" t="s">
        <v>201</v>
      </c>
      <c r="AU411" s="24" t="s">
        <v>87</v>
      </c>
    </row>
    <row r="412" spans="2:51" s="11" customFormat="1" ht="13.5">
      <c r="B412" s="192"/>
      <c r="D412" s="187" t="s">
        <v>205</v>
      </c>
      <c r="E412" s="193" t="s">
        <v>5</v>
      </c>
      <c r="F412" s="194" t="s">
        <v>568</v>
      </c>
      <c r="H412" s="195">
        <v>134.256</v>
      </c>
      <c r="I412" s="196"/>
      <c r="L412" s="192"/>
      <c r="M412" s="197"/>
      <c r="N412" s="198"/>
      <c r="O412" s="198"/>
      <c r="P412" s="198"/>
      <c r="Q412" s="198"/>
      <c r="R412" s="198"/>
      <c r="S412" s="198"/>
      <c r="T412" s="199"/>
      <c r="AT412" s="193" t="s">
        <v>205</v>
      </c>
      <c r="AU412" s="193" t="s">
        <v>87</v>
      </c>
      <c r="AV412" s="11" t="s">
        <v>87</v>
      </c>
      <c r="AW412" s="11" t="s">
        <v>39</v>
      </c>
      <c r="AX412" s="11" t="s">
        <v>84</v>
      </c>
      <c r="AY412" s="193" t="s">
        <v>193</v>
      </c>
    </row>
    <row r="413" spans="2:65" s="1" customFormat="1" ht="16.5" customHeight="1">
      <c r="B413" s="174"/>
      <c r="C413" s="175" t="s">
        <v>569</v>
      </c>
      <c r="D413" s="175" t="s">
        <v>195</v>
      </c>
      <c r="E413" s="176" t="s">
        <v>570</v>
      </c>
      <c r="F413" s="177" t="s">
        <v>571</v>
      </c>
      <c r="G413" s="178" t="s">
        <v>106</v>
      </c>
      <c r="H413" s="179">
        <v>1640</v>
      </c>
      <c r="I413" s="180"/>
      <c r="J413" s="181">
        <f>ROUND(I413*H413,2)</f>
        <v>0</v>
      </c>
      <c r="K413" s="177" t="s">
        <v>198</v>
      </c>
      <c r="L413" s="41"/>
      <c r="M413" s="182" t="s">
        <v>5</v>
      </c>
      <c r="N413" s="183" t="s">
        <v>47</v>
      </c>
      <c r="O413" s="42"/>
      <c r="P413" s="184">
        <f>O413*H413</f>
        <v>0</v>
      </c>
      <c r="Q413" s="184">
        <v>0</v>
      </c>
      <c r="R413" s="184">
        <f>Q413*H413</f>
        <v>0</v>
      </c>
      <c r="S413" s="184">
        <v>0</v>
      </c>
      <c r="T413" s="185">
        <f>S413*H413</f>
        <v>0</v>
      </c>
      <c r="AR413" s="24" t="s">
        <v>199</v>
      </c>
      <c r="AT413" s="24" t="s">
        <v>195</v>
      </c>
      <c r="AU413" s="24" t="s">
        <v>87</v>
      </c>
      <c r="AY413" s="24" t="s">
        <v>193</v>
      </c>
      <c r="BE413" s="186">
        <f>IF(N413="základní",J413,0)</f>
        <v>0</v>
      </c>
      <c r="BF413" s="186">
        <f>IF(N413="snížená",J413,0)</f>
        <v>0</v>
      </c>
      <c r="BG413" s="186">
        <f>IF(N413="zákl. přenesená",J413,0)</f>
        <v>0</v>
      </c>
      <c r="BH413" s="186">
        <f>IF(N413="sníž. přenesená",J413,0)</f>
        <v>0</v>
      </c>
      <c r="BI413" s="186">
        <f>IF(N413="nulová",J413,0)</f>
        <v>0</v>
      </c>
      <c r="BJ413" s="24" t="s">
        <v>84</v>
      </c>
      <c r="BK413" s="186">
        <f>ROUND(I413*H413,2)</f>
        <v>0</v>
      </c>
      <c r="BL413" s="24" t="s">
        <v>199</v>
      </c>
      <c r="BM413" s="24" t="s">
        <v>572</v>
      </c>
    </row>
    <row r="414" spans="2:47" s="1" customFormat="1" ht="27">
      <c r="B414" s="41"/>
      <c r="D414" s="187" t="s">
        <v>201</v>
      </c>
      <c r="F414" s="188" t="s">
        <v>573</v>
      </c>
      <c r="I414" s="189"/>
      <c r="L414" s="41"/>
      <c r="M414" s="190"/>
      <c r="N414" s="42"/>
      <c r="O414" s="42"/>
      <c r="P414" s="42"/>
      <c r="Q414" s="42"/>
      <c r="R414" s="42"/>
      <c r="S414" s="42"/>
      <c r="T414" s="70"/>
      <c r="AT414" s="24" t="s">
        <v>201</v>
      </c>
      <c r="AU414" s="24" t="s">
        <v>87</v>
      </c>
    </row>
    <row r="415" spans="2:47" s="1" customFormat="1" ht="121.5">
      <c r="B415" s="41"/>
      <c r="D415" s="187" t="s">
        <v>203</v>
      </c>
      <c r="F415" s="191" t="s">
        <v>543</v>
      </c>
      <c r="I415" s="189"/>
      <c r="L415" s="41"/>
      <c r="M415" s="190"/>
      <c r="N415" s="42"/>
      <c r="O415" s="42"/>
      <c r="P415" s="42"/>
      <c r="Q415" s="42"/>
      <c r="R415" s="42"/>
      <c r="S415" s="42"/>
      <c r="T415" s="70"/>
      <c r="AT415" s="24" t="s">
        <v>203</v>
      </c>
      <c r="AU415" s="24" t="s">
        <v>87</v>
      </c>
    </row>
    <row r="416" spans="2:51" s="12" customFormat="1" ht="13.5">
      <c r="B416" s="200"/>
      <c r="D416" s="187" t="s">
        <v>205</v>
      </c>
      <c r="E416" s="201" t="s">
        <v>5</v>
      </c>
      <c r="F416" s="202" t="s">
        <v>544</v>
      </c>
      <c r="H416" s="201" t="s">
        <v>5</v>
      </c>
      <c r="I416" s="203"/>
      <c r="L416" s="200"/>
      <c r="M416" s="204"/>
      <c r="N416" s="205"/>
      <c r="O416" s="205"/>
      <c r="P416" s="205"/>
      <c r="Q416" s="205"/>
      <c r="R416" s="205"/>
      <c r="S416" s="205"/>
      <c r="T416" s="206"/>
      <c r="AT416" s="201" t="s">
        <v>205</v>
      </c>
      <c r="AU416" s="201" t="s">
        <v>87</v>
      </c>
      <c r="AV416" s="12" t="s">
        <v>84</v>
      </c>
      <c r="AW416" s="12" t="s">
        <v>39</v>
      </c>
      <c r="AX416" s="12" t="s">
        <v>76</v>
      </c>
      <c r="AY416" s="201" t="s">
        <v>193</v>
      </c>
    </row>
    <row r="417" spans="2:51" s="11" customFormat="1" ht="13.5">
      <c r="B417" s="192"/>
      <c r="D417" s="187" t="s">
        <v>205</v>
      </c>
      <c r="E417" s="193" t="s">
        <v>5</v>
      </c>
      <c r="F417" s="194" t="s">
        <v>574</v>
      </c>
      <c r="H417" s="195">
        <v>1000</v>
      </c>
      <c r="I417" s="196"/>
      <c r="L417" s="192"/>
      <c r="M417" s="197"/>
      <c r="N417" s="198"/>
      <c r="O417" s="198"/>
      <c r="P417" s="198"/>
      <c r="Q417" s="198"/>
      <c r="R417" s="198"/>
      <c r="S417" s="198"/>
      <c r="T417" s="199"/>
      <c r="AT417" s="193" t="s">
        <v>205</v>
      </c>
      <c r="AU417" s="193" t="s">
        <v>87</v>
      </c>
      <c r="AV417" s="11" t="s">
        <v>87</v>
      </c>
      <c r="AW417" s="11" t="s">
        <v>39</v>
      </c>
      <c r="AX417" s="11" t="s">
        <v>76</v>
      </c>
      <c r="AY417" s="193" t="s">
        <v>193</v>
      </c>
    </row>
    <row r="418" spans="2:51" s="11" customFormat="1" ht="13.5">
      <c r="B418" s="192"/>
      <c r="D418" s="187" t="s">
        <v>205</v>
      </c>
      <c r="E418" s="193" t="s">
        <v>5</v>
      </c>
      <c r="F418" s="194" t="s">
        <v>575</v>
      </c>
      <c r="H418" s="195">
        <v>640</v>
      </c>
      <c r="I418" s="196"/>
      <c r="L418" s="192"/>
      <c r="M418" s="197"/>
      <c r="N418" s="198"/>
      <c r="O418" s="198"/>
      <c r="P418" s="198"/>
      <c r="Q418" s="198"/>
      <c r="R418" s="198"/>
      <c r="S418" s="198"/>
      <c r="T418" s="199"/>
      <c r="AT418" s="193" t="s">
        <v>205</v>
      </c>
      <c r="AU418" s="193" t="s">
        <v>87</v>
      </c>
      <c r="AV418" s="11" t="s">
        <v>87</v>
      </c>
      <c r="AW418" s="11" t="s">
        <v>39</v>
      </c>
      <c r="AX418" s="11" t="s">
        <v>76</v>
      </c>
      <c r="AY418" s="193" t="s">
        <v>193</v>
      </c>
    </row>
    <row r="419" spans="2:51" s="13" customFormat="1" ht="13.5">
      <c r="B419" s="207"/>
      <c r="D419" s="187" t="s">
        <v>205</v>
      </c>
      <c r="E419" s="208" t="s">
        <v>108</v>
      </c>
      <c r="F419" s="209" t="s">
        <v>240</v>
      </c>
      <c r="H419" s="210">
        <v>1640</v>
      </c>
      <c r="I419" s="211"/>
      <c r="L419" s="207"/>
      <c r="M419" s="212"/>
      <c r="N419" s="213"/>
      <c r="O419" s="213"/>
      <c r="P419" s="213"/>
      <c r="Q419" s="213"/>
      <c r="R419" s="213"/>
      <c r="S419" s="213"/>
      <c r="T419" s="214"/>
      <c r="AT419" s="208" t="s">
        <v>205</v>
      </c>
      <c r="AU419" s="208" t="s">
        <v>87</v>
      </c>
      <c r="AV419" s="13" t="s">
        <v>199</v>
      </c>
      <c r="AW419" s="13" t="s">
        <v>39</v>
      </c>
      <c r="AX419" s="13" t="s">
        <v>84</v>
      </c>
      <c r="AY419" s="208" t="s">
        <v>193</v>
      </c>
    </row>
    <row r="420" spans="2:65" s="1" customFormat="1" ht="16.5" customHeight="1">
      <c r="B420" s="174"/>
      <c r="C420" s="223" t="s">
        <v>576</v>
      </c>
      <c r="D420" s="223" t="s">
        <v>289</v>
      </c>
      <c r="E420" s="224" t="s">
        <v>548</v>
      </c>
      <c r="F420" s="225" t="s">
        <v>549</v>
      </c>
      <c r="G420" s="226" t="s">
        <v>550</v>
      </c>
      <c r="H420" s="227">
        <v>41</v>
      </c>
      <c r="I420" s="228"/>
      <c r="J420" s="229">
        <f>ROUND(I420*H420,2)</f>
        <v>0</v>
      </c>
      <c r="K420" s="225" t="s">
        <v>198</v>
      </c>
      <c r="L420" s="230"/>
      <c r="M420" s="231" t="s">
        <v>5</v>
      </c>
      <c r="N420" s="232" t="s">
        <v>47</v>
      </c>
      <c r="O420" s="42"/>
      <c r="P420" s="184">
        <f>O420*H420</f>
        <v>0</v>
      </c>
      <c r="Q420" s="184">
        <v>0.001</v>
      </c>
      <c r="R420" s="184">
        <f>Q420*H420</f>
        <v>0.041</v>
      </c>
      <c r="S420" s="184">
        <v>0</v>
      </c>
      <c r="T420" s="185">
        <f>S420*H420</f>
        <v>0</v>
      </c>
      <c r="AR420" s="24" t="s">
        <v>267</v>
      </c>
      <c r="AT420" s="24" t="s">
        <v>289</v>
      </c>
      <c r="AU420" s="24" t="s">
        <v>87</v>
      </c>
      <c r="AY420" s="24" t="s">
        <v>193</v>
      </c>
      <c r="BE420" s="186">
        <f>IF(N420="základní",J420,0)</f>
        <v>0</v>
      </c>
      <c r="BF420" s="186">
        <f>IF(N420="snížená",J420,0)</f>
        <v>0</v>
      </c>
      <c r="BG420" s="186">
        <f>IF(N420="zákl. přenesená",J420,0)</f>
        <v>0</v>
      </c>
      <c r="BH420" s="186">
        <f>IF(N420="sníž. přenesená",J420,0)</f>
        <v>0</v>
      </c>
      <c r="BI420" s="186">
        <f>IF(N420="nulová",J420,0)</f>
        <v>0</v>
      </c>
      <c r="BJ420" s="24" t="s">
        <v>84</v>
      </c>
      <c r="BK420" s="186">
        <f>ROUND(I420*H420,2)</f>
        <v>0</v>
      </c>
      <c r="BL420" s="24" t="s">
        <v>199</v>
      </c>
      <c r="BM420" s="24" t="s">
        <v>577</v>
      </c>
    </row>
    <row r="421" spans="2:47" s="1" customFormat="1" ht="13.5">
      <c r="B421" s="41"/>
      <c r="D421" s="187" t="s">
        <v>201</v>
      </c>
      <c r="F421" s="188" t="s">
        <v>549</v>
      </c>
      <c r="I421" s="189"/>
      <c r="L421" s="41"/>
      <c r="M421" s="190"/>
      <c r="N421" s="42"/>
      <c r="O421" s="42"/>
      <c r="P421" s="42"/>
      <c r="Q421" s="42"/>
      <c r="R421" s="42"/>
      <c r="S421" s="42"/>
      <c r="T421" s="70"/>
      <c r="AT421" s="24" t="s">
        <v>201</v>
      </c>
      <c r="AU421" s="24" t="s">
        <v>87</v>
      </c>
    </row>
    <row r="422" spans="2:47" s="1" customFormat="1" ht="27">
      <c r="B422" s="41"/>
      <c r="D422" s="187" t="s">
        <v>412</v>
      </c>
      <c r="F422" s="191" t="s">
        <v>552</v>
      </c>
      <c r="I422" s="189"/>
      <c r="L422" s="41"/>
      <c r="M422" s="190"/>
      <c r="N422" s="42"/>
      <c r="O422" s="42"/>
      <c r="P422" s="42"/>
      <c r="Q422" s="42"/>
      <c r="R422" s="42"/>
      <c r="S422" s="42"/>
      <c r="T422" s="70"/>
      <c r="AT422" s="24" t="s">
        <v>412</v>
      </c>
      <c r="AU422" s="24" t="s">
        <v>87</v>
      </c>
    </row>
    <row r="423" spans="2:51" s="11" customFormat="1" ht="13.5">
      <c r="B423" s="192"/>
      <c r="D423" s="187" t="s">
        <v>205</v>
      </c>
      <c r="E423" s="193" t="s">
        <v>5</v>
      </c>
      <c r="F423" s="194" t="s">
        <v>578</v>
      </c>
      <c r="H423" s="195">
        <v>41</v>
      </c>
      <c r="I423" s="196"/>
      <c r="L423" s="192"/>
      <c r="M423" s="197"/>
      <c r="N423" s="198"/>
      <c r="O423" s="198"/>
      <c r="P423" s="198"/>
      <c r="Q423" s="198"/>
      <c r="R423" s="198"/>
      <c r="S423" s="198"/>
      <c r="T423" s="199"/>
      <c r="AT423" s="193" t="s">
        <v>205</v>
      </c>
      <c r="AU423" s="193" t="s">
        <v>87</v>
      </c>
      <c r="AV423" s="11" t="s">
        <v>87</v>
      </c>
      <c r="AW423" s="11" t="s">
        <v>39</v>
      </c>
      <c r="AX423" s="11" t="s">
        <v>84</v>
      </c>
      <c r="AY423" s="193" t="s">
        <v>193</v>
      </c>
    </row>
    <row r="424" spans="2:65" s="1" customFormat="1" ht="16.5" customHeight="1">
      <c r="B424" s="174"/>
      <c r="C424" s="175" t="s">
        <v>579</v>
      </c>
      <c r="D424" s="175" t="s">
        <v>195</v>
      </c>
      <c r="E424" s="176" t="s">
        <v>580</v>
      </c>
      <c r="F424" s="177" t="s">
        <v>581</v>
      </c>
      <c r="G424" s="178" t="s">
        <v>106</v>
      </c>
      <c r="H424" s="179">
        <v>5195</v>
      </c>
      <c r="I424" s="180"/>
      <c r="J424" s="181">
        <f>ROUND(I424*H424,2)</f>
        <v>0</v>
      </c>
      <c r="K424" s="177" t="s">
        <v>198</v>
      </c>
      <c r="L424" s="41"/>
      <c r="M424" s="182" t="s">
        <v>5</v>
      </c>
      <c r="N424" s="183" t="s">
        <v>47</v>
      </c>
      <c r="O424" s="42"/>
      <c r="P424" s="184">
        <f>O424*H424</f>
        <v>0</v>
      </c>
      <c r="Q424" s="184">
        <v>0</v>
      </c>
      <c r="R424" s="184">
        <f>Q424*H424</f>
        <v>0</v>
      </c>
      <c r="S424" s="184">
        <v>0</v>
      </c>
      <c r="T424" s="185">
        <f>S424*H424</f>
        <v>0</v>
      </c>
      <c r="AR424" s="24" t="s">
        <v>199</v>
      </c>
      <c r="AT424" s="24" t="s">
        <v>195</v>
      </c>
      <c r="AU424" s="24" t="s">
        <v>87</v>
      </c>
      <c r="AY424" s="24" t="s">
        <v>193</v>
      </c>
      <c r="BE424" s="186">
        <f>IF(N424="základní",J424,0)</f>
        <v>0</v>
      </c>
      <c r="BF424" s="186">
        <f>IF(N424="snížená",J424,0)</f>
        <v>0</v>
      </c>
      <c r="BG424" s="186">
        <f>IF(N424="zákl. přenesená",J424,0)</f>
        <v>0</v>
      </c>
      <c r="BH424" s="186">
        <f>IF(N424="sníž. přenesená",J424,0)</f>
        <v>0</v>
      </c>
      <c r="BI424" s="186">
        <f>IF(N424="nulová",J424,0)</f>
        <v>0</v>
      </c>
      <c r="BJ424" s="24" t="s">
        <v>84</v>
      </c>
      <c r="BK424" s="186">
        <f>ROUND(I424*H424,2)</f>
        <v>0</v>
      </c>
      <c r="BL424" s="24" t="s">
        <v>199</v>
      </c>
      <c r="BM424" s="24" t="s">
        <v>582</v>
      </c>
    </row>
    <row r="425" spans="2:47" s="1" customFormat="1" ht="13.5">
      <c r="B425" s="41"/>
      <c r="D425" s="187" t="s">
        <v>201</v>
      </c>
      <c r="F425" s="188" t="s">
        <v>583</v>
      </c>
      <c r="I425" s="189"/>
      <c r="L425" s="41"/>
      <c r="M425" s="190"/>
      <c r="N425" s="42"/>
      <c r="O425" s="42"/>
      <c r="P425" s="42"/>
      <c r="Q425" s="42"/>
      <c r="R425" s="42"/>
      <c r="S425" s="42"/>
      <c r="T425" s="70"/>
      <c r="AT425" s="24" t="s">
        <v>201</v>
      </c>
      <c r="AU425" s="24" t="s">
        <v>87</v>
      </c>
    </row>
    <row r="426" spans="2:47" s="1" customFormat="1" ht="162">
      <c r="B426" s="41"/>
      <c r="D426" s="187" t="s">
        <v>203</v>
      </c>
      <c r="F426" s="191" t="s">
        <v>584</v>
      </c>
      <c r="I426" s="189"/>
      <c r="L426" s="41"/>
      <c r="M426" s="190"/>
      <c r="N426" s="42"/>
      <c r="O426" s="42"/>
      <c r="P426" s="42"/>
      <c r="Q426" s="42"/>
      <c r="R426" s="42"/>
      <c r="S426" s="42"/>
      <c r="T426" s="70"/>
      <c r="AT426" s="24" t="s">
        <v>203</v>
      </c>
      <c r="AU426" s="24" t="s">
        <v>87</v>
      </c>
    </row>
    <row r="427" spans="2:51" s="12" customFormat="1" ht="13.5">
      <c r="B427" s="200"/>
      <c r="D427" s="187" t="s">
        <v>205</v>
      </c>
      <c r="E427" s="201" t="s">
        <v>5</v>
      </c>
      <c r="F427" s="202" t="s">
        <v>299</v>
      </c>
      <c r="H427" s="201" t="s">
        <v>5</v>
      </c>
      <c r="I427" s="203"/>
      <c r="L427" s="200"/>
      <c r="M427" s="204"/>
      <c r="N427" s="205"/>
      <c r="O427" s="205"/>
      <c r="P427" s="205"/>
      <c r="Q427" s="205"/>
      <c r="R427" s="205"/>
      <c r="S427" s="205"/>
      <c r="T427" s="206"/>
      <c r="AT427" s="201" t="s">
        <v>205</v>
      </c>
      <c r="AU427" s="201" t="s">
        <v>87</v>
      </c>
      <c r="AV427" s="12" t="s">
        <v>84</v>
      </c>
      <c r="AW427" s="12" t="s">
        <v>39</v>
      </c>
      <c r="AX427" s="12" t="s">
        <v>76</v>
      </c>
      <c r="AY427" s="201" t="s">
        <v>193</v>
      </c>
    </row>
    <row r="428" spans="2:51" s="11" customFormat="1" ht="13.5">
      <c r="B428" s="192"/>
      <c r="D428" s="187" t="s">
        <v>205</v>
      </c>
      <c r="E428" s="193" t="s">
        <v>5</v>
      </c>
      <c r="F428" s="194" t="s">
        <v>585</v>
      </c>
      <c r="H428" s="195">
        <v>1430</v>
      </c>
      <c r="I428" s="196"/>
      <c r="L428" s="192"/>
      <c r="M428" s="197"/>
      <c r="N428" s="198"/>
      <c r="O428" s="198"/>
      <c r="P428" s="198"/>
      <c r="Q428" s="198"/>
      <c r="R428" s="198"/>
      <c r="S428" s="198"/>
      <c r="T428" s="199"/>
      <c r="AT428" s="193" t="s">
        <v>205</v>
      </c>
      <c r="AU428" s="193" t="s">
        <v>87</v>
      </c>
      <c r="AV428" s="11" t="s">
        <v>87</v>
      </c>
      <c r="AW428" s="11" t="s">
        <v>39</v>
      </c>
      <c r="AX428" s="11" t="s">
        <v>76</v>
      </c>
      <c r="AY428" s="193" t="s">
        <v>193</v>
      </c>
    </row>
    <row r="429" spans="2:51" s="11" customFormat="1" ht="13.5">
      <c r="B429" s="192"/>
      <c r="D429" s="187" t="s">
        <v>205</v>
      </c>
      <c r="E429" s="193" t="s">
        <v>5</v>
      </c>
      <c r="F429" s="194" t="s">
        <v>586</v>
      </c>
      <c r="H429" s="195">
        <v>100</v>
      </c>
      <c r="I429" s="196"/>
      <c r="L429" s="192"/>
      <c r="M429" s="197"/>
      <c r="N429" s="198"/>
      <c r="O429" s="198"/>
      <c r="P429" s="198"/>
      <c r="Q429" s="198"/>
      <c r="R429" s="198"/>
      <c r="S429" s="198"/>
      <c r="T429" s="199"/>
      <c r="AT429" s="193" t="s">
        <v>205</v>
      </c>
      <c r="AU429" s="193" t="s">
        <v>87</v>
      </c>
      <c r="AV429" s="11" t="s">
        <v>87</v>
      </c>
      <c r="AW429" s="11" t="s">
        <v>39</v>
      </c>
      <c r="AX429" s="11" t="s">
        <v>76</v>
      </c>
      <c r="AY429" s="193" t="s">
        <v>193</v>
      </c>
    </row>
    <row r="430" spans="2:51" s="11" customFormat="1" ht="27">
      <c r="B430" s="192"/>
      <c r="D430" s="187" t="s">
        <v>205</v>
      </c>
      <c r="E430" s="193" t="s">
        <v>5</v>
      </c>
      <c r="F430" s="194" t="s">
        <v>587</v>
      </c>
      <c r="H430" s="195">
        <v>540</v>
      </c>
      <c r="I430" s="196"/>
      <c r="L430" s="192"/>
      <c r="M430" s="197"/>
      <c r="N430" s="198"/>
      <c r="O430" s="198"/>
      <c r="P430" s="198"/>
      <c r="Q430" s="198"/>
      <c r="R430" s="198"/>
      <c r="S430" s="198"/>
      <c r="T430" s="199"/>
      <c r="AT430" s="193" t="s">
        <v>205</v>
      </c>
      <c r="AU430" s="193" t="s">
        <v>87</v>
      </c>
      <c r="AV430" s="11" t="s">
        <v>87</v>
      </c>
      <c r="AW430" s="11" t="s">
        <v>39</v>
      </c>
      <c r="AX430" s="11" t="s">
        <v>76</v>
      </c>
      <c r="AY430" s="193" t="s">
        <v>193</v>
      </c>
    </row>
    <row r="431" spans="2:51" s="11" customFormat="1" ht="13.5">
      <c r="B431" s="192"/>
      <c r="D431" s="187" t="s">
        <v>205</v>
      </c>
      <c r="E431" s="193" t="s">
        <v>5</v>
      </c>
      <c r="F431" s="194" t="s">
        <v>588</v>
      </c>
      <c r="H431" s="195">
        <v>275</v>
      </c>
      <c r="I431" s="196"/>
      <c r="L431" s="192"/>
      <c r="M431" s="197"/>
      <c r="N431" s="198"/>
      <c r="O431" s="198"/>
      <c r="P431" s="198"/>
      <c r="Q431" s="198"/>
      <c r="R431" s="198"/>
      <c r="S431" s="198"/>
      <c r="T431" s="199"/>
      <c r="AT431" s="193" t="s">
        <v>205</v>
      </c>
      <c r="AU431" s="193" t="s">
        <v>87</v>
      </c>
      <c r="AV431" s="11" t="s">
        <v>87</v>
      </c>
      <c r="AW431" s="11" t="s">
        <v>39</v>
      </c>
      <c r="AX431" s="11" t="s">
        <v>76</v>
      </c>
      <c r="AY431" s="193" t="s">
        <v>193</v>
      </c>
    </row>
    <row r="432" spans="2:51" s="11" customFormat="1" ht="13.5">
      <c r="B432" s="192"/>
      <c r="D432" s="187" t="s">
        <v>205</v>
      </c>
      <c r="E432" s="193" t="s">
        <v>5</v>
      </c>
      <c r="F432" s="194" t="s">
        <v>589</v>
      </c>
      <c r="H432" s="195">
        <v>2850</v>
      </c>
      <c r="I432" s="196"/>
      <c r="L432" s="192"/>
      <c r="M432" s="197"/>
      <c r="N432" s="198"/>
      <c r="O432" s="198"/>
      <c r="P432" s="198"/>
      <c r="Q432" s="198"/>
      <c r="R432" s="198"/>
      <c r="S432" s="198"/>
      <c r="T432" s="199"/>
      <c r="AT432" s="193" t="s">
        <v>205</v>
      </c>
      <c r="AU432" s="193" t="s">
        <v>87</v>
      </c>
      <c r="AV432" s="11" t="s">
        <v>87</v>
      </c>
      <c r="AW432" s="11" t="s">
        <v>39</v>
      </c>
      <c r="AX432" s="11" t="s">
        <v>76</v>
      </c>
      <c r="AY432" s="193" t="s">
        <v>193</v>
      </c>
    </row>
    <row r="433" spans="2:51" s="13" customFormat="1" ht="13.5">
      <c r="B433" s="207"/>
      <c r="D433" s="187" t="s">
        <v>205</v>
      </c>
      <c r="E433" s="208" t="s">
        <v>5</v>
      </c>
      <c r="F433" s="209" t="s">
        <v>240</v>
      </c>
      <c r="H433" s="210">
        <v>5195</v>
      </c>
      <c r="I433" s="211"/>
      <c r="L433" s="207"/>
      <c r="M433" s="212"/>
      <c r="N433" s="213"/>
      <c r="O433" s="213"/>
      <c r="P433" s="213"/>
      <c r="Q433" s="213"/>
      <c r="R433" s="213"/>
      <c r="S433" s="213"/>
      <c r="T433" s="214"/>
      <c r="AT433" s="208" t="s">
        <v>205</v>
      </c>
      <c r="AU433" s="208" t="s">
        <v>87</v>
      </c>
      <c r="AV433" s="13" t="s">
        <v>199</v>
      </c>
      <c r="AW433" s="13" t="s">
        <v>39</v>
      </c>
      <c r="AX433" s="13" t="s">
        <v>84</v>
      </c>
      <c r="AY433" s="208" t="s">
        <v>193</v>
      </c>
    </row>
    <row r="434" spans="2:65" s="1" customFormat="1" ht="16.5" customHeight="1">
      <c r="B434" s="174"/>
      <c r="C434" s="175" t="s">
        <v>590</v>
      </c>
      <c r="D434" s="175" t="s">
        <v>195</v>
      </c>
      <c r="E434" s="176" t="s">
        <v>591</v>
      </c>
      <c r="F434" s="177" t="s">
        <v>592</v>
      </c>
      <c r="G434" s="178" t="s">
        <v>106</v>
      </c>
      <c r="H434" s="179">
        <v>2229</v>
      </c>
      <c r="I434" s="180"/>
      <c r="J434" s="181">
        <f>ROUND(I434*H434,2)</f>
        <v>0</v>
      </c>
      <c r="K434" s="177" t="s">
        <v>198</v>
      </c>
      <c r="L434" s="41"/>
      <c r="M434" s="182" t="s">
        <v>5</v>
      </c>
      <c r="N434" s="183" t="s">
        <v>47</v>
      </c>
      <c r="O434" s="42"/>
      <c r="P434" s="184">
        <f>O434*H434</f>
        <v>0</v>
      </c>
      <c r="Q434" s="184">
        <v>0</v>
      </c>
      <c r="R434" s="184">
        <f>Q434*H434</f>
        <v>0</v>
      </c>
      <c r="S434" s="184">
        <v>0</v>
      </c>
      <c r="T434" s="185">
        <f>S434*H434</f>
        <v>0</v>
      </c>
      <c r="AR434" s="24" t="s">
        <v>199</v>
      </c>
      <c r="AT434" s="24" t="s">
        <v>195</v>
      </c>
      <c r="AU434" s="24" t="s">
        <v>87</v>
      </c>
      <c r="AY434" s="24" t="s">
        <v>193</v>
      </c>
      <c r="BE434" s="186">
        <f>IF(N434="základní",J434,0)</f>
        <v>0</v>
      </c>
      <c r="BF434" s="186">
        <f>IF(N434="snížená",J434,0)</f>
        <v>0</v>
      </c>
      <c r="BG434" s="186">
        <f>IF(N434="zákl. přenesená",J434,0)</f>
        <v>0</v>
      </c>
      <c r="BH434" s="186">
        <f>IF(N434="sníž. přenesená",J434,0)</f>
        <v>0</v>
      </c>
      <c r="BI434" s="186">
        <f>IF(N434="nulová",J434,0)</f>
        <v>0</v>
      </c>
      <c r="BJ434" s="24" t="s">
        <v>84</v>
      </c>
      <c r="BK434" s="186">
        <f>ROUND(I434*H434,2)</f>
        <v>0</v>
      </c>
      <c r="BL434" s="24" t="s">
        <v>199</v>
      </c>
      <c r="BM434" s="24" t="s">
        <v>593</v>
      </c>
    </row>
    <row r="435" spans="2:47" s="1" customFormat="1" ht="13.5">
      <c r="B435" s="41"/>
      <c r="D435" s="187" t="s">
        <v>201</v>
      </c>
      <c r="F435" s="188" t="s">
        <v>594</v>
      </c>
      <c r="I435" s="189"/>
      <c r="L435" s="41"/>
      <c r="M435" s="190"/>
      <c r="N435" s="42"/>
      <c r="O435" s="42"/>
      <c r="P435" s="42"/>
      <c r="Q435" s="42"/>
      <c r="R435" s="42"/>
      <c r="S435" s="42"/>
      <c r="T435" s="70"/>
      <c r="AT435" s="24" t="s">
        <v>201</v>
      </c>
      <c r="AU435" s="24" t="s">
        <v>87</v>
      </c>
    </row>
    <row r="436" spans="2:47" s="1" customFormat="1" ht="162">
      <c r="B436" s="41"/>
      <c r="D436" s="187" t="s">
        <v>203</v>
      </c>
      <c r="F436" s="191" t="s">
        <v>584</v>
      </c>
      <c r="I436" s="189"/>
      <c r="L436" s="41"/>
      <c r="M436" s="190"/>
      <c r="N436" s="42"/>
      <c r="O436" s="42"/>
      <c r="P436" s="42"/>
      <c r="Q436" s="42"/>
      <c r="R436" s="42"/>
      <c r="S436" s="42"/>
      <c r="T436" s="70"/>
      <c r="AT436" s="24" t="s">
        <v>203</v>
      </c>
      <c r="AU436" s="24" t="s">
        <v>87</v>
      </c>
    </row>
    <row r="437" spans="2:51" s="12" customFormat="1" ht="13.5">
      <c r="B437" s="200"/>
      <c r="D437" s="187" t="s">
        <v>205</v>
      </c>
      <c r="E437" s="201" t="s">
        <v>5</v>
      </c>
      <c r="F437" s="202" t="s">
        <v>299</v>
      </c>
      <c r="H437" s="201" t="s">
        <v>5</v>
      </c>
      <c r="I437" s="203"/>
      <c r="L437" s="200"/>
      <c r="M437" s="204"/>
      <c r="N437" s="205"/>
      <c r="O437" s="205"/>
      <c r="P437" s="205"/>
      <c r="Q437" s="205"/>
      <c r="R437" s="205"/>
      <c r="S437" s="205"/>
      <c r="T437" s="206"/>
      <c r="AT437" s="201" t="s">
        <v>205</v>
      </c>
      <c r="AU437" s="201" t="s">
        <v>87</v>
      </c>
      <c r="AV437" s="12" t="s">
        <v>84</v>
      </c>
      <c r="AW437" s="12" t="s">
        <v>39</v>
      </c>
      <c r="AX437" s="12" t="s">
        <v>76</v>
      </c>
      <c r="AY437" s="201" t="s">
        <v>193</v>
      </c>
    </row>
    <row r="438" spans="2:51" s="11" customFormat="1" ht="13.5">
      <c r="B438" s="192"/>
      <c r="D438" s="187" t="s">
        <v>205</v>
      </c>
      <c r="E438" s="193" t="s">
        <v>5</v>
      </c>
      <c r="F438" s="194" t="s">
        <v>595</v>
      </c>
      <c r="H438" s="195">
        <v>2229</v>
      </c>
      <c r="I438" s="196"/>
      <c r="L438" s="192"/>
      <c r="M438" s="197"/>
      <c r="N438" s="198"/>
      <c r="O438" s="198"/>
      <c r="P438" s="198"/>
      <c r="Q438" s="198"/>
      <c r="R438" s="198"/>
      <c r="S438" s="198"/>
      <c r="T438" s="199"/>
      <c r="AT438" s="193" t="s">
        <v>205</v>
      </c>
      <c r="AU438" s="193" t="s">
        <v>87</v>
      </c>
      <c r="AV438" s="11" t="s">
        <v>87</v>
      </c>
      <c r="AW438" s="11" t="s">
        <v>39</v>
      </c>
      <c r="AX438" s="11" t="s">
        <v>84</v>
      </c>
      <c r="AY438" s="193" t="s">
        <v>193</v>
      </c>
    </row>
    <row r="439" spans="2:65" s="1" customFormat="1" ht="16.5" customHeight="1">
      <c r="B439" s="174"/>
      <c r="C439" s="175" t="s">
        <v>596</v>
      </c>
      <c r="D439" s="175" t="s">
        <v>195</v>
      </c>
      <c r="E439" s="176" t="s">
        <v>597</v>
      </c>
      <c r="F439" s="177" t="s">
        <v>598</v>
      </c>
      <c r="G439" s="178" t="s">
        <v>106</v>
      </c>
      <c r="H439" s="179">
        <v>5370.24</v>
      </c>
      <c r="I439" s="180"/>
      <c r="J439" s="181">
        <f>ROUND(I439*H439,2)</f>
        <v>0</v>
      </c>
      <c r="K439" s="177" t="s">
        <v>5</v>
      </c>
      <c r="L439" s="41"/>
      <c r="M439" s="182" t="s">
        <v>5</v>
      </c>
      <c r="N439" s="183" t="s">
        <v>47</v>
      </c>
      <c r="O439" s="42"/>
      <c r="P439" s="184">
        <f>O439*H439</f>
        <v>0</v>
      </c>
      <c r="Q439" s="184">
        <v>0</v>
      </c>
      <c r="R439" s="184">
        <f>Q439*H439</f>
        <v>0</v>
      </c>
      <c r="S439" s="184">
        <v>0</v>
      </c>
      <c r="T439" s="185">
        <f>S439*H439</f>
        <v>0</v>
      </c>
      <c r="AR439" s="24" t="s">
        <v>199</v>
      </c>
      <c r="AT439" s="24" t="s">
        <v>195</v>
      </c>
      <c r="AU439" s="24" t="s">
        <v>87</v>
      </c>
      <c r="AY439" s="24" t="s">
        <v>193</v>
      </c>
      <c r="BE439" s="186">
        <f>IF(N439="základní",J439,0)</f>
        <v>0</v>
      </c>
      <c r="BF439" s="186">
        <f>IF(N439="snížená",J439,0)</f>
        <v>0</v>
      </c>
      <c r="BG439" s="186">
        <f>IF(N439="zákl. přenesená",J439,0)</f>
        <v>0</v>
      </c>
      <c r="BH439" s="186">
        <f>IF(N439="sníž. přenesená",J439,0)</f>
        <v>0</v>
      </c>
      <c r="BI439" s="186">
        <f>IF(N439="nulová",J439,0)</f>
        <v>0</v>
      </c>
      <c r="BJ439" s="24" t="s">
        <v>84</v>
      </c>
      <c r="BK439" s="186">
        <f>ROUND(I439*H439,2)</f>
        <v>0</v>
      </c>
      <c r="BL439" s="24" t="s">
        <v>199</v>
      </c>
      <c r="BM439" s="24" t="s">
        <v>599</v>
      </c>
    </row>
    <row r="440" spans="2:47" s="1" customFormat="1" ht="13.5">
      <c r="B440" s="41"/>
      <c r="D440" s="187" t="s">
        <v>201</v>
      </c>
      <c r="F440" s="188" t="s">
        <v>600</v>
      </c>
      <c r="I440" s="189"/>
      <c r="L440" s="41"/>
      <c r="M440" s="190"/>
      <c r="N440" s="42"/>
      <c r="O440" s="42"/>
      <c r="P440" s="42"/>
      <c r="Q440" s="42"/>
      <c r="R440" s="42"/>
      <c r="S440" s="42"/>
      <c r="T440" s="70"/>
      <c r="AT440" s="24" t="s">
        <v>201</v>
      </c>
      <c r="AU440" s="24" t="s">
        <v>87</v>
      </c>
    </row>
    <row r="441" spans="2:47" s="1" customFormat="1" ht="40.5">
      <c r="B441" s="41"/>
      <c r="D441" s="187" t="s">
        <v>412</v>
      </c>
      <c r="F441" s="191" t="s">
        <v>601</v>
      </c>
      <c r="I441" s="189"/>
      <c r="L441" s="41"/>
      <c r="M441" s="190"/>
      <c r="N441" s="42"/>
      <c r="O441" s="42"/>
      <c r="P441" s="42"/>
      <c r="Q441" s="42"/>
      <c r="R441" s="42"/>
      <c r="S441" s="42"/>
      <c r="T441" s="70"/>
      <c r="AT441" s="24" t="s">
        <v>412</v>
      </c>
      <c r="AU441" s="24" t="s">
        <v>87</v>
      </c>
    </row>
    <row r="442" spans="2:51" s="12" customFormat="1" ht="13.5">
      <c r="B442" s="200"/>
      <c r="D442" s="187" t="s">
        <v>205</v>
      </c>
      <c r="E442" s="201" t="s">
        <v>5</v>
      </c>
      <c r="F442" s="202" t="s">
        <v>299</v>
      </c>
      <c r="H442" s="201" t="s">
        <v>5</v>
      </c>
      <c r="I442" s="203"/>
      <c r="L442" s="200"/>
      <c r="M442" s="204"/>
      <c r="N442" s="205"/>
      <c r="O442" s="205"/>
      <c r="P442" s="205"/>
      <c r="Q442" s="205"/>
      <c r="R442" s="205"/>
      <c r="S442" s="205"/>
      <c r="T442" s="206"/>
      <c r="AT442" s="201" t="s">
        <v>205</v>
      </c>
      <c r="AU442" s="201" t="s">
        <v>87</v>
      </c>
      <c r="AV442" s="12" t="s">
        <v>84</v>
      </c>
      <c r="AW442" s="12" t="s">
        <v>39</v>
      </c>
      <c r="AX442" s="12" t="s">
        <v>76</v>
      </c>
      <c r="AY442" s="201" t="s">
        <v>193</v>
      </c>
    </row>
    <row r="443" spans="2:51" s="11" customFormat="1" ht="13.5">
      <c r="B443" s="192"/>
      <c r="D443" s="187" t="s">
        <v>205</v>
      </c>
      <c r="E443" s="193" t="s">
        <v>5</v>
      </c>
      <c r="F443" s="194" t="s">
        <v>148</v>
      </c>
      <c r="H443" s="195">
        <v>120</v>
      </c>
      <c r="I443" s="196"/>
      <c r="L443" s="192"/>
      <c r="M443" s="197"/>
      <c r="N443" s="198"/>
      <c r="O443" s="198"/>
      <c r="P443" s="198"/>
      <c r="Q443" s="198"/>
      <c r="R443" s="198"/>
      <c r="S443" s="198"/>
      <c r="T443" s="199"/>
      <c r="AT443" s="193" t="s">
        <v>205</v>
      </c>
      <c r="AU443" s="193" t="s">
        <v>87</v>
      </c>
      <c r="AV443" s="11" t="s">
        <v>87</v>
      </c>
      <c r="AW443" s="11" t="s">
        <v>39</v>
      </c>
      <c r="AX443" s="11" t="s">
        <v>76</v>
      </c>
      <c r="AY443" s="193" t="s">
        <v>193</v>
      </c>
    </row>
    <row r="444" spans="2:51" s="11" customFormat="1" ht="13.5">
      <c r="B444" s="192"/>
      <c r="D444" s="187" t="s">
        <v>205</v>
      </c>
      <c r="E444" s="193" t="s">
        <v>5</v>
      </c>
      <c r="F444" s="194" t="s">
        <v>151</v>
      </c>
      <c r="H444" s="195">
        <v>4355.2</v>
      </c>
      <c r="I444" s="196"/>
      <c r="L444" s="192"/>
      <c r="M444" s="197"/>
      <c r="N444" s="198"/>
      <c r="O444" s="198"/>
      <c r="P444" s="198"/>
      <c r="Q444" s="198"/>
      <c r="R444" s="198"/>
      <c r="S444" s="198"/>
      <c r="T444" s="199"/>
      <c r="AT444" s="193" t="s">
        <v>205</v>
      </c>
      <c r="AU444" s="193" t="s">
        <v>87</v>
      </c>
      <c r="AV444" s="11" t="s">
        <v>87</v>
      </c>
      <c r="AW444" s="11" t="s">
        <v>39</v>
      </c>
      <c r="AX444" s="11" t="s">
        <v>76</v>
      </c>
      <c r="AY444" s="193" t="s">
        <v>193</v>
      </c>
    </row>
    <row r="445" spans="2:51" s="11" customFormat="1" ht="13.5">
      <c r="B445" s="192"/>
      <c r="D445" s="187" t="s">
        <v>205</v>
      </c>
      <c r="E445" s="193" t="s">
        <v>5</v>
      </c>
      <c r="F445" s="194" t="s">
        <v>602</v>
      </c>
      <c r="H445" s="195">
        <v>895.04</v>
      </c>
      <c r="I445" s="196"/>
      <c r="L445" s="192"/>
      <c r="M445" s="197"/>
      <c r="N445" s="198"/>
      <c r="O445" s="198"/>
      <c r="P445" s="198"/>
      <c r="Q445" s="198"/>
      <c r="R445" s="198"/>
      <c r="S445" s="198"/>
      <c r="T445" s="199"/>
      <c r="AT445" s="193" t="s">
        <v>205</v>
      </c>
      <c r="AU445" s="193" t="s">
        <v>87</v>
      </c>
      <c r="AV445" s="11" t="s">
        <v>87</v>
      </c>
      <c r="AW445" s="11" t="s">
        <v>39</v>
      </c>
      <c r="AX445" s="11" t="s">
        <v>76</v>
      </c>
      <c r="AY445" s="193" t="s">
        <v>193</v>
      </c>
    </row>
    <row r="446" spans="2:51" s="13" customFormat="1" ht="13.5">
      <c r="B446" s="207"/>
      <c r="D446" s="187" t="s">
        <v>205</v>
      </c>
      <c r="E446" s="208" t="s">
        <v>157</v>
      </c>
      <c r="F446" s="209" t="s">
        <v>240</v>
      </c>
      <c r="H446" s="210">
        <v>5370.24</v>
      </c>
      <c r="I446" s="211"/>
      <c r="L446" s="207"/>
      <c r="M446" s="212"/>
      <c r="N446" s="213"/>
      <c r="O446" s="213"/>
      <c r="P446" s="213"/>
      <c r="Q446" s="213"/>
      <c r="R446" s="213"/>
      <c r="S446" s="213"/>
      <c r="T446" s="214"/>
      <c r="AT446" s="208" t="s">
        <v>205</v>
      </c>
      <c r="AU446" s="208" t="s">
        <v>87</v>
      </c>
      <c r="AV446" s="13" t="s">
        <v>199</v>
      </c>
      <c r="AW446" s="13" t="s">
        <v>39</v>
      </c>
      <c r="AX446" s="13" t="s">
        <v>84</v>
      </c>
      <c r="AY446" s="208" t="s">
        <v>193</v>
      </c>
    </row>
    <row r="447" spans="2:65" s="1" customFormat="1" ht="25.5" customHeight="1">
      <c r="B447" s="174"/>
      <c r="C447" s="223" t="s">
        <v>603</v>
      </c>
      <c r="D447" s="223" t="s">
        <v>289</v>
      </c>
      <c r="E447" s="224" t="s">
        <v>604</v>
      </c>
      <c r="F447" s="225" t="s">
        <v>605</v>
      </c>
      <c r="G447" s="226" t="s">
        <v>106</v>
      </c>
      <c r="H447" s="227">
        <v>6175.776</v>
      </c>
      <c r="I447" s="228"/>
      <c r="J447" s="229">
        <f>ROUND(I447*H447,2)</f>
        <v>0</v>
      </c>
      <c r="K447" s="225" t="s">
        <v>5</v>
      </c>
      <c r="L447" s="230"/>
      <c r="M447" s="231" t="s">
        <v>5</v>
      </c>
      <c r="N447" s="232" t="s">
        <v>47</v>
      </c>
      <c r="O447" s="42"/>
      <c r="P447" s="184">
        <f>O447*H447</f>
        <v>0</v>
      </c>
      <c r="Q447" s="184">
        <v>0.0005</v>
      </c>
      <c r="R447" s="184">
        <f>Q447*H447</f>
        <v>3.087888</v>
      </c>
      <c r="S447" s="184">
        <v>0</v>
      </c>
      <c r="T447" s="185">
        <f>S447*H447</f>
        <v>0</v>
      </c>
      <c r="AR447" s="24" t="s">
        <v>267</v>
      </c>
      <c r="AT447" s="24" t="s">
        <v>289</v>
      </c>
      <c r="AU447" s="24" t="s">
        <v>87</v>
      </c>
      <c r="AY447" s="24" t="s">
        <v>193</v>
      </c>
      <c r="BE447" s="186">
        <f>IF(N447="základní",J447,0)</f>
        <v>0</v>
      </c>
      <c r="BF447" s="186">
        <f>IF(N447="snížená",J447,0)</f>
        <v>0</v>
      </c>
      <c r="BG447" s="186">
        <f>IF(N447="zákl. přenesená",J447,0)</f>
        <v>0</v>
      </c>
      <c r="BH447" s="186">
        <f>IF(N447="sníž. přenesená",J447,0)</f>
        <v>0</v>
      </c>
      <c r="BI447" s="186">
        <f>IF(N447="nulová",J447,0)</f>
        <v>0</v>
      </c>
      <c r="BJ447" s="24" t="s">
        <v>84</v>
      </c>
      <c r="BK447" s="186">
        <f>ROUND(I447*H447,2)</f>
        <v>0</v>
      </c>
      <c r="BL447" s="24" t="s">
        <v>199</v>
      </c>
      <c r="BM447" s="24" t="s">
        <v>606</v>
      </c>
    </row>
    <row r="448" spans="2:47" s="1" customFormat="1" ht="13.5">
      <c r="B448" s="41"/>
      <c r="D448" s="187" t="s">
        <v>201</v>
      </c>
      <c r="F448" s="188" t="s">
        <v>605</v>
      </c>
      <c r="I448" s="189"/>
      <c r="L448" s="41"/>
      <c r="M448" s="190"/>
      <c r="N448" s="42"/>
      <c r="O448" s="42"/>
      <c r="P448" s="42"/>
      <c r="Q448" s="42"/>
      <c r="R448" s="42"/>
      <c r="S448" s="42"/>
      <c r="T448" s="70"/>
      <c r="AT448" s="24" t="s">
        <v>201</v>
      </c>
      <c r="AU448" s="24" t="s">
        <v>87</v>
      </c>
    </row>
    <row r="449" spans="2:51" s="11" customFormat="1" ht="13.5">
      <c r="B449" s="192"/>
      <c r="D449" s="187" t="s">
        <v>205</v>
      </c>
      <c r="E449" s="193" t="s">
        <v>5</v>
      </c>
      <c r="F449" s="194" t="s">
        <v>607</v>
      </c>
      <c r="H449" s="195">
        <v>6175.776</v>
      </c>
      <c r="I449" s="196"/>
      <c r="L449" s="192"/>
      <c r="M449" s="197"/>
      <c r="N449" s="198"/>
      <c r="O449" s="198"/>
      <c r="P449" s="198"/>
      <c r="Q449" s="198"/>
      <c r="R449" s="198"/>
      <c r="S449" s="198"/>
      <c r="T449" s="199"/>
      <c r="AT449" s="193" t="s">
        <v>205</v>
      </c>
      <c r="AU449" s="193" t="s">
        <v>87</v>
      </c>
      <c r="AV449" s="11" t="s">
        <v>87</v>
      </c>
      <c r="AW449" s="11" t="s">
        <v>39</v>
      </c>
      <c r="AX449" s="11" t="s">
        <v>84</v>
      </c>
      <c r="AY449" s="193" t="s">
        <v>193</v>
      </c>
    </row>
    <row r="450" spans="2:65" s="1" customFormat="1" ht="16.5" customHeight="1">
      <c r="B450" s="174"/>
      <c r="C450" s="175" t="s">
        <v>608</v>
      </c>
      <c r="D450" s="175" t="s">
        <v>195</v>
      </c>
      <c r="E450" s="176" t="s">
        <v>609</v>
      </c>
      <c r="F450" s="177" t="s">
        <v>610</v>
      </c>
      <c r="G450" s="178" t="s">
        <v>106</v>
      </c>
      <c r="H450" s="179">
        <v>5541.6</v>
      </c>
      <c r="I450" s="180"/>
      <c r="J450" s="181">
        <f>ROUND(I450*H450,2)</f>
        <v>0</v>
      </c>
      <c r="K450" s="177" t="s">
        <v>198</v>
      </c>
      <c r="L450" s="41"/>
      <c r="M450" s="182" t="s">
        <v>5</v>
      </c>
      <c r="N450" s="183" t="s">
        <v>47</v>
      </c>
      <c r="O450" s="42"/>
      <c r="P450" s="184">
        <f>O450*H450</f>
        <v>0</v>
      </c>
      <c r="Q450" s="184">
        <v>0</v>
      </c>
      <c r="R450" s="184">
        <f>Q450*H450</f>
        <v>0</v>
      </c>
      <c r="S450" s="184">
        <v>0</v>
      </c>
      <c r="T450" s="185">
        <f>S450*H450</f>
        <v>0</v>
      </c>
      <c r="AR450" s="24" t="s">
        <v>199</v>
      </c>
      <c r="AT450" s="24" t="s">
        <v>195</v>
      </c>
      <c r="AU450" s="24" t="s">
        <v>87</v>
      </c>
      <c r="AY450" s="24" t="s">
        <v>193</v>
      </c>
      <c r="BE450" s="186">
        <f>IF(N450="základní",J450,0)</f>
        <v>0</v>
      </c>
      <c r="BF450" s="186">
        <f>IF(N450="snížená",J450,0)</f>
        <v>0</v>
      </c>
      <c r="BG450" s="186">
        <f>IF(N450="zákl. přenesená",J450,0)</f>
        <v>0</v>
      </c>
      <c r="BH450" s="186">
        <f>IF(N450="sníž. přenesená",J450,0)</f>
        <v>0</v>
      </c>
      <c r="BI450" s="186">
        <f>IF(N450="nulová",J450,0)</f>
        <v>0</v>
      </c>
      <c r="BJ450" s="24" t="s">
        <v>84</v>
      </c>
      <c r="BK450" s="186">
        <f>ROUND(I450*H450,2)</f>
        <v>0</v>
      </c>
      <c r="BL450" s="24" t="s">
        <v>199</v>
      </c>
      <c r="BM450" s="24" t="s">
        <v>611</v>
      </c>
    </row>
    <row r="451" spans="2:47" s="1" customFormat="1" ht="27">
      <c r="B451" s="41"/>
      <c r="D451" s="187" t="s">
        <v>201</v>
      </c>
      <c r="F451" s="188" t="s">
        <v>612</v>
      </c>
      <c r="I451" s="189"/>
      <c r="L451" s="41"/>
      <c r="M451" s="190"/>
      <c r="N451" s="42"/>
      <c r="O451" s="42"/>
      <c r="P451" s="42"/>
      <c r="Q451" s="42"/>
      <c r="R451" s="42"/>
      <c r="S451" s="42"/>
      <c r="T451" s="70"/>
      <c r="AT451" s="24" t="s">
        <v>201</v>
      </c>
      <c r="AU451" s="24" t="s">
        <v>87</v>
      </c>
    </row>
    <row r="452" spans="2:47" s="1" customFormat="1" ht="121.5">
      <c r="B452" s="41"/>
      <c r="D452" s="187" t="s">
        <v>203</v>
      </c>
      <c r="F452" s="191" t="s">
        <v>613</v>
      </c>
      <c r="I452" s="189"/>
      <c r="L452" s="41"/>
      <c r="M452" s="190"/>
      <c r="N452" s="42"/>
      <c r="O452" s="42"/>
      <c r="P452" s="42"/>
      <c r="Q452" s="42"/>
      <c r="R452" s="42"/>
      <c r="S452" s="42"/>
      <c r="T452" s="70"/>
      <c r="AT452" s="24" t="s">
        <v>203</v>
      </c>
      <c r="AU452" s="24" t="s">
        <v>87</v>
      </c>
    </row>
    <row r="453" spans="2:51" s="12" customFormat="1" ht="13.5">
      <c r="B453" s="200"/>
      <c r="D453" s="187" t="s">
        <v>205</v>
      </c>
      <c r="E453" s="201" t="s">
        <v>5</v>
      </c>
      <c r="F453" s="202" t="s">
        <v>299</v>
      </c>
      <c r="H453" s="201" t="s">
        <v>5</v>
      </c>
      <c r="I453" s="203"/>
      <c r="L453" s="200"/>
      <c r="M453" s="204"/>
      <c r="N453" s="205"/>
      <c r="O453" s="205"/>
      <c r="P453" s="205"/>
      <c r="Q453" s="205"/>
      <c r="R453" s="205"/>
      <c r="S453" s="205"/>
      <c r="T453" s="206"/>
      <c r="AT453" s="201" t="s">
        <v>205</v>
      </c>
      <c r="AU453" s="201" t="s">
        <v>87</v>
      </c>
      <c r="AV453" s="12" t="s">
        <v>84</v>
      </c>
      <c r="AW453" s="12" t="s">
        <v>39</v>
      </c>
      <c r="AX453" s="12" t="s">
        <v>76</v>
      </c>
      <c r="AY453" s="201" t="s">
        <v>193</v>
      </c>
    </row>
    <row r="454" spans="2:51" s="11" customFormat="1" ht="13.5">
      <c r="B454" s="192"/>
      <c r="D454" s="187" t="s">
        <v>205</v>
      </c>
      <c r="E454" s="193" t="s">
        <v>5</v>
      </c>
      <c r="F454" s="194" t="s">
        <v>614</v>
      </c>
      <c r="H454" s="195">
        <v>3057.6</v>
      </c>
      <c r="I454" s="196"/>
      <c r="L454" s="192"/>
      <c r="M454" s="197"/>
      <c r="N454" s="198"/>
      <c r="O454" s="198"/>
      <c r="P454" s="198"/>
      <c r="Q454" s="198"/>
      <c r="R454" s="198"/>
      <c r="S454" s="198"/>
      <c r="T454" s="199"/>
      <c r="AT454" s="193" t="s">
        <v>205</v>
      </c>
      <c r="AU454" s="193" t="s">
        <v>87</v>
      </c>
      <c r="AV454" s="11" t="s">
        <v>87</v>
      </c>
      <c r="AW454" s="11" t="s">
        <v>39</v>
      </c>
      <c r="AX454" s="11" t="s">
        <v>76</v>
      </c>
      <c r="AY454" s="193" t="s">
        <v>193</v>
      </c>
    </row>
    <row r="455" spans="2:51" s="11" customFormat="1" ht="13.5">
      <c r="B455" s="192"/>
      <c r="D455" s="187" t="s">
        <v>205</v>
      </c>
      <c r="E455" s="193" t="s">
        <v>5</v>
      </c>
      <c r="F455" s="194" t="s">
        <v>615</v>
      </c>
      <c r="H455" s="195">
        <v>2484</v>
      </c>
      <c r="I455" s="196"/>
      <c r="L455" s="192"/>
      <c r="M455" s="197"/>
      <c r="N455" s="198"/>
      <c r="O455" s="198"/>
      <c r="P455" s="198"/>
      <c r="Q455" s="198"/>
      <c r="R455" s="198"/>
      <c r="S455" s="198"/>
      <c r="T455" s="199"/>
      <c r="AT455" s="193" t="s">
        <v>205</v>
      </c>
      <c r="AU455" s="193" t="s">
        <v>87</v>
      </c>
      <c r="AV455" s="11" t="s">
        <v>87</v>
      </c>
      <c r="AW455" s="11" t="s">
        <v>39</v>
      </c>
      <c r="AX455" s="11" t="s">
        <v>76</v>
      </c>
      <c r="AY455" s="193" t="s">
        <v>193</v>
      </c>
    </row>
    <row r="456" spans="2:51" s="13" customFormat="1" ht="13.5">
      <c r="B456" s="207"/>
      <c r="D456" s="187" t="s">
        <v>205</v>
      </c>
      <c r="E456" s="208" t="s">
        <v>5</v>
      </c>
      <c r="F456" s="209" t="s">
        <v>240</v>
      </c>
      <c r="H456" s="210">
        <v>5541.6</v>
      </c>
      <c r="I456" s="211"/>
      <c r="L456" s="207"/>
      <c r="M456" s="212"/>
      <c r="N456" s="213"/>
      <c r="O456" s="213"/>
      <c r="P456" s="213"/>
      <c r="Q456" s="213"/>
      <c r="R456" s="213"/>
      <c r="S456" s="213"/>
      <c r="T456" s="214"/>
      <c r="AT456" s="208" t="s">
        <v>205</v>
      </c>
      <c r="AU456" s="208" t="s">
        <v>87</v>
      </c>
      <c r="AV456" s="13" t="s">
        <v>199</v>
      </c>
      <c r="AW456" s="13" t="s">
        <v>39</v>
      </c>
      <c r="AX456" s="13" t="s">
        <v>84</v>
      </c>
      <c r="AY456" s="208" t="s">
        <v>193</v>
      </c>
    </row>
    <row r="457" spans="2:65" s="1" customFormat="1" ht="16.5" customHeight="1">
      <c r="B457" s="174"/>
      <c r="C457" s="175" t="s">
        <v>616</v>
      </c>
      <c r="D457" s="175" t="s">
        <v>195</v>
      </c>
      <c r="E457" s="176" t="s">
        <v>617</v>
      </c>
      <c r="F457" s="177" t="s">
        <v>618</v>
      </c>
      <c r="G457" s="178" t="s">
        <v>106</v>
      </c>
      <c r="H457" s="179">
        <v>120</v>
      </c>
      <c r="I457" s="180"/>
      <c r="J457" s="181">
        <f>ROUND(I457*H457,2)</f>
        <v>0</v>
      </c>
      <c r="K457" s="177" t="s">
        <v>198</v>
      </c>
      <c r="L457" s="41"/>
      <c r="M457" s="182" t="s">
        <v>5</v>
      </c>
      <c r="N457" s="183" t="s">
        <v>47</v>
      </c>
      <c r="O457" s="42"/>
      <c r="P457" s="184">
        <f>O457*H457</f>
        <v>0</v>
      </c>
      <c r="Q457" s="184">
        <v>0</v>
      </c>
      <c r="R457" s="184">
        <f>Q457*H457</f>
        <v>0</v>
      </c>
      <c r="S457" s="184">
        <v>0</v>
      </c>
      <c r="T457" s="185">
        <f>S457*H457</f>
        <v>0</v>
      </c>
      <c r="AR457" s="24" t="s">
        <v>199</v>
      </c>
      <c r="AT457" s="24" t="s">
        <v>195</v>
      </c>
      <c r="AU457" s="24" t="s">
        <v>87</v>
      </c>
      <c r="AY457" s="24" t="s">
        <v>193</v>
      </c>
      <c r="BE457" s="186">
        <f>IF(N457="základní",J457,0)</f>
        <v>0</v>
      </c>
      <c r="BF457" s="186">
        <f>IF(N457="snížená",J457,0)</f>
        <v>0</v>
      </c>
      <c r="BG457" s="186">
        <f>IF(N457="zákl. přenesená",J457,0)</f>
        <v>0</v>
      </c>
      <c r="BH457" s="186">
        <f>IF(N457="sníž. přenesená",J457,0)</f>
        <v>0</v>
      </c>
      <c r="BI457" s="186">
        <f>IF(N457="nulová",J457,0)</f>
        <v>0</v>
      </c>
      <c r="BJ457" s="24" t="s">
        <v>84</v>
      </c>
      <c r="BK457" s="186">
        <f>ROUND(I457*H457,2)</f>
        <v>0</v>
      </c>
      <c r="BL457" s="24" t="s">
        <v>199</v>
      </c>
      <c r="BM457" s="24" t="s">
        <v>619</v>
      </c>
    </row>
    <row r="458" spans="2:47" s="1" customFormat="1" ht="27">
      <c r="B458" s="41"/>
      <c r="D458" s="187" t="s">
        <v>201</v>
      </c>
      <c r="F458" s="188" t="s">
        <v>620</v>
      </c>
      <c r="I458" s="189"/>
      <c r="L458" s="41"/>
      <c r="M458" s="190"/>
      <c r="N458" s="42"/>
      <c r="O458" s="42"/>
      <c r="P458" s="42"/>
      <c r="Q458" s="42"/>
      <c r="R458" s="42"/>
      <c r="S458" s="42"/>
      <c r="T458" s="70"/>
      <c r="AT458" s="24" t="s">
        <v>201</v>
      </c>
      <c r="AU458" s="24" t="s">
        <v>87</v>
      </c>
    </row>
    <row r="459" spans="2:47" s="1" customFormat="1" ht="121.5">
      <c r="B459" s="41"/>
      <c r="D459" s="187" t="s">
        <v>203</v>
      </c>
      <c r="F459" s="191" t="s">
        <v>621</v>
      </c>
      <c r="I459" s="189"/>
      <c r="L459" s="41"/>
      <c r="M459" s="190"/>
      <c r="N459" s="42"/>
      <c r="O459" s="42"/>
      <c r="P459" s="42"/>
      <c r="Q459" s="42"/>
      <c r="R459" s="42"/>
      <c r="S459" s="42"/>
      <c r="T459" s="70"/>
      <c r="AT459" s="24" t="s">
        <v>203</v>
      </c>
      <c r="AU459" s="24" t="s">
        <v>87</v>
      </c>
    </row>
    <row r="460" spans="2:51" s="12" customFormat="1" ht="13.5">
      <c r="B460" s="200"/>
      <c r="D460" s="187" t="s">
        <v>205</v>
      </c>
      <c r="E460" s="201" t="s">
        <v>5</v>
      </c>
      <c r="F460" s="202" t="s">
        <v>299</v>
      </c>
      <c r="H460" s="201" t="s">
        <v>5</v>
      </c>
      <c r="I460" s="203"/>
      <c r="L460" s="200"/>
      <c r="M460" s="204"/>
      <c r="N460" s="205"/>
      <c r="O460" s="205"/>
      <c r="P460" s="205"/>
      <c r="Q460" s="205"/>
      <c r="R460" s="205"/>
      <c r="S460" s="205"/>
      <c r="T460" s="206"/>
      <c r="AT460" s="201" t="s">
        <v>205</v>
      </c>
      <c r="AU460" s="201" t="s">
        <v>87</v>
      </c>
      <c r="AV460" s="12" t="s">
        <v>84</v>
      </c>
      <c r="AW460" s="12" t="s">
        <v>39</v>
      </c>
      <c r="AX460" s="12" t="s">
        <v>76</v>
      </c>
      <c r="AY460" s="201" t="s">
        <v>193</v>
      </c>
    </row>
    <row r="461" spans="2:51" s="11" customFormat="1" ht="13.5">
      <c r="B461" s="192"/>
      <c r="D461" s="187" t="s">
        <v>205</v>
      </c>
      <c r="E461" s="193" t="s">
        <v>5</v>
      </c>
      <c r="F461" s="194" t="s">
        <v>622</v>
      </c>
      <c r="H461" s="195">
        <v>80</v>
      </c>
      <c r="I461" s="196"/>
      <c r="L461" s="192"/>
      <c r="M461" s="197"/>
      <c r="N461" s="198"/>
      <c r="O461" s="198"/>
      <c r="P461" s="198"/>
      <c r="Q461" s="198"/>
      <c r="R461" s="198"/>
      <c r="S461" s="198"/>
      <c r="T461" s="199"/>
      <c r="AT461" s="193" t="s">
        <v>205</v>
      </c>
      <c r="AU461" s="193" t="s">
        <v>87</v>
      </c>
      <c r="AV461" s="11" t="s">
        <v>87</v>
      </c>
      <c r="AW461" s="11" t="s">
        <v>39</v>
      </c>
      <c r="AX461" s="11" t="s">
        <v>76</v>
      </c>
      <c r="AY461" s="193" t="s">
        <v>193</v>
      </c>
    </row>
    <row r="462" spans="2:51" s="11" customFormat="1" ht="13.5">
      <c r="B462" s="192"/>
      <c r="D462" s="187" t="s">
        <v>205</v>
      </c>
      <c r="E462" s="193" t="s">
        <v>5</v>
      </c>
      <c r="F462" s="194" t="s">
        <v>623</v>
      </c>
      <c r="H462" s="195">
        <v>40</v>
      </c>
      <c r="I462" s="196"/>
      <c r="L462" s="192"/>
      <c r="M462" s="197"/>
      <c r="N462" s="198"/>
      <c r="O462" s="198"/>
      <c r="P462" s="198"/>
      <c r="Q462" s="198"/>
      <c r="R462" s="198"/>
      <c r="S462" s="198"/>
      <c r="T462" s="199"/>
      <c r="AT462" s="193" t="s">
        <v>205</v>
      </c>
      <c r="AU462" s="193" t="s">
        <v>87</v>
      </c>
      <c r="AV462" s="11" t="s">
        <v>87</v>
      </c>
      <c r="AW462" s="11" t="s">
        <v>39</v>
      </c>
      <c r="AX462" s="11" t="s">
        <v>76</v>
      </c>
      <c r="AY462" s="193" t="s">
        <v>193</v>
      </c>
    </row>
    <row r="463" spans="2:51" s="13" customFormat="1" ht="13.5">
      <c r="B463" s="207"/>
      <c r="D463" s="187" t="s">
        <v>205</v>
      </c>
      <c r="E463" s="208" t="s">
        <v>148</v>
      </c>
      <c r="F463" s="209" t="s">
        <v>240</v>
      </c>
      <c r="H463" s="210">
        <v>120</v>
      </c>
      <c r="I463" s="211"/>
      <c r="L463" s="207"/>
      <c r="M463" s="212"/>
      <c r="N463" s="213"/>
      <c r="O463" s="213"/>
      <c r="P463" s="213"/>
      <c r="Q463" s="213"/>
      <c r="R463" s="213"/>
      <c r="S463" s="213"/>
      <c r="T463" s="214"/>
      <c r="AT463" s="208" t="s">
        <v>205</v>
      </c>
      <c r="AU463" s="208" t="s">
        <v>87</v>
      </c>
      <c r="AV463" s="13" t="s">
        <v>199</v>
      </c>
      <c r="AW463" s="13" t="s">
        <v>39</v>
      </c>
      <c r="AX463" s="13" t="s">
        <v>84</v>
      </c>
      <c r="AY463" s="208" t="s">
        <v>193</v>
      </c>
    </row>
    <row r="464" spans="2:65" s="1" customFormat="1" ht="25.5" customHeight="1">
      <c r="B464" s="174"/>
      <c r="C464" s="175" t="s">
        <v>624</v>
      </c>
      <c r="D464" s="175" t="s">
        <v>195</v>
      </c>
      <c r="E464" s="176" t="s">
        <v>625</v>
      </c>
      <c r="F464" s="177" t="s">
        <v>626</v>
      </c>
      <c r="G464" s="178" t="s">
        <v>106</v>
      </c>
      <c r="H464" s="179">
        <v>4355.2</v>
      </c>
      <c r="I464" s="180"/>
      <c r="J464" s="181">
        <f>ROUND(I464*H464,2)</f>
        <v>0</v>
      </c>
      <c r="K464" s="177" t="s">
        <v>198</v>
      </c>
      <c r="L464" s="41"/>
      <c r="M464" s="182" t="s">
        <v>5</v>
      </c>
      <c r="N464" s="183" t="s">
        <v>47</v>
      </c>
      <c r="O464" s="42"/>
      <c r="P464" s="184">
        <f>O464*H464</f>
        <v>0</v>
      </c>
      <c r="Q464" s="184">
        <v>0</v>
      </c>
      <c r="R464" s="184">
        <f>Q464*H464</f>
        <v>0</v>
      </c>
      <c r="S464" s="184">
        <v>0</v>
      </c>
      <c r="T464" s="185">
        <f>S464*H464</f>
        <v>0</v>
      </c>
      <c r="AR464" s="24" t="s">
        <v>199</v>
      </c>
      <c r="AT464" s="24" t="s">
        <v>195</v>
      </c>
      <c r="AU464" s="24" t="s">
        <v>87</v>
      </c>
      <c r="AY464" s="24" t="s">
        <v>193</v>
      </c>
      <c r="BE464" s="186">
        <f>IF(N464="základní",J464,0)</f>
        <v>0</v>
      </c>
      <c r="BF464" s="186">
        <f>IF(N464="snížená",J464,0)</f>
        <v>0</v>
      </c>
      <c r="BG464" s="186">
        <f>IF(N464="zákl. přenesená",J464,0)</f>
        <v>0</v>
      </c>
      <c r="BH464" s="186">
        <f>IF(N464="sníž. přenesená",J464,0)</f>
        <v>0</v>
      </c>
      <c r="BI464" s="186">
        <f>IF(N464="nulová",J464,0)</f>
        <v>0</v>
      </c>
      <c r="BJ464" s="24" t="s">
        <v>84</v>
      </c>
      <c r="BK464" s="186">
        <f>ROUND(I464*H464,2)</f>
        <v>0</v>
      </c>
      <c r="BL464" s="24" t="s">
        <v>199</v>
      </c>
      <c r="BM464" s="24" t="s">
        <v>627</v>
      </c>
    </row>
    <row r="465" spans="2:47" s="1" customFormat="1" ht="27">
      <c r="B465" s="41"/>
      <c r="D465" s="187" t="s">
        <v>201</v>
      </c>
      <c r="F465" s="188" t="s">
        <v>628</v>
      </c>
      <c r="I465" s="189"/>
      <c r="L465" s="41"/>
      <c r="M465" s="190"/>
      <c r="N465" s="42"/>
      <c r="O465" s="42"/>
      <c r="P465" s="42"/>
      <c r="Q465" s="42"/>
      <c r="R465" s="42"/>
      <c r="S465" s="42"/>
      <c r="T465" s="70"/>
      <c r="AT465" s="24" t="s">
        <v>201</v>
      </c>
      <c r="AU465" s="24" t="s">
        <v>87</v>
      </c>
    </row>
    <row r="466" spans="2:47" s="1" customFormat="1" ht="121.5">
      <c r="B466" s="41"/>
      <c r="D466" s="187" t="s">
        <v>203</v>
      </c>
      <c r="F466" s="191" t="s">
        <v>621</v>
      </c>
      <c r="I466" s="189"/>
      <c r="L466" s="41"/>
      <c r="M466" s="190"/>
      <c r="N466" s="42"/>
      <c r="O466" s="42"/>
      <c r="P466" s="42"/>
      <c r="Q466" s="42"/>
      <c r="R466" s="42"/>
      <c r="S466" s="42"/>
      <c r="T466" s="70"/>
      <c r="AT466" s="24" t="s">
        <v>203</v>
      </c>
      <c r="AU466" s="24" t="s">
        <v>87</v>
      </c>
    </row>
    <row r="467" spans="2:51" s="12" customFormat="1" ht="13.5">
      <c r="B467" s="200"/>
      <c r="D467" s="187" t="s">
        <v>205</v>
      </c>
      <c r="E467" s="201" t="s">
        <v>5</v>
      </c>
      <c r="F467" s="202" t="s">
        <v>299</v>
      </c>
      <c r="H467" s="201" t="s">
        <v>5</v>
      </c>
      <c r="I467" s="203"/>
      <c r="L467" s="200"/>
      <c r="M467" s="204"/>
      <c r="N467" s="205"/>
      <c r="O467" s="205"/>
      <c r="P467" s="205"/>
      <c r="Q467" s="205"/>
      <c r="R467" s="205"/>
      <c r="S467" s="205"/>
      <c r="T467" s="206"/>
      <c r="AT467" s="201" t="s">
        <v>205</v>
      </c>
      <c r="AU467" s="201" t="s">
        <v>87</v>
      </c>
      <c r="AV467" s="12" t="s">
        <v>84</v>
      </c>
      <c r="AW467" s="12" t="s">
        <v>39</v>
      </c>
      <c r="AX467" s="12" t="s">
        <v>76</v>
      </c>
      <c r="AY467" s="201" t="s">
        <v>193</v>
      </c>
    </row>
    <row r="468" spans="2:51" s="11" customFormat="1" ht="13.5">
      <c r="B468" s="192"/>
      <c r="D468" s="187" t="s">
        <v>205</v>
      </c>
      <c r="E468" s="193" t="s">
        <v>5</v>
      </c>
      <c r="F468" s="194" t="s">
        <v>629</v>
      </c>
      <c r="H468" s="195">
        <v>2077.6</v>
      </c>
      <c r="I468" s="196"/>
      <c r="L468" s="192"/>
      <c r="M468" s="197"/>
      <c r="N468" s="198"/>
      <c r="O468" s="198"/>
      <c r="P468" s="198"/>
      <c r="Q468" s="198"/>
      <c r="R468" s="198"/>
      <c r="S468" s="198"/>
      <c r="T468" s="199"/>
      <c r="AT468" s="193" t="s">
        <v>205</v>
      </c>
      <c r="AU468" s="193" t="s">
        <v>87</v>
      </c>
      <c r="AV468" s="11" t="s">
        <v>87</v>
      </c>
      <c r="AW468" s="11" t="s">
        <v>39</v>
      </c>
      <c r="AX468" s="11" t="s">
        <v>76</v>
      </c>
      <c r="AY468" s="193" t="s">
        <v>193</v>
      </c>
    </row>
    <row r="469" spans="2:51" s="11" customFormat="1" ht="13.5">
      <c r="B469" s="192"/>
      <c r="D469" s="187" t="s">
        <v>205</v>
      </c>
      <c r="E469" s="193" t="s">
        <v>5</v>
      </c>
      <c r="F469" s="194" t="s">
        <v>630</v>
      </c>
      <c r="H469" s="195">
        <v>2127.6</v>
      </c>
      <c r="I469" s="196"/>
      <c r="L469" s="192"/>
      <c r="M469" s="197"/>
      <c r="N469" s="198"/>
      <c r="O469" s="198"/>
      <c r="P469" s="198"/>
      <c r="Q469" s="198"/>
      <c r="R469" s="198"/>
      <c r="S469" s="198"/>
      <c r="T469" s="199"/>
      <c r="AT469" s="193" t="s">
        <v>205</v>
      </c>
      <c r="AU469" s="193" t="s">
        <v>87</v>
      </c>
      <c r="AV469" s="11" t="s">
        <v>87</v>
      </c>
      <c r="AW469" s="11" t="s">
        <v>39</v>
      </c>
      <c r="AX469" s="11" t="s">
        <v>76</v>
      </c>
      <c r="AY469" s="193" t="s">
        <v>193</v>
      </c>
    </row>
    <row r="470" spans="2:51" s="11" customFormat="1" ht="13.5">
      <c r="B470" s="192"/>
      <c r="D470" s="187" t="s">
        <v>205</v>
      </c>
      <c r="E470" s="193" t="s">
        <v>5</v>
      </c>
      <c r="F470" s="194" t="s">
        <v>631</v>
      </c>
      <c r="H470" s="195">
        <v>150</v>
      </c>
      <c r="I470" s="196"/>
      <c r="L470" s="192"/>
      <c r="M470" s="197"/>
      <c r="N470" s="198"/>
      <c r="O470" s="198"/>
      <c r="P470" s="198"/>
      <c r="Q470" s="198"/>
      <c r="R470" s="198"/>
      <c r="S470" s="198"/>
      <c r="T470" s="199"/>
      <c r="AT470" s="193" t="s">
        <v>205</v>
      </c>
      <c r="AU470" s="193" t="s">
        <v>87</v>
      </c>
      <c r="AV470" s="11" t="s">
        <v>87</v>
      </c>
      <c r="AW470" s="11" t="s">
        <v>39</v>
      </c>
      <c r="AX470" s="11" t="s">
        <v>76</v>
      </c>
      <c r="AY470" s="193" t="s">
        <v>193</v>
      </c>
    </row>
    <row r="471" spans="2:51" s="13" customFormat="1" ht="13.5">
      <c r="B471" s="207"/>
      <c r="D471" s="187" t="s">
        <v>205</v>
      </c>
      <c r="E471" s="208" t="s">
        <v>151</v>
      </c>
      <c r="F471" s="209" t="s">
        <v>240</v>
      </c>
      <c r="H471" s="210">
        <v>4355.2</v>
      </c>
      <c r="I471" s="211"/>
      <c r="L471" s="207"/>
      <c r="M471" s="212"/>
      <c r="N471" s="213"/>
      <c r="O471" s="213"/>
      <c r="P471" s="213"/>
      <c r="Q471" s="213"/>
      <c r="R471" s="213"/>
      <c r="S471" s="213"/>
      <c r="T471" s="214"/>
      <c r="AT471" s="208" t="s">
        <v>205</v>
      </c>
      <c r="AU471" s="208" t="s">
        <v>87</v>
      </c>
      <c r="AV471" s="13" t="s">
        <v>199</v>
      </c>
      <c r="AW471" s="13" t="s">
        <v>39</v>
      </c>
      <c r="AX471" s="13" t="s">
        <v>84</v>
      </c>
      <c r="AY471" s="208" t="s">
        <v>193</v>
      </c>
    </row>
    <row r="472" spans="2:65" s="1" customFormat="1" ht="25.5" customHeight="1">
      <c r="B472" s="174"/>
      <c r="C472" s="175" t="s">
        <v>632</v>
      </c>
      <c r="D472" s="175" t="s">
        <v>195</v>
      </c>
      <c r="E472" s="176" t="s">
        <v>633</v>
      </c>
      <c r="F472" s="177" t="s">
        <v>634</v>
      </c>
      <c r="G472" s="178" t="s">
        <v>106</v>
      </c>
      <c r="H472" s="179">
        <v>972</v>
      </c>
      <c r="I472" s="180"/>
      <c r="J472" s="181">
        <f>ROUND(I472*H472,2)</f>
        <v>0</v>
      </c>
      <c r="K472" s="177" t="s">
        <v>198</v>
      </c>
      <c r="L472" s="41"/>
      <c r="M472" s="182" t="s">
        <v>5</v>
      </c>
      <c r="N472" s="183" t="s">
        <v>47</v>
      </c>
      <c r="O472" s="42"/>
      <c r="P472" s="184">
        <f>O472*H472</f>
        <v>0</v>
      </c>
      <c r="Q472" s="184">
        <v>0</v>
      </c>
      <c r="R472" s="184">
        <f>Q472*H472</f>
        <v>0</v>
      </c>
      <c r="S472" s="184">
        <v>0</v>
      </c>
      <c r="T472" s="185">
        <f>S472*H472</f>
        <v>0</v>
      </c>
      <c r="AR472" s="24" t="s">
        <v>199</v>
      </c>
      <c r="AT472" s="24" t="s">
        <v>195</v>
      </c>
      <c r="AU472" s="24" t="s">
        <v>87</v>
      </c>
      <c r="AY472" s="24" t="s">
        <v>193</v>
      </c>
      <c r="BE472" s="186">
        <f>IF(N472="základní",J472,0)</f>
        <v>0</v>
      </c>
      <c r="BF472" s="186">
        <f>IF(N472="snížená",J472,0)</f>
        <v>0</v>
      </c>
      <c r="BG472" s="186">
        <f>IF(N472="zákl. přenesená",J472,0)</f>
        <v>0</v>
      </c>
      <c r="BH472" s="186">
        <f>IF(N472="sníž. přenesená",J472,0)</f>
        <v>0</v>
      </c>
      <c r="BI472" s="186">
        <f>IF(N472="nulová",J472,0)</f>
        <v>0</v>
      </c>
      <c r="BJ472" s="24" t="s">
        <v>84</v>
      </c>
      <c r="BK472" s="186">
        <f>ROUND(I472*H472,2)</f>
        <v>0</v>
      </c>
      <c r="BL472" s="24" t="s">
        <v>199</v>
      </c>
      <c r="BM472" s="24" t="s">
        <v>635</v>
      </c>
    </row>
    <row r="473" spans="2:47" s="1" customFormat="1" ht="27">
      <c r="B473" s="41"/>
      <c r="D473" s="187" t="s">
        <v>201</v>
      </c>
      <c r="F473" s="188" t="s">
        <v>636</v>
      </c>
      <c r="I473" s="189"/>
      <c r="L473" s="41"/>
      <c r="M473" s="190"/>
      <c r="N473" s="42"/>
      <c r="O473" s="42"/>
      <c r="P473" s="42"/>
      <c r="Q473" s="42"/>
      <c r="R473" s="42"/>
      <c r="S473" s="42"/>
      <c r="T473" s="70"/>
      <c r="AT473" s="24" t="s">
        <v>201</v>
      </c>
      <c r="AU473" s="24" t="s">
        <v>87</v>
      </c>
    </row>
    <row r="474" spans="2:47" s="1" customFormat="1" ht="148.5">
      <c r="B474" s="41"/>
      <c r="D474" s="187" t="s">
        <v>203</v>
      </c>
      <c r="F474" s="191" t="s">
        <v>637</v>
      </c>
      <c r="I474" s="189"/>
      <c r="L474" s="41"/>
      <c r="M474" s="190"/>
      <c r="N474" s="42"/>
      <c r="O474" s="42"/>
      <c r="P474" s="42"/>
      <c r="Q474" s="42"/>
      <c r="R474" s="42"/>
      <c r="S474" s="42"/>
      <c r="T474" s="70"/>
      <c r="AT474" s="24" t="s">
        <v>203</v>
      </c>
      <c r="AU474" s="24" t="s">
        <v>87</v>
      </c>
    </row>
    <row r="475" spans="2:51" s="11" customFormat="1" ht="13.5">
      <c r="B475" s="192"/>
      <c r="D475" s="187" t="s">
        <v>205</v>
      </c>
      <c r="E475" s="193" t="s">
        <v>130</v>
      </c>
      <c r="F475" s="194" t="s">
        <v>638</v>
      </c>
      <c r="H475" s="195">
        <v>972</v>
      </c>
      <c r="I475" s="196"/>
      <c r="L475" s="192"/>
      <c r="M475" s="197"/>
      <c r="N475" s="198"/>
      <c r="O475" s="198"/>
      <c r="P475" s="198"/>
      <c r="Q475" s="198"/>
      <c r="R475" s="198"/>
      <c r="S475" s="198"/>
      <c r="T475" s="199"/>
      <c r="AT475" s="193" t="s">
        <v>205</v>
      </c>
      <c r="AU475" s="193" t="s">
        <v>87</v>
      </c>
      <c r="AV475" s="11" t="s">
        <v>87</v>
      </c>
      <c r="AW475" s="11" t="s">
        <v>39</v>
      </c>
      <c r="AX475" s="11" t="s">
        <v>84</v>
      </c>
      <c r="AY475" s="193" t="s">
        <v>193</v>
      </c>
    </row>
    <row r="476" spans="2:65" s="1" customFormat="1" ht="16.5" customHeight="1">
      <c r="B476" s="174"/>
      <c r="C476" s="223" t="s">
        <v>639</v>
      </c>
      <c r="D476" s="223" t="s">
        <v>289</v>
      </c>
      <c r="E476" s="224" t="s">
        <v>640</v>
      </c>
      <c r="F476" s="225" t="s">
        <v>641</v>
      </c>
      <c r="G476" s="226" t="s">
        <v>642</v>
      </c>
      <c r="H476" s="227">
        <v>0.972</v>
      </c>
      <c r="I476" s="228"/>
      <c r="J476" s="229">
        <f>ROUND(I476*H476,2)</f>
        <v>0</v>
      </c>
      <c r="K476" s="225" t="s">
        <v>198</v>
      </c>
      <c r="L476" s="230"/>
      <c r="M476" s="231" t="s">
        <v>5</v>
      </c>
      <c r="N476" s="232" t="s">
        <v>47</v>
      </c>
      <c r="O476" s="42"/>
      <c r="P476" s="184">
        <f>O476*H476</f>
        <v>0</v>
      </c>
      <c r="Q476" s="184">
        <v>0.001</v>
      </c>
      <c r="R476" s="184">
        <f>Q476*H476</f>
        <v>0.000972</v>
      </c>
      <c r="S476" s="184">
        <v>0</v>
      </c>
      <c r="T476" s="185">
        <f>S476*H476</f>
        <v>0</v>
      </c>
      <c r="AR476" s="24" t="s">
        <v>267</v>
      </c>
      <c r="AT476" s="24" t="s">
        <v>289</v>
      </c>
      <c r="AU476" s="24" t="s">
        <v>87</v>
      </c>
      <c r="AY476" s="24" t="s">
        <v>193</v>
      </c>
      <c r="BE476" s="186">
        <f>IF(N476="základní",J476,0)</f>
        <v>0</v>
      </c>
      <c r="BF476" s="186">
        <f>IF(N476="snížená",J476,0)</f>
        <v>0</v>
      </c>
      <c r="BG476" s="186">
        <f>IF(N476="zákl. přenesená",J476,0)</f>
        <v>0</v>
      </c>
      <c r="BH476" s="186">
        <f>IF(N476="sníž. přenesená",J476,0)</f>
        <v>0</v>
      </c>
      <c r="BI476" s="186">
        <f>IF(N476="nulová",J476,0)</f>
        <v>0</v>
      </c>
      <c r="BJ476" s="24" t="s">
        <v>84</v>
      </c>
      <c r="BK476" s="186">
        <f>ROUND(I476*H476,2)</f>
        <v>0</v>
      </c>
      <c r="BL476" s="24" t="s">
        <v>199</v>
      </c>
      <c r="BM476" s="24" t="s">
        <v>643</v>
      </c>
    </row>
    <row r="477" spans="2:47" s="1" customFormat="1" ht="13.5">
      <c r="B477" s="41"/>
      <c r="D477" s="187" t="s">
        <v>201</v>
      </c>
      <c r="F477" s="188" t="s">
        <v>644</v>
      </c>
      <c r="I477" s="189"/>
      <c r="L477" s="41"/>
      <c r="M477" s="190"/>
      <c r="N477" s="42"/>
      <c r="O477" s="42"/>
      <c r="P477" s="42"/>
      <c r="Q477" s="42"/>
      <c r="R477" s="42"/>
      <c r="S477" s="42"/>
      <c r="T477" s="70"/>
      <c r="AT477" s="24" t="s">
        <v>201</v>
      </c>
      <c r="AU477" s="24" t="s">
        <v>87</v>
      </c>
    </row>
    <row r="478" spans="2:51" s="11" customFormat="1" ht="13.5">
      <c r="B478" s="192"/>
      <c r="D478" s="187" t="s">
        <v>205</v>
      </c>
      <c r="E478" s="193" t="s">
        <v>5</v>
      </c>
      <c r="F478" s="194" t="s">
        <v>645</v>
      </c>
      <c r="H478" s="195">
        <v>0.972</v>
      </c>
      <c r="I478" s="196"/>
      <c r="L478" s="192"/>
      <c r="M478" s="197"/>
      <c r="N478" s="198"/>
      <c r="O478" s="198"/>
      <c r="P478" s="198"/>
      <c r="Q478" s="198"/>
      <c r="R478" s="198"/>
      <c r="S478" s="198"/>
      <c r="T478" s="199"/>
      <c r="AT478" s="193" t="s">
        <v>205</v>
      </c>
      <c r="AU478" s="193" t="s">
        <v>87</v>
      </c>
      <c r="AV478" s="11" t="s">
        <v>87</v>
      </c>
      <c r="AW478" s="11" t="s">
        <v>39</v>
      </c>
      <c r="AX478" s="11" t="s">
        <v>84</v>
      </c>
      <c r="AY478" s="193" t="s">
        <v>193</v>
      </c>
    </row>
    <row r="479" spans="2:65" s="1" customFormat="1" ht="16.5" customHeight="1">
      <c r="B479" s="174"/>
      <c r="C479" s="223" t="s">
        <v>646</v>
      </c>
      <c r="D479" s="223" t="s">
        <v>289</v>
      </c>
      <c r="E479" s="224" t="s">
        <v>647</v>
      </c>
      <c r="F479" s="225" t="s">
        <v>648</v>
      </c>
      <c r="G479" s="226" t="s">
        <v>114</v>
      </c>
      <c r="H479" s="227">
        <v>0.039</v>
      </c>
      <c r="I479" s="228"/>
      <c r="J479" s="229">
        <f>ROUND(I479*H479,2)</f>
        <v>0</v>
      </c>
      <c r="K479" s="225" t="s">
        <v>198</v>
      </c>
      <c r="L479" s="230"/>
      <c r="M479" s="231" t="s">
        <v>5</v>
      </c>
      <c r="N479" s="232" t="s">
        <v>47</v>
      </c>
      <c r="O479" s="42"/>
      <c r="P479" s="184">
        <f>O479*H479</f>
        <v>0</v>
      </c>
      <c r="Q479" s="184">
        <v>0</v>
      </c>
      <c r="R479" s="184">
        <f>Q479*H479</f>
        <v>0</v>
      </c>
      <c r="S479" s="184">
        <v>0</v>
      </c>
      <c r="T479" s="185">
        <f>S479*H479</f>
        <v>0</v>
      </c>
      <c r="AR479" s="24" t="s">
        <v>267</v>
      </c>
      <c r="AT479" s="24" t="s">
        <v>289</v>
      </c>
      <c r="AU479" s="24" t="s">
        <v>87</v>
      </c>
      <c r="AY479" s="24" t="s">
        <v>193</v>
      </c>
      <c r="BE479" s="186">
        <f>IF(N479="základní",J479,0)</f>
        <v>0</v>
      </c>
      <c r="BF479" s="186">
        <f>IF(N479="snížená",J479,0)</f>
        <v>0</v>
      </c>
      <c r="BG479" s="186">
        <f>IF(N479="zákl. přenesená",J479,0)</f>
        <v>0</v>
      </c>
      <c r="BH479" s="186">
        <f>IF(N479="sníž. přenesená",J479,0)</f>
        <v>0</v>
      </c>
      <c r="BI479" s="186">
        <f>IF(N479="nulová",J479,0)</f>
        <v>0</v>
      </c>
      <c r="BJ479" s="24" t="s">
        <v>84</v>
      </c>
      <c r="BK479" s="186">
        <f>ROUND(I479*H479,2)</f>
        <v>0</v>
      </c>
      <c r="BL479" s="24" t="s">
        <v>199</v>
      </c>
      <c r="BM479" s="24" t="s">
        <v>649</v>
      </c>
    </row>
    <row r="480" spans="2:47" s="1" customFormat="1" ht="13.5">
      <c r="B480" s="41"/>
      <c r="D480" s="187" t="s">
        <v>201</v>
      </c>
      <c r="F480" s="188" t="s">
        <v>648</v>
      </c>
      <c r="I480" s="189"/>
      <c r="L480" s="41"/>
      <c r="M480" s="190"/>
      <c r="N480" s="42"/>
      <c r="O480" s="42"/>
      <c r="P480" s="42"/>
      <c r="Q480" s="42"/>
      <c r="R480" s="42"/>
      <c r="S480" s="42"/>
      <c r="T480" s="70"/>
      <c r="AT480" s="24" t="s">
        <v>201</v>
      </c>
      <c r="AU480" s="24" t="s">
        <v>87</v>
      </c>
    </row>
    <row r="481" spans="2:51" s="11" customFormat="1" ht="13.5">
      <c r="B481" s="192"/>
      <c r="D481" s="187" t="s">
        <v>205</v>
      </c>
      <c r="E481" s="193" t="s">
        <v>5</v>
      </c>
      <c r="F481" s="194" t="s">
        <v>650</v>
      </c>
      <c r="H481" s="195">
        <v>0.039</v>
      </c>
      <c r="I481" s="196"/>
      <c r="L481" s="192"/>
      <c r="M481" s="197"/>
      <c r="N481" s="198"/>
      <c r="O481" s="198"/>
      <c r="P481" s="198"/>
      <c r="Q481" s="198"/>
      <c r="R481" s="198"/>
      <c r="S481" s="198"/>
      <c r="T481" s="199"/>
      <c r="AT481" s="193" t="s">
        <v>205</v>
      </c>
      <c r="AU481" s="193" t="s">
        <v>87</v>
      </c>
      <c r="AV481" s="11" t="s">
        <v>87</v>
      </c>
      <c r="AW481" s="11" t="s">
        <v>39</v>
      </c>
      <c r="AX481" s="11" t="s">
        <v>84</v>
      </c>
      <c r="AY481" s="193" t="s">
        <v>193</v>
      </c>
    </row>
    <row r="482" spans="2:65" s="1" customFormat="1" ht="25.5" customHeight="1">
      <c r="B482" s="174"/>
      <c r="C482" s="175" t="s">
        <v>651</v>
      </c>
      <c r="D482" s="175" t="s">
        <v>195</v>
      </c>
      <c r="E482" s="176" t="s">
        <v>652</v>
      </c>
      <c r="F482" s="177" t="s">
        <v>653</v>
      </c>
      <c r="G482" s="178" t="s">
        <v>106</v>
      </c>
      <c r="H482" s="179">
        <v>656</v>
      </c>
      <c r="I482" s="180"/>
      <c r="J482" s="181">
        <f>ROUND(I482*H482,2)</f>
        <v>0</v>
      </c>
      <c r="K482" s="177" t="s">
        <v>198</v>
      </c>
      <c r="L482" s="41"/>
      <c r="M482" s="182" t="s">
        <v>5</v>
      </c>
      <c r="N482" s="183" t="s">
        <v>47</v>
      </c>
      <c r="O482" s="42"/>
      <c r="P482" s="184">
        <f>O482*H482</f>
        <v>0</v>
      </c>
      <c r="Q482" s="184">
        <v>0</v>
      </c>
      <c r="R482" s="184">
        <f>Q482*H482</f>
        <v>0</v>
      </c>
      <c r="S482" s="184">
        <v>0</v>
      </c>
      <c r="T482" s="185">
        <f>S482*H482</f>
        <v>0</v>
      </c>
      <c r="AR482" s="24" t="s">
        <v>199</v>
      </c>
      <c r="AT482" s="24" t="s">
        <v>195</v>
      </c>
      <c r="AU482" s="24" t="s">
        <v>87</v>
      </c>
      <c r="AY482" s="24" t="s">
        <v>193</v>
      </c>
      <c r="BE482" s="186">
        <f>IF(N482="základní",J482,0)</f>
        <v>0</v>
      </c>
      <c r="BF482" s="186">
        <f>IF(N482="snížená",J482,0)</f>
        <v>0</v>
      </c>
      <c r="BG482" s="186">
        <f>IF(N482="zákl. přenesená",J482,0)</f>
        <v>0</v>
      </c>
      <c r="BH482" s="186">
        <f>IF(N482="sníž. přenesená",J482,0)</f>
        <v>0</v>
      </c>
      <c r="BI482" s="186">
        <f>IF(N482="nulová",J482,0)</f>
        <v>0</v>
      </c>
      <c r="BJ482" s="24" t="s">
        <v>84</v>
      </c>
      <c r="BK482" s="186">
        <f>ROUND(I482*H482,2)</f>
        <v>0</v>
      </c>
      <c r="BL482" s="24" t="s">
        <v>199</v>
      </c>
      <c r="BM482" s="24" t="s">
        <v>654</v>
      </c>
    </row>
    <row r="483" spans="2:47" s="1" customFormat="1" ht="27">
      <c r="B483" s="41"/>
      <c r="D483" s="187" t="s">
        <v>201</v>
      </c>
      <c r="F483" s="188" t="s">
        <v>655</v>
      </c>
      <c r="I483" s="189"/>
      <c r="L483" s="41"/>
      <c r="M483" s="190"/>
      <c r="N483" s="42"/>
      <c r="O483" s="42"/>
      <c r="P483" s="42"/>
      <c r="Q483" s="42"/>
      <c r="R483" s="42"/>
      <c r="S483" s="42"/>
      <c r="T483" s="70"/>
      <c r="AT483" s="24" t="s">
        <v>201</v>
      </c>
      <c r="AU483" s="24" t="s">
        <v>87</v>
      </c>
    </row>
    <row r="484" spans="2:47" s="1" customFormat="1" ht="148.5">
      <c r="B484" s="41"/>
      <c r="D484" s="187" t="s">
        <v>203</v>
      </c>
      <c r="F484" s="191" t="s">
        <v>637</v>
      </c>
      <c r="I484" s="189"/>
      <c r="L484" s="41"/>
      <c r="M484" s="190"/>
      <c r="N484" s="42"/>
      <c r="O484" s="42"/>
      <c r="P484" s="42"/>
      <c r="Q484" s="42"/>
      <c r="R484" s="42"/>
      <c r="S484" s="42"/>
      <c r="T484" s="70"/>
      <c r="AT484" s="24" t="s">
        <v>203</v>
      </c>
      <c r="AU484" s="24" t="s">
        <v>87</v>
      </c>
    </row>
    <row r="485" spans="2:51" s="11" customFormat="1" ht="13.5">
      <c r="B485" s="192"/>
      <c r="D485" s="187" t="s">
        <v>205</v>
      </c>
      <c r="E485" s="193" t="s">
        <v>133</v>
      </c>
      <c r="F485" s="194" t="s">
        <v>656</v>
      </c>
      <c r="H485" s="195">
        <v>656</v>
      </c>
      <c r="I485" s="196"/>
      <c r="L485" s="192"/>
      <c r="M485" s="197"/>
      <c r="N485" s="198"/>
      <c r="O485" s="198"/>
      <c r="P485" s="198"/>
      <c r="Q485" s="198"/>
      <c r="R485" s="198"/>
      <c r="S485" s="198"/>
      <c r="T485" s="199"/>
      <c r="AT485" s="193" t="s">
        <v>205</v>
      </c>
      <c r="AU485" s="193" t="s">
        <v>87</v>
      </c>
      <c r="AV485" s="11" t="s">
        <v>87</v>
      </c>
      <c r="AW485" s="11" t="s">
        <v>39</v>
      </c>
      <c r="AX485" s="11" t="s">
        <v>84</v>
      </c>
      <c r="AY485" s="193" t="s">
        <v>193</v>
      </c>
    </row>
    <row r="486" spans="2:65" s="1" customFormat="1" ht="16.5" customHeight="1">
      <c r="B486" s="174"/>
      <c r="C486" s="223" t="s">
        <v>657</v>
      </c>
      <c r="D486" s="223" t="s">
        <v>289</v>
      </c>
      <c r="E486" s="224" t="s">
        <v>640</v>
      </c>
      <c r="F486" s="225" t="s">
        <v>641</v>
      </c>
      <c r="G486" s="226" t="s">
        <v>642</v>
      </c>
      <c r="H486" s="227">
        <v>0.656</v>
      </c>
      <c r="I486" s="228"/>
      <c r="J486" s="229">
        <f>ROUND(I486*H486,2)</f>
        <v>0</v>
      </c>
      <c r="K486" s="225" t="s">
        <v>198</v>
      </c>
      <c r="L486" s="230"/>
      <c r="M486" s="231" t="s">
        <v>5</v>
      </c>
      <c r="N486" s="232" t="s">
        <v>47</v>
      </c>
      <c r="O486" s="42"/>
      <c r="P486" s="184">
        <f>O486*H486</f>
        <v>0</v>
      </c>
      <c r="Q486" s="184">
        <v>0.001</v>
      </c>
      <c r="R486" s="184">
        <f>Q486*H486</f>
        <v>0.000656</v>
      </c>
      <c r="S486" s="184">
        <v>0</v>
      </c>
      <c r="T486" s="185">
        <f>S486*H486</f>
        <v>0</v>
      </c>
      <c r="AR486" s="24" t="s">
        <v>267</v>
      </c>
      <c r="AT486" s="24" t="s">
        <v>289</v>
      </c>
      <c r="AU486" s="24" t="s">
        <v>87</v>
      </c>
      <c r="AY486" s="24" t="s">
        <v>193</v>
      </c>
      <c r="BE486" s="186">
        <f>IF(N486="základní",J486,0)</f>
        <v>0</v>
      </c>
      <c r="BF486" s="186">
        <f>IF(N486="snížená",J486,0)</f>
        <v>0</v>
      </c>
      <c r="BG486" s="186">
        <f>IF(N486="zákl. přenesená",J486,0)</f>
        <v>0</v>
      </c>
      <c r="BH486" s="186">
        <f>IF(N486="sníž. přenesená",J486,0)</f>
        <v>0</v>
      </c>
      <c r="BI486" s="186">
        <f>IF(N486="nulová",J486,0)</f>
        <v>0</v>
      </c>
      <c r="BJ486" s="24" t="s">
        <v>84</v>
      </c>
      <c r="BK486" s="186">
        <f>ROUND(I486*H486,2)</f>
        <v>0</v>
      </c>
      <c r="BL486" s="24" t="s">
        <v>199</v>
      </c>
      <c r="BM486" s="24" t="s">
        <v>658</v>
      </c>
    </row>
    <row r="487" spans="2:47" s="1" customFormat="1" ht="13.5">
      <c r="B487" s="41"/>
      <c r="D487" s="187" t="s">
        <v>201</v>
      </c>
      <c r="F487" s="188" t="s">
        <v>644</v>
      </c>
      <c r="I487" s="189"/>
      <c r="L487" s="41"/>
      <c r="M487" s="190"/>
      <c r="N487" s="42"/>
      <c r="O487" s="42"/>
      <c r="P487" s="42"/>
      <c r="Q487" s="42"/>
      <c r="R487" s="42"/>
      <c r="S487" s="42"/>
      <c r="T487" s="70"/>
      <c r="AT487" s="24" t="s">
        <v>201</v>
      </c>
      <c r="AU487" s="24" t="s">
        <v>87</v>
      </c>
    </row>
    <row r="488" spans="2:51" s="11" customFormat="1" ht="13.5">
      <c r="B488" s="192"/>
      <c r="D488" s="187" t="s">
        <v>205</v>
      </c>
      <c r="E488" s="193" t="s">
        <v>5</v>
      </c>
      <c r="F488" s="194" t="s">
        <v>659</v>
      </c>
      <c r="H488" s="195">
        <v>0.656</v>
      </c>
      <c r="I488" s="196"/>
      <c r="L488" s="192"/>
      <c r="M488" s="197"/>
      <c r="N488" s="198"/>
      <c r="O488" s="198"/>
      <c r="P488" s="198"/>
      <c r="Q488" s="198"/>
      <c r="R488" s="198"/>
      <c r="S488" s="198"/>
      <c r="T488" s="199"/>
      <c r="AT488" s="193" t="s">
        <v>205</v>
      </c>
      <c r="AU488" s="193" t="s">
        <v>87</v>
      </c>
      <c r="AV488" s="11" t="s">
        <v>87</v>
      </c>
      <c r="AW488" s="11" t="s">
        <v>39</v>
      </c>
      <c r="AX488" s="11" t="s">
        <v>84</v>
      </c>
      <c r="AY488" s="193" t="s">
        <v>193</v>
      </c>
    </row>
    <row r="489" spans="2:65" s="1" customFormat="1" ht="16.5" customHeight="1">
      <c r="B489" s="174"/>
      <c r="C489" s="223" t="s">
        <v>660</v>
      </c>
      <c r="D489" s="223" t="s">
        <v>289</v>
      </c>
      <c r="E489" s="224" t="s">
        <v>647</v>
      </c>
      <c r="F489" s="225" t="s">
        <v>648</v>
      </c>
      <c r="G489" s="226" t="s">
        <v>114</v>
      </c>
      <c r="H489" s="227">
        <v>0.026</v>
      </c>
      <c r="I489" s="228"/>
      <c r="J489" s="229">
        <f>ROUND(I489*H489,2)</f>
        <v>0</v>
      </c>
      <c r="K489" s="225" t="s">
        <v>198</v>
      </c>
      <c r="L489" s="230"/>
      <c r="M489" s="231" t="s">
        <v>5</v>
      </c>
      <c r="N489" s="232" t="s">
        <v>47</v>
      </c>
      <c r="O489" s="42"/>
      <c r="P489" s="184">
        <f>O489*H489</f>
        <v>0</v>
      </c>
      <c r="Q489" s="184">
        <v>0</v>
      </c>
      <c r="R489" s="184">
        <f>Q489*H489</f>
        <v>0</v>
      </c>
      <c r="S489" s="184">
        <v>0</v>
      </c>
      <c r="T489" s="185">
        <f>S489*H489</f>
        <v>0</v>
      </c>
      <c r="AR489" s="24" t="s">
        <v>267</v>
      </c>
      <c r="AT489" s="24" t="s">
        <v>289</v>
      </c>
      <c r="AU489" s="24" t="s">
        <v>87</v>
      </c>
      <c r="AY489" s="24" t="s">
        <v>193</v>
      </c>
      <c r="BE489" s="186">
        <f>IF(N489="základní",J489,0)</f>
        <v>0</v>
      </c>
      <c r="BF489" s="186">
        <f>IF(N489="snížená",J489,0)</f>
        <v>0</v>
      </c>
      <c r="BG489" s="186">
        <f>IF(N489="zákl. přenesená",J489,0)</f>
        <v>0</v>
      </c>
      <c r="BH489" s="186">
        <f>IF(N489="sníž. přenesená",J489,0)</f>
        <v>0</v>
      </c>
      <c r="BI489" s="186">
        <f>IF(N489="nulová",J489,0)</f>
        <v>0</v>
      </c>
      <c r="BJ489" s="24" t="s">
        <v>84</v>
      </c>
      <c r="BK489" s="186">
        <f>ROUND(I489*H489,2)</f>
        <v>0</v>
      </c>
      <c r="BL489" s="24" t="s">
        <v>199</v>
      </c>
      <c r="BM489" s="24" t="s">
        <v>661</v>
      </c>
    </row>
    <row r="490" spans="2:47" s="1" customFormat="1" ht="13.5">
      <c r="B490" s="41"/>
      <c r="D490" s="187" t="s">
        <v>201</v>
      </c>
      <c r="F490" s="188" t="s">
        <v>648</v>
      </c>
      <c r="I490" s="189"/>
      <c r="L490" s="41"/>
      <c r="M490" s="190"/>
      <c r="N490" s="42"/>
      <c r="O490" s="42"/>
      <c r="P490" s="42"/>
      <c r="Q490" s="42"/>
      <c r="R490" s="42"/>
      <c r="S490" s="42"/>
      <c r="T490" s="70"/>
      <c r="AT490" s="24" t="s">
        <v>201</v>
      </c>
      <c r="AU490" s="24" t="s">
        <v>87</v>
      </c>
    </row>
    <row r="491" spans="2:51" s="11" customFormat="1" ht="13.5">
      <c r="B491" s="192"/>
      <c r="D491" s="187" t="s">
        <v>205</v>
      </c>
      <c r="E491" s="193" t="s">
        <v>5</v>
      </c>
      <c r="F491" s="194" t="s">
        <v>662</v>
      </c>
      <c r="H491" s="195">
        <v>0.026</v>
      </c>
      <c r="I491" s="196"/>
      <c r="L491" s="192"/>
      <c r="M491" s="197"/>
      <c r="N491" s="198"/>
      <c r="O491" s="198"/>
      <c r="P491" s="198"/>
      <c r="Q491" s="198"/>
      <c r="R491" s="198"/>
      <c r="S491" s="198"/>
      <c r="T491" s="199"/>
      <c r="AT491" s="193" t="s">
        <v>205</v>
      </c>
      <c r="AU491" s="193" t="s">
        <v>87</v>
      </c>
      <c r="AV491" s="11" t="s">
        <v>87</v>
      </c>
      <c r="AW491" s="11" t="s">
        <v>39</v>
      </c>
      <c r="AX491" s="11" t="s">
        <v>84</v>
      </c>
      <c r="AY491" s="193" t="s">
        <v>193</v>
      </c>
    </row>
    <row r="492" spans="2:65" s="1" customFormat="1" ht="16.5" customHeight="1">
      <c r="B492" s="174"/>
      <c r="C492" s="175" t="s">
        <v>663</v>
      </c>
      <c r="D492" s="175" t="s">
        <v>195</v>
      </c>
      <c r="E492" s="176" t="s">
        <v>664</v>
      </c>
      <c r="F492" s="177" t="s">
        <v>665</v>
      </c>
      <c r="G492" s="178" t="s">
        <v>106</v>
      </c>
      <c r="H492" s="179">
        <v>5755</v>
      </c>
      <c r="I492" s="180"/>
      <c r="J492" s="181">
        <f>ROUND(I492*H492,2)</f>
        <v>0</v>
      </c>
      <c r="K492" s="177" t="s">
        <v>198</v>
      </c>
      <c r="L492" s="41"/>
      <c r="M492" s="182" t="s">
        <v>5</v>
      </c>
      <c r="N492" s="183" t="s">
        <v>47</v>
      </c>
      <c r="O492" s="42"/>
      <c r="P492" s="184">
        <f>O492*H492</f>
        <v>0</v>
      </c>
      <c r="Q492" s="184">
        <v>0</v>
      </c>
      <c r="R492" s="184">
        <f>Q492*H492</f>
        <v>0</v>
      </c>
      <c r="S492" s="184">
        <v>0</v>
      </c>
      <c r="T492" s="185">
        <f>S492*H492</f>
        <v>0</v>
      </c>
      <c r="AR492" s="24" t="s">
        <v>199</v>
      </c>
      <c r="AT492" s="24" t="s">
        <v>195</v>
      </c>
      <c r="AU492" s="24" t="s">
        <v>87</v>
      </c>
      <c r="AY492" s="24" t="s">
        <v>193</v>
      </c>
      <c r="BE492" s="186">
        <f>IF(N492="základní",J492,0)</f>
        <v>0</v>
      </c>
      <c r="BF492" s="186">
        <f>IF(N492="snížená",J492,0)</f>
        <v>0</v>
      </c>
      <c r="BG492" s="186">
        <f>IF(N492="zákl. přenesená",J492,0)</f>
        <v>0</v>
      </c>
      <c r="BH492" s="186">
        <f>IF(N492="sníž. přenesená",J492,0)</f>
        <v>0</v>
      </c>
      <c r="BI492" s="186">
        <f>IF(N492="nulová",J492,0)</f>
        <v>0</v>
      </c>
      <c r="BJ492" s="24" t="s">
        <v>84</v>
      </c>
      <c r="BK492" s="186">
        <f>ROUND(I492*H492,2)</f>
        <v>0</v>
      </c>
      <c r="BL492" s="24" t="s">
        <v>199</v>
      </c>
      <c r="BM492" s="24" t="s">
        <v>666</v>
      </c>
    </row>
    <row r="493" spans="2:47" s="1" customFormat="1" ht="13.5">
      <c r="B493" s="41"/>
      <c r="D493" s="187" t="s">
        <v>201</v>
      </c>
      <c r="F493" s="188" t="s">
        <v>667</v>
      </c>
      <c r="I493" s="189"/>
      <c r="L493" s="41"/>
      <c r="M493" s="190"/>
      <c r="N493" s="42"/>
      <c r="O493" s="42"/>
      <c r="P493" s="42"/>
      <c r="Q493" s="42"/>
      <c r="R493" s="42"/>
      <c r="S493" s="42"/>
      <c r="T493" s="70"/>
      <c r="AT493" s="24" t="s">
        <v>201</v>
      </c>
      <c r="AU493" s="24" t="s">
        <v>87</v>
      </c>
    </row>
    <row r="494" spans="2:47" s="1" customFormat="1" ht="135">
      <c r="B494" s="41"/>
      <c r="D494" s="187" t="s">
        <v>203</v>
      </c>
      <c r="F494" s="191" t="s">
        <v>668</v>
      </c>
      <c r="I494" s="189"/>
      <c r="L494" s="41"/>
      <c r="M494" s="190"/>
      <c r="N494" s="42"/>
      <c r="O494" s="42"/>
      <c r="P494" s="42"/>
      <c r="Q494" s="42"/>
      <c r="R494" s="42"/>
      <c r="S494" s="42"/>
      <c r="T494" s="70"/>
      <c r="AT494" s="24" t="s">
        <v>203</v>
      </c>
      <c r="AU494" s="24" t="s">
        <v>87</v>
      </c>
    </row>
    <row r="495" spans="2:51" s="11" customFormat="1" ht="13.5">
      <c r="B495" s="192"/>
      <c r="D495" s="187" t="s">
        <v>205</v>
      </c>
      <c r="E495" s="193" t="s">
        <v>5</v>
      </c>
      <c r="F495" s="194" t="s">
        <v>142</v>
      </c>
      <c r="H495" s="195">
        <v>3745</v>
      </c>
      <c r="I495" s="196"/>
      <c r="L495" s="192"/>
      <c r="M495" s="197"/>
      <c r="N495" s="198"/>
      <c r="O495" s="198"/>
      <c r="P495" s="198"/>
      <c r="Q495" s="198"/>
      <c r="R495" s="198"/>
      <c r="S495" s="198"/>
      <c r="T495" s="199"/>
      <c r="AT495" s="193" t="s">
        <v>205</v>
      </c>
      <c r="AU495" s="193" t="s">
        <v>87</v>
      </c>
      <c r="AV495" s="11" t="s">
        <v>87</v>
      </c>
      <c r="AW495" s="11" t="s">
        <v>39</v>
      </c>
      <c r="AX495" s="11" t="s">
        <v>76</v>
      </c>
      <c r="AY495" s="193" t="s">
        <v>193</v>
      </c>
    </row>
    <row r="496" spans="2:51" s="11" customFormat="1" ht="13.5">
      <c r="B496" s="192"/>
      <c r="D496" s="187" t="s">
        <v>205</v>
      </c>
      <c r="E496" s="193" t="s">
        <v>5</v>
      </c>
      <c r="F496" s="194" t="s">
        <v>145</v>
      </c>
      <c r="H496" s="195">
        <v>2010</v>
      </c>
      <c r="I496" s="196"/>
      <c r="L496" s="192"/>
      <c r="M496" s="197"/>
      <c r="N496" s="198"/>
      <c r="O496" s="198"/>
      <c r="P496" s="198"/>
      <c r="Q496" s="198"/>
      <c r="R496" s="198"/>
      <c r="S496" s="198"/>
      <c r="T496" s="199"/>
      <c r="AT496" s="193" t="s">
        <v>205</v>
      </c>
      <c r="AU496" s="193" t="s">
        <v>87</v>
      </c>
      <c r="AV496" s="11" t="s">
        <v>87</v>
      </c>
      <c r="AW496" s="11" t="s">
        <v>39</v>
      </c>
      <c r="AX496" s="11" t="s">
        <v>76</v>
      </c>
      <c r="AY496" s="193" t="s">
        <v>193</v>
      </c>
    </row>
    <row r="497" spans="2:51" s="13" customFormat="1" ht="13.5">
      <c r="B497" s="207"/>
      <c r="D497" s="187" t="s">
        <v>205</v>
      </c>
      <c r="E497" s="208" t="s">
        <v>5</v>
      </c>
      <c r="F497" s="209" t="s">
        <v>240</v>
      </c>
      <c r="H497" s="210">
        <v>5755</v>
      </c>
      <c r="I497" s="211"/>
      <c r="L497" s="207"/>
      <c r="M497" s="212"/>
      <c r="N497" s="213"/>
      <c r="O497" s="213"/>
      <c r="P497" s="213"/>
      <c r="Q497" s="213"/>
      <c r="R497" s="213"/>
      <c r="S497" s="213"/>
      <c r="T497" s="214"/>
      <c r="AT497" s="208" t="s">
        <v>205</v>
      </c>
      <c r="AU497" s="208" t="s">
        <v>87</v>
      </c>
      <c r="AV497" s="13" t="s">
        <v>199</v>
      </c>
      <c r="AW497" s="13" t="s">
        <v>39</v>
      </c>
      <c r="AX497" s="13" t="s">
        <v>84</v>
      </c>
      <c r="AY497" s="208" t="s">
        <v>193</v>
      </c>
    </row>
    <row r="498" spans="2:65" s="1" customFormat="1" ht="16.5" customHeight="1">
      <c r="B498" s="174"/>
      <c r="C498" s="175" t="s">
        <v>669</v>
      </c>
      <c r="D498" s="175" t="s">
        <v>195</v>
      </c>
      <c r="E498" s="176" t="s">
        <v>670</v>
      </c>
      <c r="F498" s="177" t="s">
        <v>671</v>
      </c>
      <c r="G498" s="178" t="s">
        <v>106</v>
      </c>
      <c r="H498" s="179">
        <v>4475.2</v>
      </c>
      <c r="I498" s="180"/>
      <c r="J498" s="181">
        <f>ROUND(I498*H498,2)</f>
        <v>0</v>
      </c>
      <c r="K498" s="177" t="s">
        <v>198</v>
      </c>
      <c r="L498" s="41"/>
      <c r="M498" s="182" t="s">
        <v>5</v>
      </c>
      <c r="N498" s="183" t="s">
        <v>47</v>
      </c>
      <c r="O498" s="42"/>
      <c r="P498" s="184">
        <f>O498*H498</f>
        <v>0</v>
      </c>
      <c r="Q498" s="184">
        <v>0</v>
      </c>
      <c r="R498" s="184">
        <f>Q498*H498</f>
        <v>0</v>
      </c>
      <c r="S498" s="184">
        <v>0</v>
      </c>
      <c r="T498" s="185">
        <f>S498*H498</f>
        <v>0</v>
      </c>
      <c r="AR498" s="24" t="s">
        <v>199</v>
      </c>
      <c r="AT498" s="24" t="s">
        <v>195</v>
      </c>
      <c r="AU498" s="24" t="s">
        <v>87</v>
      </c>
      <c r="AY498" s="24" t="s">
        <v>193</v>
      </c>
      <c r="BE498" s="186">
        <f>IF(N498="základní",J498,0)</f>
        <v>0</v>
      </c>
      <c r="BF498" s="186">
        <f>IF(N498="snížená",J498,0)</f>
        <v>0</v>
      </c>
      <c r="BG498" s="186">
        <f>IF(N498="zákl. přenesená",J498,0)</f>
        <v>0</v>
      </c>
      <c r="BH498" s="186">
        <f>IF(N498="sníž. přenesená",J498,0)</f>
        <v>0</v>
      </c>
      <c r="BI498" s="186">
        <f>IF(N498="nulová",J498,0)</f>
        <v>0</v>
      </c>
      <c r="BJ498" s="24" t="s">
        <v>84</v>
      </c>
      <c r="BK498" s="186">
        <f>ROUND(I498*H498,2)</f>
        <v>0</v>
      </c>
      <c r="BL498" s="24" t="s">
        <v>199</v>
      </c>
      <c r="BM498" s="24" t="s">
        <v>672</v>
      </c>
    </row>
    <row r="499" spans="2:47" s="1" customFormat="1" ht="13.5">
      <c r="B499" s="41"/>
      <c r="D499" s="187" t="s">
        <v>201</v>
      </c>
      <c r="F499" s="188" t="s">
        <v>673</v>
      </c>
      <c r="I499" s="189"/>
      <c r="L499" s="41"/>
      <c r="M499" s="190"/>
      <c r="N499" s="42"/>
      <c r="O499" s="42"/>
      <c r="P499" s="42"/>
      <c r="Q499" s="42"/>
      <c r="R499" s="42"/>
      <c r="S499" s="42"/>
      <c r="T499" s="70"/>
      <c r="AT499" s="24" t="s">
        <v>201</v>
      </c>
      <c r="AU499" s="24" t="s">
        <v>87</v>
      </c>
    </row>
    <row r="500" spans="2:47" s="1" customFormat="1" ht="135">
      <c r="B500" s="41"/>
      <c r="D500" s="187" t="s">
        <v>203</v>
      </c>
      <c r="F500" s="191" t="s">
        <v>668</v>
      </c>
      <c r="I500" s="189"/>
      <c r="L500" s="41"/>
      <c r="M500" s="190"/>
      <c r="N500" s="42"/>
      <c r="O500" s="42"/>
      <c r="P500" s="42"/>
      <c r="Q500" s="42"/>
      <c r="R500" s="42"/>
      <c r="S500" s="42"/>
      <c r="T500" s="70"/>
      <c r="AT500" s="24" t="s">
        <v>203</v>
      </c>
      <c r="AU500" s="24" t="s">
        <v>87</v>
      </c>
    </row>
    <row r="501" spans="2:51" s="11" customFormat="1" ht="13.5">
      <c r="B501" s="192"/>
      <c r="D501" s="187" t="s">
        <v>205</v>
      </c>
      <c r="E501" s="193" t="s">
        <v>5</v>
      </c>
      <c r="F501" s="194" t="s">
        <v>148</v>
      </c>
      <c r="H501" s="195">
        <v>120</v>
      </c>
      <c r="I501" s="196"/>
      <c r="L501" s="192"/>
      <c r="M501" s="197"/>
      <c r="N501" s="198"/>
      <c r="O501" s="198"/>
      <c r="P501" s="198"/>
      <c r="Q501" s="198"/>
      <c r="R501" s="198"/>
      <c r="S501" s="198"/>
      <c r="T501" s="199"/>
      <c r="AT501" s="193" t="s">
        <v>205</v>
      </c>
      <c r="AU501" s="193" t="s">
        <v>87</v>
      </c>
      <c r="AV501" s="11" t="s">
        <v>87</v>
      </c>
      <c r="AW501" s="11" t="s">
        <v>39</v>
      </c>
      <c r="AX501" s="11" t="s">
        <v>76</v>
      </c>
      <c r="AY501" s="193" t="s">
        <v>193</v>
      </c>
    </row>
    <row r="502" spans="2:51" s="11" customFormat="1" ht="13.5">
      <c r="B502" s="192"/>
      <c r="D502" s="187" t="s">
        <v>205</v>
      </c>
      <c r="E502" s="193" t="s">
        <v>5</v>
      </c>
      <c r="F502" s="194" t="s">
        <v>151</v>
      </c>
      <c r="H502" s="195">
        <v>4355.2</v>
      </c>
      <c r="I502" s="196"/>
      <c r="L502" s="192"/>
      <c r="M502" s="197"/>
      <c r="N502" s="198"/>
      <c r="O502" s="198"/>
      <c r="P502" s="198"/>
      <c r="Q502" s="198"/>
      <c r="R502" s="198"/>
      <c r="S502" s="198"/>
      <c r="T502" s="199"/>
      <c r="AT502" s="193" t="s">
        <v>205</v>
      </c>
      <c r="AU502" s="193" t="s">
        <v>87</v>
      </c>
      <c r="AV502" s="11" t="s">
        <v>87</v>
      </c>
      <c r="AW502" s="11" t="s">
        <v>39</v>
      </c>
      <c r="AX502" s="11" t="s">
        <v>76</v>
      </c>
      <c r="AY502" s="193" t="s">
        <v>193</v>
      </c>
    </row>
    <row r="503" spans="2:51" s="13" customFormat="1" ht="13.5">
      <c r="B503" s="207"/>
      <c r="D503" s="187" t="s">
        <v>205</v>
      </c>
      <c r="E503" s="208" t="s">
        <v>5</v>
      </c>
      <c r="F503" s="209" t="s">
        <v>240</v>
      </c>
      <c r="H503" s="210">
        <v>4475.2</v>
      </c>
      <c r="I503" s="211"/>
      <c r="L503" s="207"/>
      <c r="M503" s="212"/>
      <c r="N503" s="213"/>
      <c r="O503" s="213"/>
      <c r="P503" s="213"/>
      <c r="Q503" s="213"/>
      <c r="R503" s="213"/>
      <c r="S503" s="213"/>
      <c r="T503" s="214"/>
      <c r="AT503" s="208" t="s">
        <v>205</v>
      </c>
      <c r="AU503" s="208" t="s">
        <v>87</v>
      </c>
      <c r="AV503" s="13" t="s">
        <v>199</v>
      </c>
      <c r="AW503" s="13" t="s">
        <v>39</v>
      </c>
      <c r="AX503" s="13" t="s">
        <v>84</v>
      </c>
      <c r="AY503" s="208" t="s">
        <v>193</v>
      </c>
    </row>
    <row r="504" spans="2:65" s="1" customFormat="1" ht="16.5" customHeight="1">
      <c r="B504" s="174"/>
      <c r="C504" s="175" t="s">
        <v>674</v>
      </c>
      <c r="D504" s="175" t="s">
        <v>195</v>
      </c>
      <c r="E504" s="176" t="s">
        <v>675</v>
      </c>
      <c r="F504" s="177" t="s">
        <v>676</v>
      </c>
      <c r="G504" s="178" t="s">
        <v>114</v>
      </c>
      <c r="H504" s="179">
        <v>429.006</v>
      </c>
      <c r="I504" s="180"/>
      <c r="J504" s="181">
        <f>ROUND(I504*H504,2)</f>
        <v>0</v>
      </c>
      <c r="K504" s="177" t="s">
        <v>198</v>
      </c>
      <c r="L504" s="41"/>
      <c r="M504" s="182" t="s">
        <v>5</v>
      </c>
      <c r="N504" s="183" t="s">
        <v>47</v>
      </c>
      <c r="O504" s="42"/>
      <c r="P504" s="184">
        <f>O504*H504</f>
        <v>0</v>
      </c>
      <c r="Q504" s="184">
        <v>0</v>
      </c>
      <c r="R504" s="184">
        <f>Q504*H504</f>
        <v>0</v>
      </c>
      <c r="S504" s="184">
        <v>0</v>
      </c>
      <c r="T504" s="185">
        <f>S504*H504</f>
        <v>0</v>
      </c>
      <c r="AR504" s="24" t="s">
        <v>199</v>
      </c>
      <c r="AT504" s="24" t="s">
        <v>195</v>
      </c>
      <c r="AU504" s="24" t="s">
        <v>87</v>
      </c>
      <c r="AY504" s="24" t="s">
        <v>193</v>
      </c>
      <c r="BE504" s="186">
        <f>IF(N504="základní",J504,0)</f>
        <v>0</v>
      </c>
      <c r="BF504" s="186">
        <f>IF(N504="snížená",J504,0)</f>
        <v>0</v>
      </c>
      <c r="BG504" s="186">
        <f>IF(N504="zákl. přenesená",J504,0)</f>
        <v>0</v>
      </c>
      <c r="BH504" s="186">
        <f>IF(N504="sníž. přenesená",J504,0)</f>
        <v>0</v>
      </c>
      <c r="BI504" s="186">
        <f>IF(N504="nulová",J504,0)</f>
        <v>0</v>
      </c>
      <c r="BJ504" s="24" t="s">
        <v>84</v>
      </c>
      <c r="BK504" s="186">
        <f>ROUND(I504*H504,2)</f>
        <v>0</v>
      </c>
      <c r="BL504" s="24" t="s">
        <v>199</v>
      </c>
      <c r="BM504" s="24" t="s">
        <v>677</v>
      </c>
    </row>
    <row r="505" spans="2:47" s="1" customFormat="1" ht="13.5">
      <c r="B505" s="41"/>
      <c r="D505" s="187" t="s">
        <v>201</v>
      </c>
      <c r="F505" s="188" t="s">
        <v>678</v>
      </c>
      <c r="I505" s="189"/>
      <c r="L505" s="41"/>
      <c r="M505" s="190"/>
      <c r="N505" s="42"/>
      <c r="O505" s="42"/>
      <c r="P505" s="42"/>
      <c r="Q505" s="42"/>
      <c r="R505" s="42"/>
      <c r="S505" s="42"/>
      <c r="T505" s="70"/>
      <c r="AT505" s="24" t="s">
        <v>201</v>
      </c>
      <c r="AU505" s="24" t="s">
        <v>87</v>
      </c>
    </row>
    <row r="506" spans="2:51" s="11" customFormat="1" ht="13.5">
      <c r="B506" s="192"/>
      <c r="D506" s="187" t="s">
        <v>205</v>
      </c>
      <c r="E506" s="193" t="s">
        <v>5</v>
      </c>
      <c r="F506" s="194" t="s">
        <v>679</v>
      </c>
      <c r="H506" s="195">
        <v>72.9</v>
      </c>
      <c r="I506" s="196"/>
      <c r="L506" s="192"/>
      <c r="M506" s="197"/>
      <c r="N506" s="198"/>
      <c r="O506" s="198"/>
      <c r="P506" s="198"/>
      <c r="Q506" s="198"/>
      <c r="R506" s="198"/>
      <c r="S506" s="198"/>
      <c r="T506" s="199"/>
      <c r="AT506" s="193" t="s">
        <v>205</v>
      </c>
      <c r="AU506" s="193" t="s">
        <v>87</v>
      </c>
      <c r="AV506" s="11" t="s">
        <v>87</v>
      </c>
      <c r="AW506" s="11" t="s">
        <v>39</v>
      </c>
      <c r="AX506" s="11" t="s">
        <v>76</v>
      </c>
      <c r="AY506" s="193" t="s">
        <v>193</v>
      </c>
    </row>
    <row r="507" spans="2:51" s="11" customFormat="1" ht="13.5">
      <c r="B507" s="192"/>
      <c r="D507" s="187" t="s">
        <v>205</v>
      </c>
      <c r="E507" s="193" t="s">
        <v>5</v>
      </c>
      <c r="F507" s="194" t="s">
        <v>680</v>
      </c>
      <c r="H507" s="195">
        <v>49.2</v>
      </c>
      <c r="I507" s="196"/>
      <c r="L507" s="192"/>
      <c r="M507" s="197"/>
      <c r="N507" s="198"/>
      <c r="O507" s="198"/>
      <c r="P507" s="198"/>
      <c r="Q507" s="198"/>
      <c r="R507" s="198"/>
      <c r="S507" s="198"/>
      <c r="T507" s="199"/>
      <c r="AT507" s="193" t="s">
        <v>205</v>
      </c>
      <c r="AU507" s="193" t="s">
        <v>87</v>
      </c>
      <c r="AV507" s="11" t="s">
        <v>87</v>
      </c>
      <c r="AW507" s="11" t="s">
        <v>39</v>
      </c>
      <c r="AX507" s="11" t="s">
        <v>76</v>
      </c>
      <c r="AY507" s="193" t="s">
        <v>193</v>
      </c>
    </row>
    <row r="508" spans="2:51" s="11" customFormat="1" ht="13.5">
      <c r="B508" s="192"/>
      <c r="D508" s="187" t="s">
        <v>205</v>
      </c>
      <c r="E508" s="193" t="s">
        <v>5</v>
      </c>
      <c r="F508" s="194" t="s">
        <v>681</v>
      </c>
      <c r="H508" s="195">
        <v>112.35</v>
      </c>
      <c r="I508" s="196"/>
      <c r="L508" s="192"/>
      <c r="M508" s="197"/>
      <c r="N508" s="198"/>
      <c r="O508" s="198"/>
      <c r="P508" s="198"/>
      <c r="Q508" s="198"/>
      <c r="R508" s="198"/>
      <c r="S508" s="198"/>
      <c r="T508" s="199"/>
      <c r="AT508" s="193" t="s">
        <v>205</v>
      </c>
      <c r="AU508" s="193" t="s">
        <v>87</v>
      </c>
      <c r="AV508" s="11" t="s">
        <v>87</v>
      </c>
      <c r="AW508" s="11" t="s">
        <v>39</v>
      </c>
      <c r="AX508" s="11" t="s">
        <v>76</v>
      </c>
      <c r="AY508" s="193" t="s">
        <v>193</v>
      </c>
    </row>
    <row r="509" spans="2:51" s="11" customFormat="1" ht="13.5">
      <c r="B509" s="192"/>
      <c r="D509" s="187" t="s">
        <v>205</v>
      </c>
      <c r="E509" s="193" t="s">
        <v>5</v>
      </c>
      <c r="F509" s="194" t="s">
        <v>682</v>
      </c>
      <c r="H509" s="195">
        <v>60.3</v>
      </c>
      <c r="I509" s="196"/>
      <c r="L509" s="192"/>
      <c r="M509" s="197"/>
      <c r="N509" s="198"/>
      <c r="O509" s="198"/>
      <c r="P509" s="198"/>
      <c r="Q509" s="198"/>
      <c r="R509" s="198"/>
      <c r="S509" s="198"/>
      <c r="T509" s="199"/>
      <c r="AT509" s="193" t="s">
        <v>205</v>
      </c>
      <c r="AU509" s="193" t="s">
        <v>87</v>
      </c>
      <c r="AV509" s="11" t="s">
        <v>87</v>
      </c>
      <c r="AW509" s="11" t="s">
        <v>39</v>
      </c>
      <c r="AX509" s="11" t="s">
        <v>76</v>
      </c>
      <c r="AY509" s="193" t="s">
        <v>193</v>
      </c>
    </row>
    <row r="510" spans="2:51" s="11" customFormat="1" ht="13.5">
      <c r="B510" s="192"/>
      <c r="D510" s="187" t="s">
        <v>205</v>
      </c>
      <c r="E510" s="193" t="s">
        <v>5</v>
      </c>
      <c r="F510" s="194" t="s">
        <v>683</v>
      </c>
      <c r="H510" s="195">
        <v>3.6</v>
      </c>
      <c r="I510" s="196"/>
      <c r="L510" s="192"/>
      <c r="M510" s="197"/>
      <c r="N510" s="198"/>
      <c r="O510" s="198"/>
      <c r="P510" s="198"/>
      <c r="Q510" s="198"/>
      <c r="R510" s="198"/>
      <c r="S510" s="198"/>
      <c r="T510" s="199"/>
      <c r="AT510" s="193" t="s">
        <v>205</v>
      </c>
      <c r="AU510" s="193" t="s">
        <v>87</v>
      </c>
      <c r="AV510" s="11" t="s">
        <v>87</v>
      </c>
      <c r="AW510" s="11" t="s">
        <v>39</v>
      </c>
      <c r="AX510" s="11" t="s">
        <v>76</v>
      </c>
      <c r="AY510" s="193" t="s">
        <v>193</v>
      </c>
    </row>
    <row r="511" spans="2:51" s="11" customFormat="1" ht="13.5">
      <c r="B511" s="192"/>
      <c r="D511" s="187" t="s">
        <v>205</v>
      </c>
      <c r="E511" s="193" t="s">
        <v>5</v>
      </c>
      <c r="F511" s="194" t="s">
        <v>684</v>
      </c>
      <c r="H511" s="195">
        <v>130.656</v>
      </c>
      <c r="I511" s="196"/>
      <c r="L511" s="192"/>
      <c r="M511" s="197"/>
      <c r="N511" s="198"/>
      <c r="O511" s="198"/>
      <c r="P511" s="198"/>
      <c r="Q511" s="198"/>
      <c r="R511" s="198"/>
      <c r="S511" s="198"/>
      <c r="T511" s="199"/>
      <c r="AT511" s="193" t="s">
        <v>205</v>
      </c>
      <c r="AU511" s="193" t="s">
        <v>87</v>
      </c>
      <c r="AV511" s="11" t="s">
        <v>87</v>
      </c>
      <c r="AW511" s="11" t="s">
        <v>39</v>
      </c>
      <c r="AX511" s="11" t="s">
        <v>76</v>
      </c>
      <c r="AY511" s="193" t="s">
        <v>193</v>
      </c>
    </row>
    <row r="512" spans="2:51" s="13" customFormat="1" ht="13.5">
      <c r="B512" s="207"/>
      <c r="D512" s="187" t="s">
        <v>205</v>
      </c>
      <c r="E512" s="208" t="s">
        <v>163</v>
      </c>
      <c r="F512" s="209" t="s">
        <v>240</v>
      </c>
      <c r="H512" s="210">
        <v>429.006</v>
      </c>
      <c r="I512" s="211"/>
      <c r="L512" s="207"/>
      <c r="M512" s="212"/>
      <c r="N512" s="213"/>
      <c r="O512" s="213"/>
      <c r="P512" s="213"/>
      <c r="Q512" s="213"/>
      <c r="R512" s="213"/>
      <c r="S512" s="213"/>
      <c r="T512" s="214"/>
      <c r="AT512" s="208" t="s">
        <v>205</v>
      </c>
      <c r="AU512" s="208" t="s">
        <v>87</v>
      </c>
      <c r="AV512" s="13" t="s">
        <v>199</v>
      </c>
      <c r="AW512" s="13" t="s">
        <v>39</v>
      </c>
      <c r="AX512" s="13" t="s">
        <v>84</v>
      </c>
      <c r="AY512" s="208" t="s">
        <v>193</v>
      </c>
    </row>
    <row r="513" spans="2:65" s="1" customFormat="1" ht="16.5" customHeight="1">
      <c r="B513" s="174"/>
      <c r="C513" s="175" t="s">
        <v>685</v>
      </c>
      <c r="D513" s="175" t="s">
        <v>195</v>
      </c>
      <c r="E513" s="176" t="s">
        <v>686</v>
      </c>
      <c r="F513" s="177" t="s">
        <v>687</v>
      </c>
      <c r="G513" s="178" t="s">
        <v>114</v>
      </c>
      <c r="H513" s="179">
        <v>429.006</v>
      </c>
      <c r="I513" s="180"/>
      <c r="J513" s="181">
        <f>ROUND(I513*H513,2)</f>
        <v>0</v>
      </c>
      <c r="K513" s="177" t="s">
        <v>198</v>
      </c>
      <c r="L513" s="41"/>
      <c r="M513" s="182" t="s">
        <v>5</v>
      </c>
      <c r="N513" s="183" t="s">
        <v>47</v>
      </c>
      <c r="O513" s="42"/>
      <c r="P513" s="184">
        <f>O513*H513</f>
        <v>0</v>
      </c>
      <c r="Q513" s="184">
        <v>0</v>
      </c>
      <c r="R513" s="184">
        <f>Q513*H513</f>
        <v>0</v>
      </c>
      <c r="S513" s="184">
        <v>0</v>
      </c>
      <c r="T513" s="185">
        <f>S513*H513</f>
        <v>0</v>
      </c>
      <c r="AR513" s="24" t="s">
        <v>199</v>
      </c>
      <c r="AT513" s="24" t="s">
        <v>195</v>
      </c>
      <c r="AU513" s="24" t="s">
        <v>87</v>
      </c>
      <c r="AY513" s="24" t="s">
        <v>193</v>
      </c>
      <c r="BE513" s="186">
        <f>IF(N513="základní",J513,0)</f>
        <v>0</v>
      </c>
      <c r="BF513" s="186">
        <f>IF(N513="snížená",J513,0)</f>
        <v>0</v>
      </c>
      <c r="BG513" s="186">
        <f>IF(N513="zákl. přenesená",J513,0)</f>
        <v>0</v>
      </c>
      <c r="BH513" s="186">
        <f>IF(N513="sníž. přenesená",J513,0)</f>
        <v>0</v>
      </c>
      <c r="BI513" s="186">
        <f>IF(N513="nulová",J513,0)</f>
        <v>0</v>
      </c>
      <c r="BJ513" s="24" t="s">
        <v>84</v>
      </c>
      <c r="BK513" s="186">
        <f>ROUND(I513*H513,2)</f>
        <v>0</v>
      </c>
      <c r="BL513" s="24" t="s">
        <v>199</v>
      </c>
      <c r="BM513" s="24" t="s">
        <v>688</v>
      </c>
    </row>
    <row r="514" spans="2:47" s="1" customFormat="1" ht="13.5">
      <c r="B514" s="41"/>
      <c r="D514" s="187" t="s">
        <v>201</v>
      </c>
      <c r="F514" s="188" t="s">
        <v>689</v>
      </c>
      <c r="I514" s="189"/>
      <c r="L514" s="41"/>
      <c r="M514" s="190"/>
      <c r="N514" s="42"/>
      <c r="O514" s="42"/>
      <c r="P514" s="42"/>
      <c r="Q514" s="42"/>
      <c r="R514" s="42"/>
      <c r="S514" s="42"/>
      <c r="T514" s="70"/>
      <c r="AT514" s="24" t="s">
        <v>201</v>
      </c>
      <c r="AU514" s="24" t="s">
        <v>87</v>
      </c>
    </row>
    <row r="515" spans="2:47" s="1" customFormat="1" ht="54">
      <c r="B515" s="41"/>
      <c r="D515" s="187" t="s">
        <v>203</v>
      </c>
      <c r="F515" s="191" t="s">
        <v>690</v>
      </c>
      <c r="I515" s="189"/>
      <c r="L515" s="41"/>
      <c r="M515" s="190"/>
      <c r="N515" s="42"/>
      <c r="O515" s="42"/>
      <c r="P515" s="42"/>
      <c r="Q515" s="42"/>
      <c r="R515" s="42"/>
      <c r="S515" s="42"/>
      <c r="T515" s="70"/>
      <c r="AT515" s="24" t="s">
        <v>203</v>
      </c>
      <c r="AU515" s="24" t="s">
        <v>87</v>
      </c>
    </row>
    <row r="516" spans="2:51" s="11" customFormat="1" ht="13.5">
      <c r="B516" s="192"/>
      <c r="D516" s="187" t="s">
        <v>205</v>
      </c>
      <c r="E516" s="193" t="s">
        <v>5</v>
      </c>
      <c r="F516" s="194" t="s">
        <v>163</v>
      </c>
      <c r="H516" s="195">
        <v>429.006</v>
      </c>
      <c r="I516" s="196"/>
      <c r="L516" s="192"/>
      <c r="M516" s="197"/>
      <c r="N516" s="198"/>
      <c r="O516" s="198"/>
      <c r="P516" s="198"/>
      <c r="Q516" s="198"/>
      <c r="R516" s="198"/>
      <c r="S516" s="198"/>
      <c r="T516" s="199"/>
      <c r="AT516" s="193" t="s">
        <v>205</v>
      </c>
      <c r="AU516" s="193" t="s">
        <v>87</v>
      </c>
      <c r="AV516" s="11" t="s">
        <v>87</v>
      </c>
      <c r="AW516" s="11" t="s">
        <v>39</v>
      </c>
      <c r="AX516" s="11" t="s">
        <v>84</v>
      </c>
      <c r="AY516" s="193" t="s">
        <v>193</v>
      </c>
    </row>
    <row r="517" spans="2:65" s="1" customFormat="1" ht="16.5" customHeight="1">
      <c r="B517" s="174"/>
      <c r="C517" s="175" t="s">
        <v>691</v>
      </c>
      <c r="D517" s="175" t="s">
        <v>195</v>
      </c>
      <c r="E517" s="176" t="s">
        <v>692</v>
      </c>
      <c r="F517" s="177" t="s">
        <v>693</v>
      </c>
      <c r="G517" s="178" t="s">
        <v>114</v>
      </c>
      <c r="H517" s="179">
        <v>429.006</v>
      </c>
      <c r="I517" s="180"/>
      <c r="J517" s="181">
        <f>ROUND(I517*H517,2)</f>
        <v>0</v>
      </c>
      <c r="K517" s="177" t="s">
        <v>198</v>
      </c>
      <c r="L517" s="41"/>
      <c r="M517" s="182" t="s">
        <v>5</v>
      </c>
      <c r="N517" s="183" t="s">
        <v>47</v>
      </c>
      <c r="O517" s="42"/>
      <c r="P517" s="184">
        <f>O517*H517</f>
        <v>0</v>
      </c>
      <c r="Q517" s="184">
        <v>0</v>
      </c>
      <c r="R517" s="184">
        <f>Q517*H517</f>
        <v>0</v>
      </c>
      <c r="S517" s="184">
        <v>0</v>
      </c>
      <c r="T517" s="185">
        <f>S517*H517</f>
        <v>0</v>
      </c>
      <c r="AR517" s="24" t="s">
        <v>199</v>
      </c>
      <c r="AT517" s="24" t="s">
        <v>195</v>
      </c>
      <c r="AU517" s="24" t="s">
        <v>87</v>
      </c>
      <c r="AY517" s="24" t="s">
        <v>193</v>
      </c>
      <c r="BE517" s="186">
        <f>IF(N517="základní",J517,0)</f>
        <v>0</v>
      </c>
      <c r="BF517" s="186">
        <f>IF(N517="snížená",J517,0)</f>
        <v>0</v>
      </c>
      <c r="BG517" s="186">
        <f>IF(N517="zákl. přenesená",J517,0)</f>
        <v>0</v>
      </c>
      <c r="BH517" s="186">
        <f>IF(N517="sníž. přenesená",J517,0)</f>
        <v>0</v>
      </c>
      <c r="BI517" s="186">
        <f>IF(N517="nulová",J517,0)</f>
        <v>0</v>
      </c>
      <c r="BJ517" s="24" t="s">
        <v>84</v>
      </c>
      <c r="BK517" s="186">
        <f>ROUND(I517*H517,2)</f>
        <v>0</v>
      </c>
      <c r="BL517" s="24" t="s">
        <v>199</v>
      </c>
      <c r="BM517" s="24" t="s">
        <v>694</v>
      </c>
    </row>
    <row r="518" spans="2:47" s="1" customFormat="1" ht="13.5">
      <c r="B518" s="41"/>
      <c r="D518" s="187" t="s">
        <v>201</v>
      </c>
      <c r="F518" s="188" t="s">
        <v>695</v>
      </c>
      <c r="I518" s="189"/>
      <c r="L518" s="41"/>
      <c r="M518" s="190"/>
      <c r="N518" s="42"/>
      <c r="O518" s="42"/>
      <c r="P518" s="42"/>
      <c r="Q518" s="42"/>
      <c r="R518" s="42"/>
      <c r="S518" s="42"/>
      <c r="T518" s="70"/>
      <c r="AT518" s="24" t="s">
        <v>201</v>
      </c>
      <c r="AU518" s="24" t="s">
        <v>87</v>
      </c>
    </row>
    <row r="519" spans="2:47" s="1" customFormat="1" ht="54">
      <c r="B519" s="41"/>
      <c r="D519" s="187" t="s">
        <v>203</v>
      </c>
      <c r="F519" s="191" t="s">
        <v>690</v>
      </c>
      <c r="I519" s="189"/>
      <c r="L519" s="41"/>
      <c r="M519" s="190"/>
      <c r="N519" s="42"/>
      <c r="O519" s="42"/>
      <c r="P519" s="42"/>
      <c r="Q519" s="42"/>
      <c r="R519" s="42"/>
      <c r="S519" s="42"/>
      <c r="T519" s="70"/>
      <c r="AT519" s="24" t="s">
        <v>203</v>
      </c>
      <c r="AU519" s="24" t="s">
        <v>87</v>
      </c>
    </row>
    <row r="520" spans="2:51" s="11" customFormat="1" ht="13.5">
      <c r="B520" s="192"/>
      <c r="D520" s="187" t="s">
        <v>205</v>
      </c>
      <c r="E520" s="193" t="s">
        <v>5</v>
      </c>
      <c r="F520" s="194" t="s">
        <v>163</v>
      </c>
      <c r="H520" s="195">
        <v>429.006</v>
      </c>
      <c r="I520" s="196"/>
      <c r="L520" s="192"/>
      <c r="M520" s="197"/>
      <c r="N520" s="198"/>
      <c r="O520" s="198"/>
      <c r="P520" s="198"/>
      <c r="Q520" s="198"/>
      <c r="R520" s="198"/>
      <c r="S520" s="198"/>
      <c r="T520" s="199"/>
      <c r="AT520" s="193" t="s">
        <v>205</v>
      </c>
      <c r="AU520" s="193" t="s">
        <v>87</v>
      </c>
      <c r="AV520" s="11" t="s">
        <v>87</v>
      </c>
      <c r="AW520" s="11" t="s">
        <v>39</v>
      </c>
      <c r="AX520" s="11" t="s">
        <v>84</v>
      </c>
      <c r="AY520" s="193" t="s">
        <v>193</v>
      </c>
    </row>
    <row r="521" spans="2:63" s="10" customFormat="1" ht="29.85" customHeight="1">
      <c r="B521" s="161"/>
      <c r="D521" s="162" t="s">
        <v>75</v>
      </c>
      <c r="E521" s="172" t="s">
        <v>87</v>
      </c>
      <c r="F521" s="172" t="s">
        <v>696</v>
      </c>
      <c r="I521" s="164"/>
      <c r="J521" s="173">
        <f>BK521</f>
        <v>0</v>
      </c>
      <c r="L521" s="161"/>
      <c r="M521" s="166"/>
      <c r="N521" s="167"/>
      <c r="O521" s="167"/>
      <c r="P521" s="168">
        <f>SUM(P522:P554)</f>
        <v>0</v>
      </c>
      <c r="Q521" s="167"/>
      <c r="R521" s="168">
        <f>SUM(R522:R554)</f>
        <v>0</v>
      </c>
      <c r="S521" s="167"/>
      <c r="T521" s="169">
        <f>SUM(T522:T554)</f>
        <v>0</v>
      </c>
      <c r="AR521" s="162" t="s">
        <v>84</v>
      </c>
      <c r="AT521" s="170" t="s">
        <v>75</v>
      </c>
      <c r="AU521" s="170" t="s">
        <v>84</v>
      </c>
      <c r="AY521" s="162" t="s">
        <v>193</v>
      </c>
      <c r="BK521" s="171">
        <f>SUM(BK522:BK554)</f>
        <v>0</v>
      </c>
    </row>
    <row r="522" spans="2:65" s="1" customFormat="1" ht="25.5" customHeight="1">
      <c r="B522" s="174"/>
      <c r="C522" s="175" t="s">
        <v>697</v>
      </c>
      <c r="D522" s="175" t="s">
        <v>195</v>
      </c>
      <c r="E522" s="176" t="s">
        <v>698</v>
      </c>
      <c r="F522" s="177" t="s">
        <v>699</v>
      </c>
      <c r="G522" s="178" t="s">
        <v>106</v>
      </c>
      <c r="H522" s="179">
        <v>10328.7</v>
      </c>
      <c r="I522" s="180"/>
      <c r="J522" s="181">
        <f>ROUND(I522*H522,2)</f>
        <v>0</v>
      </c>
      <c r="K522" s="177" t="s">
        <v>5</v>
      </c>
      <c r="L522" s="41"/>
      <c r="M522" s="182" t="s">
        <v>5</v>
      </c>
      <c r="N522" s="183" t="s">
        <v>47</v>
      </c>
      <c r="O522" s="42"/>
      <c r="P522" s="184">
        <f>O522*H522</f>
        <v>0</v>
      </c>
      <c r="Q522" s="184">
        <v>0</v>
      </c>
      <c r="R522" s="184">
        <f>Q522*H522</f>
        <v>0</v>
      </c>
      <c r="S522" s="184">
        <v>0</v>
      </c>
      <c r="T522" s="185">
        <f>S522*H522</f>
        <v>0</v>
      </c>
      <c r="AR522" s="24" t="s">
        <v>199</v>
      </c>
      <c r="AT522" s="24" t="s">
        <v>195</v>
      </c>
      <c r="AU522" s="24" t="s">
        <v>87</v>
      </c>
      <c r="AY522" s="24" t="s">
        <v>193</v>
      </c>
      <c r="BE522" s="186">
        <f>IF(N522="základní",J522,0)</f>
        <v>0</v>
      </c>
      <c r="BF522" s="186">
        <f>IF(N522="snížená",J522,0)</f>
        <v>0</v>
      </c>
      <c r="BG522" s="186">
        <f>IF(N522="zákl. přenesená",J522,0)</f>
        <v>0</v>
      </c>
      <c r="BH522" s="186">
        <f>IF(N522="sníž. přenesená",J522,0)</f>
        <v>0</v>
      </c>
      <c r="BI522" s="186">
        <f>IF(N522="nulová",J522,0)</f>
        <v>0</v>
      </c>
      <c r="BJ522" s="24" t="s">
        <v>84</v>
      </c>
      <c r="BK522" s="186">
        <f>ROUND(I522*H522,2)</f>
        <v>0</v>
      </c>
      <c r="BL522" s="24" t="s">
        <v>199</v>
      </c>
      <c r="BM522" s="24" t="s">
        <v>700</v>
      </c>
    </row>
    <row r="523" spans="2:47" s="1" customFormat="1" ht="27">
      <c r="B523" s="41"/>
      <c r="D523" s="187" t="s">
        <v>201</v>
      </c>
      <c r="F523" s="188" t="s">
        <v>701</v>
      </c>
      <c r="I523" s="189"/>
      <c r="L523" s="41"/>
      <c r="M523" s="190"/>
      <c r="N523" s="42"/>
      <c r="O523" s="42"/>
      <c r="P523" s="42"/>
      <c r="Q523" s="42"/>
      <c r="R523" s="42"/>
      <c r="S523" s="42"/>
      <c r="T523" s="70"/>
      <c r="AT523" s="24" t="s">
        <v>201</v>
      </c>
      <c r="AU523" s="24" t="s">
        <v>87</v>
      </c>
    </row>
    <row r="524" spans="2:47" s="1" customFormat="1" ht="67.5">
      <c r="B524" s="41"/>
      <c r="D524" s="187" t="s">
        <v>203</v>
      </c>
      <c r="F524" s="191" t="s">
        <v>702</v>
      </c>
      <c r="I524" s="189"/>
      <c r="L524" s="41"/>
      <c r="M524" s="190"/>
      <c r="N524" s="42"/>
      <c r="O524" s="42"/>
      <c r="P524" s="42"/>
      <c r="Q524" s="42"/>
      <c r="R524" s="42"/>
      <c r="S524" s="42"/>
      <c r="T524" s="70"/>
      <c r="AT524" s="24" t="s">
        <v>203</v>
      </c>
      <c r="AU524" s="24" t="s">
        <v>87</v>
      </c>
    </row>
    <row r="525" spans="2:51" s="12" customFormat="1" ht="13.5">
      <c r="B525" s="200"/>
      <c r="D525" s="187" t="s">
        <v>205</v>
      </c>
      <c r="E525" s="201" t="s">
        <v>5</v>
      </c>
      <c r="F525" s="202" t="s">
        <v>299</v>
      </c>
      <c r="H525" s="201" t="s">
        <v>5</v>
      </c>
      <c r="I525" s="203"/>
      <c r="L525" s="200"/>
      <c r="M525" s="204"/>
      <c r="N525" s="205"/>
      <c r="O525" s="205"/>
      <c r="P525" s="205"/>
      <c r="Q525" s="205"/>
      <c r="R525" s="205"/>
      <c r="S525" s="205"/>
      <c r="T525" s="206"/>
      <c r="AT525" s="201" t="s">
        <v>205</v>
      </c>
      <c r="AU525" s="201" t="s">
        <v>87</v>
      </c>
      <c r="AV525" s="12" t="s">
        <v>84</v>
      </c>
      <c r="AW525" s="12" t="s">
        <v>39</v>
      </c>
      <c r="AX525" s="12" t="s">
        <v>76</v>
      </c>
      <c r="AY525" s="201" t="s">
        <v>193</v>
      </c>
    </row>
    <row r="526" spans="2:51" s="12" customFormat="1" ht="13.5">
      <c r="B526" s="200"/>
      <c r="D526" s="187" t="s">
        <v>205</v>
      </c>
      <c r="E526" s="201" t="s">
        <v>5</v>
      </c>
      <c r="F526" s="202" t="s">
        <v>703</v>
      </c>
      <c r="H526" s="201" t="s">
        <v>5</v>
      </c>
      <c r="I526" s="203"/>
      <c r="L526" s="200"/>
      <c r="M526" s="204"/>
      <c r="N526" s="205"/>
      <c r="O526" s="205"/>
      <c r="P526" s="205"/>
      <c r="Q526" s="205"/>
      <c r="R526" s="205"/>
      <c r="S526" s="205"/>
      <c r="T526" s="206"/>
      <c r="AT526" s="201" t="s">
        <v>205</v>
      </c>
      <c r="AU526" s="201" t="s">
        <v>87</v>
      </c>
      <c r="AV526" s="12" t="s">
        <v>84</v>
      </c>
      <c r="AW526" s="12" t="s">
        <v>39</v>
      </c>
      <c r="AX526" s="12" t="s">
        <v>76</v>
      </c>
      <c r="AY526" s="201" t="s">
        <v>193</v>
      </c>
    </row>
    <row r="527" spans="2:51" s="11" customFormat="1" ht="13.5">
      <c r="B527" s="192"/>
      <c r="D527" s="187" t="s">
        <v>205</v>
      </c>
      <c r="E527" s="193" t="s">
        <v>5</v>
      </c>
      <c r="F527" s="194" t="s">
        <v>704</v>
      </c>
      <c r="H527" s="195">
        <v>216</v>
      </c>
      <c r="I527" s="196"/>
      <c r="L527" s="192"/>
      <c r="M527" s="197"/>
      <c r="N527" s="198"/>
      <c r="O527" s="198"/>
      <c r="P527" s="198"/>
      <c r="Q527" s="198"/>
      <c r="R527" s="198"/>
      <c r="S527" s="198"/>
      <c r="T527" s="199"/>
      <c r="AT527" s="193" t="s">
        <v>205</v>
      </c>
      <c r="AU527" s="193" t="s">
        <v>87</v>
      </c>
      <c r="AV527" s="11" t="s">
        <v>87</v>
      </c>
      <c r="AW527" s="11" t="s">
        <v>39</v>
      </c>
      <c r="AX527" s="11" t="s">
        <v>76</v>
      </c>
      <c r="AY527" s="193" t="s">
        <v>193</v>
      </c>
    </row>
    <row r="528" spans="2:51" s="11" customFormat="1" ht="13.5">
      <c r="B528" s="192"/>
      <c r="D528" s="187" t="s">
        <v>205</v>
      </c>
      <c r="E528" s="193" t="s">
        <v>5</v>
      </c>
      <c r="F528" s="194" t="s">
        <v>705</v>
      </c>
      <c r="H528" s="195">
        <v>325.5</v>
      </c>
      <c r="I528" s="196"/>
      <c r="L528" s="192"/>
      <c r="M528" s="197"/>
      <c r="N528" s="198"/>
      <c r="O528" s="198"/>
      <c r="P528" s="198"/>
      <c r="Q528" s="198"/>
      <c r="R528" s="198"/>
      <c r="S528" s="198"/>
      <c r="T528" s="199"/>
      <c r="AT528" s="193" t="s">
        <v>205</v>
      </c>
      <c r="AU528" s="193" t="s">
        <v>87</v>
      </c>
      <c r="AV528" s="11" t="s">
        <v>87</v>
      </c>
      <c r="AW528" s="11" t="s">
        <v>39</v>
      </c>
      <c r="AX528" s="11" t="s">
        <v>76</v>
      </c>
      <c r="AY528" s="193" t="s">
        <v>193</v>
      </c>
    </row>
    <row r="529" spans="2:51" s="11" customFormat="1" ht="13.5">
      <c r="B529" s="192"/>
      <c r="D529" s="187" t="s">
        <v>205</v>
      </c>
      <c r="E529" s="193" t="s">
        <v>5</v>
      </c>
      <c r="F529" s="194" t="s">
        <v>706</v>
      </c>
      <c r="H529" s="195">
        <v>321</v>
      </c>
      <c r="I529" s="196"/>
      <c r="L529" s="192"/>
      <c r="M529" s="197"/>
      <c r="N529" s="198"/>
      <c r="O529" s="198"/>
      <c r="P529" s="198"/>
      <c r="Q529" s="198"/>
      <c r="R529" s="198"/>
      <c r="S529" s="198"/>
      <c r="T529" s="199"/>
      <c r="AT529" s="193" t="s">
        <v>205</v>
      </c>
      <c r="AU529" s="193" t="s">
        <v>87</v>
      </c>
      <c r="AV529" s="11" t="s">
        <v>87</v>
      </c>
      <c r="AW529" s="11" t="s">
        <v>39</v>
      </c>
      <c r="AX529" s="11" t="s">
        <v>76</v>
      </c>
      <c r="AY529" s="193" t="s">
        <v>193</v>
      </c>
    </row>
    <row r="530" spans="2:51" s="11" customFormat="1" ht="13.5">
      <c r="B530" s="192"/>
      <c r="D530" s="187" t="s">
        <v>205</v>
      </c>
      <c r="E530" s="193" t="s">
        <v>5</v>
      </c>
      <c r="F530" s="194" t="s">
        <v>707</v>
      </c>
      <c r="H530" s="195">
        <v>238</v>
      </c>
      <c r="I530" s="196"/>
      <c r="L530" s="192"/>
      <c r="M530" s="197"/>
      <c r="N530" s="198"/>
      <c r="O530" s="198"/>
      <c r="P530" s="198"/>
      <c r="Q530" s="198"/>
      <c r="R530" s="198"/>
      <c r="S530" s="198"/>
      <c r="T530" s="199"/>
      <c r="AT530" s="193" t="s">
        <v>205</v>
      </c>
      <c r="AU530" s="193" t="s">
        <v>87</v>
      </c>
      <c r="AV530" s="11" t="s">
        <v>87</v>
      </c>
      <c r="AW530" s="11" t="s">
        <v>39</v>
      </c>
      <c r="AX530" s="11" t="s">
        <v>76</v>
      </c>
      <c r="AY530" s="193" t="s">
        <v>193</v>
      </c>
    </row>
    <row r="531" spans="2:51" s="11" customFormat="1" ht="13.5">
      <c r="B531" s="192"/>
      <c r="D531" s="187" t="s">
        <v>205</v>
      </c>
      <c r="E531" s="193" t="s">
        <v>5</v>
      </c>
      <c r="F531" s="194" t="s">
        <v>708</v>
      </c>
      <c r="H531" s="195">
        <v>138</v>
      </c>
      <c r="I531" s="196"/>
      <c r="L531" s="192"/>
      <c r="M531" s="197"/>
      <c r="N531" s="198"/>
      <c r="O531" s="198"/>
      <c r="P531" s="198"/>
      <c r="Q531" s="198"/>
      <c r="R531" s="198"/>
      <c r="S531" s="198"/>
      <c r="T531" s="199"/>
      <c r="AT531" s="193" t="s">
        <v>205</v>
      </c>
      <c r="AU531" s="193" t="s">
        <v>87</v>
      </c>
      <c r="AV531" s="11" t="s">
        <v>87</v>
      </c>
      <c r="AW531" s="11" t="s">
        <v>39</v>
      </c>
      <c r="AX531" s="11" t="s">
        <v>76</v>
      </c>
      <c r="AY531" s="193" t="s">
        <v>193</v>
      </c>
    </row>
    <row r="532" spans="2:51" s="11" customFormat="1" ht="13.5">
      <c r="B532" s="192"/>
      <c r="D532" s="187" t="s">
        <v>205</v>
      </c>
      <c r="E532" s="193" t="s">
        <v>5</v>
      </c>
      <c r="F532" s="194" t="s">
        <v>709</v>
      </c>
      <c r="H532" s="195">
        <v>267</v>
      </c>
      <c r="I532" s="196"/>
      <c r="L532" s="192"/>
      <c r="M532" s="197"/>
      <c r="N532" s="198"/>
      <c r="O532" s="198"/>
      <c r="P532" s="198"/>
      <c r="Q532" s="198"/>
      <c r="R532" s="198"/>
      <c r="S532" s="198"/>
      <c r="T532" s="199"/>
      <c r="AT532" s="193" t="s">
        <v>205</v>
      </c>
      <c r="AU532" s="193" t="s">
        <v>87</v>
      </c>
      <c r="AV532" s="11" t="s">
        <v>87</v>
      </c>
      <c r="AW532" s="11" t="s">
        <v>39</v>
      </c>
      <c r="AX532" s="11" t="s">
        <v>76</v>
      </c>
      <c r="AY532" s="193" t="s">
        <v>193</v>
      </c>
    </row>
    <row r="533" spans="2:51" s="11" customFormat="1" ht="13.5">
      <c r="B533" s="192"/>
      <c r="D533" s="187" t="s">
        <v>205</v>
      </c>
      <c r="E533" s="193" t="s">
        <v>5</v>
      </c>
      <c r="F533" s="194" t="s">
        <v>710</v>
      </c>
      <c r="H533" s="195">
        <v>351</v>
      </c>
      <c r="I533" s="196"/>
      <c r="L533" s="192"/>
      <c r="M533" s="197"/>
      <c r="N533" s="198"/>
      <c r="O533" s="198"/>
      <c r="P533" s="198"/>
      <c r="Q533" s="198"/>
      <c r="R533" s="198"/>
      <c r="S533" s="198"/>
      <c r="T533" s="199"/>
      <c r="AT533" s="193" t="s">
        <v>205</v>
      </c>
      <c r="AU533" s="193" t="s">
        <v>87</v>
      </c>
      <c r="AV533" s="11" t="s">
        <v>87</v>
      </c>
      <c r="AW533" s="11" t="s">
        <v>39</v>
      </c>
      <c r="AX533" s="11" t="s">
        <v>76</v>
      </c>
      <c r="AY533" s="193" t="s">
        <v>193</v>
      </c>
    </row>
    <row r="534" spans="2:51" s="11" customFormat="1" ht="13.5">
      <c r="B534" s="192"/>
      <c r="D534" s="187" t="s">
        <v>205</v>
      </c>
      <c r="E534" s="193" t="s">
        <v>5</v>
      </c>
      <c r="F534" s="194" t="s">
        <v>711</v>
      </c>
      <c r="H534" s="195">
        <v>310.5</v>
      </c>
      <c r="I534" s="196"/>
      <c r="L534" s="192"/>
      <c r="M534" s="197"/>
      <c r="N534" s="198"/>
      <c r="O534" s="198"/>
      <c r="P534" s="198"/>
      <c r="Q534" s="198"/>
      <c r="R534" s="198"/>
      <c r="S534" s="198"/>
      <c r="T534" s="199"/>
      <c r="AT534" s="193" t="s">
        <v>205</v>
      </c>
      <c r="AU534" s="193" t="s">
        <v>87</v>
      </c>
      <c r="AV534" s="11" t="s">
        <v>87</v>
      </c>
      <c r="AW534" s="11" t="s">
        <v>39</v>
      </c>
      <c r="AX534" s="11" t="s">
        <v>76</v>
      </c>
      <c r="AY534" s="193" t="s">
        <v>193</v>
      </c>
    </row>
    <row r="535" spans="2:51" s="11" customFormat="1" ht="13.5">
      <c r="B535" s="192"/>
      <c r="D535" s="187" t="s">
        <v>205</v>
      </c>
      <c r="E535" s="193" t="s">
        <v>5</v>
      </c>
      <c r="F535" s="194" t="s">
        <v>712</v>
      </c>
      <c r="H535" s="195">
        <v>283.5</v>
      </c>
      <c r="I535" s="196"/>
      <c r="L535" s="192"/>
      <c r="M535" s="197"/>
      <c r="N535" s="198"/>
      <c r="O535" s="198"/>
      <c r="P535" s="198"/>
      <c r="Q535" s="198"/>
      <c r="R535" s="198"/>
      <c r="S535" s="198"/>
      <c r="T535" s="199"/>
      <c r="AT535" s="193" t="s">
        <v>205</v>
      </c>
      <c r="AU535" s="193" t="s">
        <v>87</v>
      </c>
      <c r="AV535" s="11" t="s">
        <v>87</v>
      </c>
      <c r="AW535" s="11" t="s">
        <v>39</v>
      </c>
      <c r="AX535" s="11" t="s">
        <v>76</v>
      </c>
      <c r="AY535" s="193" t="s">
        <v>193</v>
      </c>
    </row>
    <row r="536" spans="2:51" s="11" customFormat="1" ht="13.5">
      <c r="B536" s="192"/>
      <c r="D536" s="187" t="s">
        <v>205</v>
      </c>
      <c r="E536" s="193" t="s">
        <v>5</v>
      </c>
      <c r="F536" s="194" t="s">
        <v>713</v>
      </c>
      <c r="H536" s="195">
        <v>258</v>
      </c>
      <c r="I536" s="196"/>
      <c r="L536" s="192"/>
      <c r="M536" s="197"/>
      <c r="N536" s="198"/>
      <c r="O536" s="198"/>
      <c r="P536" s="198"/>
      <c r="Q536" s="198"/>
      <c r="R536" s="198"/>
      <c r="S536" s="198"/>
      <c r="T536" s="199"/>
      <c r="AT536" s="193" t="s">
        <v>205</v>
      </c>
      <c r="AU536" s="193" t="s">
        <v>87</v>
      </c>
      <c r="AV536" s="11" t="s">
        <v>87</v>
      </c>
      <c r="AW536" s="11" t="s">
        <v>39</v>
      </c>
      <c r="AX536" s="11" t="s">
        <v>76</v>
      </c>
      <c r="AY536" s="193" t="s">
        <v>193</v>
      </c>
    </row>
    <row r="537" spans="2:51" s="11" customFormat="1" ht="13.5">
      <c r="B537" s="192"/>
      <c r="D537" s="187" t="s">
        <v>205</v>
      </c>
      <c r="E537" s="193" t="s">
        <v>5</v>
      </c>
      <c r="F537" s="194" t="s">
        <v>714</v>
      </c>
      <c r="H537" s="195">
        <v>250.5</v>
      </c>
      <c r="I537" s="196"/>
      <c r="L537" s="192"/>
      <c r="M537" s="197"/>
      <c r="N537" s="198"/>
      <c r="O537" s="198"/>
      <c r="P537" s="198"/>
      <c r="Q537" s="198"/>
      <c r="R537" s="198"/>
      <c r="S537" s="198"/>
      <c r="T537" s="199"/>
      <c r="AT537" s="193" t="s">
        <v>205</v>
      </c>
      <c r="AU537" s="193" t="s">
        <v>87</v>
      </c>
      <c r="AV537" s="11" t="s">
        <v>87</v>
      </c>
      <c r="AW537" s="11" t="s">
        <v>39</v>
      </c>
      <c r="AX537" s="11" t="s">
        <v>76</v>
      </c>
      <c r="AY537" s="193" t="s">
        <v>193</v>
      </c>
    </row>
    <row r="538" spans="2:51" s="11" customFormat="1" ht="13.5">
      <c r="B538" s="192"/>
      <c r="D538" s="187" t="s">
        <v>205</v>
      </c>
      <c r="E538" s="193" t="s">
        <v>5</v>
      </c>
      <c r="F538" s="194" t="s">
        <v>715</v>
      </c>
      <c r="H538" s="195">
        <v>174</v>
      </c>
      <c r="I538" s="196"/>
      <c r="L538" s="192"/>
      <c r="M538" s="197"/>
      <c r="N538" s="198"/>
      <c r="O538" s="198"/>
      <c r="P538" s="198"/>
      <c r="Q538" s="198"/>
      <c r="R538" s="198"/>
      <c r="S538" s="198"/>
      <c r="T538" s="199"/>
      <c r="AT538" s="193" t="s">
        <v>205</v>
      </c>
      <c r="AU538" s="193" t="s">
        <v>87</v>
      </c>
      <c r="AV538" s="11" t="s">
        <v>87</v>
      </c>
      <c r="AW538" s="11" t="s">
        <v>39</v>
      </c>
      <c r="AX538" s="11" t="s">
        <v>76</v>
      </c>
      <c r="AY538" s="193" t="s">
        <v>193</v>
      </c>
    </row>
    <row r="539" spans="2:51" s="11" customFormat="1" ht="13.5">
      <c r="B539" s="192"/>
      <c r="D539" s="187" t="s">
        <v>205</v>
      </c>
      <c r="E539" s="193" t="s">
        <v>5</v>
      </c>
      <c r="F539" s="194" t="s">
        <v>716</v>
      </c>
      <c r="H539" s="195">
        <v>272</v>
      </c>
      <c r="I539" s="196"/>
      <c r="L539" s="192"/>
      <c r="M539" s="197"/>
      <c r="N539" s="198"/>
      <c r="O539" s="198"/>
      <c r="P539" s="198"/>
      <c r="Q539" s="198"/>
      <c r="R539" s="198"/>
      <c r="S539" s="198"/>
      <c r="T539" s="199"/>
      <c r="AT539" s="193" t="s">
        <v>205</v>
      </c>
      <c r="AU539" s="193" t="s">
        <v>87</v>
      </c>
      <c r="AV539" s="11" t="s">
        <v>87</v>
      </c>
      <c r="AW539" s="11" t="s">
        <v>39</v>
      </c>
      <c r="AX539" s="11" t="s">
        <v>76</v>
      </c>
      <c r="AY539" s="193" t="s">
        <v>193</v>
      </c>
    </row>
    <row r="540" spans="2:51" s="11" customFormat="1" ht="13.5">
      <c r="B540" s="192"/>
      <c r="D540" s="187" t="s">
        <v>205</v>
      </c>
      <c r="E540" s="193" t="s">
        <v>5</v>
      </c>
      <c r="F540" s="194" t="s">
        <v>717</v>
      </c>
      <c r="H540" s="195">
        <v>246</v>
      </c>
      <c r="I540" s="196"/>
      <c r="L540" s="192"/>
      <c r="M540" s="197"/>
      <c r="N540" s="198"/>
      <c r="O540" s="198"/>
      <c r="P540" s="198"/>
      <c r="Q540" s="198"/>
      <c r="R540" s="198"/>
      <c r="S540" s="198"/>
      <c r="T540" s="199"/>
      <c r="AT540" s="193" t="s">
        <v>205</v>
      </c>
      <c r="AU540" s="193" t="s">
        <v>87</v>
      </c>
      <c r="AV540" s="11" t="s">
        <v>87</v>
      </c>
      <c r="AW540" s="11" t="s">
        <v>39</v>
      </c>
      <c r="AX540" s="11" t="s">
        <v>76</v>
      </c>
      <c r="AY540" s="193" t="s">
        <v>193</v>
      </c>
    </row>
    <row r="541" spans="2:51" s="11" customFormat="1" ht="13.5">
      <c r="B541" s="192"/>
      <c r="D541" s="187" t="s">
        <v>205</v>
      </c>
      <c r="E541" s="193" t="s">
        <v>5</v>
      </c>
      <c r="F541" s="194" t="s">
        <v>718</v>
      </c>
      <c r="H541" s="195">
        <v>312</v>
      </c>
      <c r="I541" s="196"/>
      <c r="L541" s="192"/>
      <c r="M541" s="197"/>
      <c r="N541" s="198"/>
      <c r="O541" s="198"/>
      <c r="P541" s="198"/>
      <c r="Q541" s="198"/>
      <c r="R541" s="198"/>
      <c r="S541" s="198"/>
      <c r="T541" s="199"/>
      <c r="AT541" s="193" t="s">
        <v>205</v>
      </c>
      <c r="AU541" s="193" t="s">
        <v>87</v>
      </c>
      <c r="AV541" s="11" t="s">
        <v>87</v>
      </c>
      <c r="AW541" s="11" t="s">
        <v>39</v>
      </c>
      <c r="AX541" s="11" t="s">
        <v>76</v>
      </c>
      <c r="AY541" s="193" t="s">
        <v>193</v>
      </c>
    </row>
    <row r="542" spans="2:51" s="11" customFormat="1" ht="13.5">
      <c r="B542" s="192"/>
      <c r="D542" s="187" t="s">
        <v>205</v>
      </c>
      <c r="E542" s="193" t="s">
        <v>5</v>
      </c>
      <c r="F542" s="194" t="s">
        <v>719</v>
      </c>
      <c r="H542" s="195">
        <v>318</v>
      </c>
      <c r="I542" s="196"/>
      <c r="L542" s="192"/>
      <c r="M542" s="197"/>
      <c r="N542" s="198"/>
      <c r="O542" s="198"/>
      <c r="P542" s="198"/>
      <c r="Q542" s="198"/>
      <c r="R542" s="198"/>
      <c r="S542" s="198"/>
      <c r="T542" s="199"/>
      <c r="AT542" s="193" t="s">
        <v>205</v>
      </c>
      <c r="AU542" s="193" t="s">
        <v>87</v>
      </c>
      <c r="AV542" s="11" t="s">
        <v>87</v>
      </c>
      <c r="AW542" s="11" t="s">
        <v>39</v>
      </c>
      <c r="AX542" s="11" t="s">
        <v>76</v>
      </c>
      <c r="AY542" s="193" t="s">
        <v>193</v>
      </c>
    </row>
    <row r="543" spans="2:51" s="11" customFormat="1" ht="13.5">
      <c r="B543" s="192"/>
      <c r="D543" s="187" t="s">
        <v>205</v>
      </c>
      <c r="E543" s="193" t="s">
        <v>5</v>
      </c>
      <c r="F543" s="194" t="s">
        <v>720</v>
      </c>
      <c r="H543" s="195">
        <v>313.5</v>
      </c>
      <c r="I543" s="196"/>
      <c r="L543" s="192"/>
      <c r="M543" s="197"/>
      <c r="N543" s="198"/>
      <c r="O543" s="198"/>
      <c r="P543" s="198"/>
      <c r="Q543" s="198"/>
      <c r="R543" s="198"/>
      <c r="S543" s="198"/>
      <c r="T543" s="199"/>
      <c r="AT543" s="193" t="s">
        <v>205</v>
      </c>
      <c r="AU543" s="193" t="s">
        <v>87</v>
      </c>
      <c r="AV543" s="11" t="s">
        <v>87</v>
      </c>
      <c r="AW543" s="11" t="s">
        <v>39</v>
      </c>
      <c r="AX543" s="11" t="s">
        <v>76</v>
      </c>
      <c r="AY543" s="193" t="s">
        <v>193</v>
      </c>
    </row>
    <row r="544" spans="2:51" s="11" customFormat="1" ht="13.5">
      <c r="B544" s="192"/>
      <c r="D544" s="187" t="s">
        <v>205</v>
      </c>
      <c r="E544" s="193" t="s">
        <v>5</v>
      </c>
      <c r="F544" s="194" t="s">
        <v>721</v>
      </c>
      <c r="H544" s="195">
        <v>393</v>
      </c>
      <c r="I544" s="196"/>
      <c r="L544" s="192"/>
      <c r="M544" s="197"/>
      <c r="N544" s="198"/>
      <c r="O544" s="198"/>
      <c r="P544" s="198"/>
      <c r="Q544" s="198"/>
      <c r="R544" s="198"/>
      <c r="S544" s="198"/>
      <c r="T544" s="199"/>
      <c r="AT544" s="193" t="s">
        <v>205</v>
      </c>
      <c r="AU544" s="193" t="s">
        <v>87</v>
      </c>
      <c r="AV544" s="11" t="s">
        <v>87</v>
      </c>
      <c r="AW544" s="11" t="s">
        <v>39</v>
      </c>
      <c r="AX544" s="11" t="s">
        <v>76</v>
      </c>
      <c r="AY544" s="193" t="s">
        <v>193</v>
      </c>
    </row>
    <row r="545" spans="2:51" s="11" customFormat="1" ht="13.5">
      <c r="B545" s="192"/>
      <c r="D545" s="187" t="s">
        <v>205</v>
      </c>
      <c r="E545" s="193" t="s">
        <v>5</v>
      </c>
      <c r="F545" s="194" t="s">
        <v>722</v>
      </c>
      <c r="H545" s="195">
        <v>253</v>
      </c>
      <c r="I545" s="196"/>
      <c r="L545" s="192"/>
      <c r="M545" s="197"/>
      <c r="N545" s="198"/>
      <c r="O545" s="198"/>
      <c r="P545" s="198"/>
      <c r="Q545" s="198"/>
      <c r="R545" s="198"/>
      <c r="S545" s="198"/>
      <c r="T545" s="199"/>
      <c r="AT545" s="193" t="s">
        <v>205</v>
      </c>
      <c r="AU545" s="193" t="s">
        <v>87</v>
      </c>
      <c r="AV545" s="11" t="s">
        <v>87</v>
      </c>
      <c r="AW545" s="11" t="s">
        <v>39</v>
      </c>
      <c r="AX545" s="11" t="s">
        <v>76</v>
      </c>
      <c r="AY545" s="193" t="s">
        <v>193</v>
      </c>
    </row>
    <row r="546" spans="2:51" s="11" customFormat="1" ht="13.5">
      <c r="B546" s="192"/>
      <c r="D546" s="187" t="s">
        <v>205</v>
      </c>
      <c r="E546" s="193" t="s">
        <v>5</v>
      </c>
      <c r="F546" s="194" t="s">
        <v>723</v>
      </c>
      <c r="H546" s="195">
        <v>241</v>
      </c>
      <c r="I546" s="196"/>
      <c r="L546" s="192"/>
      <c r="M546" s="197"/>
      <c r="N546" s="198"/>
      <c r="O546" s="198"/>
      <c r="P546" s="198"/>
      <c r="Q546" s="198"/>
      <c r="R546" s="198"/>
      <c r="S546" s="198"/>
      <c r="T546" s="199"/>
      <c r="AT546" s="193" t="s">
        <v>205</v>
      </c>
      <c r="AU546" s="193" t="s">
        <v>87</v>
      </c>
      <c r="AV546" s="11" t="s">
        <v>87</v>
      </c>
      <c r="AW546" s="11" t="s">
        <v>39</v>
      </c>
      <c r="AX546" s="11" t="s">
        <v>76</v>
      </c>
      <c r="AY546" s="193" t="s">
        <v>193</v>
      </c>
    </row>
    <row r="547" spans="2:51" s="11" customFormat="1" ht="13.5">
      <c r="B547" s="192"/>
      <c r="D547" s="187" t="s">
        <v>205</v>
      </c>
      <c r="E547" s="193" t="s">
        <v>5</v>
      </c>
      <c r="F547" s="194" t="s">
        <v>724</v>
      </c>
      <c r="H547" s="195">
        <v>172</v>
      </c>
      <c r="I547" s="196"/>
      <c r="L547" s="192"/>
      <c r="M547" s="197"/>
      <c r="N547" s="198"/>
      <c r="O547" s="198"/>
      <c r="P547" s="198"/>
      <c r="Q547" s="198"/>
      <c r="R547" s="198"/>
      <c r="S547" s="198"/>
      <c r="T547" s="199"/>
      <c r="AT547" s="193" t="s">
        <v>205</v>
      </c>
      <c r="AU547" s="193" t="s">
        <v>87</v>
      </c>
      <c r="AV547" s="11" t="s">
        <v>87</v>
      </c>
      <c r="AW547" s="11" t="s">
        <v>39</v>
      </c>
      <c r="AX547" s="11" t="s">
        <v>76</v>
      </c>
      <c r="AY547" s="193" t="s">
        <v>193</v>
      </c>
    </row>
    <row r="548" spans="2:51" s="11" customFormat="1" ht="13.5">
      <c r="B548" s="192"/>
      <c r="D548" s="187" t="s">
        <v>205</v>
      </c>
      <c r="E548" s="193" t="s">
        <v>5</v>
      </c>
      <c r="F548" s="194" t="s">
        <v>725</v>
      </c>
      <c r="H548" s="195">
        <v>25.2</v>
      </c>
      <c r="I548" s="196"/>
      <c r="L548" s="192"/>
      <c r="M548" s="197"/>
      <c r="N548" s="198"/>
      <c r="O548" s="198"/>
      <c r="P548" s="198"/>
      <c r="Q548" s="198"/>
      <c r="R548" s="198"/>
      <c r="S548" s="198"/>
      <c r="T548" s="199"/>
      <c r="AT548" s="193" t="s">
        <v>205</v>
      </c>
      <c r="AU548" s="193" t="s">
        <v>87</v>
      </c>
      <c r="AV548" s="11" t="s">
        <v>87</v>
      </c>
      <c r="AW548" s="11" t="s">
        <v>39</v>
      </c>
      <c r="AX548" s="11" t="s">
        <v>76</v>
      </c>
      <c r="AY548" s="193" t="s">
        <v>193</v>
      </c>
    </row>
    <row r="549" spans="2:51" s="14" customFormat="1" ht="13.5">
      <c r="B549" s="215"/>
      <c r="D549" s="187" t="s">
        <v>205</v>
      </c>
      <c r="E549" s="216" t="s">
        <v>5</v>
      </c>
      <c r="F549" s="217" t="s">
        <v>264</v>
      </c>
      <c r="H549" s="218">
        <v>5678.7</v>
      </c>
      <c r="I549" s="219"/>
      <c r="L549" s="215"/>
      <c r="M549" s="220"/>
      <c r="N549" s="221"/>
      <c r="O549" s="221"/>
      <c r="P549" s="221"/>
      <c r="Q549" s="221"/>
      <c r="R549" s="221"/>
      <c r="S549" s="221"/>
      <c r="T549" s="222"/>
      <c r="AT549" s="216" t="s">
        <v>205</v>
      </c>
      <c r="AU549" s="216" t="s">
        <v>87</v>
      </c>
      <c r="AV549" s="14" t="s">
        <v>212</v>
      </c>
      <c r="AW549" s="14" t="s">
        <v>39</v>
      </c>
      <c r="AX549" s="14" t="s">
        <v>76</v>
      </c>
      <c r="AY549" s="216" t="s">
        <v>193</v>
      </c>
    </row>
    <row r="550" spans="2:51" s="11" customFormat="1" ht="13.5">
      <c r="B550" s="192"/>
      <c r="D550" s="187" t="s">
        <v>205</v>
      </c>
      <c r="E550" s="193" t="s">
        <v>5</v>
      </c>
      <c r="F550" s="194" t="s">
        <v>726</v>
      </c>
      <c r="H550" s="195">
        <v>1700</v>
      </c>
      <c r="I550" s="196"/>
      <c r="L550" s="192"/>
      <c r="M550" s="197"/>
      <c r="N550" s="198"/>
      <c r="O550" s="198"/>
      <c r="P550" s="198"/>
      <c r="Q550" s="198"/>
      <c r="R550" s="198"/>
      <c r="S550" s="198"/>
      <c r="T550" s="199"/>
      <c r="AT550" s="193" t="s">
        <v>205</v>
      </c>
      <c r="AU550" s="193" t="s">
        <v>87</v>
      </c>
      <c r="AV550" s="11" t="s">
        <v>87</v>
      </c>
      <c r="AW550" s="11" t="s">
        <v>39</v>
      </c>
      <c r="AX550" s="11" t="s">
        <v>76</v>
      </c>
      <c r="AY550" s="193" t="s">
        <v>193</v>
      </c>
    </row>
    <row r="551" spans="2:51" s="11" customFormat="1" ht="13.5">
      <c r="B551" s="192"/>
      <c r="D551" s="187" t="s">
        <v>205</v>
      </c>
      <c r="E551" s="193" t="s">
        <v>5</v>
      </c>
      <c r="F551" s="194" t="s">
        <v>727</v>
      </c>
      <c r="H551" s="195">
        <v>1380</v>
      </c>
      <c r="I551" s="196"/>
      <c r="L551" s="192"/>
      <c r="M551" s="197"/>
      <c r="N551" s="198"/>
      <c r="O551" s="198"/>
      <c r="P551" s="198"/>
      <c r="Q551" s="198"/>
      <c r="R551" s="198"/>
      <c r="S551" s="198"/>
      <c r="T551" s="199"/>
      <c r="AT551" s="193" t="s">
        <v>205</v>
      </c>
      <c r="AU551" s="193" t="s">
        <v>87</v>
      </c>
      <c r="AV551" s="11" t="s">
        <v>87</v>
      </c>
      <c r="AW551" s="11" t="s">
        <v>39</v>
      </c>
      <c r="AX551" s="11" t="s">
        <v>76</v>
      </c>
      <c r="AY551" s="193" t="s">
        <v>193</v>
      </c>
    </row>
    <row r="552" spans="2:51" s="11" customFormat="1" ht="13.5">
      <c r="B552" s="192"/>
      <c r="D552" s="187" t="s">
        <v>205</v>
      </c>
      <c r="E552" s="193" t="s">
        <v>5</v>
      </c>
      <c r="F552" s="194" t="s">
        <v>728</v>
      </c>
      <c r="H552" s="195">
        <v>1370</v>
      </c>
      <c r="I552" s="196"/>
      <c r="L552" s="192"/>
      <c r="M552" s="197"/>
      <c r="N552" s="198"/>
      <c r="O552" s="198"/>
      <c r="P552" s="198"/>
      <c r="Q552" s="198"/>
      <c r="R552" s="198"/>
      <c r="S552" s="198"/>
      <c r="T552" s="199"/>
      <c r="AT552" s="193" t="s">
        <v>205</v>
      </c>
      <c r="AU552" s="193" t="s">
        <v>87</v>
      </c>
      <c r="AV552" s="11" t="s">
        <v>87</v>
      </c>
      <c r="AW552" s="11" t="s">
        <v>39</v>
      </c>
      <c r="AX552" s="11" t="s">
        <v>76</v>
      </c>
      <c r="AY552" s="193" t="s">
        <v>193</v>
      </c>
    </row>
    <row r="553" spans="2:51" s="11" customFormat="1" ht="13.5">
      <c r="B553" s="192"/>
      <c r="D553" s="187" t="s">
        <v>205</v>
      </c>
      <c r="E553" s="193" t="s">
        <v>5</v>
      </c>
      <c r="F553" s="194" t="s">
        <v>729</v>
      </c>
      <c r="H553" s="195">
        <v>200</v>
      </c>
      <c r="I553" s="196"/>
      <c r="L553" s="192"/>
      <c r="M553" s="197"/>
      <c r="N553" s="198"/>
      <c r="O553" s="198"/>
      <c r="P553" s="198"/>
      <c r="Q553" s="198"/>
      <c r="R553" s="198"/>
      <c r="S553" s="198"/>
      <c r="T553" s="199"/>
      <c r="AT553" s="193" t="s">
        <v>205</v>
      </c>
      <c r="AU553" s="193" t="s">
        <v>87</v>
      </c>
      <c r="AV553" s="11" t="s">
        <v>87</v>
      </c>
      <c r="AW553" s="11" t="s">
        <v>39</v>
      </c>
      <c r="AX553" s="11" t="s">
        <v>76</v>
      </c>
      <c r="AY553" s="193" t="s">
        <v>193</v>
      </c>
    </row>
    <row r="554" spans="2:51" s="13" customFormat="1" ht="13.5">
      <c r="B554" s="207"/>
      <c r="D554" s="187" t="s">
        <v>205</v>
      </c>
      <c r="E554" s="208" t="s">
        <v>5</v>
      </c>
      <c r="F554" s="209" t="s">
        <v>240</v>
      </c>
      <c r="H554" s="210">
        <v>10328.7</v>
      </c>
      <c r="I554" s="211"/>
      <c r="L554" s="207"/>
      <c r="M554" s="212"/>
      <c r="N554" s="213"/>
      <c r="O554" s="213"/>
      <c r="P554" s="213"/>
      <c r="Q554" s="213"/>
      <c r="R554" s="213"/>
      <c r="S554" s="213"/>
      <c r="T554" s="214"/>
      <c r="AT554" s="208" t="s">
        <v>205</v>
      </c>
      <c r="AU554" s="208" t="s">
        <v>87</v>
      </c>
      <c r="AV554" s="13" t="s">
        <v>199</v>
      </c>
      <c r="AW554" s="13" t="s">
        <v>39</v>
      </c>
      <c r="AX554" s="13" t="s">
        <v>84</v>
      </c>
      <c r="AY554" s="208" t="s">
        <v>193</v>
      </c>
    </row>
    <row r="555" spans="2:63" s="10" customFormat="1" ht="29.85" customHeight="1">
      <c r="B555" s="161"/>
      <c r="D555" s="162" t="s">
        <v>75</v>
      </c>
      <c r="E555" s="172" t="s">
        <v>228</v>
      </c>
      <c r="F555" s="172" t="s">
        <v>730</v>
      </c>
      <c r="I555" s="164"/>
      <c r="J555" s="173">
        <f>BK555</f>
        <v>0</v>
      </c>
      <c r="L555" s="161"/>
      <c r="M555" s="166"/>
      <c r="N555" s="167"/>
      <c r="O555" s="167"/>
      <c r="P555" s="168">
        <f>SUM(P556:P561)</f>
        <v>0</v>
      </c>
      <c r="Q555" s="167"/>
      <c r="R555" s="168">
        <f>SUM(R556:R561)</f>
        <v>0</v>
      </c>
      <c r="S555" s="167"/>
      <c r="T555" s="169">
        <f>SUM(T556:T561)</f>
        <v>0</v>
      </c>
      <c r="AR555" s="162" t="s">
        <v>84</v>
      </c>
      <c r="AT555" s="170" t="s">
        <v>75</v>
      </c>
      <c r="AU555" s="170" t="s">
        <v>84</v>
      </c>
      <c r="AY555" s="162" t="s">
        <v>193</v>
      </c>
      <c r="BK555" s="171">
        <f>SUM(BK556:BK561)</f>
        <v>0</v>
      </c>
    </row>
    <row r="556" spans="2:65" s="1" customFormat="1" ht="16.5" customHeight="1">
      <c r="B556" s="174"/>
      <c r="C556" s="175" t="s">
        <v>731</v>
      </c>
      <c r="D556" s="175" t="s">
        <v>195</v>
      </c>
      <c r="E556" s="176" t="s">
        <v>732</v>
      </c>
      <c r="F556" s="177" t="s">
        <v>733</v>
      </c>
      <c r="G556" s="178" t="s">
        <v>106</v>
      </c>
      <c r="H556" s="179">
        <v>2064.5</v>
      </c>
      <c r="I556" s="180"/>
      <c r="J556" s="181">
        <f>ROUND(I556*H556,2)</f>
        <v>0</v>
      </c>
      <c r="K556" s="177" t="s">
        <v>198</v>
      </c>
      <c r="L556" s="41"/>
      <c r="M556" s="182" t="s">
        <v>5</v>
      </c>
      <c r="N556" s="183" t="s">
        <v>47</v>
      </c>
      <c r="O556" s="42"/>
      <c r="P556" s="184">
        <f>O556*H556</f>
        <v>0</v>
      </c>
      <c r="Q556" s="184">
        <v>0</v>
      </c>
      <c r="R556" s="184">
        <f>Q556*H556</f>
        <v>0</v>
      </c>
      <c r="S556" s="184">
        <v>0</v>
      </c>
      <c r="T556" s="185">
        <f>S556*H556</f>
        <v>0</v>
      </c>
      <c r="AR556" s="24" t="s">
        <v>199</v>
      </c>
      <c r="AT556" s="24" t="s">
        <v>195</v>
      </c>
      <c r="AU556" s="24" t="s">
        <v>87</v>
      </c>
      <c r="AY556" s="24" t="s">
        <v>193</v>
      </c>
      <c r="BE556" s="186">
        <f>IF(N556="základní",J556,0)</f>
        <v>0</v>
      </c>
      <c r="BF556" s="186">
        <f>IF(N556="snížená",J556,0)</f>
        <v>0</v>
      </c>
      <c r="BG556" s="186">
        <f>IF(N556="zákl. přenesená",J556,0)</f>
        <v>0</v>
      </c>
      <c r="BH556" s="186">
        <f>IF(N556="sníž. přenesená",J556,0)</f>
        <v>0</v>
      </c>
      <c r="BI556" s="186">
        <f>IF(N556="nulová",J556,0)</f>
        <v>0</v>
      </c>
      <c r="BJ556" s="24" t="s">
        <v>84</v>
      </c>
      <c r="BK556" s="186">
        <f>ROUND(I556*H556,2)</f>
        <v>0</v>
      </c>
      <c r="BL556" s="24" t="s">
        <v>199</v>
      </c>
      <c r="BM556" s="24" t="s">
        <v>734</v>
      </c>
    </row>
    <row r="557" spans="2:47" s="1" customFormat="1" ht="27">
      <c r="B557" s="41"/>
      <c r="D557" s="187" t="s">
        <v>201</v>
      </c>
      <c r="F557" s="188" t="s">
        <v>735</v>
      </c>
      <c r="I557" s="189"/>
      <c r="L557" s="41"/>
      <c r="M557" s="190"/>
      <c r="N557" s="42"/>
      <c r="O557" s="42"/>
      <c r="P557" s="42"/>
      <c r="Q557" s="42"/>
      <c r="R557" s="42"/>
      <c r="S557" s="42"/>
      <c r="T557" s="70"/>
      <c r="AT557" s="24" t="s">
        <v>201</v>
      </c>
      <c r="AU557" s="24" t="s">
        <v>87</v>
      </c>
    </row>
    <row r="558" spans="2:51" s="12" customFormat="1" ht="13.5">
      <c r="B558" s="200"/>
      <c r="D558" s="187" t="s">
        <v>205</v>
      </c>
      <c r="E558" s="201" t="s">
        <v>5</v>
      </c>
      <c r="F558" s="202" t="s">
        <v>299</v>
      </c>
      <c r="H558" s="201" t="s">
        <v>5</v>
      </c>
      <c r="I558" s="203"/>
      <c r="L558" s="200"/>
      <c r="M558" s="204"/>
      <c r="N558" s="205"/>
      <c r="O558" s="205"/>
      <c r="P558" s="205"/>
      <c r="Q558" s="205"/>
      <c r="R558" s="205"/>
      <c r="S558" s="205"/>
      <c r="T558" s="206"/>
      <c r="AT558" s="201" t="s">
        <v>205</v>
      </c>
      <c r="AU558" s="201" t="s">
        <v>87</v>
      </c>
      <c r="AV558" s="12" t="s">
        <v>84</v>
      </c>
      <c r="AW558" s="12" t="s">
        <v>39</v>
      </c>
      <c r="AX558" s="12" t="s">
        <v>76</v>
      </c>
      <c r="AY558" s="201" t="s">
        <v>193</v>
      </c>
    </row>
    <row r="559" spans="2:51" s="11" customFormat="1" ht="13.5">
      <c r="B559" s="192"/>
      <c r="D559" s="187" t="s">
        <v>205</v>
      </c>
      <c r="E559" s="193" t="s">
        <v>5</v>
      </c>
      <c r="F559" s="194" t="s">
        <v>736</v>
      </c>
      <c r="H559" s="195">
        <v>2054.5</v>
      </c>
      <c r="I559" s="196"/>
      <c r="L559" s="192"/>
      <c r="M559" s="197"/>
      <c r="N559" s="198"/>
      <c r="O559" s="198"/>
      <c r="P559" s="198"/>
      <c r="Q559" s="198"/>
      <c r="R559" s="198"/>
      <c r="S559" s="198"/>
      <c r="T559" s="199"/>
      <c r="AT559" s="193" t="s">
        <v>205</v>
      </c>
      <c r="AU559" s="193" t="s">
        <v>87</v>
      </c>
      <c r="AV559" s="11" t="s">
        <v>87</v>
      </c>
      <c r="AW559" s="11" t="s">
        <v>39</v>
      </c>
      <c r="AX559" s="11" t="s">
        <v>76</v>
      </c>
      <c r="AY559" s="193" t="s">
        <v>193</v>
      </c>
    </row>
    <row r="560" spans="2:51" s="11" customFormat="1" ht="13.5">
      <c r="B560" s="192"/>
      <c r="D560" s="187" t="s">
        <v>205</v>
      </c>
      <c r="E560" s="193" t="s">
        <v>5</v>
      </c>
      <c r="F560" s="194" t="s">
        <v>737</v>
      </c>
      <c r="H560" s="195">
        <v>10</v>
      </c>
      <c r="I560" s="196"/>
      <c r="L560" s="192"/>
      <c r="M560" s="197"/>
      <c r="N560" s="198"/>
      <c r="O560" s="198"/>
      <c r="P560" s="198"/>
      <c r="Q560" s="198"/>
      <c r="R560" s="198"/>
      <c r="S560" s="198"/>
      <c r="T560" s="199"/>
      <c r="AT560" s="193" t="s">
        <v>205</v>
      </c>
      <c r="AU560" s="193" t="s">
        <v>87</v>
      </c>
      <c r="AV560" s="11" t="s">
        <v>87</v>
      </c>
      <c r="AW560" s="11" t="s">
        <v>39</v>
      </c>
      <c r="AX560" s="11" t="s">
        <v>76</v>
      </c>
      <c r="AY560" s="193" t="s">
        <v>193</v>
      </c>
    </row>
    <row r="561" spans="2:51" s="13" customFormat="1" ht="13.5">
      <c r="B561" s="207"/>
      <c r="D561" s="187" t="s">
        <v>205</v>
      </c>
      <c r="E561" s="208" t="s">
        <v>5</v>
      </c>
      <c r="F561" s="209" t="s">
        <v>240</v>
      </c>
      <c r="H561" s="210">
        <v>2064.5</v>
      </c>
      <c r="I561" s="211"/>
      <c r="L561" s="207"/>
      <c r="M561" s="212"/>
      <c r="N561" s="213"/>
      <c r="O561" s="213"/>
      <c r="P561" s="213"/>
      <c r="Q561" s="213"/>
      <c r="R561" s="213"/>
      <c r="S561" s="213"/>
      <c r="T561" s="214"/>
      <c r="AT561" s="208" t="s">
        <v>205</v>
      </c>
      <c r="AU561" s="208" t="s">
        <v>87</v>
      </c>
      <c r="AV561" s="13" t="s">
        <v>199</v>
      </c>
      <c r="AW561" s="13" t="s">
        <v>39</v>
      </c>
      <c r="AX561" s="13" t="s">
        <v>84</v>
      </c>
      <c r="AY561" s="208" t="s">
        <v>193</v>
      </c>
    </row>
    <row r="562" spans="2:63" s="10" customFormat="1" ht="29.85" customHeight="1">
      <c r="B562" s="161"/>
      <c r="D562" s="162" t="s">
        <v>75</v>
      </c>
      <c r="E562" s="172" t="s">
        <v>273</v>
      </c>
      <c r="F562" s="172" t="s">
        <v>738</v>
      </c>
      <c r="I562" s="164"/>
      <c r="J562" s="173">
        <f>BK562</f>
        <v>0</v>
      </c>
      <c r="L562" s="161"/>
      <c r="M562" s="166"/>
      <c r="N562" s="167"/>
      <c r="O562" s="167"/>
      <c r="P562" s="168">
        <f>SUM(P563:P576)</f>
        <v>0</v>
      </c>
      <c r="Q562" s="167"/>
      <c r="R562" s="168">
        <f>SUM(R563:R576)</f>
        <v>2.3655228</v>
      </c>
      <c r="S562" s="167"/>
      <c r="T562" s="169">
        <f>SUM(T563:T576)</f>
        <v>0</v>
      </c>
      <c r="AR562" s="162" t="s">
        <v>84</v>
      </c>
      <c r="AT562" s="170" t="s">
        <v>75</v>
      </c>
      <c r="AU562" s="170" t="s">
        <v>84</v>
      </c>
      <c r="AY562" s="162" t="s">
        <v>193</v>
      </c>
      <c r="BK562" s="171">
        <f>SUM(BK563:BK576)</f>
        <v>0</v>
      </c>
    </row>
    <row r="563" spans="2:65" s="1" customFormat="1" ht="25.5" customHeight="1">
      <c r="B563" s="174"/>
      <c r="C563" s="175" t="s">
        <v>739</v>
      </c>
      <c r="D563" s="175" t="s">
        <v>195</v>
      </c>
      <c r="E563" s="176" t="s">
        <v>740</v>
      </c>
      <c r="F563" s="177" t="s">
        <v>741</v>
      </c>
      <c r="G563" s="178" t="s">
        <v>106</v>
      </c>
      <c r="H563" s="179">
        <v>2319.14</v>
      </c>
      <c r="I563" s="180"/>
      <c r="J563" s="181">
        <f>ROUND(I563*H563,2)</f>
        <v>0</v>
      </c>
      <c r="K563" s="177" t="s">
        <v>198</v>
      </c>
      <c r="L563" s="41"/>
      <c r="M563" s="182" t="s">
        <v>5</v>
      </c>
      <c r="N563" s="183" t="s">
        <v>47</v>
      </c>
      <c r="O563" s="42"/>
      <c r="P563" s="184">
        <f>O563*H563</f>
        <v>0</v>
      </c>
      <c r="Q563" s="184">
        <v>0.00102</v>
      </c>
      <c r="R563" s="184">
        <f>Q563*H563</f>
        <v>2.3655228</v>
      </c>
      <c r="S563" s="184">
        <v>0</v>
      </c>
      <c r="T563" s="185">
        <f>S563*H563</f>
        <v>0</v>
      </c>
      <c r="AR563" s="24" t="s">
        <v>199</v>
      </c>
      <c r="AT563" s="24" t="s">
        <v>195</v>
      </c>
      <c r="AU563" s="24" t="s">
        <v>87</v>
      </c>
      <c r="AY563" s="24" t="s">
        <v>193</v>
      </c>
      <c r="BE563" s="186">
        <f>IF(N563="základní",J563,0)</f>
        <v>0</v>
      </c>
      <c r="BF563" s="186">
        <f>IF(N563="snížená",J563,0)</f>
        <v>0</v>
      </c>
      <c r="BG563" s="186">
        <f>IF(N563="zákl. přenesená",J563,0)</f>
        <v>0</v>
      </c>
      <c r="BH563" s="186">
        <f>IF(N563="sníž. přenesená",J563,0)</f>
        <v>0</v>
      </c>
      <c r="BI563" s="186">
        <f>IF(N563="nulová",J563,0)</f>
        <v>0</v>
      </c>
      <c r="BJ563" s="24" t="s">
        <v>84</v>
      </c>
      <c r="BK563" s="186">
        <f>ROUND(I563*H563,2)</f>
        <v>0</v>
      </c>
      <c r="BL563" s="24" t="s">
        <v>199</v>
      </c>
      <c r="BM563" s="24" t="s">
        <v>742</v>
      </c>
    </row>
    <row r="564" spans="2:47" s="1" customFormat="1" ht="13.5">
      <c r="B564" s="41"/>
      <c r="D564" s="187" t="s">
        <v>201</v>
      </c>
      <c r="F564" s="188" t="s">
        <v>743</v>
      </c>
      <c r="I564" s="189"/>
      <c r="L564" s="41"/>
      <c r="M564" s="190"/>
      <c r="N564" s="42"/>
      <c r="O564" s="42"/>
      <c r="P564" s="42"/>
      <c r="Q564" s="42"/>
      <c r="R564" s="42"/>
      <c r="S564" s="42"/>
      <c r="T564" s="70"/>
      <c r="AT564" s="24" t="s">
        <v>201</v>
      </c>
      <c r="AU564" s="24" t="s">
        <v>87</v>
      </c>
    </row>
    <row r="565" spans="2:47" s="1" customFormat="1" ht="27">
      <c r="B565" s="41"/>
      <c r="D565" s="187" t="s">
        <v>203</v>
      </c>
      <c r="F565" s="191" t="s">
        <v>744</v>
      </c>
      <c r="I565" s="189"/>
      <c r="L565" s="41"/>
      <c r="M565" s="190"/>
      <c r="N565" s="42"/>
      <c r="O565" s="42"/>
      <c r="P565" s="42"/>
      <c r="Q565" s="42"/>
      <c r="R565" s="42"/>
      <c r="S565" s="42"/>
      <c r="T565" s="70"/>
      <c r="AT565" s="24" t="s">
        <v>203</v>
      </c>
      <c r="AU565" s="24" t="s">
        <v>87</v>
      </c>
    </row>
    <row r="566" spans="2:47" s="1" customFormat="1" ht="27">
      <c r="B566" s="41"/>
      <c r="D566" s="187" t="s">
        <v>412</v>
      </c>
      <c r="F566" s="191" t="s">
        <v>745</v>
      </c>
      <c r="I566" s="189"/>
      <c r="L566" s="41"/>
      <c r="M566" s="190"/>
      <c r="N566" s="42"/>
      <c r="O566" s="42"/>
      <c r="P566" s="42"/>
      <c r="Q566" s="42"/>
      <c r="R566" s="42"/>
      <c r="S566" s="42"/>
      <c r="T566" s="70"/>
      <c r="AT566" s="24" t="s">
        <v>412</v>
      </c>
      <c r="AU566" s="24" t="s">
        <v>87</v>
      </c>
    </row>
    <row r="567" spans="2:51" s="12" customFormat="1" ht="13.5">
      <c r="B567" s="200"/>
      <c r="D567" s="187" t="s">
        <v>205</v>
      </c>
      <c r="E567" s="201" t="s">
        <v>5</v>
      </c>
      <c r="F567" s="202" t="s">
        <v>299</v>
      </c>
      <c r="H567" s="201" t="s">
        <v>5</v>
      </c>
      <c r="I567" s="203"/>
      <c r="L567" s="200"/>
      <c r="M567" s="204"/>
      <c r="N567" s="205"/>
      <c r="O567" s="205"/>
      <c r="P567" s="205"/>
      <c r="Q567" s="205"/>
      <c r="R567" s="205"/>
      <c r="S567" s="205"/>
      <c r="T567" s="206"/>
      <c r="AT567" s="201" t="s">
        <v>205</v>
      </c>
      <c r="AU567" s="201" t="s">
        <v>87</v>
      </c>
      <c r="AV567" s="12" t="s">
        <v>84</v>
      </c>
      <c r="AW567" s="12" t="s">
        <v>39</v>
      </c>
      <c r="AX567" s="12" t="s">
        <v>76</v>
      </c>
      <c r="AY567" s="201" t="s">
        <v>193</v>
      </c>
    </row>
    <row r="568" spans="2:51" s="11" customFormat="1" ht="13.5">
      <c r="B568" s="192"/>
      <c r="D568" s="187" t="s">
        <v>205</v>
      </c>
      <c r="E568" s="193" t="s">
        <v>5</v>
      </c>
      <c r="F568" s="194" t="s">
        <v>746</v>
      </c>
      <c r="H568" s="195">
        <v>2171.9</v>
      </c>
      <c r="I568" s="196"/>
      <c r="L568" s="192"/>
      <c r="M568" s="197"/>
      <c r="N568" s="198"/>
      <c r="O568" s="198"/>
      <c r="P568" s="198"/>
      <c r="Q568" s="198"/>
      <c r="R568" s="198"/>
      <c r="S568" s="198"/>
      <c r="T568" s="199"/>
      <c r="AT568" s="193" t="s">
        <v>205</v>
      </c>
      <c r="AU568" s="193" t="s">
        <v>87</v>
      </c>
      <c r="AV568" s="11" t="s">
        <v>87</v>
      </c>
      <c r="AW568" s="11" t="s">
        <v>39</v>
      </c>
      <c r="AX568" s="11" t="s">
        <v>76</v>
      </c>
      <c r="AY568" s="193" t="s">
        <v>193</v>
      </c>
    </row>
    <row r="569" spans="2:51" s="11" customFormat="1" ht="13.5">
      <c r="B569" s="192"/>
      <c r="D569" s="187" t="s">
        <v>205</v>
      </c>
      <c r="E569" s="193" t="s">
        <v>5</v>
      </c>
      <c r="F569" s="194" t="s">
        <v>747</v>
      </c>
      <c r="H569" s="195">
        <v>147.24</v>
      </c>
      <c r="I569" s="196"/>
      <c r="L569" s="192"/>
      <c r="M569" s="197"/>
      <c r="N569" s="198"/>
      <c r="O569" s="198"/>
      <c r="P569" s="198"/>
      <c r="Q569" s="198"/>
      <c r="R569" s="198"/>
      <c r="S569" s="198"/>
      <c r="T569" s="199"/>
      <c r="AT569" s="193" t="s">
        <v>205</v>
      </c>
      <c r="AU569" s="193" t="s">
        <v>87</v>
      </c>
      <c r="AV569" s="11" t="s">
        <v>87</v>
      </c>
      <c r="AW569" s="11" t="s">
        <v>39</v>
      </c>
      <c r="AX569" s="11" t="s">
        <v>76</v>
      </c>
      <c r="AY569" s="193" t="s">
        <v>193</v>
      </c>
    </row>
    <row r="570" spans="2:51" s="13" customFormat="1" ht="13.5">
      <c r="B570" s="207"/>
      <c r="D570" s="187" t="s">
        <v>205</v>
      </c>
      <c r="E570" s="208" t="s">
        <v>5</v>
      </c>
      <c r="F570" s="209" t="s">
        <v>240</v>
      </c>
      <c r="H570" s="210">
        <v>2319.14</v>
      </c>
      <c r="I570" s="211"/>
      <c r="L570" s="207"/>
      <c r="M570" s="212"/>
      <c r="N570" s="213"/>
      <c r="O570" s="213"/>
      <c r="P570" s="213"/>
      <c r="Q570" s="213"/>
      <c r="R570" s="213"/>
      <c r="S570" s="213"/>
      <c r="T570" s="214"/>
      <c r="AT570" s="208" t="s">
        <v>205</v>
      </c>
      <c r="AU570" s="208" t="s">
        <v>87</v>
      </c>
      <c r="AV570" s="13" t="s">
        <v>199</v>
      </c>
      <c r="AW570" s="13" t="s">
        <v>39</v>
      </c>
      <c r="AX570" s="13" t="s">
        <v>84</v>
      </c>
      <c r="AY570" s="208" t="s">
        <v>193</v>
      </c>
    </row>
    <row r="571" spans="2:65" s="1" customFormat="1" ht="25.5" customHeight="1">
      <c r="B571" s="174"/>
      <c r="C571" s="175" t="s">
        <v>748</v>
      </c>
      <c r="D571" s="175" t="s">
        <v>195</v>
      </c>
      <c r="E571" s="176" t="s">
        <v>749</v>
      </c>
      <c r="F571" s="177" t="s">
        <v>750</v>
      </c>
      <c r="G571" s="178" t="s">
        <v>114</v>
      </c>
      <c r="H571" s="179">
        <v>5</v>
      </c>
      <c r="I571" s="180"/>
      <c r="J571" s="181">
        <f>ROUND(I571*H571,2)</f>
        <v>0</v>
      </c>
      <c r="K571" s="177" t="s">
        <v>5</v>
      </c>
      <c r="L571" s="41"/>
      <c r="M571" s="182" t="s">
        <v>5</v>
      </c>
      <c r="N571" s="183" t="s">
        <v>47</v>
      </c>
      <c r="O571" s="42"/>
      <c r="P571" s="184">
        <f>O571*H571</f>
        <v>0</v>
      </c>
      <c r="Q571" s="184">
        <v>0</v>
      </c>
      <c r="R571" s="184">
        <f>Q571*H571</f>
        <v>0</v>
      </c>
      <c r="S571" s="184">
        <v>0</v>
      </c>
      <c r="T571" s="185">
        <f>S571*H571</f>
        <v>0</v>
      </c>
      <c r="AR571" s="24" t="s">
        <v>199</v>
      </c>
      <c r="AT571" s="24" t="s">
        <v>195</v>
      </c>
      <c r="AU571" s="24" t="s">
        <v>87</v>
      </c>
      <c r="AY571" s="24" t="s">
        <v>193</v>
      </c>
      <c r="BE571" s="186">
        <f>IF(N571="základní",J571,0)</f>
        <v>0</v>
      </c>
      <c r="BF571" s="186">
        <f>IF(N571="snížená",J571,0)</f>
        <v>0</v>
      </c>
      <c r="BG571" s="186">
        <f>IF(N571="zákl. přenesená",J571,0)</f>
        <v>0</v>
      </c>
      <c r="BH571" s="186">
        <f>IF(N571="sníž. přenesená",J571,0)</f>
        <v>0</v>
      </c>
      <c r="BI571" s="186">
        <f>IF(N571="nulová",J571,0)</f>
        <v>0</v>
      </c>
      <c r="BJ571" s="24" t="s">
        <v>84</v>
      </c>
      <c r="BK571" s="186">
        <f>ROUND(I571*H571,2)</f>
        <v>0</v>
      </c>
      <c r="BL571" s="24" t="s">
        <v>199</v>
      </c>
      <c r="BM571" s="24" t="s">
        <v>751</v>
      </c>
    </row>
    <row r="572" spans="2:47" s="1" customFormat="1" ht="13.5">
      <c r="B572" s="41"/>
      <c r="D572" s="187" t="s">
        <v>201</v>
      </c>
      <c r="F572" s="188" t="s">
        <v>750</v>
      </c>
      <c r="I572" s="189"/>
      <c r="L572" s="41"/>
      <c r="M572" s="190"/>
      <c r="N572" s="42"/>
      <c r="O572" s="42"/>
      <c r="P572" s="42"/>
      <c r="Q572" s="42"/>
      <c r="R572" s="42"/>
      <c r="S572" s="42"/>
      <c r="T572" s="70"/>
      <c r="AT572" s="24" t="s">
        <v>201</v>
      </c>
      <c r="AU572" s="24" t="s">
        <v>87</v>
      </c>
    </row>
    <row r="573" spans="2:47" s="1" customFormat="1" ht="27">
      <c r="B573" s="41"/>
      <c r="D573" s="187" t="s">
        <v>412</v>
      </c>
      <c r="F573" s="191" t="s">
        <v>752</v>
      </c>
      <c r="I573" s="189"/>
      <c r="L573" s="41"/>
      <c r="M573" s="190"/>
      <c r="N573" s="42"/>
      <c r="O573" s="42"/>
      <c r="P573" s="42"/>
      <c r="Q573" s="42"/>
      <c r="R573" s="42"/>
      <c r="S573" s="42"/>
      <c r="T573" s="70"/>
      <c r="AT573" s="24" t="s">
        <v>412</v>
      </c>
      <c r="AU573" s="24" t="s">
        <v>87</v>
      </c>
    </row>
    <row r="574" spans="2:65" s="1" customFormat="1" ht="25.5" customHeight="1">
      <c r="B574" s="174"/>
      <c r="C574" s="175" t="s">
        <v>753</v>
      </c>
      <c r="D574" s="175" t="s">
        <v>195</v>
      </c>
      <c r="E574" s="176" t="s">
        <v>754</v>
      </c>
      <c r="F574" s="177" t="s">
        <v>755</v>
      </c>
      <c r="G574" s="178" t="s">
        <v>114</v>
      </c>
      <c r="H574" s="179">
        <v>0.5</v>
      </c>
      <c r="I574" s="180"/>
      <c r="J574" s="181">
        <f>ROUND(I574*H574,2)</f>
        <v>0</v>
      </c>
      <c r="K574" s="177" t="s">
        <v>5</v>
      </c>
      <c r="L574" s="41"/>
      <c r="M574" s="182" t="s">
        <v>5</v>
      </c>
      <c r="N574" s="183" t="s">
        <v>47</v>
      </c>
      <c r="O574" s="42"/>
      <c r="P574" s="184">
        <f>O574*H574</f>
        <v>0</v>
      </c>
      <c r="Q574" s="184">
        <v>0</v>
      </c>
      <c r="R574" s="184">
        <f>Q574*H574</f>
        <v>0</v>
      </c>
      <c r="S574" s="184">
        <v>0</v>
      </c>
      <c r="T574" s="185">
        <f>S574*H574</f>
        <v>0</v>
      </c>
      <c r="AR574" s="24" t="s">
        <v>199</v>
      </c>
      <c r="AT574" s="24" t="s">
        <v>195</v>
      </c>
      <c r="AU574" s="24" t="s">
        <v>87</v>
      </c>
      <c r="AY574" s="24" t="s">
        <v>193</v>
      </c>
      <c r="BE574" s="186">
        <f>IF(N574="základní",J574,0)</f>
        <v>0</v>
      </c>
      <c r="BF574" s="186">
        <f>IF(N574="snížená",J574,0)</f>
        <v>0</v>
      </c>
      <c r="BG574" s="186">
        <f>IF(N574="zákl. přenesená",J574,0)</f>
        <v>0</v>
      </c>
      <c r="BH574" s="186">
        <f>IF(N574="sníž. přenesená",J574,0)</f>
        <v>0</v>
      </c>
      <c r="BI574" s="186">
        <f>IF(N574="nulová",J574,0)</f>
        <v>0</v>
      </c>
      <c r="BJ574" s="24" t="s">
        <v>84</v>
      </c>
      <c r="BK574" s="186">
        <f>ROUND(I574*H574,2)</f>
        <v>0</v>
      </c>
      <c r="BL574" s="24" t="s">
        <v>199</v>
      </c>
      <c r="BM574" s="24" t="s">
        <v>756</v>
      </c>
    </row>
    <row r="575" spans="2:47" s="1" customFormat="1" ht="13.5">
      <c r="B575" s="41"/>
      <c r="D575" s="187" t="s">
        <v>201</v>
      </c>
      <c r="F575" s="188" t="s">
        <v>755</v>
      </c>
      <c r="I575" s="189"/>
      <c r="L575" s="41"/>
      <c r="M575" s="190"/>
      <c r="N575" s="42"/>
      <c r="O575" s="42"/>
      <c r="P575" s="42"/>
      <c r="Q575" s="42"/>
      <c r="R575" s="42"/>
      <c r="S575" s="42"/>
      <c r="T575" s="70"/>
      <c r="AT575" s="24" t="s">
        <v>201</v>
      </c>
      <c r="AU575" s="24" t="s">
        <v>87</v>
      </c>
    </row>
    <row r="576" spans="2:47" s="1" customFormat="1" ht="27">
      <c r="B576" s="41"/>
      <c r="D576" s="187" t="s">
        <v>412</v>
      </c>
      <c r="F576" s="191" t="s">
        <v>752</v>
      </c>
      <c r="I576" s="189"/>
      <c r="L576" s="41"/>
      <c r="M576" s="190"/>
      <c r="N576" s="42"/>
      <c r="O576" s="42"/>
      <c r="P576" s="42"/>
      <c r="Q576" s="42"/>
      <c r="R576" s="42"/>
      <c r="S576" s="42"/>
      <c r="T576" s="70"/>
      <c r="AT576" s="24" t="s">
        <v>412</v>
      </c>
      <c r="AU576" s="24" t="s">
        <v>87</v>
      </c>
    </row>
    <row r="577" spans="2:63" s="10" customFormat="1" ht="29.85" customHeight="1">
      <c r="B577" s="161"/>
      <c r="D577" s="162" t="s">
        <v>75</v>
      </c>
      <c r="E577" s="172" t="s">
        <v>757</v>
      </c>
      <c r="F577" s="172" t="s">
        <v>758</v>
      </c>
      <c r="I577" s="164"/>
      <c r="J577" s="173">
        <f>BK577</f>
        <v>0</v>
      </c>
      <c r="L577" s="161"/>
      <c r="M577" s="166"/>
      <c r="N577" s="167"/>
      <c r="O577" s="167"/>
      <c r="P577" s="168">
        <f>SUM(P578:P580)</f>
        <v>0</v>
      </c>
      <c r="Q577" s="167"/>
      <c r="R577" s="168">
        <f>SUM(R578:R580)</f>
        <v>0</v>
      </c>
      <c r="S577" s="167"/>
      <c r="T577" s="169">
        <f>SUM(T578:T580)</f>
        <v>0</v>
      </c>
      <c r="AR577" s="162" t="s">
        <v>84</v>
      </c>
      <c r="AT577" s="170" t="s">
        <v>75</v>
      </c>
      <c r="AU577" s="170" t="s">
        <v>84</v>
      </c>
      <c r="AY577" s="162" t="s">
        <v>193</v>
      </c>
      <c r="BK577" s="171">
        <f>SUM(BK578:BK580)</f>
        <v>0</v>
      </c>
    </row>
    <row r="578" spans="2:65" s="1" customFormat="1" ht="16.5" customHeight="1">
      <c r="B578" s="174"/>
      <c r="C578" s="175" t="s">
        <v>759</v>
      </c>
      <c r="D578" s="175" t="s">
        <v>195</v>
      </c>
      <c r="E578" s="176" t="s">
        <v>760</v>
      </c>
      <c r="F578" s="177" t="s">
        <v>761</v>
      </c>
      <c r="G578" s="178" t="s">
        <v>514</v>
      </c>
      <c r="H578" s="179">
        <v>5.864</v>
      </c>
      <c r="I578" s="180"/>
      <c r="J578" s="181">
        <f>ROUND(I578*H578,2)</f>
        <v>0</v>
      </c>
      <c r="K578" s="177" t="s">
        <v>198</v>
      </c>
      <c r="L578" s="41"/>
      <c r="M578" s="182" t="s">
        <v>5</v>
      </c>
      <c r="N578" s="183" t="s">
        <v>47</v>
      </c>
      <c r="O578" s="42"/>
      <c r="P578" s="184">
        <f>O578*H578</f>
        <v>0</v>
      </c>
      <c r="Q578" s="184">
        <v>0</v>
      </c>
      <c r="R578" s="184">
        <f>Q578*H578</f>
        <v>0</v>
      </c>
      <c r="S578" s="184">
        <v>0</v>
      </c>
      <c r="T578" s="185">
        <f>S578*H578</f>
        <v>0</v>
      </c>
      <c r="AR578" s="24" t="s">
        <v>199</v>
      </c>
      <c r="AT578" s="24" t="s">
        <v>195</v>
      </c>
      <c r="AU578" s="24" t="s">
        <v>87</v>
      </c>
      <c r="AY578" s="24" t="s">
        <v>193</v>
      </c>
      <c r="BE578" s="186">
        <f>IF(N578="základní",J578,0)</f>
        <v>0</v>
      </c>
      <c r="BF578" s="186">
        <f>IF(N578="snížená",J578,0)</f>
        <v>0</v>
      </c>
      <c r="BG578" s="186">
        <f>IF(N578="zákl. přenesená",J578,0)</f>
        <v>0</v>
      </c>
      <c r="BH578" s="186">
        <f>IF(N578="sníž. přenesená",J578,0)</f>
        <v>0</v>
      </c>
      <c r="BI578" s="186">
        <f>IF(N578="nulová",J578,0)</f>
        <v>0</v>
      </c>
      <c r="BJ578" s="24" t="s">
        <v>84</v>
      </c>
      <c r="BK578" s="186">
        <f>ROUND(I578*H578,2)</f>
        <v>0</v>
      </c>
      <c r="BL578" s="24" t="s">
        <v>199</v>
      </c>
      <c r="BM578" s="24" t="s">
        <v>762</v>
      </c>
    </row>
    <row r="579" spans="2:47" s="1" customFormat="1" ht="13.5">
      <c r="B579" s="41"/>
      <c r="D579" s="187" t="s">
        <v>201</v>
      </c>
      <c r="F579" s="188" t="s">
        <v>763</v>
      </c>
      <c r="I579" s="189"/>
      <c r="L579" s="41"/>
      <c r="M579" s="190"/>
      <c r="N579" s="42"/>
      <c r="O579" s="42"/>
      <c r="P579" s="42"/>
      <c r="Q579" s="42"/>
      <c r="R579" s="42"/>
      <c r="S579" s="42"/>
      <c r="T579" s="70"/>
      <c r="AT579" s="24" t="s">
        <v>201</v>
      </c>
      <c r="AU579" s="24" t="s">
        <v>87</v>
      </c>
    </row>
    <row r="580" spans="2:47" s="1" customFormat="1" ht="27">
      <c r="B580" s="41"/>
      <c r="D580" s="187" t="s">
        <v>203</v>
      </c>
      <c r="F580" s="191" t="s">
        <v>764</v>
      </c>
      <c r="I580" s="189"/>
      <c r="L580" s="41"/>
      <c r="M580" s="233"/>
      <c r="N580" s="234"/>
      <c r="O580" s="234"/>
      <c r="P580" s="234"/>
      <c r="Q580" s="234"/>
      <c r="R580" s="234"/>
      <c r="S580" s="234"/>
      <c r="T580" s="235"/>
      <c r="AT580" s="24" t="s">
        <v>203</v>
      </c>
      <c r="AU580" s="24" t="s">
        <v>87</v>
      </c>
    </row>
    <row r="581" spans="2:12" s="1" customFormat="1" ht="6.95" customHeight="1">
      <c r="B581" s="56"/>
      <c r="C581" s="57"/>
      <c r="D581" s="57"/>
      <c r="E581" s="57"/>
      <c r="F581" s="57"/>
      <c r="G581" s="57"/>
      <c r="H581" s="57"/>
      <c r="I581" s="128"/>
      <c r="J581" s="57"/>
      <c r="K581" s="57"/>
      <c r="L581" s="41"/>
    </row>
  </sheetData>
  <autoFilter ref="C81:K580"/>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8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99</v>
      </c>
      <c r="G1" s="362" t="s">
        <v>100</v>
      </c>
      <c r="H1" s="362"/>
      <c r="I1" s="103"/>
      <c r="J1" s="102" t="s">
        <v>101</v>
      </c>
      <c r="K1" s="101" t="s">
        <v>102</v>
      </c>
      <c r="L1" s="102" t="s">
        <v>103</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52" t="s">
        <v>8</v>
      </c>
      <c r="M2" s="353"/>
      <c r="N2" s="353"/>
      <c r="O2" s="353"/>
      <c r="P2" s="353"/>
      <c r="Q2" s="353"/>
      <c r="R2" s="353"/>
      <c r="S2" s="353"/>
      <c r="T2" s="353"/>
      <c r="U2" s="353"/>
      <c r="V2" s="353"/>
      <c r="AT2" s="24" t="s">
        <v>90</v>
      </c>
      <c r="AZ2" s="104" t="s">
        <v>765</v>
      </c>
      <c r="BA2" s="104" t="s">
        <v>766</v>
      </c>
      <c r="BB2" s="104" t="s">
        <v>106</v>
      </c>
      <c r="BC2" s="104" t="s">
        <v>529</v>
      </c>
      <c r="BD2" s="104" t="s">
        <v>87</v>
      </c>
    </row>
    <row r="3" spans="2:56" ht="6.95" customHeight="1">
      <c r="B3" s="25"/>
      <c r="C3" s="26"/>
      <c r="D3" s="26"/>
      <c r="E3" s="26"/>
      <c r="F3" s="26"/>
      <c r="G3" s="26"/>
      <c r="H3" s="26"/>
      <c r="I3" s="105"/>
      <c r="J3" s="26"/>
      <c r="K3" s="27"/>
      <c r="AT3" s="24" t="s">
        <v>87</v>
      </c>
      <c r="AZ3" s="104" t="s">
        <v>767</v>
      </c>
      <c r="BA3" s="104" t="s">
        <v>768</v>
      </c>
      <c r="BB3" s="104" t="s">
        <v>106</v>
      </c>
      <c r="BC3" s="104" t="s">
        <v>769</v>
      </c>
      <c r="BD3" s="104" t="s">
        <v>87</v>
      </c>
    </row>
    <row r="4" spans="2:56" ht="36.95" customHeight="1">
      <c r="B4" s="28"/>
      <c r="C4" s="29"/>
      <c r="D4" s="30" t="s">
        <v>111</v>
      </c>
      <c r="E4" s="29"/>
      <c r="F4" s="29"/>
      <c r="G4" s="29"/>
      <c r="H4" s="29"/>
      <c r="I4" s="106"/>
      <c r="J4" s="29"/>
      <c r="K4" s="31"/>
      <c r="M4" s="32" t="s">
        <v>13</v>
      </c>
      <c r="AT4" s="24" t="s">
        <v>6</v>
      </c>
      <c r="AZ4" s="104" t="s">
        <v>770</v>
      </c>
      <c r="BA4" s="104" t="s">
        <v>771</v>
      </c>
      <c r="BB4" s="104" t="s">
        <v>114</v>
      </c>
      <c r="BC4" s="104" t="s">
        <v>772</v>
      </c>
      <c r="BD4" s="104" t="s">
        <v>87</v>
      </c>
    </row>
    <row r="5" spans="2:56" ht="6.95" customHeight="1">
      <c r="B5" s="28"/>
      <c r="C5" s="29"/>
      <c r="D5" s="29"/>
      <c r="E5" s="29"/>
      <c r="F5" s="29"/>
      <c r="G5" s="29"/>
      <c r="H5" s="29"/>
      <c r="I5" s="106"/>
      <c r="J5" s="29"/>
      <c r="K5" s="31"/>
      <c r="AZ5" s="104" t="s">
        <v>773</v>
      </c>
      <c r="BA5" s="104" t="s">
        <v>774</v>
      </c>
      <c r="BB5" s="104" t="s">
        <v>114</v>
      </c>
      <c r="BC5" s="104" t="s">
        <v>775</v>
      </c>
      <c r="BD5" s="104" t="s">
        <v>87</v>
      </c>
    </row>
    <row r="6" spans="2:56" ht="13.5">
      <c r="B6" s="28"/>
      <c r="C6" s="29"/>
      <c r="D6" s="37" t="s">
        <v>19</v>
      </c>
      <c r="E6" s="29"/>
      <c r="F6" s="29"/>
      <c r="G6" s="29"/>
      <c r="H6" s="29"/>
      <c r="I6" s="106"/>
      <c r="J6" s="29"/>
      <c r="K6" s="31"/>
      <c r="AZ6" s="104" t="s">
        <v>776</v>
      </c>
      <c r="BA6" s="104" t="s">
        <v>777</v>
      </c>
      <c r="BB6" s="104" t="s">
        <v>114</v>
      </c>
      <c r="BC6" s="104" t="s">
        <v>778</v>
      </c>
      <c r="BD6" s="104" t="s">
        <v>87</v>
      </c>
    </row>
    <row r="7" spans="2:56" ht="16.5" customHeight="1">
      <c r="B7" s="28"/>
      <c r="C7" s="29"/>
      <c r="D7" s="29"/>
      <c r="E7" s="354" t="str">
        <f>'Rekapitulace stavby'!K6</f>
        <v>Opatření v úseku pod Krnovem, ochrana LB území – ČR, OHO, stavba č. 5758</v>
      </c>
      <c r="F7" s="355"/>
      <c r="G7" s="355"/>
      <c r="H7" s="355"/>
      <c r="I7" s="106"/>
      <c r="J7" s="29"/>
      <c r="K7" s="31"/>
      <c r="AZ7" s="104" t="s">
        <v>779</v>
      </c>
      <c r="BA7" s="104" t="s">
        <v>146</v>
      </c>
      <c r="BB7" s="104" t="s">
        <v>106</v>
      </c>
      <c r="BC7" s="104" t="s">
        <v>780</v>
      </c>
      <c r="BD7" s="104" t="s">
        <v>87</v>
      </c>
    </row>
    <row r="8" spans="2:56" s="1" customFormat="1" ht="13.5">
      <c r="B8" s="41"/>
      <c r="C8" s="42"/>
      <c r="D8" s="37" t="s">
        <v>125</v>
      </c>
      <c r="E8" s="42"/>
      <c r="F8" s="42"/>
      <c r="G8" s="42"/>
      <c r="H8" s="42"/>
      <c r="I8" s="107"/>
      <c r="J8" s="42"/>
      <c r="K8" s="45"/>
      <c r="AZ8" s="104" t="s">
        <v>781</v>
      </c>
      <c r="BA8" s="104" t="s">
        <v>152</v>
      </c>
      <c r="BB8" s="104" t="s">
        <v>106</v>
      </c>
      <c r="BC8" s="104" t="s">
        <v>782</v>
      </c>
      <c r="BD8" s="104" t="s">
        <v>87</v>
      </c>
    </row>
    <row r="9" spans="2:56" s="1" customFormat="1" ht="36.95" customHeight="1">
      <c r="B9" s="41"/>
      <c r="C9" s="42"/>
      <c r="D9" s="42"/>
      <c r="E9" s="356" t="s">
        <v>783</v>
      </c>
      <c r="F9" s="357"/>
      <c r="G9" s="357"/>
      <c r="H9" s="357"/>
      <c r="I9" s="107"/>
      <c r="J9" s="42"/>
      <c r="K9" s="45"/>
      <c r="AZ9" s="104" t="s">
        <v>157</v>
      </c>
      <c r="BA9" s="104" t="s">
        <v>158</v>
      </c>
      <c r="BB9" s="104" t="s">
        <v>106</v>
      </c>
      <c r="BC9" s="104" t="s">
        <v>784</v>
      </c>
      <c r="BD9" s="104" t="s">
        <v>87</v>
      </c>
    </row>
    <row r="10" spans="2:56" s="1" customFormat="1" ht="13.5">
      <c r="B10" s="41"/>
      <c r="C10" s="42"/>
      <c r="D10" s="42"/>
      <c r="E10" s="42"/>
      <c r="F10" s="42"/>
      <c r="G10" s="42"/>
      <c r="H10" s="42"/>
      <c r="I10" s="107"/>
      <c r="J10" s="42"/>
      <c r="K10" s="45"/>
      <c r="AZ10" s="104" t="s">
        <v>785</v>
      </c>
      <c r="BA10" s="104" t="s">
        <v>786</v>
      </c>
      <c r="BB10" s="104" t="s">
        <v>114</v>
      </c>
      <c r="BC10" s="104" t="s">
        <v>787</v>
      </c>
      <c r="BD10" s="104" t="s">
        <v>87</v>
      </c>
    </row>
    <row r="11" spans="2:56" s="1" customFormat="1" ht="14.45" customHeight="1">
      <c r="B11" s="41"/>
      <c r="C11" s="42"/>
      <c r="D11" s="37" t="s">
        <v>21</v>
      </c>
      <c r="E11" s="42"/>
      <c r="F11" s="35" t="s">
        <v>91</v>
      </c>
      <c r="G11" s="42"/>
      <c r="H11" s="42"/>
      <c r="I11" s="108" t="s">
        <v>22</v>
      </c>
      <c r="J11" s="35" t="s">
        <v>5</v>
      </c>
      <c r="K11" s="45"/>
      <c r="AZ11" s="104" t="s">
        <v>163</v>
      </c>
      <c r="BA11" s="104" t="s">
        <v>164</v>
      </c>
      <c r="BB11" s="104" t="s">
        <v>114</v>
      </c>
      <c r="BC11" s="104" t="s">
        <v>788</v>
      </c>
      <c r="BD11" s="104" t="s">
        <v>87</v>
      </c>
    </row>
    <row r="12" spans="2:11" s="1" customFormat="1" ht="14.45" customHeight="1">
      <c r="B12" s="41"/>
      <c r="C12" s="42"/>
      <c r="D12" s="37" t="s">
        <v>23</v>
      </c>
      <c r="E12" s="42"/>
      <c r="F12" s="35" t="s">
        <v>24</v>
      </c>
      <c r="G12" s="42"/>
      <c r="H12" s="42"/>
      <c r="I12" s="108" t="s">
        <v>25</v>
      </c>
      <c r="J12" s="109" t="str">
        <f>'Rekapitulace stavby'!AN8</f>
        <v>12. 6. 2017</v>
      </c>
      <c r="K12" s="45"/>
    </row>
    <row r="13" spans="2:11" s="1" customFormat="1" ht="10.9" customHeight="1">
      <c r="B13" s="41"/>
      <c r="C13" s="42"/>
      <c r="D13" s="42"/>
      <c r="E13" s="42"/>
      <c r="F13" s="42"/>
      <c r="G13" s="42"/>
      <c r="H13" s="42"/>
      <c r="I13" s="107"/>
      <c r="J13" s="42"/>
      <c r="K13" s="45"/>
    </row>
    <row r="14" spans="2:11" s="1" customFormat="1" ht="14.45" customHeight="1">
      <c r="B14" s="41"/>
      <c r="C14" s="42"/>
      <c r="D14" s="37" t="s">
        <v>27</v>
      </c>
      <c r="E14" s="42"/>
      <c r="F14" s="42"/>
      <c r="G14" s="42"/>
      <c r="H14" s="42"/>
      <c r="I14" s="108" t="s">
        <v>28</v>
      </c>
      <c r="J14" s="35" t="s">
        <v>29</v>
      </c>
      <c r="K14" s="45"/>
    </row>
    <row r="15" spans="2:11" s="1" customFormat="1" ht="18" customHeight="1">
      <c r="B15" s="41"/>
      <c r="C15" s="42"/>
      <c r="D15" s="42"/>
      <c r="E15" s="35" t="s">
        <v>30</v>
      </c>
      <c r="F15" s="42"/>
      <c r="G15" s="42"/>
      <c r="H15" s="42"/>
      <c r="I15" s="108" t="s">
        <v>31</v>
      </c>
      <c r="J15" s="35" t="s">
        <v>32</v>
      </c>
      <c r="K15" s="45"/>
    </row>
    <row r="16" spans="2:11" s="1" customFormat="1" ht="6.95" customHeight="1">
      <c r="B16" s="41"/>
      <c r="C16" s="42"/>
      <c r="D16" s="42"/>
      <c r="E16" s="42"/>
      <c r="F16" s="42"/>
      <c r="G16" s="42"/>
      <c r="H16" s="42"/>
      <c r="I16" s="107"/>
      <c r="J16" s="42"/>
      <c r="K16" s="45"/>
    </row>
    <row r="17" spans="2:11" s="1" customFormat="1" ht="14.45" customHeight="1">
      <c r="B17" s="41"/>
      <c r="C17" s="42"/>
      <c r="D17" s="37" t="s">
        <v>33</v>
      </c>
      <c r="E17" s="42"/>
      <c r="F17" s="42"/>
      <c r="G17" s="42"/>
      <c r="H17" s="42"/>
      <c r="I17" s="108"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8" t="s">
        <v>31</v>
      </c>
      <c r="J18" s="35" t="str">
        <f>IF('Rekapitulace stavby'!AN14="Vyplň údaj","",IF('Rekapitulace stavby'!AN14="","",'Rekapitulace stavby'!AN14))</f>
        <v/>
      </c>
      <c r="K18" s="45"/>
    </row>
    <row r="19" spans="2:11" s="1" customFormat="1" ht="6.95" customHeight="1">
      <c r="B19" s="41"/>
      <c r="C19" s="42"/>
      <c r="D19" s="42"/>
      <c r="E19" s="42"/>
      <c r="F19" s="42"/>
      <c r="G19" s="42"/>
      <c r="H19" s="42"/>
      <c r="I19" s="107"/>
      <c r="J19" s="42"/>
      <c r="K19" s="45"/>
    </row>
    <row r="20" spans="2:11" s="1" customFormat="1" ht="14.45" customHeight="1">
      <c r="B20" s="41"/>
      <c r="C20" s="42"/>
      <c r="D20" s="37" t="s">
        <v>35</v>
      </c>
      <c r="E20" s="42"/>
      <c r="F20" s="42"/>
      <c r="G20" s="42"/>
      <c r="H20" s="42"/>
      <c r="I20" s="108" t="s">
        <v>28</v>
      </c>
      <c r="J20" s="35" t="s">
        <v>36</v>
      </c>
      <c r="K20" s="45"/>
    </row>
    <row r="21" spans="2:11" s="1" customFormat="1" ht="18" customHeight="1">
      <c r="B21" s="41"/>
      <c r="C21" s="42"/>
      <c r="D21" s="42"/>
      <c r="E21" s="35" t="s">
        <v>37</v>
      </c>
      <c r="F21" s="42"/>
      <c r="G21" s="42"/>
      <c r="H21" s="42"/>
      <c r="I21" s="108" t="s">
        <v>31</v>
      </c>
      <c r="J21" s="35" t="s">
        <v>38</v>
      </c>
      <c r="K21" s="45"/>
    </row>
    <row r="22" spans="2:11" s="1" customFormat="1" ht="6.95" customHeight="1">
      <c r="B22" s="41"/>
      <c r="C22" s="42"/>
      <c r="D22" s="42"/>
      <c r="E22" s="42"/>
      <c r="F22" s="42"/>
      <c r="G22" s="42"/>
      <c r="H22" s="42"/>
      <c r="I22" s="107"/>
      <c r="J22" s="42"/>
      <c r="K22" s="45"/>
    </row>
    <row r="23" spans="2:11" s="1" customFormat="1" ht="14.45" customHeight="1">
      <c r="B23" s="41"/>
      <c r="C23" s="42"/>
      <c r="D23" s="37" t="s">
        <v>40</v>
      </c>
      <c r="E23" s="42"/>
      <c r="F23" s="42"/>
      <c r="G23" s="42"/>
      <c r="H23" s="42"/>
      <c r="I23" s="107"/>
      <c r="J23" s="42"/>
      <c r="K23" s="45"/>
    </row>
    <row r="24" spans="2:11" s="6" customFormat="1" ht="16.5" customHeight="1">
      <c r="B24" s="110"/>
      <c r="C24" s="111"/>
      <c r="D24" s="111"/>
      <c r="E24" s="324" t="s">
        <v>5</v>
      </c>
      <c r="F24" s="324"/>
      <c r="G24" s="324"/>
      <c r="H24" s="324"/>
      <c r="I24" s="112"/>
      <c r="J24" s="111"/>
      <c r="K24" s="113"/>
    </row>
    <row r="25" spans="2:11" s="1" customFormat="1" ht="6.95" customHeight="1">
      <c r="B25" s="41"/>
      <c r="C25" s="42"/>
      <c r="D25" s="42"/>
      <c r="E25" s="42"/>
      <c r="F25" s="42"/>
      <c r="G25" s="42"/>
      <c r="H25" s="42"/>
      <c r="I25" s="107"/>
      <c r="J25" s="42"/>
      <c r="K25" s="45"/>
    </row>
    <row r="26" spans="2:11" s="1" customFormat="1" ht="6.95" customHeight="1">
      <c r="B26" s="41"/>
      <c r="C26" s="42"/>
      <c r="D26" s="68"/>
      <c r="E26" s="68"/>
      <c r="F26" s="68"/>
      <c r="G26" s="68"/>
      <c r="H26" s="68"/>
      <c r="I26" s="114"/>
      <c r="J26" s="68"/>
      <c r="K26" s="115"/>
    </row>
    <row r="27" spans="2:11" s="1" customFormat="1" ht="25.35" customHeight="1">
      <c r="B27" s="41"/>
      <c r="C27" s="42"/>
      <c r="D27" s="116" t="s">
        <v>42</v>
      </c>
      <c r="E27" s="42"/>
      <c r="F27" s="42"/>
      <c r="G27" s="42"/>
      <c r="H27" s="42"/>
      <c r="I27" s="107"/>
      <c r="J27" s="117">
        <f>ROUND(J83,2)</f>
        <v>0</v>
      </c>
      <c r="K27" s="45"/>
    </row>
    <row r="28" spans="2:11" s="1" customFormat="1" ht="6.95" customHeight="1">
      <c r="B28" s="41"/>
      <c r="C28" s="42"/>
      <c r="D28" s="68"/>
      <c r="E28" s="68"/>
      <c r="F28" s="68"/>
      <c r="G28" s="68"/>
      <c r="H28" s="68"/>
      <c r="I28" s="114"/>
      <c r="J28" s="68"/>
      <c r="K28" s="115"/>
    </row>
    <row r="29" spans="2:11" s="1" customFormat="1" ht="14.45" customHeight="1">
      <c r="B29" s="41"/>
      <c r="C29" s="42"/>
      <c r="D29" s="42"/>
      <c r="E29" s="42"/>
      <c r="F29" s="46" t="s">
        <v>44</v>
      </c>
      <c r="G29" s="42"/>
      <c r="H29" s="42"/>
      <c r="I29" s="118" t="s">
        <v>43</v>
      </c>
      <c r="J29" s="46" t="s">
        <v>45</v>
      </c>
      <c r="K29" s="45"/>
    </row>
    <row r="30" spans="2:11" s="1" customFormat="1" ht="14.45" customHeight="1">
      <c r="B30" s="41"/>
      <c r="C30" s="42"/>
      <c r="D30" s="49" t="s">
        <v>46</v>
      </c>
      <c r="E30" s="49" t="s">
        <v>47</v>
      </c>
      <c r="F30" s="119">
        <f>ROUND(SUM(BE83:BE386),2)</f>
        <v>0</v>
      </c>
      <c r="G30" s="42"/>
      <c r="H30" s="42"/>
      <c r="I30" s="120">
        <v>0.21</v>
      </c>
      <c r="J30" s="119">
        <f>ROUND(ROUND((SUM(BE83:BE386)),2)*I30,2)</f>
        <v>0</v>
      </c>
      <c r="K30" s="45"/>
    </row>
    <row r="31" spans="2:11" s="1" customFormat="1" ht="14.45" customHeight="1">
      <c r="B31" s="41"/>
      <c r="C31" s="42"/>
      <c r="D31" s="42"/>
      <c r="E31" s="49" t="s">
        <v>48</v>
      </c>
      <c r="F31" s="119">
        <f>ROUND(SUM(BF83:BF386),2)</f>
        <v>0</v>
      </c>
      <c r="G31" s="42"/>
      <c r="H31" s="42"/>
      <c r="I31" s="120">
        <v>0.15</v>
      </c>
      <c r="J31" s="119">
        <f>ROUND(ROUND((SUM(BF83:BF386)),2)*I31,2)</f>
        <v>0</v>
      </c>
      <c r="K31" s="45"/>
    </row>
    <row r="32" spans="2:11" s="1" customFormat="1" ht="14.45" customHeight="1" hidden="1">
      <c r="B32" s="41"/>
      <c r="C32" s="42"/>
      <c r="D32" s="42"/>
      <c r="E32" s="49" t="s">
        <v>49</v>
      </c>
      <c r="F32" s="119">
        <f>ROUND(SUM(BG83:BG386),2)</f>
        <v>0</v>
      </c>
      <c r="G32" s="42"/>
      <c r="H32" s="42"/>
      <c r="I32" s="120">
        <v>0.21</v>
      </c>
      <c r="J32" s="119">
        <v>0</v>
      </c>
      <c r="K32" s="45"/>
    </row>
    <row r="33" spans="2:11" s="1" customFormat="1" ht="14.45" customHeight="1" hidden="1">
      <c r="B33" s="41"/>
      <c r="C33" s="42"/>
      <c r="D33" s="42"/>
      <c r="E33" s="49" t="s">
        <v>50</v>
      </c>
      <c r="F33" s="119">
        <f>ROUND(SUM(BH83:BH386),2)</f>
        <v>0</v>
      </c>
      <c r="G33" s="42"/>
      <c r="H33" s="42"/>
      <c r="I33" s="120">
        <v>0.15</v>
      </c>
      <c r="J33" s="119">
        <v>0</v>
      </c>
      <c r="K33" s="45"/>
    </row>
    <row r="34" spans="2:11" s="1" customFormat="1" ht="14.45" customHeight="1" hidden="1">
      <c r="B34" s="41"/>
      <c r="C34" s="42"/>
      <c r="D34" s="42"/>
      <c r="E34" s="49" t="s">
        <v>51</v>
      </c>
      <c r="F34" s="119">
        <f>ROUND(SUM(BI83:BI386),2)</f>
        <v>0</v>
      </c>
      <c r="G34" s="42"/>
      <c r="H34" s="42"/>
      <c r="I34" s="120">
        <v>0</v>
      </c>
      <c r="J34" s="119">
        <v>0</v>
      </c>
      <c r="K34" s="45"/>
    </row>
    <row r="35" spans="2:11" s="1" customFormat="1" ht="6.95" customHeight="1">
      <c r="B35" s="41"/>
      <c r="C35" s="42"/>
      <c r="D35" s="42"/>
      <c r="E35" s="42"/>
      <c r="F35" s="42"/>
      <c r="G35" s="42"/>
      <c r="H35" s="42"/>
      <c r="I35" s="107"/>
      <c r="J35" s="42"/>
      <c r="K35" s="45"/>
    </row>
    <row r="36" spans="2:11" s="1" customFormat="1" ht="25.35" customHeight="1">
      <c r="B36" s="41"/>
      <c r="C36" s="121"/>
      <c r="D36" s="122" t="s">
        <v>52</v>
      </c>
      <c r="E36" s="71"/>
      <c r="F36" s="71"/>
      <c r="G36" s="123" t="s">
        <v>53</v>
      </c>
      <c r="H36" s="124" t="s">
        <v>54</v>
      </c>
      <c r="I36" s="125"/>
      <c r="J36" s="126">
        <f>SUM(J27:J34)</f>
        <v>0</v>
      </c>
      <c r="K36" s="127"/>
    </row>
    <row r="37" spans="2:11" s="1" customFormat="1" ht="14.45" customHeight="1">
      <c r="B37" s="56"/>
      <c r="C37" s="57"/>
      <c r="D37" s="57"/>
      <c r="E37" s="57"/>
      <c r="F37" s="57"/>
      <c r="G37" s="57"/>
      <c r="H37" s="57"/>
      <c r="I37" s="128"/>
      <c r="J37" s="57"/>
      <c r="K37" s="58"/>
    </row>
    <row r="41" spans="2:11" s="1" customFormat="1" ht="6.95" customHeight="1">
      <c r="B41" s="59"/>
      <c r="C41" s="60"/>
      <c r="D41" s="60"/>
      <c r="E41" s="60"/>
      <c r="F41" s="60"/>
      <c r="G41" s="60"/>
      <c r="H41" s="60"/>
      <c r="I41" s="129"/>
      <c r="J41" s="60"/>
      <c r="K41" s="130"/>
    </row>
    <row r="42" spans="2:11" s="1" customFormat="1" ht="36.95" customHeight="1">
      <c r="B42" s="41"/>
      <c r="C42" s="30" t="s">
        <v>166</v>
      </c>
      <c r="D42" s="42"/>
      <c r="E42" s="42"/>
      <c r="F42" s="42"/>
      <c r="G42" s="42"/>
      <c r="H42" s="42"/>
      <c r="I42" s="107"/>
      <c r="J42" s="42"/>
      <c r="K42" s="45"/>
    </row>
    <row r="43" spans="2:11" s="1" customFormat="1" ht="6.95" customHeight="1">
      <c r="B43" s="41"/>
      <c r="C43" s="42"/>
      <c r="D43" s="42"/>
      <c r="E43" s="42"/>
      <c r="F43" s="42"/>
      <c r="G43" s="42"/>
      <c r="H43" s="42"/>
      <c r="I43" s="107"/>
      <c r="J43" s="42"/>
      <c r="K43" s="45"/>
    </row>
    <row r="44" spans="2:11" s="1" customFormat="1" ht="14.45" customHeight="1">
      <c r="B44" s="41"/>
      <c r="C44" s="37" t="s">
        <v>19</v>
      </c>
      <c r="D44" s="42"/>
      <c r="E44" s="42"/>
      <c r="F44" s="42"/>
      <c r="G44" s="42"/>
      <c r="H44" s="42"/>
      <c r="I44" s="107"/>
      <c r="J44" s="42"/>
      <c r="K44" s="45"/>
    </row>
    <row r="45" spans="2:11" s="1" customFormat="1" ht="16.5" customHeight="1">
      <c r="B45" s="41"/>
      <c r="C45" s="42"/>
      <c r="D45" s="42"/>
      <c r="E45" s="354" t="str">
        <f>E7</f>
        <v>Opatření v úseku pod Krnovem, ochrana LB území – ČR, OHO, stavba č. 5758</v>
      </c>
      <c r="F45" s="355"/>
      <c r="G45" s="355"/>
      <c r="H45" s="355"/>
      <c r="I45" s="107"/>
      <c r="J45" s="42"/>
      <c r="K45" s="45"/>
    </row>
    <row r="46" spans="2:11" s="1" customFormat="1" ht="14.45" customHeight="1">
      <c r="B46" s="41"/>
      <c r="C46" s="37" t="s">
        <v>125</v>
      </c>
      <c r="D46" s="42"/>
      <c r="E46" s="42"/>
      <c r="F46" s="42"/>
      <c r="G46" s="42"/>
      <c r="H46" s="42"/>
      <c r="I46" s="107"/>
      <c r="J46" s="42"/>
      <c r="K46" s="45"/>
    </row>
    <row r="47" spans="2:11" s="1" customFormat="1" ht="17.25" customHeight="1">
      <c r="B47" s="41"/>
      <c r="C47" s="42"/>
      <c r="D47" s="42"/>
      <c r="E47" s="356" t="str">
        <f>E9</f>
        <v>SO 102 - Obslužná komunikace</v>
      </c>
      <c r="F47" s="357"/>
      <c r="G47" s="357"/>
      <c r="H47" s="357"/>
      <c r="I47" s="107"/>
      <c r="J47" s="42"/>
      <c r="K47" s="45"/>
    </row>
    <row r="48" spans="2:11" s="1" customFormat="1" ht="6.95" customHeight="1">
      <c r="B48" s="41"/>
      <c r="C48" s="42"/>
      <c r="D48" s="42"/>
      <c r="E48" s="42"/>
      <c r="F48" s="42"/>
      <c r="G48" s="42"/>
      <c r="H48" s="42"/>
      <c r="I48" s="107"/>
      <c r="J48" s="42"/>
      <c r="K48" s="45"/>
    </row>
    <row r="49" spans="2:11" s="1" customFormat="1" ht="18" customHeight="1">
      <c r="B49" s="41"/>
      <c r="C49" s="37" t="s">
        <v>23</v>
      </c>
      <c r="D49" s="42"/>
      <c r="E49" s="42"/>
      <c r="F49" s="35" t="str">
        <f>F12</f>
        <v>Krnov - Horní předměstí a Opavské předměstí</v>
      </c>
      <c r="G49" s="42"/>
      <c r="H49" s="42"/>
      <c r="I49" s="108" t="s">
        <v>25</v>
      </c>
      <c r="J49" s="109" t="str">
        <f>IF(J12="","",J12)</f>
        <v>12. 6. 2017</v>
      </c>
      <c r="K49" s="45"/>
    </row>
    <row r="50" spans="2:11" s="1" customFormat="1" ht="6.95" customHeight="1">
      <c r="B50" s="41"/>
      <c r="C50" s="42"/>
      <c r="D50" s="42"/>
      <c r="E50" s="42"/>
      <c r="F50" s="42"/>
      <c r="G50" s="42"/>
      <c r="H50" s="42"/>
      <c r="I50" s="107"/>
      <c r="J50" s="42"/>
      <c r="K50" s="45"/>
    </row>
    <row r="51" spans="2:11" s="1" customFormat="1" ht="13.5">
      <c r="B51" s="41"/>
      <c r="C51" s="37" t="s">
        <v>27</v>
      </c>
      <c r="D51" s="42"/>
      <c r="E51" s="42"/>
      <c r="F51" s="35" t="str">
        <f>E15</f>
        <v>Povodí Odry, státní podnik</v>
      </c>
      <c r="G51" s="42"/>
      <c r="H51" s="42"/>
      <c r="I51" s="108" t="s">
        <v>35</v>
      </c>
      <c r="J51" s="324" t="str">
        <f>E21</f>
        <v xml:space="preserve">Golik VH, s. r. o. </v>
      </c>
      <c r="K51" s="45"/>
    </row>
    <row r="52" spans="2:11" s="1" customFormat="1" ht="14.45" customHeight="1">
      <c r="B52" s="41"/>
      <c r="C52" s="37" t="s">
        <v>33</v>
      </c>
      <c r="D52" s="42"/>
      <c r="E52" s="42"/>
      <c r="F52" s="35" t="str">
        <f>IF(E18="","",E18)</f>
        <v/>
      </c>
      <c r="G52" s="42"/>
      <c r="H52" s="42"/>
      <c r="I52" s="107"/>
      <c r="J52" s="358"/>
      <c r="K52" s="45"/>
    </row>
    <row r="53" spans="2:11" s="1" customFormat="1" ht="10.35" customHeight="1">
      <c r="B53" s="41"/>
      <c r="C53" s="42"/>
      <c r="D53" s="42"/>
      <c r="E53" s="42"/>
      <c r="F53" s="42"/>
      <c r="G53" s="42"/>
      <c r="H53" s="42"/>
      <c r="I53" s="107"/>
      <c r="J53" s="42"/>
      <c r="K53" s="45"/>
    </row>
    <row r="54" spans="2:11" s="1" customFormat="1" ht="29.25" customHeight="1">
      <c r="B54" s="41"/>
      <c r="C54" s="131" t="s">
        <v>167</v>
      </c>
      <c r="D54" s="121"/>
      <c r="E54" s="121"/>
      <c r="F54" s="121"/>
      <c r="G54" s="121"/>
      <c r="H54" s="121"/>
      <c r="I54" s="132"/>
      <c r="J54" s="133" t="s">
        <v>168</v>
      </c>
      <c r="K54" s="134"/>
    </row>
    <row r="55" spans="2:11" s="1" customFormat="1" ht="10.35" customHeight="1">
      <c r="B55" s="41"/>
      <c r="C55" s="42"/>
      <c r="D55" s="42"/>
      <c r="E55" s="42"/>
      <c r="F55" s="42"/>
      <c r="G55" s="42"/>
      <c r="H55" s="42"/>
      <c r="I55" s="107"/>
      <c r="J55" s="42"/>
      <c r="K55" s="45"/>
    </row>
    <row r="56" spans="2:47" s="1" customFormat="1" ht="29.25" customHeight="1">
      <c r="B56" s="41"/>
      <c r="C56" s="135" t="s">
        <v>169</v>
      </c>
      <c r="D56" s="42"/>
      <c r="E56" s="42"/>
      <c r="F56" s="42"/>
      <c r="G56" s="42"/>
      <c r="H56" s="42"/>
      <c r="I56" s="107"/>
      <c r="J56" s="117">
        <f>J83</f>
        <v>0</v>
      </c>
      <c r="K56" s="45"/>
      <c r="AU56" s="24" t="s">
        <v>170</v>
      </c>
    </row>
    <row r="57" spans="2:11" s="7" customFormat="1" ht="24.95" customHeight="1">
      <c r="B57" s="136"/>
      <c r="C57" s="137"/>
      <c r="D57" s="138" t="s">
        <v>171</v>
      </c>
      <c r="E57" s="139"/>
      <c r="F57" s="139"/>
      <c r="G57" s="139"/>
      <c r="H57" s="139"/>
      <c r="I57" s="140"/>
      <c r="J57" s="141">
        <f>J84</f>
        <v>0</v>
      </c>
      <c r="K57" s="142"/>
    </row>
    <row r="58" spans="2:11" s="8" customFormat="1" ht="19.9" customHeight="1">
      <c r="B58" s="143"/>
      <c r="C58" s="144"/>
      <c r="D58" s="145" t="s">
        <v>172</v>
      </c>
      <c r="E58" s="146"/>
      <c r="F58" s="146"/>
      <c r="G58" s="146"/>
      <c r="H58" s="146"/>
      <c r="I58" s="147"/>
      <c r="J58" s="148">
        <f>J85</f>
        <v>0</v>
      </c>
      <c r="K58" s="149"/>
    </row>
    <row r="59" spans="2:11" s="8" customFormat="1" ht="19.9" customHeight="1">
      <c r="B59" s="143"/>
      <c r="C59" s="144"/>
      <c r="D59" s="145" t="s">
        <v>173</v>
      </c>
      <c r="E59" s="146"/>
      <c r="F59" s="146"/>
      <c r="G59" s="146"/>
      <c r="H59" s="146"/>
      <c r="I59" s="147"/>
      <c r="J59" s="148">
        <f>J268</f>
        <v>0</v>
      </c>
      <c r="K59" s="149"/>
    </row>
    <row r="60" spans="2:11" s="8" customFormat="1" ht="19.9" customHeight="1">
      <c r="B60" s="143"/>
      <c r="C60" s="144"/>
      <c r="D60" s="145" t="s">
        <v>789</v>
      </c>
      <c r="E60" s="146"/>
      <c r="F60" s="146"/>
      <c r="G60" s="146"/>
      <c r="H60" s="146"/>
      <c r="I60" s="147"/>
      <c r="J60" s="148">
        <f>J277</f>
        <v>0</v>
      </c>
      <c r="K60" s="149"/>
    </row>
    <row r="61" spans="2:11" s="8" customFormat="1" ht="19.9" customHeight="1">
      <c r="B61" s="143"/>
      <c r="C61" s="144"/>
      <c r="D61" s="145" t="s">
        <v>174</v>
      </c>
      <c r="E61" s="146"/>
      <c r="F61" s="146"/>
      <c r="G61" s="146"/>
      <c r="H61" s="146"/>
      <c r="I61" s="147"/>
      <c r="J61" s="148">
        <f>J301</f>
        <v>0</v>
      </c>
      <c r="K61" s="149"/>
    </row>
    <row r="62" spans="2:11" s="8" customFormat="1" ht="19.9" customHeight="1">
      <c r="B62" s="143"/>
      <c r="C62" s="144"/>
      <c r="D62" s="145" t="s">
        <v>175</v>
      </c>
      <c r="E62" s="146"/>
      <c r="F62" s="146"/>
      <c r="G62" s="146"/>
      <c r="H62" s="146"/>
      <c r="I62" s="147"/>
      <c r="J62" s="148">
        <f>J341</f>
        <v>0</v>
      </c>
      <c r="K62" s="149"/>
    </row>
    <row r="63" spans="2:11" s="8" customFormat="1" ht="19.9" customHeight="1">
      <c r="B63" s="143"/>
      <c r="C63" s="144"/>
      <c r="D63" s="145" t="s">
        <v>176</v>
      </c>
      <c r="E63" s="146"/>
      <c r="F63" s="146"/>
      <c r="G63" s="146"/>
      <c r="H63" s="146"/>
      <c r="I63" s="147"/>
      <c r="J63" s="148">
        <f>J383</f>
        <v>0</v>
      </c>
      <c r="K63" s="149"/>
    </row>
    <row r="64" spans="2:11" s="1" customFormat="1" ht="21.75" customHeight="1">
      <c r="B64" s="41"/>
      <c r="C64" s="42"/>
      <c r="D64" s="42"/>
      <c r="E64" s="42"/>
      <c r="F64" s="42"/>
      <c r="G64" s="42"/>
      <c r="H64" s="42"/>
      <c r="I64" s="107"/>
      <c r="J64" s="42"/>
      <c r="K64" s="45"/>
    </row>
    <row r="65" spans="2:11" s="1" customFormat="1" ht="6.95" customHeight="1">
      <c r="B65" s="56"/>
      <c r="C65" s="57"/>
      <c r="D65" s="57"/>
      <c r="E65" s="57"/>
      <c r="F65" s="57"/>
      <c r="G65" s="57"/>
      <c r="H65" s="57"/>
      <c r="I65" s="128"/>
      <c r="J65" s="57"/>
      <c r="K65" s="58"/>
    </row>
    <row r="69" spans="2:12" s="1" customFormat="1" ht="6.95" customHeight="1">
      <c r="B69" s="59"/>
      <c r="C69" s="60"/>
      <c r="D69" s="60"/>
      <c r="E69" s="60"/>
      <c r="F69" s="60"/>
      <c r="G69" s="60"/>
      <c r="H69" s="60"/>
      <c r="I69" s="129"/>
      <c r="J69" s="60"/>
      <c r="K69" s="60"/>
      <c r="L69" s="41"/>
    </row>
    <row r="70" spans="2:12" s="1" customFormat="1" ht="36.95" customHeight="1">
      <c r="B70" s="41"/>
      <c r="C70" s="61" t="s">
        <v>177</v>
      </c>
      <c r="L70" s="41"/>
    </row>
    <row r="71" spans="2:12" s="1" customFormat="1" ht="6.95" customHeight="1">
      <c r="B71" s="41"/>
      <c r="L71" s="41"/>
    </row>
    <row r="72" spans="2:12" s="1" customFormat="1" ht="14.45" customHeight="1">
      <c r="B72" s="41"/>
      <c r="C72" s="63" t="s">
        <v>19</v>
      </c>
      <c r="L72" s="41"/>
    </row>
    <row r="73" spans="2:12" s="1" customFormat="1" ht="16.5" customHeight="1">
      <c r="B73" s="41"/>
      <c r="E73" s="359" t="str">
        <f>E7</f>
        <v>Opatření v úseku pod Krnovem, ochrana LB území – ČR, OHO, stavba č. 5758</v>
      </c>
      <c r="F73" s="360"/>
      <c r="G73" s="360"/>
      <c r="H73" s="360"/>
      <c r="L73" s="41"/>
    </row>
    <row r="74" spans="2:12" s="1" customFormat="1" ht="14.45" customHeight="1">
      <c r="B74" s="41"/>
      <c r="C74" s="63" t="s">
        <v>125</v>
      </c>
      <c r="L74" s="41"/>
    </row>
    <row r="75" spans="2:12" s="1" customFormat="1" ht="17.25" customHeight="1">
      <c r="B75" s="41"/>
      <c r="E75" s="335" t="str">
        <f>E9</f>
        <v>SO 102 - Obslužná komunikace</v>
      </c>
      <c r="F75" s="361"/>
      <c r="G75" s="361"/>
      <c r="H75" s="361"/>
      <c r="L75" s="41"/>
    </row>
    <row r="76" spans="2:12" s="1" customFormat="1" ht="6.95" customHeight="1">
      <c r="B76" s="41"/>
      <c r="L76" s="41"/>
    </row>
    <row r="77" spans="2:12" s="1" customFormat="1" ht="18" customHeight="1">
      <c r="B77" s="41"/>
      <c r="C77" s="63" t="s">
        <v>23</v>
      </c>
      <c r="F77" s="150" t="str">
        <f>F12</f>
        <v>Krnov - Horní předměstí a Opavské předměstí</v>
      </c>
      <c r="I77" s="151" t="s">
        <v>25</v>
      </c>
      <c r="J77" s="67" t="str">
        <f>IF(J12="","",J12)</f>
        <v>12. 6. 2017</v>
      </c>
      <c r="L77" s="41"/>
    </row>
    <row r="78" spans="2:12" s="1" customFormat="1" ht="6.95" customHeight="1">
      <c r="B78" s="41"/>
      <c r="L78" s="41"/>
    </row>
    <row r="79" spans="2:12" s="1" customFormat="1" ht="13.5">
      <c r="B79" s="41"/>
      <c r="C79" s="63" t="s">
        <v>27</v>
      </c>
      <c r="F79" s="150" t="str">
        <f>E15</f>
        <v>Povodí Odry, státní podnik</v>
      </c>
      <c r="I79" s="151" t="s">
        <v>35</v>
      </c>
      <c r="J79" s="150" t="str">
        <f>E21</f>
        <v xml:space="preserve">Golik VH, s. r. o. </v>
      </c>
      <c r="L79" s="41"/>
    </row>
    <row r="80" spans="2:12" s="1" customFormat="1" ht="14.45" customHeight="1">
      <c r="B80" s="41"/>
      <c r="C80" s="63" t="s">
        <v>33</v>
      </c>
      <c r="F80" s="150" t="str">
        <f>IF(E18="","",E18)</f>
        <v/>
      </c>
      <c r="L80" s="41"/>
    </row>
    <row r="81" spans="2:12" s="1" customFormat="1" ht="10.35" customHeight="1">
      <c r="B81" s="41"/>
      <c r="L81" s="41"/>
    </row>
    <row r="82" spans="2:20" s="9" customFormat="1" ht="29.25" customHeight="1">
      <c r="B82" s="152"/>
      <c r="C82" s="153" t="s">
        <v>178</v>
      </c>
      <c r="D82" s="154" t="s">
        <v>61</v>
      </c>
      <c r="E82" s="154" t="s">
        <v>57</v>
      </c>
      <c r="F82" s="154" t="s">
        <v>179</v>
      </c>
      <c r="G82" s="154" t="s">
        <v>180</v>
      </c>
      <c r="H82" s="154" t="s">
        <v>181</v>
      </c>
      <c r="I82" s="155" t="s">
        <v>182</v>
      </c>
      <c r="J82" s="154" t="s">
        <v>168</v>
      </c>
      <c r="K82" s="156" t="s">
        <v>183</v>
      </c>
      <c r="L82" s="152"/>
      <c r="M82" s="73" t="s">
        <v>184</v>
      </c>
      <c r="N82" s="74" t="s">
        <v>46</v>
      </c>
      <c r="O82" s="74" t="s">
        <v>185</v>
      </c>
      <c r="P82" s="74" t="s">
        <v>186</v>
      </c>
      <c r="Q82" s="74" t="s">
        <v>187</v>
      </c>
      <c r="R82" s="74" t="s">
        <v>188</v>
      </c>
      <c r="S82" s="74" t="s">
        <v>189</v>
      </c>
      <c r="T82" s="75" t="s">
        <v>190</v>
      </c>
    </row>
    <row r="83" spans="2:63" s="1" customFormat="1" ht="29.25" customHeight="1">
      <c r="B83" s="41"/>
      <c r="C83" s="77" t="s">
        <v>169</v>
      </c>
      <c r="J83" s="157">
        <f>BK83</f>
        <v>0</v>
      </c>
      <c r="L83" s="41"/>
      <c r="M83" s="76"/>
      <c r="N83" s="68"/>
      <c r="O83" s="68"/>
      <c r="P83" s="158">
        <f>P84</f>
        <v>0</v>
      </c>
      <c r="Q83" s="68"/>
      <c r="R83" s="158">
        <f>R84</f>
        <v>360.12431432</v>
      </c>
      <c r="S83" s="68"/>
      <c r="T83" s="159">
        <f>T84</f>
        <v>0</v>
      </c>
      <c r="AT83" s="24" t="s">
        <v>75</v>
      </c>
      <c r="AU83" s="24" t="s">
        <v>170</v>
      </c>
      <c r="BK83" s="160">
        <f>BK84</f>
        <v>0</v>
      </c>
    </row>
    <row r="84" spans="2:63" s="10" customFormat="1" ht="37.35" customHeight="1">
      <c r="B84" s="161"/>
      <c r="D84" s="162" t="s">
        <v>75</v>
      </c>
      <c r="E84" s="163" t="s">
        <v>191</v>
      </c>
      <c r="F84" s="163" t="s">
        <v>192</v>
      </c>
      <c r="I84" s="164"/>
      <c r="J84" s="165">
        <f>BK84</f>
        <v>0</v>
      </c>
      <c r="L84" s="161"/>
      <c r="M84" s="166"/>
      <c r="N84" s="167"/>
      <c r="O84" s="167"/>
      <c r="P84" s="168">
        <f>P85+P268+P277+P301+P341+P383</f>
        <v>0</v>
      </c>
      <c r="Q84" s="167"/>
      <c r="R84" s="168">
        <f>R85+R268+R277+R301+R341+R383</f>
        <v>360.12431432</v>
      </c>
      <c r="S84" s="167"/>
      <c r="T84" s="169">
        <f>T85+T268+T277+T301+T341+T383</f>
        <v>0</v>
      </c>
      <c r="AR84" s="162" t="s">
        <v>84</v>
      </c>
      <c r="AT84" s="170" t="s">
        <v>75</v>
      </c>
      <c r="AU84" s="170" t="s">
        <v>76</v>
      </c>
      <c r="AY84" s="162" t="s">
        <v>193</v>
      </c>
      <c r="BK84" s="171">
        <f>BK85+BK268+BK277+BK301+BK341+BK383</f>
        <v>0</v>
      </c>
    </row>
    <row r="85" spans="2:63" s="10" customFormat="1" ht="19.9" customHeight="1">
      <c r="B85" s="161"/>
      <c r="D85" s="162" t="s">
        <v>75</v>
      </c>
      <c r="E85" s="172" t="s">
        <v>84</v>
      </c>
      <c r="F85" s="172" t="s">
        <v>194</v>
      </c>
      <c r="I85" s="164"/>
      <c r="J85" s="173">
        <f>BK85</f>
        <v>0</v>
      </c>
      <c r="L85" s="161"/>
      <c r="M85" s="166"/>
      <c r="N85" s="167"/>
      <c r="O85" s="167"/>
      <c r="P85" s="168">
        <f>SUM(P86:P267)</f>
        <v>0</v>
      </c>
      <c r="Q85" s="167"/>
      <c r="R85" s="168">
        <f>SUM(R86:R267)</f>
        <v>2.0534670000000004</v>
      </c>
      <c r="S85" s="167"/>
      <c r="T85" s="169">
        <f>SUM(T86:T267)</f>
        <v>0</v>
      </c>
      <c r="AR85" s="162" t="s">
        <v>84</v>
      </c>
      <c r="AT85" s="170" t="s">
        <v>75</v>
      </c>
      <c r="AU85" s="170" t="s">
        <v>84</v>
      </c>
      <c r="AY85" s="162" t="s">
        <v>193</v>
      </c>
      <c r="BK85" s="171">
        <f>SUM(BK86:BK267)</f>
        <v>0</v>
      </c>
    </row>
    <row r="86" spans="2:65" s="1" customFormat="1" ht="25.5" customHeight="1">
      <c r="B86" s="174"/>
      <c r="C86" s="175" t="s">
        <v>84</v>
      </c>
      <c r="D86" s="175" t="s">
        <v>195</v>
      </c>
      <c r="E86" s="176" t="s">
        <v>790</v>
      </c>
      <c r="F86" s="177" t="s">
        <v>791</v>
      </c>
      <c r="G86" s="178" t="s">
        <v>114</v>
      </c>
      <c r="H86" s="179">
        <v>1313.05</v>
      </c>
      <c r="I86" s="180"/>
      <c r="J86" s="181">
        <f>ROUND(I86*H86,2)</f>
        <v>0</v>
      </c>
      <c r="K86" s="177" t="s">
        <v>198</v>
      </c>
      <c r="L86" s="41"/>
      <c r="M86" s="182" t="s">
        <v>5</v>
      </c>
      <c r="N86" s="183" t="s">
        <v>47</v>
      </c>
      <c r="O86" s="42"/>
      <c r="P86" s="184">
        <f>O86*H86</f>
        <v>0</v>
      </c>
      <c r="Q86" s="184">
        <v>0</v>
      </c>
      <c r="R86" s="184">
        <f>Q86*H86</f>
        <v>0</v>
      </c>
      <c r="S86" s="184">
        <v>0</v>
      </c>
      <c r="T86" s="185">
        <f>S86*H86</f>
        <v>0</v>
      </c>
      <c r="AR86" s="24" t="s">
        <v>199</v>
      </c>
      <c r="AT86" s="24" t="s">
        <v>195</v>
      </c>
      <c r="AU86" s="24" t="s">
        <v>87</v>
      </c>
      <c r="AY86" s="24" t="s">
        <v>193</v>
      </c>
      <c r="BE86" s="186">
        <f>IF(N86="základní",J86,0)</f>
        <v>0</v>
      </c>
      <c r="BF86" s="186">
        <f>IF(N86="snížená",J86,0)</f>
        <v>0</v>
      </c>
      <c r="BG86" s="186">
        <f>IF(N86="zákl. přenesená",J86,0)</f>
        <v>0</v>
      </c>
      <c r="BH86" s="186">
        <f>IF(N86="sníž. přenesená",J86,0)</f>
        <v>0</v>
      </c>
      <c r="BI86" s="186">
        <f>IF(N86="nulová",J86,0)</f>
        <v>0</v>
      </c>
      <c r="BJ86" s="24" t="s">
        <v>84</v>
      </c>
      <c r="BK86" s="186">
        <f>ROUND(I86*H86,2)</f>
        <v>0</v>
      </c>
      <c r="BL86" s="24" t="s">
        <v>199</v>
      </c>
      <c r="BM86" s="24" t="s">
        <v>792</v>
      </c>
    </row>
    <row r="87" spans="2:47" s="1" customFormat="1" ht="40.5">
      <c r="B87" s="41"/>
      <c r="D87" s="187" t="s">
        <v>201</v>
      </c>
      <c r="F87" s="188" t="s">
        <v>793</v>
      </c>
      <c r="I87" s="189"/>
      <c r="L87" s="41"/>
      <c r="M87" s="190"/>
      <c r="N87" s="42"/>
      <c r="O87" s="42"/>
      <c r="P87" s="42"/>
      <c r="Q87" s="42"/>
      <c r="R87" s="42"/>
      <c r="S87" s="42"/>
      <c r="T87" s="70"/>
      <c r="AT87" s="24" t="s">
        <v>201</v>
      </c>
      <c r="AU87" s="24" t="s">
        <v>87</v>
      </c>
    </row>
    <row r="88" spans="2:47" s="1" customFormat="1" ht="270">
      <c r="B88" s="41"/>
      <c r="D88" s="187" t="s">
        <v>203</v>
      </c>
      <c r="F88" s="191" t="s">
        <v>794</v>
      </c>
      <c r="I88" s="189"/>
      <c r="L88" s="41"/>
      <c r="M88" s="190"/>
      <c r="N88" s="42"/>
      <c r="O88" s="42"/>
      <c r="P88" s="42"/>
      <c r="Q88" s="42"/>
      <c r="R88" s="42"/>
      <c r="S88" s="42"/>
      <c r="T88" s="70"/>
      <c r="AT88" s="24" t="s">
        <v>203</v>
      </c>
      <c r="AU88" s="24" t="s">
        <v>87</v>
      </c>
    </row>
    <row r="89" spans="2:51" s="12" customFormat="1" ht="13.5">
      <c r="B89" s="200"/>
      <c r="D89" s="187" t="s">
        <v>205</v>
      </c>
      <c r="E89" s="201" t="s">
        <v>5</v>
      </c>
      <c r="F89" s="202" t="s">
        <v>795</v>
      </c>
      <c r="H89" s="201" t="s">
        <v>5</v>
      </c>
      <c r="I89" s="203"/>
      <c r="L89" s="200"/>
      <c r="M89" s="204"/>
      <c r="N89" s="205"/>
      <c r="O89" s="205"/>
      <c r="P89" s="205"/>
      <c r="Q89" s="205"/>
      <c r="R89" s="205"/>
      <c r="S89" s="205"/>
      <c r="T89" s="206"/>
      <c r="AT89" s="201" t="s">
        <v>205</v>
      </c>
      <c r="AU89" s="201" t="s">
        <v>87</v>
      </c>
      <c r="AV89" s="12" t="s">
        <v>84</v>
      </c>
      <c r="AW89" s="12" t="s">
        <v>39</v>
      </c>
      <c r="AX89" s="12" t="s">
        <v>76</v>
      </c>
      <c r="AY89" s="201" t="s">
        <v>193</v>
      </c>
    </row>
    <row r="90" spans="2:51" s="11" customFormat="1" ht="13.5">
      <c r="B90" s="192"/>
      <c r="D90" s="187" t="s">
        <v>205</v>
      </c>
      <c r="E90" s="193" t="s">
        <v>5</v>
      </c>
      <c r="F90" s="194" t="s">
        <v>796</v>
      </c>
      <c r="H90" s="195">
        <v>0.875</v>
      </c>
      <c r="I90" s="196"/>
      <c r="L90" s="192"/>
      <c r="M90" s="197"/>
      <c r="N90" s="198"/>
      <c r="O90" s="198"/>
      <c r="P90" s="198"/>
      <c r="Q90" s="198"/>
      <c r="R90" s="198"/>
      <c r="S90" s="198"/>
      <c r="T90" s="199"/>
      <c r="AT90" s="193" t="s">
        <v>205</v>
      </c>
      <c r="AU90" s="193" t="s">
        <v>87</v>
      </c>
      <c r="AV90" s="11" t="s">
        <v>87</v>
      </c>
      <c r="AW90" s="11" t="s">
        <v>39</v>
      </c>
      <c r="AX90" s="11" t="s">
        <v>76</v>
      </c>
      <c r="AY90" s="193" t="s">
        <v>193</v>
      </c>
    </row>
    <row r="91" spans="2:51" s="11" customFormat="1" ht="13.5">
      <c r="B91" s="192"/>
      <c r="D91" s="187" t="s">
        <v>205</v>
      </c>
      <c r="E91" s="193" t="s">
        <v>5</v>
      </c>
      <c r="F91" s="194" t="s">
        <v>797</v>
      </c>
      <c r="H91" s="195">
        <v>33</v>
      </c>
      <c r="I91" s="196"/>
      <c r="L91" s="192"/>
      <c r="M91" s="197"/>
      <c r="N91" s="198"/>
      <c r="O91" s="198"/>
      <c r="P91" s="198"/>
      <c r="Q91" s="198"/>
      <c r="R91" s="198"/>
      <c r="S91" s="198"/>
      <c r="T91" s="199"/>
      <c r="AT91" s="193" t="s">
        <v>205</v>
      </c>
      <c r="AU91" s="193" t="s">
        <v>87</v>
      </c>
      <c r="AV91" s="11" t="s">
        <v>87</v>
      </c>
      <c r="AW91" s="11" t="s">
        <v>39</v>
      </c>
      <c r="AX91" s="11" t="s">
        <v>76</v>
      </c>
      <c r="AY91" s="193" t="s">
        <v>193</v>
      </c>
    </row>
    <row r="92" spans="2:51" s="11" customFormat="1" ht="13.5">
      <c r="B92" s="192"/>
      <c r="D92" s="187" t="s">
        <v>205</v>
      </c>
      <c r="E92" s="193" t="s">
        <v>5</v>
      </c>
      <c r="F92" s="194" t="s">
        <v>798</v>
      </c>
      <c r="H92" s="195">
        <v>66</v>
      </c>
      <c r="I92" s="196"/>
      <c r="L92" s="192"/>
      <c r="M92" s="197"/>
      <c r="N92" s="198"/>
      <c r="O92" s="198"/>
      <c r="P92" s="198"/>
      <c r="Q92" s="198"/>
      <c r="R92" s="198"/>
      <c r="S92" s="198"/>
      <c r="T92" s="199"/>
      <c r="AT92" s="193" t="s">
        <v>205</v>
      </c>
      <c r="AU92" s="193" t="s">
        <v>87</v>
      </c>
      <c r="AV92" s="11" t="s">
        <v>87</v>
      </c>
      <c r="AW92" s="11" t="s">
        <v>39</v>
      </c>
      <c r="AX92" s="11" t="s">
        <v>76</v>
      </c>
      <c r="AY92" s="193" t="s">
        <v>193</v>
      </c>
    </row>
    <row r="93" spans="2:51" s="11" customFormat="1" ht="13.5">
      <c r="B93" s="192"/>
      <c r="D93" s="187" t="s">
        <v>205</v>
      </c>
      <c r="E93" s="193" t="s">
        <v>5</v>
      </c>
      <c r="F93" s="194" t="s">
        <v>799</v>
      </c>
      <c r="H93" s="195">
        <v>141.75</v>
      </c>
      <c r="I93" s="196"/>
      <c r="L93" s="192"/>
      <c r="M93" s="197"/>
      <c r="N93" s="198"/>
      <c r="O93" s="198"/>
      <c r="P93" s="198"/>
      <c r="Q93" s="198"/>
      <c r="R93" s="198"/>
      <c r="S93" s="198"/>
      <c r="T93" s="199"/>
      <c r="AT93" s="193" t="s">
        <v>205</v>
      </c>
      <c r="AU93" s="193" t="s">
        <v>87</v>
      </c>
      <c r="AV93" s="11" t="s">
        <v>87</v>
      </c>
      <c r="AW93" s="11" t="s">
        <v>39</v>
      </c>
      <c r="AX93" s="11" t="s">
        <v>76</v>
      </c>
      <c r="AY93" s="193" t="s">
        <v>193</v>
      </c>
    </row>
    <row r="94" spans="2:51" s="11" customFormat="1" ht="13.5">
      <c r="B94" s="192"/>
      <c r="D94" s="187" t="s">
        <v>205</v>
      </c>
      <c r="E94" s="193" t="s">
        <v>5</v>
      </c>
      <c r="F94" s="194" t="s">
        <v>800</v>
      </c>
      <c r="H94" s="195">
        <v>81.9</v>
      </c>
      <c r="I94" s="196"/>
      <c r="L94" s="192"/>
      <c r="M94" s="197"/>
      <c r="N94" s="198"/>
      <c r="O94" s="198"/>
      <c r="P94" s="198"/>
      <c r="Q94" s="198"/>
      <c r="R94" s="198"/>
      <c r="S94" s="198"/>
      <c r="T94" s="199"/>
      <c r="AT94" s="193" t="s">
        <v>205</v>
      </c>
      <c r="AU94" s="193" t="s">
        <v>87</v>
      </c>
      <c r="AV94" s="11" t="s">
        <v>87</v>
      </c>
      <c r="AW94" s="11" t="s">
        <v>39</v>
      </c>
      <c r="AX94" s="11" t="s">
        <v>76</v>
      </c>
      <c r="AY94" s="193" t="s">
        <v>193</v>
      </c>
    </row>
    <row r="95" spans="2:51" s="11" customFormat="1" ht="13.5">
      <c r="B95" s="192"/>
      <c r="D95" s="187" t="s">
        <v>205</v>
      </c>
      <c r="E95" s="193" t="s">
        <v>5</v>
      </c>
      <c r="F95" s="194" t="s">
        <v>801</v>
      </c>
      <c r="H95" s="195">
        <v>49.275</v>
      </c>
      <c r="I95" s="196"/>
      <c r="L95" s="192"/>
      <c r="M95" s="197"/>
      <c r="N95" s="198"/>
      <c r="O95" s="198"/>
      <c r="P95" s="198"/>
      <c r="Q95" s="198"/>
      <c r="R95" s="198"/>
      <c r="S95" s="198"/>
      <c r="T95" s="199"/>
      <c r="AT95" s="193" t="s">
        <v>205</v>
      </c>
      <c r="AU95" s="193" t="s">
        <v>87</v>
      </c>
      <c r="AV95" s="11" t="s">
        <v>87</v>
      </c>
      <c r="AW95" s="11" t="s">
        <v>39</v>
      </c>
      <c r="AX95" s="11" t="s">
        <v>76</v>
      </c>
      <c r="AY95" s="193" t="s">
        <v>193</v>
      </c>
    </row>
    <row r="96" spans="2:51" s="11" customFormat="1" ht="13.5">
      <c r="B96" s="192"/>
      <c r="D96" s="187" t="s">
        <v>205</v>
      </c>
      <c r="E96" s="193" t="s">
        <v>5</v>
      </c>
      <c r="F96" s="194" t="s">
        <v>802</v>
      </c>
      <c r="H96" s="195">
        <v>60.75</v>
      </c>
      <c r="I96" s="196"/>
      <c r="L96" s="192"/>
      <c r="M96" s="197"/>
      <c r="N96" s="198"/>
      <c r="O96" s="198"/>
      <c r="P96" s="198"/>
      <c r="Q96" s="198"/>
      <c r="R96" s="198"/>
      <c r="S96" s="198"/>
      <c r="T96" s="199"/>
      <c r="AT96" s="193" t="s">
        <v>205</v>
      </c>
      <c r="AU96" s="193" t="s">
        <v>87</v>
      </c>
      <c r="AV96" s="11" t="s">
        <v>87</v>
      </c>
      <c r="AW96" s="11" t="s">
        <v>39</v>
      </c>
      <c r="AX96" s="11" t="s">
        <v>76</v>
      </c>
      <c r="AY96" s="193" t="s">
        <v>193</v>
      </c>
    </row>
    <row r="97" spans="2:51" s="11" customFormat="1" ht="13.5">
      <c r="B97" s="192"/>
      <c r="D97" s="187" t="s">
        <v>205</v>
      </c>
      <c r="E97" s="193" t="s">
        <v>5</v>
      </c>
      <c r="F97" s="194" t="s">
        <v>803</v>
      </c>
      <c r="H97" s="195">
        <v>81.6</v>
      </c>
      <c r="I97" s="196"/>
      <c r="L97" s="192"/>
      <c r="M97" s="197"/>
      <c r="N97" s="198"/>
      <c r="O97" s="198"/>
      <c r="P97" s="198"/>
      <c r="Q97" s="198"/>
      <c r="R97" s="198"/>
      <c r="S97" s="198"/>
      <c r="T97" s="199"/>
      <c r="AT97" s="193" t="s">
        <v>205</v>
      </c>
      <c r="AU97" s="193" t="s">
        <v>87</v>
      </c>
      <c r="AV97" s="11" t="s">
        <v>87</v>
      </c>
      <c r="AW97" s="11" t="s">
        <v>39</v>
      </c>
      <c r="AX97" s="11" t="s">
        <v>76</v>
      </c>
      <c r="AY97" s="193" t="s">
        <v>193</v>
      </c>
    </row>
    <row r="98" spans="2:51" s="11" customFormat="1" ht="13.5">
      <c r="B98" s="192"/>
      <c r="D98" s="187" t="s">
        <v>205</v>
      </c>
      <c r="E98" s="193" t="s">
        <v>5</v>
      </c>
      <c r="F98" s="194" t="s">
        <v>804</v>
      </c>
      <c r="H98" s="195">
        <v>75.9</v>
      </c>
      <c r="I98" s="196"/>
      <c r="L98" s="192"/>
      <c r="M98" s="197"/>
      <c r="N98" s="198"/>
      <c r="O98" s="198"/>
      <c r="P98" s="198"/>
      <c r="Q98" s="198"/>
      <c r="R98" s="198"/>
      <c r="S98" s="198"/>
      <c r="T98" s="199"/>
      <c r="AT98" s="193" t="s">
        <v>205</v>
      </c>
      <c r="AU98" s="193" t="s">
        <v>87</v>
      </c>
      <c r="AV98" s="11" t="s">
        <v>87</v>
      </c>
      <c r="AW98" s="11" t="s">
        <v>39</v>
      </c>
      <c r="AX98" s="11" t="s">
        <v>76</v>
      </c>
      <c r="AY98" s="193" t="s">
        <v>193</v>
      </c>
    </row>
    <row r="99" spans="2:51" s="11" customFormat="1" ht="13.5">
      <c r="B99" s="192"/>
      <c r="D99" s="187" t="s">
        <v>205</v>
      </c>
      <c r="E99" s="193" t="s">
        <v>5</v>
      </c>
      <c r="F99" s="194" t="s">
        <v>805</v>
      </c>
      <c r="H99" s="195">
        <v>44.95</v>
      </c>
      <c r="I99" s="196"/>
      <c r="L99" s="192"/>
      <c r="M99" s="197"/>
      <c r="N99" s="198"/>
      <c r="O99" s="198"/>
      <c r="P99" s="198"/>
      <c r="Q99" s="198"/>
      <c r="R99" s="198"/>
      <c r="S99" s="198"/>
      <c r="T99" s="199"/>
      <c r="AT99" s="193" t="s">
        <v>205</v>
      </c>
      <c r="AU99" s="193" t="s">
        <v>87</v>
      </c>
      <c r="AV99" s="11" t="s">
        <v>87</v>
      </c>
      <c r="AW99" s="11" t="s">
        <v>39</v>
      </c>
      <c r="AX99" s="11" t="s">
        <v>76</v>
      </c>
      <c r="AY99" s="193" t="s">
        <v>193</v>
      </c>
    </row>
    <row r="100" spans="2:51" s="11" customFormat="1" ht="13.5">
      <c r="B100" s="192"/>
      <c r="D100" s="187" t="s">
        <v>205</v>
      </c>
      <c r="E100" s="193" t="s">
        <v>5</v>
      </c>
      <c r="F100" s="194" t="s">
        <v>806</v>
      </c>
      <c r="H100" s="195">
        <v>15.5</v>
      </c>
      <c r="I100" s="196"/>
      <c r="L100" s="192"/>
      <c r="M100" s="197"/>
      <c r="N100" s="198"/>
      <c r="O100" s="198"/>
      <c r="P100" s="198"/>
      <c r="Q100" s="198"/>
      <c r="R100" s="198"/>
      <c r="S100" s="198"/>
      <c r="T100" s="199"/>
      <c r="AT100" s="193" t="s">
        <v>205</v>
      </c>
      <c r="AU100" s="193" t="s">
        <v>87</v>
      </c>
      <c r="AV100" s="11" t="s">
        <v>87</v>
      </c>
      <c r="AW100" s="11" t="s">
        <v>39</v>
      </c>
      <c r="AX100" s="11" t="s">
        <v>76</v>
      </c>
      <c r="AY100" s="193" t="s">
        <v>193</v>
      </c>
    </row>
    <row r="101" spans="2:51" s="11" customFormat="1" ht="13.5">
      <c r="B101" s="192"/>
      <c r="D101" s="187" t="s">
        <v>205</v>
      </c>
      <c r="E101" s="193" t="s">
        <v>5</v>
      </c>
      <c r="F101" s="194" t="s">
        <v>807</v>
      </c>
      <c r="H101" s="195">
        <v>32.4</v>
      </c>
      <c r="I101" s="196"/>
      <c r="L101" s="192"/>
      <c r="M101" s="197"/>
      <c r="N101" s="198"/>
      <c r="O101" s="198"/>
      <c r="P101" s="198"/>
      <c r="Q101" s="198"/>
      <c r="R101" s="198"/>
      <c r="S101" s="198"/>
      <c r="T101" s="199"/>
      <c r="AT101" s="193" t="s">
        <v>205</v>
      </c>
      <c r="AU101" s="193" t="s">
        <v>87</v>
      </c>
      <c r="AV101" s="11" t="s">
        <v>87</v>
      </c>
      <c r="AW101" s="11" t="s">
        <v>39</v>
      </c>
      <c r="AX101" s="11" t="s">
        <v>76</v>
      </c>
      <c r="AY101" s="193" t="s">
        <v>193</v>
      </c>
    </row>
    <row r="102" spans="2:51" s="11" customFormat="1" ht="13.5">
      <c r="B102" s="192"/>
      <c r="D102" s="187" t="s">
        <v>205</v>
      </c>
      <c r="E102" s="193" t="s">
        <v>5</v>
      </c>
      <c r="F102" s="194" t="s">
        <v>808</v>
      </c>
      <c r="H102" s="195">
        <v>49.725</v>
      </c>
      <c r="I102" s="196"/>
      <c r="L102" s="192"/>
      <c r="M102" s="197"/>
      <c r="N102" s="198"/>
      <c r="O102" s="198"/>
      <c r="P102" s="198"/>
      <c r="Q102" s="198"/>
      <c r="R102" s="198"/>
      <c r="S102" s="198"/>
      <c r="T102" s="199"/>
      <c r="AT102" s="193" t="s">
        <v>205</v>
      </c>
      <c r="AU102" s="193" t="s">
        <v>87</v>
      </c>
      <c r="AV102" s="11" t="s">
        <v>87</v>
      </c>
      <c r="AW102" s="11" t="s">
        <v>39</v>
      </c>
      <c r="AX102" s="11" t="s">
        <v>76</v>
      </c>
      <c r="AY102" s="193" t="s">
        <v>193</v>
      </c>
    </row>
    <row r="103" spans="2:51" s="11" customFormat="1" ht="13.5">
      <c r="B103" s="192"/>
      <c r="D103" s="187" t="s">
        <v>205</v>
      </c>
      <c r="E103" s="193" t="s">
        <v>5</v>
      </c>
      <c r="F103" s="194" t="s">
        <v>809</v>
      </c>
      <c r="H103" s="195">
        <v>45</v>
      </c>
      <c r="I103" s="196"/>
      <c r="L103" s="192"/>
      <c r="M103" s="197"/>
      <c r="N103" s="198"/>
      <c r="O103" s="198"/>
      <c r="P103" s="198"/>
      <c r="Q103" s="198"/>
      <c r="R103" s="198"/>
      <c r="S103" s="198"/>
      <c r="T103" s="199"/>
      <c r="AT103" s="193" t="s">
        <v>205</v>
      </c>
      <c r="AU103" s="193" t="s">
        <v>87</v>
      </c>
      <c r="AV103" s="11" t="s">
        <v>87</v>
      </c>
      <c r="AW103" s="11" t="s">
        <v>39</v>
      </c>
      <c r="AX103" s="11" t="s">
        <v>76</v>
      </c>
      <c r="AY103" s="193" t="s">
        <v>193</v>
      </c>
    </row>
    <row r="104" spans="2:51" s="11" customFormat="1" ht="13.5">
      <c r="B104" s="192"/>
      <c r="D104" s="187" t="s">
        <v>205</v>
      </c>
      <c r="E104" s="193" t="s">
        <v>5</v>
      </c>
      <c r="F104" s="194" t="s">
        <v>810</v>
      </c>
      <c r="H104" s="195">
        <v>28</v>
      </c>
      <c r="I104" s="196"/>
      <c r="L104" s="192"/>
      <c r="M104" s="197"/>
      <c r="N104" s="198"/>
      <c r="O104" s="198"/>
      <c r="P104" s="198"/>
      <c r="Q104" s="198"/>
      <c r="R104" s="198"/>
      <c r="S104" s="198"/>
      <c r="T104" s="199"/>
      <c r="AT104" s="193" t="s">
        <v>205</v>
      </c>
      <c r="AU104" s="193" t="s">
        <v>87</v>
      </c>
      <c r="AV104" s="11" t="s">
        <v>87</v>
      </c>
      <c r="AW104" s="11" t="s">
        <v>39</v>
      </c>
      <c r="AX104" s="11" t="s">
        <v>76</v>
      </c>
      <c r="AY104" s="193" t="s">
        <v>193</v>
      </c>
    </row>
    <row r="105" spans="2:51" s="11" customFormat="1" ht="13.5">
      <c r="B105" s="192"/>
      <c r="D105" s="187" t="s">
        <v>205</v>
      </c>
      <c r="E105" s="193" t="s">
        <v>5</v>
      </c>
      <c r="F105" s="194" t="s">
        <v>811</v>
      </c>
      <c r="H105" s="195">
        <v>18.75</v>
      </c>
      <c r="I105" s="196"/>
      <c r="L105" s="192"/>
      <c r="M105" s="197"/>
      <c r="N105" s="198"/>
      <c r="O105" s="198"/>
      <c r="P105" s="198"/>
      <c r="Q105" s="198"/>
      <c r="R105" s="198"/>
      <c r="S105" s="198"/>
      <c r="T105" s="199"/>
      <c r="AT105" s="193" t="s">
        <v>205</v>
      </c>
      <c r="AU105" s="193" t="s">
        <v>87</v>
      </c>
      <c r="AV105" s="11" t="s">
        <v>87</v>
      </c>
      <c r="AW105" s="11" t="s">
        <v>39</v>
      </c>
      <c r="AX105" s="11" t="s">
        <v>76</v>
      </c>
      <c r="AY105" s="193" t="s">
        <v>193</v>
      </c>
    </row>
    <row r="106" spans="2:51" s="11" customFormat="1" ht="13.5">
      <c r="B106" s="192"/>
      <c r="D106" s="187" t="s">
        <v>205</v>
      </c>
      <c r="E106" s="193" t="s">
        <v>5</v>
      </c>
      <c r="F106" s="194" t="s">
        <v>812</v>
      </c>
      <c r="H106" s="195">
        <v>11.25</v>
      </c>
      <c r="I106" s="196"/>
      <c r="L106" s="192"/>
      <c r="M106" s="197"/>
      <c r="N106" s="198"/>
      <c r="O106" s="198"/>
      <c r="P106" s="198"/>
      <c r="Q106" s="198"/>
      <c r="R106" s="198"/>
      <c r="S106" s="198"/>
      <c r="T106" s="199"/>
      <c r="AT106" s="193" t="s">
        <v>205</v>
      </c>
      <c r="AU106" s="193" t="s">
        <v>87</v>
      </c>
      <c r="AV106" s="11" t="s">
        <v>87</v>
      </c>
      <c r="AW106" s="11" t="s">
        <v>39</v>
      </c>
      <c r="AX106" s="11" t="s">
        <v>76</v>
      </c>
      <c r="AY106" s="193" t="s">
        <v>193</v>
      </c>
    </row>
    <row r="107" spans="2:51" s="11" customFormat="1" ht="13.5">
      <c r="B107" s="192"/>
      <c r="D107" s="187" t="s">
        <v>205</v>
      </c>
      <c r="E107" s="193" t="s">
        <v>5</v>
      </c>
      <c r="F107" s="194" t="s">
        <v>813</v>
      </c>
      <c r="H107" s="195">
        <v>1.425</v>
      </c>
      <c r="I107" s="196"/>
      <c r="L107" s="192"/>
      <c r="M107" s="197"/>
      <c r="N107" s="198"/>
      <c r="O107" s="198"/>
      <c r="P107" s="198"/>
      <c r="Q107" s="198"/>
      <c r="R107" s="198"/>
      <c r="S107" s="198"/>
      <c r="T107" s="199"/>
      <c r="AT107" s="193" t="s">
        <v>205</v>
      </c>
      <c r="AU107" s="193" t="s">
        <v>87</v>
      </c>
      <c r="AV107" s="11" t="s">
        <v>87</v>
      </c>
      <c r="AW107" s="11" t="s">
        <v>39</v>
      </c>
      <c r="AX107" s="11" t="s">
        <v>76</v>
      </c>
      <c r="AY107" s="193" t="s">
        <v>193</v>
      </c>
    </row>
    <row r="108" spans="2:51" s="14" customFormat="1" ht="13.5">
      <c r="B108" s="215"/>
      <c r="D108" s="187" t="s">
        <v>205</v>
      </c>
      <c r="E108" s="216" t="s">
        <v>5</v>
      </c>
      <c r="F108" s="217" t="s">
        <v>264</v>
      </c>
      <c r="H108" s="218">
        <v>838.05</v>
      </c>
      <c r="I108" s="219"/>
      <c r="L108" s="215"/>
      <c r="M108" s="220"/>
      <c r="N108" s="221"/>
      <c r="O108" s="221"/>
      <c r="P108" s="221"/>
      <c r="Q108" s="221"/>
      <c r="R108" s="221"/>
      <c r="S108" s="221"/>
      <c r="T108" s="222"/>
      <c r="AT108" s="216" t="s">
        <v>205</v>
      </c>
      <c r="AU108" s="216" t="s">
        <v>87</v>
      </c>
      <c r="AV108" s="14" t="s">
        <v>212</v>
      </c>
      <c r="AW108" s="14" t="s">
        <v>39</v>
      </c>
      <c r="AX108" s="14" t="s">
        <v>76</v>
      </c>
      <c r="AY108" s="216" t="s">
        <v>193</v>
      </c>
    </row>
    <row r="109" spans="2:51" s="11" customFormat="1" ht="13.5">
      <c r="B109" s="192"/>
      <c r="D109" s="187" t="s">
        <v>205</v>
      </c>
      <c r="E109" s="193" t="s">
        <v>5</v>
      </c>
      <c r="F109" s="194" t="s">
        <v>814</v>
      </c>
      <c r="H109" s="195">
        <v>300</v>
      </c>
      <c r="I109" s="196"/>
      <c r="L109" s="192"/>
      <c r="M109" s="197"/>
      <c r="N109" s="198"/>
      <c r="O109" s="198"/>
      <c r="P109" s="198"/>
      <c r="Q109" s="198"/>
      <c r="R109" s="198"/>
      <c r="S109" s="198"/>
      <c r="T109" s="199"/>
      <c r="AT109" s="193" t="s">
        <v>205</v>
      </c>
      <c r="AU109" s="193" t="s">
        <v>87</v>
      </c>
      <c r="AV109" s="11" t="s">
        <v>87</v>
      </c>
      <c r="AW109" s="11" t="s">
        <v>39</v>
      </c>
      <c r="AX109" s="11" t="s">
        <v>76</v>
      </c>
      <c r="AY109" s="193" t="s">
        <v>193</v>
      </c>
    </row>
    <row r="110" spans="2:51" s="11" customFormat="1" ht="13.5">
      <c r="B110" s="192"/>
      <c r="D110" s="187" t="s">
        <v>205</v>
      </c>
      <c r="E110" s="193" t="s">
        <v>5</v>
      </c>
      <c r="F110" s="194" t="s">
        <v>815</v>
      </c>
      <c r="H110" s="195">
        <v>175</v>
      </c>
      <c r="I110" s="196"/>
      <c r="L110" s="192"/>
      <c r="M110" s="197"/>
      <c r="N110" s="198"/>
      <c r="O110" s="198"/>
      <c r="P110" s="198"/>
      <c r="Q110" s="198"/>
      <c r="R110" s="198"/>
      <c r="S110" s="198"/>
      <c r="T110" s="199"/>
      <c r="AT110" s="193" t="s">
        <v>205</v>
      </c>
      <c r="AU110" s="193" t="s">
        <v>87</v>
      </c>
      <c r="AV110" s="11" t="s">
        <v>87</v>
      </c>
      <c r="AW110" s="11" t="s">
        <v>39</v>
      </c>
      <c r="AX110" s="11" t="s">
        <v>76</v>
      </c>
      <c r="AY110" s="193" t="s">
        <v>193</v>
      </c>
    </row>
    <row r="111" spans="2:51" s="13" customFormat="1" ht="13.5">
      <c r="B111" s="207"/>
      <c r="D111" s="187" t="s">
        <v>205</v>
      </c>
      <c r="E111" s="208" t="s">
        <v>776</v>
      </c>
      <c r="F111" s="209" t="s">
        <v>240</v>
      </c>
      <c r="H111" s="210">
        <v>1313.05</v>
      </c>
      <c r="I111" s="211"/>
      <c r="L111" s="207"/>
      <c r="M111" s="212"/>
      <c r="N111" s="213"/>
      <c r="O111" s="213"/>
      <c r="P111" s="213"/>
      <c r="Q111" s="213"/>
      <c r="R111" s="213"/>
      <c r="S111" s="213"/>
      <c r="T111" s="214"/>
      <c r="AT111" s="208" t="s">
        <v>205</v>
      </c>
      <c r="AU111" s="208" t="s">
        <v>87</v>
      </c>
      <c r="AV111" s="13" t="s">
        <v>199</v>
      </c>
      <c r="AW111" s="13" t="s">
        <v>39</v>
      </c>
      <c r="AX111" s="13" t="s">
        <v>84</v>
      </c>
      <c r="AY111" s="208" t="s">
        <v>193</v>
      </c>
    </row>
    <row r="112" spans="2:65" s="1" customFormat="1" ht="25.5" customHeight="1">
      <c r="B112" s="174"/>
      <c r="C112" s="175" t="s">
        <v>87</v>
      </c>
      <c r="D112" s="175" t="s">
        <v>195</v>
      </c>
      <c r="E112" s="176" t="s">
        <v>816</v>
      </c>
      <c r="F112" s="177" t="s">
        <v>817</v>
      </c>
      <c r="G112" s="178" t="s">
        <v>114</v>
      </c>
      <c r="H112" s="179">
        <v>393.915</v>
      </c>
      <c r="I112" s="180"/>
      <c r="J112" s="181">
        <f>ROUND(I112*H112,2)</f>
        <v>0</v>
      </c>
      <c r="K112" s="177" t="s">
        <v>198</v>
      </c>
      <c r="L112" s="41"/>
      <c r="M112" s="182" t="s">
        <v>5</v>
      </c>
      <c r="N112" s="183" t="s">
        <v>47</v>
      </c>
      <c r="O112" s="42"/>
      <c r="P112" s="184">
        <f>O112*H112</f>
        <v>0</v>
      </c>
      <c r="Q112" s="184">
        <v>0</v>
      </c>
      <c r="R112" s="184">
        <f>Q112*H112</f>
        <v>0</v>
      </c>
      <c r="S112" s="184">
        <v>0</v>
      </c>
      <c r="T112" s="185">
        <f>S112*H112</f>
        <v>0</v>
      </c>
      <c r="AR112" s="24" t="s">
        <v>199</v>
      </c>
      <c r="AT112" s="24" t="s">
        <v>195</v>
      </c>
      <c r="AU112" s="24" t="s">
        <v>87</v>
      </c>
      <c r="AY112" s="24" t="s">
        <v>193</v>
      </c>
      <c r="BE112" s="186">
        <f>IF(N112="základní",J112,0)</f>
        <v>0</v>
      </c>
      <c r="BF112" s="186">
        <f>IF(N112="snížená",J112,0)</f>
        <v>0</v>
      </c>
      <c r="BG112" s="186">
        <f>IF(N112="zákl. přenesená",J112,0)</f>
        <v>0</v>
      </c>
      <c r="BH112" s="186">
        <f>IF(N112="sníž. přenesená",J112,0)</f>
        <v>0</v>
      </c>
      <c r="BI112" s="186">
        <f>IF(N112="nulová",J112,0)</f>
        <v>0</v>
      </c>
      <c r="BJ112" s="24" t="s">
        <v>84</v>
      </c>
      <c r="BK112" s="186">
        <f>ROUND(I112*H112,2)</f>
        <v>0</v>
      </c>
      <c r="BL112" s="24" t="s">
        <v>199</v>
      </c>
      <c r="BM112" s="24" t="s">
        <v>818</v>
      </c>
    </row>
    <row r="113" spans="2:47" s="1" customFormat="1" ht="40.5">
      <c r="B113" s="41"/>
      <c r="D113" s="187" t="s">
        <v>201</v>
      </c>
      <c r="F113" s="188" t="s">
        <v>819</v>
      </c>
      <c r="I113" s="189"/>
      <c r="L113" s="41"/>
      <c r="M113" s="190"/>
      <c r="N113" s="42"/>
      <c r="O113" s="42"/>
      <c r="P113" s="42"/>
      <c r="Q113" s="42"/>
      <c r="R113" s="42"/>
      <c r="S113" s="42"/>
      <c r="T113" s="70"/>
      <c r="AT113" s="24" t="s">
        <v>201</v>
      </c>
      <c r="AU113" s="24" t="s">
        <v>87</v>
      </c>
    </row>
    <row r="114" spans="2:47" s="1" customFormat="1" ht="270">
      <c r="B114" s="41"/>
      <c r="D114" s="187" t="s">
        <v>203</v>
      </c>
      <c r="F114" s="191" t="s">
        <v>794</v>
      </c>
      <c r="I114" s="189"/>
      <c r="L114" s="41"/>
      <c r="M114" s="190"/>
      <c r="N114" s="42"/>
      <c r="O114" s="42"/>
      <c r="P114" s="42"/>
      <c r="Q114" s="42"/>
      <c r="R114" s="42"/>
      <c r="S114" s="42"/>
      <c r="T114" s="70"/>
      <c r="AT114" s="24" t="s">
        <v>203</v>
      </c>
      <c r="AU114" s="24" t="s">
        <v>87</v>
      </c>
    </row>
    <row r="115" spans="2:51" s="11" customFormat="1" ht="13.5">
      <c r="B115" s="192"/>
      <c r="D115" s="187" t="s">
        <v>205</v>
      </c>
      <c r="E115" s="193" t="s">
        <v>5</v>
      </c>
      <c r="F115" s="194" t="s">
        <v>820</v>
      </c>
      <c r="H115" s="195">
        <v>393.915</v>
      </c>
      <c r="I115" s="196"/>
      <c r="L115" s="192"/>
      <c r="M115" s="197"/>
      <c r="N115" s="198"/>
      <c r="O115" s="198"/>
      <c r="P115" s="198"/>
      <c r="Q115" s="198"/>
      <c r="R115" s="198"/>
      <c r="S115" s="198"/>
      <c r="T115" s="199"/>
      <c r="AT115" s="193" t="s">
        <v>205</v>
      </c>
      <c r="AU115" s="193" t="s">
        <v>87</v>
      </c>
      <c r="AV115" s="11" t="s">
        <v>87</v>
      </c>
      <c r="AW115" s="11" t="s">
        <v>39</v>
      </c>
      <c r="AX115" s="11" t="s">
        <v>84</v>
      </c>
      <c r="AY115" s="193" t="s">
        <v>193</v>
      </c>
    </row>
    <row r="116" spans="2:65" s="1" customFormat="1" ht="16.5" customHeight="1">
      <c r="B116" s="174"/>
      <c r="C116" s="175" t="s">
        <v>212</v>
      </c>
      <c r="D116" s="175" t="s">
        <v>195</v>
      </c>
      <c r="E116" s="176" t="s">
        <v>821</v>
      </c>
      <c r="F116" s="177" t="s">
        <v>822</v>
      </c>
      <c r="G116" s="178" t="s">
        <v>114</v>
      </c>
      <c r="H116" s="179">
        <v>22.01</v>
      </c>
      <c r="I116" s="180"/>
      <c r="J116" s="181">
        <f>ROUND(I116*H116,2)</f>
        <v>0</v>
      </c>
      <c r="K116" s="177" t="s">
        <v>198</v>
      </c>
      <c r="L116" s="41"/>
      <c r="M116" s="182" t="s">
        <v>5</v>
      </c>
      <c r="N116" s="183" t="s">
        <v>47</v>
      </c>
      <c r="O116" s="42"/>
      <c r="P116" s="184">
        <f>O116*H116</f>
        <v>0</v>
      </c>
      <c r="Q116" s="184">
        <v>0</v>
      </c>
      <c r="R116" s="184">
        <f>Q116*H116</f>
        <v>0</v>
      </c>
      <c r="S116" s="184">
        <v>0</v>
      </c>
      <c r="T116" s="185">
        <f>S116*H116</f>
        <v>0</v>
      </c>
      <c r="AR116" s="24" t="s">
        <v>199</v>
      </c>
      <c r="AT116" s="24" t="s">
        <v>195</v>
      </c>
      <c r="AU116" s="24" t="s">
        <v>87</v>
      </c>
      <c r="AY116" s="24" t="s">
        <v>193</v>
      </c>
      <c r="BE116" s="186">
        <f>IF(N116="základní",J116,0)</f>
        <v>0</v>
      </c>
      <c r="BF116" s="186">
        <f>IF(N116="snížená",J116,0)</f>
        <v>0</v>
      </c>
      <c r="BG116" s="186">
        <f>IF(N116="zákl. přenesená",J116,0)</f>
        <v>0</v>
      </c>
      <c r="BH116" s="186">
        <f>IF(N116="sníž. přenesená",J116,0)</f>
        <v>0</v>
      </c>
      <c r="BI116" s="186">
        <f>IF(N116="nulová",J116,0)</f>
        <v>0</v>
      </c>
      <c r="BJ116" s="24" t="s">
        <v>84</v>
      </c>
      <c r="BK116" s="186">
        <f>ROUND(I116*H116,2)</f>
        <v>0</v>
      </c>
      <c r="BL116" s="24" t="s">
        <v>199</v>
      </c>
      <c r="BM116" s="24" t="s">
        <v>823</v>
      </c>
    </row>
    <row r="117" spans="2:47" s="1" customFormat="1" ht="27">
      <c r="B117" s="41"/>
      <c r="D117" s="187" t="s">
        <v>201</v>
      </c>
      <c r="F117" s="188" t="s">
        <v>824</v>
      </c>
      <c r="I117" s="189"/>
      <c r="L117" s="41"/>
      <c r="M117" s="190"/>
      <c r="N117" s="42"/>
      <c r="O117" s="42"/>
      <c r="P117" s="42"/>
      <c r="Q117" s="42"/>
      <c r="R117" s="42"/>
      <c r="S117" s="42"/>
      <c r="T117" s="70"/>
      <c r="AT117" s="24" t="s">
        <v>201</v>
      </c>
      <c r="AU117" s="24" t="s">
        <v>87</v>
      </c>
    </row>
    <row r="118" spans="2:47" s="1" customFormat="1" ht="324">
      <c r="B118" s="41"/>
      <c r="D118" s="187" t="s">
        <v>203</v>
      </c>
      <c r="F118" s="191" t="s">
        <v>825</v>
      </c>
      <c r="I118" s="189"/>
      <c r="L118" s="41"/>
      <c r="M118" s="190"/>
      <c r="N118" s="42"/>
      <c r="O118" s="42"/>
      <c r="P118" s="42"/>
      <c r="Q118" s="42"/>
      <c r="R118" s="42"/>
      <c r="S118" s="42"/>
      <c r="T118" s="70"/>
      <c r="AT118" s="24" t="s">
        <v>203</v>
      </c>
      <c r="AU118" s="24" t="s">
        <v>87</v>
      </c>
    </row>
    <row r="119" spans="2:51" s="11" customFormat="1" ht="13.5">
      <c r="B119" s="192"/>
      <c r="D119" s="187" t="s">
        <v>205</v>
      </c>
      <c r="E119" s="193" t="s">
        <v>5</v>
      </c>
      <c r="F119" s="194" t="s">
        <v>826</v>
      </c>
      <c r="H119" s="195">
        <v>22.01</v>
      </c>
      <c r="I119" s="196"/>
      <c r="L119" s="192"/>
      <c r="M119" s="197"/>
      <c r="N119" s="198"/>
      <c r="O119" s="198"/>
      <c r="P119" s="198"/>
      <c r="Q119" s="198"/>
      <c r="R119" s="198"/>
      <c r="S119" s="198"/>
      <c r="T119" s="199"/>
      <c r="AT119" s="193" t="s">
        <v>205</v>
      </c>
      <c r="AU119" s="193" t="s">
        <v>87</v>
      </c>
      <c r="AV119" s="11" t="s">
        <v>87</v>
      </c>
      <c r="AW119" s="11" t="s">
        <v>39</v>
      </c>
      <c r="AX119" s="11" t="s">
        <v>76</v>
      </c>
      <c r="AY119" s="193" t="s">
        <v>193</v>
      </c>
    </row>
    <row r="120" spans="2:51" s="13" customFormat="1" ht="13.5">
      <c r="B120" s="207"/>
      <c r="D120" s="187" t="s">
        <v>205</v>
      </c>
      <c r="E120" s="208" t="s">
        <v>785</v>
      </c>
      <c r="F120" s="209" t="s">
        <v>240</v>
      </c>
      <c r="H120" s="210">
        <v>22.01</v>
      </c>
      <c r="I120" s="211"/>
      <c r="L120" s="207"/>
      <c r="M120" s="212"/>
      <c r="N120" s="213"/>
      <c r="O120" s="213"/>
      <c r="P120" s="213"/>
      <c r="Q120" s="213"/>
      <c r="R120" s="213"/>
      <c r="S120" s="213"/>
      <c r="T120" s="214"/>
      <c r="AT120" s="208" t="s">
        <v>205</v>
      </c>
      <c r="AU120" s="208" t="s">
        <v>87</v>
      </c>
      <c r="AV120" s="13" t="s">
        <v>199</v>
      </c>
      <c r="AW120" s="13" t="s">
        <v>39</v>
      </c>
      <c r="AX120" s="13" t="s">
        <v>84</v>
      </c>
      <c r="AY120" s="208" t="s">
        <v>193</v>
      </c>
    </row>
    <row r="121" spans="2:65" s="1" customFormat="1" ht="16.5" customHeight="1">
      <c r="B121" s="174"/>
      <c r="C121" s="175" t="s">
        <v>199</v>
      </c>
      <c r="D121" s="175" t="s">
        <v>195</v>
      </c>
      <c r="E121" s="176" t="s">
        <v>827</v>
      </c>
      <c r="F121" s="177" t="s">
        <v>828</v>
      </c>
      <c r="G121" s="178" t="s">
        <v>114</v>
      </c>
      <c r="H121" s="179">
        <v>6.603</v>
      </c>
      <c r="I121" s="180"/>
      <c r="J121" s="181">
        <f>ROUND(I121*H121,2)</f>
        <v>0</v>
      </c>
      <c r="K121" s="177" t="s">
        <v>198</v>
      </c>
      <c r="L121" s="41"/>
      <c r="M121" s="182" t="s">
        <v>5</v>
      </c>
      <c r="N121" s="183" t="s">
        <v>47</v>
      </c>
      <c r="O121" s="42"/>
      <c r="P121" s="184">
        <f>O121*H121</f>
        <v>0</v>
      </c>
      <c r="Q121" s="184">
        <v>0</v>
      </c>
      <c r="R121" s="184">
        <f>Q121*H121</f>
        <v>0</v>
      </c>
      <c r="S121" s="184">
        <v>0</v>
      </c>
      <c r="T121" s="185">
        <f>S121*H121</f>
        <v>0</v>
      </c>
      <c r="AR121" s="24" t="s">
        <v>199</v>
      </c>
      <c r="AT121" s="24" t="s">
        <v>195</v>
      </c>
      <c r="AU121" s="24" t="s">
        <v>87</v>
      </c>
      <c r="AY121" s="24" t="s">
        <v>193</v>
      </c>
      <c r="BE121" s="186">
        <f>IF(N121="základní",J121,0)</f>
        <v>0</v>
      </c>
      <c r="BF121" s="186">
        <f>IF(N121="snížená",J121,0)</f>
        <v>0</v>
      </c>
      <c r="BG121" s="186">
        <f>IF(N121="zákl. přenesená",J121,0)</f>
        <v>0</v>
      </c>
      <c r="BH121" s="186">
        <f>IF(N121="sníž. přenesená",J121,0)</f>
        <v>0</v>
      </c>
      <c r="BI121" s="186">
        <f>IF(N121="nulová",J121,0)</f>
        <v>0</v>
      </c>
      <c r="BJ121" s="24" t="s">
        <v>84</v>
      </c>
      <c r="BK121" s="186">
        <f>ROUND(I121*H121,2)</f>
        <v>0</v>
      </c>
      <c r="BL121" s="24" t="s">
        <v>199</v>
      </c>
      <c r="BM121" s="24" t="s">
        <v>829</v>
      </c>
    </row>
    <row r="122" spans="2:47" s="1" customFormat="1" ht="27">
      <c r="B122" s="41"/>
      <c r="D122" s="187" t="s">
        <v>201</v>
      </c>
      <c r="F122" s="188" t="s">
        <v>830</v>
      </c>
      <c r="I122" s="189"/>
      <c r="L122" s="41"/>
      <c r="M122" s="190"/>
      <c r="N122" s="42"/>
      <c r="O122" s="42"/>
      <c r="P122" s="42"/>
      <c r="Q122" s="42"/>
      <c r="R122" s="42"/>
      <c r="S122" s="42"/>
      <c r="T122" s="70"/>
      <c r="AT122" s="24" t="s">
        <v>201</v>
      </c>
      <c r="AU122" s="24" t="s">
        <v>87</v>
      </c>
    </row>
    <row r="123" spans="2:47" s="1" customFormat="1" ht="324">
      <c r="B123" s="41"/>
      <c r="D123" s="187" t="s">
        <v>203</v>
      </c>
      <c r="F123" s="191" t="s">
        <v>825</v>
      </c>
      <c r="I123" s="189"/>
      <c r="L123" s="41"/>
      <c r="M123" s="190"/>
      <c r="N123" s="42"/>
      <c r="O123" s="42"/>
      <c r="P123" s="42"/>
      <c r="Q123" s="42"/>
      <c r="R123" s="42"/>
      <c r="S123" s="42"/>
      <c r="T123" s="70"/>
      <c r="AT123" s="24" t="s">
        <v>203</v>
      </c>
      <c r="AU123" s="24" t="s">
        <v>87</v>
      </c>
    </row>
    <row r="124" spans="2:51" s="11" customFormat="1" ht="13.5">
      <c r="B124" s="192"/>
      <c r="D124" s="187" t="s">
        <v>205</v>
      </c>
      <c r="E124" s="193" t="s">
        <v>5</v>
      </c>
      <c r="F124" s="194" t="s">
        <v>831</v>
      </c>
      <c r="H124" s="195">
        <v>6.603</v>
      </c>
      <c r="I124" s="196"/>
      <c r="L124" s="192"/>
      <c r="M124" s="197"/>
      <c r="N124" s="198"/>
      <c r="O124" s="198"/>
      <c r="P124" s="198"/>
      <c r="Q124" s="198"/>
      <c r="R124" s="198"/>
      <c r="S124" s="198"/>
      <c r="T124" s="199"/>
      <c r="AT124" s="193" t="s">
        <v>205</v>
      </c>
      <c r="AU124" s="193" t="s">
        <v>87</v>
      </c>
      <c r="AV124" s="11" t="s">
        <v>87</v>
      </c>
      <c r="AW124" s="11" t="s">
        <v>39</v>
      </c>
      <c r="AX124" s="11" t="s">
        <v>84</v>
      </c>
      <c r="AY124" s="193" t="s">
        <v>193</v>
      </c>
    </row>
    <row r="125" spans="2:65" s="1" customFormat="1" ht="16.5" customHeight="1">
      <c r="B125" s="174"/>
      <c r="C125" s="175" t="s">
        <v>228</v>
      </c>
      <c r="D125" s="175" t="s">
        <v>195</v>
      </c>
      <c r="E125" s="176" t="s">
        <v>333</v>
      </c>
      <c r="F125" s="177" t="s">
        <v>334</v>
      </c>
      <c r="G125" s="178" t="s">
        <v>114</v>
      </c>
      <c r="H125" s="179">
        <v>4531.004</v>
      </c>
      <c r="I125" s="180"/>
      <c r="J125" s="181">
        <f>ROUND(I125*H125,2)</f>
        <v>0</v>
      </c>
      <c r="K125" s="177" t="s">
        <v>198</v>
      </c>
      <c r="L125" s="41"/>
      <c r="M125" s="182" t="s">
        <v>5</v>
      </c>
      <c r="N125" s="183" t="s">
        <v>47</v>
      </c>
      <c r="O125" s="42"/>
      <c r="P125" s="184">
        <f>O125*H125</f>
        <v>0</v>
      </c>
      <c r="Q125" s="184">
        <v>0</v>
      </c>
      <c r="R125" s="184">
        <f>Q125*H125</f>
        <v>0</v>
      </c>
      <c r="S125" s="184">
        <v>0</v>
      </c>
      <c r="T125" s="185">
        <f>S125*H125</f>
        <v>0</v>
      </c>
      <c r="AR125" s="24" t="s">
        <v>199</v>
      </c>
      <c r="AT125" s="24" t="s">
        <v>195</v>
      </c>
      <c r="AU125" s="24" t="s">
        <v>87</v>
      </c>
      <c r="AY125" s="24" t="s">
        <v>193</v>
      </c>
      <c r="BE125" s="186">
        <f>IF(N125="základní",J125,0)</f>
        <v>0</v>
      </c>
      <c r="BF125" s="186">
        <f>IF(N125="snížená",J125,0)</f>
        <v>0</v>
      </c>
      <c r="BG125" s="186">
        <f>IF(N125="zákl. přenesená",J125,0)</f>
        <v>0</v>
      </c>
      <c r="BH125" s="186">
        <f>IF(N125="sníž. přenesená",J125,0)</f>
        <v>0</v>
      </c>
      <c r="BI125" s="186">
        <f>IF(N125="nulová",J125,0)</f>
        <v>0</v>
      </c>
      <c r="BJ125" s="24" t="s">
        <v>84</v>
      </c>
      <c r="BK125" s="186">
        <f>ROUND(I125*H125,2)</f>
        <v>0</v>
      </c>
      <c r="BL125" s="24" t="s">
        <v>199</v>
      </c>
      <c r="BM125" s="24" t="s">
        <v>832</v>
      </c>
    </row>
    <row r="126" spans="2:47" s="1" customFormat="1" ht="40.5">
      <c r="B126" s="41"/>
      <c r="D126" s="187" t="s">
        <v>201</v>
      </c>
      <c r="F126" s="188" t="s">
        <v>336</v>
      </c>
      <c r="I126" s="189"/>
      <c r="L126" s="41"/>
      <c r="M126" s="190"/>
      <c r="N126" s="42"/>
      <c r="O126" s="42"/>
      <c r="P126" s="42"/>
      <c r="Q126" s="42"/>
      <c r="R126" s="42"/>
      <c r="S126" s="42"/>
      <c r="T126" s="70"/>
      <c r="AT126" s="24" t="s">
        <v>201</v>
      </c>
      <c r="AU126" s="24" t="s">
        <v>87</v>
      </c>
    </row>
    <row r="127" spans="2:47" s="1" customFormat="1" ht="189">
      <c r="B127" s="41"/>
      <c r="D127" s="187" t="s">
        <v>203</v>
      </c>
      <c r="F127" s="191" t="s">
        <v>337</v>
      </c>
      <c r="I127" s="189"/>
      <c r="L127" s="41"/>
      <c r="M127" s="190"/>
      <c r="N127" s="42"/>
      <c r="O127" s="42"/>
      <c r="P127" s="42"/>
      <c r="Q127" s="42"/>
      <c r="R127" s="42"/>
      <c r="S127" s="42"/>
      <c r="T127" s="70"/>
      <c r="AT127" s="24" t="s">
        <v>203</v>
      </c>
      <c r="AU127" s="24" t="s">
        <v>87</v>
      </c>
    </row>
    <row r="128" spans="2:51" s="11" customFormat="1" ht="13.5">
      <c r="B128" s="192"/>
      <c r="D128" s="187" t="s">
        <v>205</v>
      </c>
      <c r="E128" s="193" t="s">
        <v>5</v>
      </c>
      <c r="F128" s="194" t="s">
        <v>833</v>
      </c>
      <c r="H128" s="195">
        <v>2232.185</v>
      </c>
      <c r="I128" s="196"/>
      <c r="L128" s="192"/>
      <c r="M128" s="197"/>
      <c r="N128" s="198"/>
      <c r="O128" s="198"/>
      <c r="P128" s="198"/>
      <c r="Q128" s="198"/>
      <c r="R128" s="198"/>
      <c r="S128" s="198"/>
      <c r="T128" s="199"/>
      <c r="AT128" s="193" t="s">
        <v>205</v>
      </c>
      <c r="AU128" s="193" t="s">
        <v>87</v>
      </c>
      <c r="AV128" s="11" t="s">
        <v>87</v>
      </c>
      <c r="AW128" s="11" t="s">
        <v>39</v>
      </c>
      <c r="AX128" s="11" t="s">
        <v>76</v>
      </c>
      <c r="AY128" s="193" t="s">
        <v>193</v>
      </c>
    </row>
    <row r="129" spans="2:51" s="11" customFormat="1" ht="13.5">
      <c r="B129" s="192"/>
      <c r="D129" s="187" t="s">
        <v>205</v>
      </c>
      <c r="E129" s="193" t="s">
        <v>5</v>
      </c>
      <c r="F129" s="194" t="s">
        <v>834</v>
      </c>
      <c r="H129" s="195">
        <v>37.417</v>
      </c>
      <c r="I129" s="196"/>
      <c r="L129" s="192"/>
      <c r="M129" s="197"/>
      <c r="N129" s="198"/>
      <c r="O129" s="198"/>
      <c r="P129" s="198"/>
      <c r="Q129" s="198"/>
      <c r="R129" s="198"/>
      <c r="S129" s="198"/>
      <c r="T129" s="199"/>
      <c r="AT129" s="193" t="s">
        <v>205</v>
      </c>
      <c r="AU129" s="193" t="s">
        <v>87</v>
      </c>
      <c r="AV129" s="11" t="s">
        <v>87</v>
      </c>
      <c r="AW129" s="11" t="s">
        <v>39</v>
      </c>
      <c r="AX129" s="11" t="s">
        <v>76</v>
      </c>
      <c r="AY129" s="193" t="s">
        <v>193</v>
      </c>
    </row>
    <row r="130" spans="2:51" s="11" customFormat="1" ht="13.5">
      <c r="B130" s="192"/>
      <c r="D130" s="187" t="s">
        <v>205</v>
      </c>
      <c r="E130" s="193" t="s">
        <v>5</v>
      </c>
      <c r="F130" s="194" t="s">
        <v>835</v>
      </c>
      <c r="H130" s="195">
        <v>76.8</v>
      </c>
      <c r="I130" s="196"/>
      <c r="L130" s="192"/>
      <c r="M130" s="197"/>
      <c r="N130" s="198"/>
      <c r="O130" s="198"/>
      <c r="P130" s="198"/>
      <c r="Q130" s="198"/>
      <c r="R130" s="198"/>
      <c r="S130" s="198"/>
      <c r="T130" s="199"/>
      <c r="AT130" s="193" t="s">
        <v>205</v>
      </c>
      <c r="AU130" s="193" t="s">
        <v>87</v>
      </c>
      <c r="AV130" s="11" t="s">
        <v>87</v>
      </c>
      <c r="AW130" s="11" t="s">
        <v>39</v>
      </c>
      <c r="AX130" s="11" t="s">
        <v>76</v>
      </c>
      <c r="AY130" s="193" t="s">
        <v>193</v>
      </c>
    </row>
    <row r="131" spans="2:51" s="11" customFormat="1" ht="27">
      <c r="B131" s="192"/>
      <c r="D131" s="187" t="s">
        <v>205</v>
      </c>
      <c r="E131" s="193" t="s">
        <v>5</v>
      </c>
      <c r="F131" s="194" t="s">
        <v>836</v>
      </c>
      <c r="H131" s="195">
        <v>1663.515</v>
      </c>
      <c r="I131" s="196"/>
      <c r="L131" s="192"/>
      <c r="M131" s="197"/>
      <c r="N131" s="198"/>
      <c r="O131" s="198"/>
      <c r="P131" s="198"/>
      <c r="Q131" s="198"/>
      <c r="R131" s="198"/>
      <c r="S131" s="198"/>
      <c r="T131" s="199"/>
      <c r="AT131" s="193" t="s">
        <v>205</v>
      </c>
      <c r="AU131" s="193" t="s">
        <v>87</v>
      </c>
      <c r="AV131" s="11" t="s">
        <v>87</v>
      </c>
      <c r="AW131" s="11" t="s">
        <v>39</v>
      </c>
      <c r="AX131" s="11" t="s">
        <v>76</v>
      </c>
      <c r="AY131" s="193" t="s">
        <v>193</v>
      </c>
    </row>
    <row r="132" spans="2:51" s="11" customFormat="1" ht="13.5">
      <c r="B132" s="192"/>
      <c r="D132" s="187" t="s">
        <v>205</v>
      </c>
      <c r="E132" s="193" t="s">
        <v>5</v>
      </c>
      <c r="F132" s="194" t="s">
        <v>837</v>
      </c>
      <c r="H132" s="195">
        <v>521.087</v>
      </c>
      <c r="I132" s="196"/>
      <c r="L132" s="192"/>
      <c r="M132" s="197"/>
      <c r="N132" s="198"/>
      <c r="O132" s="198"/>
      <c r="P132" s="198"/>
      <c r="Q132" s="198"/>
      <c r="R132" s="198"/>
      <c r="S132" s="198"/>
      <c r="T132" s="199"/>
      <c r="AT132" s="193" t="s">
        <v>205</v>
      </c>
      <c r="AU132" s="193" t="s">
        <v>87</v>
      </c>
      <c r="AV132" s="11" t="s">
        <v>87</v>
      </c>
      <c r="AW132" s="11" t="s">
        <v>39</v>
      </c>
      <c r="AX132" s="11" t="s">
        <v>76</v>
      </c>
      <c r="AY132" s="193" t="s">
        <v>193</v>
      </c>
    </row>
    <row r="133" spans="2:51" s="13" customFormat="1" ht="13.5">
      <c r="B133" s="207"/>
      <c r="D133" s="187" t="s">
        <v>205</v>
      </c>
      <c r="E133" s="208" t="s">
        <v>5</v>
      </c>
      <c r="F133" s="209" t="s">
        <v>240</v>
      </c>
      <c r="H133" s="210">
        <v>4531.004</v>
      </c>
      <c r="I133" s="211"/>
      <c r="L133" s="207"/>
      <c r="M133" s="212"/>
      <c r="N133" s="213"/>
      <c r="O133" s="213"/>
      <c r="P133" s="213"/>
      <c r="Q133" s="213"/>
      <c r="R133" s="213"/>
      <c r="S133" s="213"/>
      <c r="T133" s="214"/>
      <c r="AT133" s="208" t="s">
        <v>205</v>
      </c>
      <c r="AU133" s="208" t="s">
        <v>87</v>
      </c>
      <c r="AV133" s="13" t="s">
        <v>199</v>
      </c>
      <c r="AW133" s="13" t="s">
        <v>39</v>
      </c>
      <c r="AX133" s="13" t="s">
        <v>84</v>
      </c>
      <c r="AY133" s="208" t="s">
        <v>193</v>
      </c>
    </row>
    <row r="134" spans="2:65" s="1" customFormat="1" ht="16.5" customHeight="1">
      <c r="B134" s="174"/>
      <c r="C134" s="175" t="s">
        <v>241</v>
      </c>
      <c r="D134" s="175" t="s">
        <v>195</v>
      </c>
      <c r="E134" s="176" t="s">
        <v>364</v>
      </c>
      <c r="F134" s="177" t="s">
        <v>365</v>
      </c>
      <c r="G134" s="178" t="s">
        <v>114</v>
      </c>
      <c r="H134" s="179">
        <v>3195.944</v>
      </c>
      <c r="I134" s="180"/>
      <c r="J134" s="181">
        <f>ROUND(I134*H134,2)</f>
        <v>0</v>
      </c>
      <c r="K134" s="177" t="s">
        <v>198</v>
      </c>
      <c r="L134" s="41"/>
      <c r="M134" s="182" t="s">
        <v>5</v>
      </c>
      <c r="N134" s="183" t="s">
        <v>47</v>
      </c>
      <c r="O134" s="42"/>
      <c r="P134" s="184">
        <f>O134*H134</f>
        <v>0</v>
      </c>
      <c r="Q134" s="184">
        <v>0</v>
      </c>
      <c r="R134" s="184">
        <f>Q134*H134</f>
        <v>0</v>
      </c>
      <c r="S134" s="184">
        <v>0</v>
      </c>
      <c r="T134" s="185">
        <f>S134*H134</f>
        <v>0</v>
      </c>
      <c r="AR134" s="24" t="s">
        <v>199</v>
      </c>
      <c r="AT134" s="24" t="s">
        <v>195</v>
      </c>
      <c r="AU134" s="24" t="s">
        <v>87</v>
      </c>
      <c r="AY134" s="24" t="s">
        <v>193</v>
      </c>
      <c r="BE134" s="186">
        <f>IF(N134="základní",J134,0)</f>
        <v>0</v>
      </c>
      <c r="BF134" s="186">
        <f>IF(N134="snížená",J134,0)</f>
        <v>0</v>
      </c>
      <c r="BG134" s="186">
        <f>IF(N134="zákl. přenesená",J134,0)</f>
        <v>0</v>
      </c>
      <c r="BH134" s="186">
        <f>IF(N134="sníž. přenesená",J134,0)</f>
        <v>0</v>
      </c>
      <c r="BI134" s="186">
        <f>IF(N134="nulová",J134,0)</f>
        <v>0</v>
      </c>
      <c r="BJ134" s="24" t="s">
        <v>84</v>
      </c>
      <c r="BK134" s="186">
        <f>ROUND(I134*H134,2)</f>
        <v>0</v>
      </c>
      <c r="BL134" s="24" t="s">
        <v>199</v>
      </c>
      <c r="BM134" s="24" t="s">
        <v>838</v>
      </c>
    </row>
    <row r="135" spans="2:47" s="1" customFormat="1" ht="27">
      <c r="B135" s="41"/>
      <c r="D135" s="187" t="s">
        <v>201</v>
      </c>
      <c r="F135" s="188" t="s">
        <v>367</v>
      </c>
      <c r="I135" s="189"/>
      <c r="L135" s="41"/>
      <c r="M135" s="190"/>
      <c r="N135" s="42"/>
      <c r="O135" s="42"/>
      <c r="P135" s="42"/>
      <c r="Q135" s="42"/>
      <c r="R135" s="42"/>
      <c r="S135" s="42"/>
      <c r="T135" s="70"/>
      <c r="AT135" s="24" t="s">
        <v>201</v>
      </c>
      <c r="AU135" s="24" t="s">
        <v>87</v>
      </c>
    </row>
    <row r="136" spans="2:47" s="1" customFormat="1" ht="148.5">
      <c r="B136" s="41"/>
      <c r="D136" s="187" t="s">
        <v>203</v>
      </c>
      <c r="F136" s="191" t="s">
        <v>368</v>
      </c>
      <c r="I136" s="189"/>
      <c r="L136" s="41"/>
      <c r="M136" s="190"/>
      <c r="N136" s="42"/>
      <c r="O136" s="42"/>
      <c r="P136" s="42"/>
      <c r="Q136" s="42"/>
      <c r="R136" s="42"/>
      <c r="S136" s="42"/>
      <c r="T136" s="70"/>
      <c r="AT136" s="24" t="s">
        <v>203</v>
      </c>
      <c r="AU136" s="24" t="s">
        <v>87</v>
      </c>
    </row>
    <row r="137" spans="2:51" s="11" customFormat="1" ht="13.5">
      <c r="B137" s="192"/>
      <c r="D137" s="187" t="s">
        <v>205</v>
      </c>
      <c r="E137" s="193" t="s">
        <v>5</v>
      </c>
      <c r="F137" s="194" t="s">
        <v>839</v>
      </c>
      <c r="H137" s="195">
        <v>919.135</v>
      </c>
      <c r="I137" s="196"/>
      <c r="L137" s="192"/>
      <c r="M137" s="197"/>
      <c r="N137" s="198"/>
      <c r="O137" s="198"/>
      <c r="P137" s="198"/>
      <c r="Q137" s="198"/>
      <c r="R137" s="198"/>
      <c r="S137" s="198"/>
      <c r="T137" s="199"/>
      <c r="AT137" s="193" t="s">
        <v>205</v>
      </c>
      <c r="AU137" s="193" t="s">
        <v>87</v>
      </c>
      <c r="AV137" s="11" t="s">
        <v>87</v>
      </c>
      <c r="AW137" s="11" t="s">
        <v>39</v>
      </c>
      <c r="AX137" s="11" t="s">
        <v>76</v>
      </c>
      <c r="AY137" s="193" t="s">
        <v>193</v>
      </c>
    </row>
    <row r="138" spans="2:51" s="11" customFormat="1" ht="13.5">
      <c r="B138" s="192"/>
      <c r="D138" s="187" t="s">
        <v>205</v>
      </c>
      <c r="E138" s="193" t="s">
        <v>5</v>
      </c>
      <c r="F138" s="194" t="s">
        <v>840</v>
      </c>
      <c r="H138" s="195">
        <v>15.407</v>
      </c>
      <c r="I138" s="196"/>
      <c r="L138" s="192"/>
      <c r="M138" s="197"/>
      <c r="N138" s="198"/>
      <c r="O138" s="198"/>
      <c r="P138" s="198"/>
      <c r="Q138" s="198"/>
      <c r="R138" s="198"/>
      <c r="S138" s="198"/>
      <c r="T138" s="199"/>
      <c r="AT138" s="193" t="s">
        <v>205</v>
      </c>
      <c r="AU138" s="193" t="s">
        <v>87</v>
      </c>
      <c r="AV138" s="11" t="s">
        <v>87</v>
      </c>
      <c r="AW138" s="11" t="s">
        <v>39</v>
      </c>
      <c r="AX138" s="11" t="s">
        <v>76</v>
      </c>
      <c r="AY138" s="193" t="s">
        <v>193</v>
      </c>
    </row>
    <row r="139" spans="2:51" s="11" customFormat="1" ht="13.5">
      <c r="B139" s="192"/>
      <c r="D139" s="187" t="s">
        <v>205</v>
      </c>
      <c r="E139" s="193" t="s">
        <v>5</v>
      </c>
      <c r="F139" s="194" t="s">
        <v>841</v>
      </c>
      <c r="H139" s="195">
        <v>76.8</v>
      </c>
      <c r="I139" s="196"/>
      <c r="L139" s="192"/>
      <c r="M139" s="197"/>
      <c r="N139" s="198"/>
      <c r="O139" s="198"/>
      <c r="P139" s="198"/>
      <c r="Q139" s="198"/>
      <c r="R139" s="198"/>
      <c r="S139" s="198"/>
      <c r="T139" s="199"/>
      <c r="AT139" s="193" t="s">
        <v>205</v>
      </c>
      <c r="AU139" s="193" t="s">
        <v>87</v>
      </c>
      <c r="AV139" s="11" t="s">
        <v>87</v>
      </c>
      <c r="AW139" s="11" t="s">
        <v>39</v>
      </c>
      <c r="AX139" s="11" t="s">
        <v>76</v>
      </c>
      <c r="AY139" s="193" t="s">
        <v>193</v>
      </c>
    </row>
    <row r="140" spans="2:51" s="11" customFormat="1" ht="13.5">
      <c r="B140" s="192"/>
      <c r="D140" s="187" t="s">
        <v>205</v>
      </c>
      <c r="E140" s="193" t="s">
        <v>5</v>
      </c>
      <c r="F140" s="194" t="s">
        <v>842</v>
      </c>
      <c r="H140" s="195">
        <v>1663.515</v>
      </c>
      <c r="I140" s="196"/>
      <c r="L140" s="192"/>
      <c r="M140" s="197"/>
      <c r="N140" s="198"/>
      <c r="O140" s="198"/>
      <c r="P140" s="198"/>
      <c r="Q140" s="198"/>
      <c r="R140" s="198"/>
      <c r="S140" s="198"/>
      <c r="T140" s="199"/>
      <c r="AT140" s="193" t="s">
        <v>205</v>
      </c>
      <c r="AU140" s="193" t="s">
        <v>87</v>
      </c>
      <c r="AV140" s="11" t="s">
        <v>87</v>
      </c>
      <c r="AW140" s="11" t="s">
        <v>39</v>
      </c>
      <c r="AX140" s="11" t="s">
        <v>76</v>
      </c>
      <c r="AY140" s="193" t="s">
        <v>193</v>
      </c>
    </row>
    <row r="141" spans="2:51" s="11" customFormat="1" ht="13.5">
      <c r="B141" s="192"/>
      <c r="D141" s="187" t="s">
        <v>205</v>
      </c>
      <c r="E141" s="193" t="s">
        <v>5</v>
      </c>
      <c r="F141" s="194" t="s">
        <v>843</v>
      </c>
      <c r="H141" s="195">
        <v>521.087</v>
      </c>
      <c r="I141" s="196"/>
      <c r="L141" s="192"/>
      <c r="M141" s="197"/>
      <c r="N141" s="198"/>
      <c r="O141" s="198"/>
      <c r="P141" s="198"/>
      <c r="Q141" s="198"/>
      <c r="R141" s="198"/>
      <c r="S141" s="198"/>
      <c r="T141" s="199"/>
      <c r="AT141" s="193" t="s">
        <v>205</v>
      </c>
      <c r="AU141" s="193" t="s">
        <v>87</v>
      </c>
      <c r="AV141" s="11" t="s">
        <v>87</v>
      </c>
      <c r="AW141" s="11" t="s">
        <v>39</v>
      </c>
      <c r="AX141" s="11" t="s">
        <v>76</v>
      </c>
      <c r="AY141" s="193" t="s">
        <v>193</v>
      </c>
    </row>
    <row r="142" spans="2:51" s="13" customFormat="1" ht="13.5">
      <c r="B142" s="207"/>
      <c r="D142" s="187" t="s">
        <v>205</v>
      </c>
      <c r="E142" s="208" t="s">
        <v>5</v>
      </c>
      <c r="F142" s="209" t="s">
        <v>240</v>
      </c>
      <c r="H142" s="210">
        <v>3195.944</v>
      </c>
      <c r="I142" s="211"/>
      <c r="L142" s="207"/>
      <c r="M142" s="212"/>
      <c r="N142" s="213"/>
      <c r="O142" s="213"/>
      <c r="P142" s="213"/>
      <c r="Q142" s="213"/>
      <c r="R142" s="213"/>
      <c r="S142" s="213"/>
      <c r="T142" s="214"/>
      <c r="AT142" s="208" t="s">
        <v>205</v>
      </c>
      <c r="AU142" s="208" t="s">
        <v>87</v>
      </c>
      <c r="AV142" s="13" t="s">
        <v>199</v>
      </c>
      <c r="AW142" s="13" t="s">
        <v>39</v>
      </c>
      <c r="AX142" s="13" t="s">
        <v>84</v>
      </c>
      <c r="AY142" s="208" t="s">
        <v>193</v>
      </c>
    </row>
    <row r="143" spans="2:65" s="1" customFormat="1" ht="16.5" customHeight="1">
      <c r="B143" s="174"/>
      <c r="C143" s="175" t="s">
        <v>248</v>
      </c>
      <c r="D143" s="175" t="s">
        <v>195</v>
      </c>
      <c r="E143" s="176" t="s">
        <v>381</v>
      </c>
      <c r="F143" s="177" t="s">
        <v>382</v>
      </c>
      <c r="G143" s="178" t="s">
        <v>114</v>
      </c>
      <c r="H143" s="179">
        <v>3711.51</v>
      </c>
      <c r="I143" s="180"/>
      <c r="J143" s="181">
        <f>ROUND(I143*H143,2)</f>
        <v>0</v>
      </c>
      <c r="K143" s="177" t="s">
        <v>198</v>
      </c>
      <c r="L143" s="41"/>
      <c r="M143" s="182" t="s">
        <v>5</v>
      </c>
      <c r="N143" s="183" t="s">
        <v>47</v>
      </c>
      <c r="O143" s="42"/>
      <c r="P143" s="184">
        <f>O143*H143</f>
        <v>0</v>
      </c>
      <c r="Q143" s="184">
        <v>0</v>
      </c>
      <c r="R143" s="184">
        <f>Q143*H143</f>
        <v>0</v>
      </c>
      <c r="S143" s="184">
        <v>0</v>
      </c>
      <c r="T143" s="185">
        <f>S143*H143</f>
        <v>0</v>
      </c>
      <c r="AR143" s="24" t="s">
        <v>199</v>
      </c>
      <c r="AT143" s="24" t="s">
        <v>195</v>
      </c>
      <c r="AU143" s="24" t="s">
        <v>87</v>
      </c>
      <c r="AY143" s="24" t="s">
        <v>193</v>
      </c>
      <c r="BE143" s="186">
        <f>IF(N143="základní",J143,0)</f>
        <v>0</v>
      </c>
      <c r="BF143" s="186">
        <f>IF(N143="snížená",J143,0)</f>
        <v>0</v>
      </c>
      <c r="BG143" s="186">
        <f>IF(N143="zákl. přenesená",J143,0)</f>
        <v>0</v>
      </c>
      <c r="BH143" s="186">
        <f>IF(N143="sníž. přenesená",J143,0)</f>
        <v>0</v>
      </c>
      <c r="BI143" s="186">
        <f>IF(N143="nulová",J143,0)</f>
        <v>0</v>
      </c>
      <c r="BJ143" s="24" t="s">
        <v>84</v>
      </c>
      <c r="BK143" s="186">
        <f>ROUND(I143*H143,2)</f>
        <v>0</v>
      </c>
      <c r="BL143" s="24" t="s">
        <v>199</v>
      </c>
      <c r="BM143" s="24" t="s">
        <v>844</v>
      </c>
    </row>
    <row r="144" spans="2:47" s="1" customFormat="1" ht="40.5">
      <c r="B144" s="41"/>
      <c r="D144" s="187" t="s">
        <v>201</v>
      </c>
      <c r="F144" s="188" t="s">
        <v>384</v>
      </c>
      <c r="I144" s="189"/>
      <c r="L144" s="41"/>
      <c r="M144" s="190"/>
      <c r="N144" s="42"/>
      <c r="O144" s="42"/>
      <c r="P144" s="42"/>
      <c r="Q144" s="42"/>
      <c r="R144" s="42"/>
      <c r="S144" s="42"/>
      <c r="T144" s="70"/>
      <c r="AT144" s="24" t="s">
        <v>201</v>
      </c>
      <c r="AU144" s="24" t="s">
        <v>87</v>
      </c>
    </row>
    <row r="145" spans="2:47" s="1" customFormat="1" ht="409.5">
      <c r="B145" s="41"/>
      <c r="D145" s="187" t="s">
        <v>203</v>
      </c>
      <c r="F145" s="191" t="s">
        <v>385</v>
      </c>
      <c r="I145" s="189"/>
      <c r="L145" s="41"/>
      <c r="M145" s="190"/>
      <c r="N145" s="42"/>
      <c r="O145" s="42"/>
      <c r="P145" s="42"/>
      <c r="Q145" s="42"/>
      <c r="R145" s="42"/>
      <c r="S145" s="42"/>
      <c r="T145" s="70"/>
      <c r="AT145" s="24" t="s">
        <v>203</v>
      </c>
      <c r="AU145" s="24" t="s">
        <v>87</v>
      </c>
    </row>
    <row r="146" spans="2:47" s="1" customFormat="1" ht="121.5">
      <c r="B146" s="41"/>
      <c r="D146" s="187" t="s">
        <v>412</v>
      </c>
      <c r="F146" s="191" t="s">
        <v>845</v>
      </c>
      <c r="I146" s="189"/>
      <c r="L146" s="41"/>
      <c r="M146" s="190"/>
      <c r="N146" s="42"/>
      <c r="O146" s="42"/>
      <c r="P146" s="42"/>
      <c r="Q146" s="42"/>
      <c r="R146" s="42"/>
      <c r="S146" s="42"/>
      <c r="T146" s="70"/>
      <c r="AT146" s="24" t="s">
        <v>412</v>
      </c>
      <c r="AU146" s="24" t="s">
        <v>87</v>
      </c>
    </row>
    <row r="147" spans="2:51" s="12" customFormat="1" ht="13.5">
      <c r="B147" s="200"/>
      <c r="D147" s="187" t="s">
        <v>205</v>
      </c>
      <c r="E147" s="201" t="s">
        <v>5</v>
      </c>
      <c r="F147" s="202" t="s">
        <v>795</v>
      </c>
      <c r="H147" s="201" t="s">
        <v>5</v>
      </c>
      <c r="I147" s="203"/>
      <c r="L147" s="200"/>
      <c r="M147" s="204"/>
      <c r="N147" s="205"/>
      <c r="O147" s="205"/>
      <c r="P147" s="205"/>
      <c r="Q147" s="205"/>
      <c r="R147" s="205"/>
      <c r="S147" s="205"/>
      <c r="T147" s="206"/>
      <c r="AT147" s="201" t="s">
        <v>205</v>
      </c>
      <c r="AU147" s="201" t="s">
        <v>87</v>
      </c>
      <c r="AV147" s="12" t="s">
        <v>84</v>
      </c>
      <c r="AW147" s="12" t="s">
        <v>39</v>
      </c>
      <c r="AX147" s="12" t="s">
        <v>76</v>
      </c>
      <c r="AY147" s="201" t="s">
        <v>193</v>
      </c>
    </row>
    <row r="148" spans="2:51" s="11" customFormat="1" ht="13.5">
      <c r="B148" s="192"/>
      <c r="D148" s="187" t="s">
        <v>205</v>
      </c>
      <c r="E148" s="193" t="s">
        <v>5</v>
      </c>
      <c r="F148" s="194" t="s">
        <v>846</v>
      </c>
      <c r="H148" s="195">
        <v>2</v>
      </c>
      <c r="I148" s="196"/>
      <c r="L148" s="192"/>
      <c r="M148" s="197"/>
      <c r="N148" s="198"/>
      <c r="O148" s="198"/>
      <c r="P148" s="198"/>
      <c r="Q148" s="198"/>
      <c r="R148" s="198"/>
      <c r="S148" s="198"/>
      <c r="T148" s="199"/>
      <c r="AT148" s="193" t="s">
        <v>205</v>
      </c>
      <c r="AU148" s="193" t="s">
        <v>87</v>
      </c>
      <c r="AV148" s="11" t="s">
        <v>87</v>
      </c>
      <c r="AW148" s="11" t="s">
        <v>39</v>
      </c>
      <c r="AX148" s="11" t="s">
        <v>76</v>
      </c>
      <c r="AY148" s="193" t="s">
        <v>193</v>
      </c>
    </row>
    <row r="149" spans="2:51" s="11" customFormat="1" ht="13.5">
      <c r="B149" s="192"/>
      <c r="D149" s="187" t="s">
        <v>205</v>
      </c>
      <c r="E149" s="193" t="s">
        <v>5</v>
      </c>
      <c r="F149" s="194" t="s">
        <v>847</v>
      </c>
      <c r="H149" s="195">
        <v>19.5</v>
      </c>
      <c r="I149" s="196"/>
      <c r="L149" s="192"/>
      <c r="M149" s="197"/>
      <c r="N149" s="198"/>
      <c r="O149" s="198"/>
      <c r="P149" s="198"/>
      <c r="Q149" s="198"/>
      <c r="R149" s="198"/>
      <c r="S149" s="198"/>
      <c r="T149" s="199"/>
      <c r="AT149" s="193" t="s">
        <v>205</v>
      </c>
      <c r="AU149" s="193" t="s">
        <v>87</v>
      </c>
      <c r="AV149" s="11" t="s">
        <v>87</v>
      </c>
      <c r="AW149" s="11" t="s">
        <v>39</v>
      </c>
      <c r="AX149" s="11" t="s">
        <v>76</v>
      </c>
      <c r="AY149" s="193" t="s">
        <v>193</v>
      </c>
    </row>
    <row r="150" spans="2:51" s="11" customFormat="1" ht="13.5">
      <c r="B150" s="192"/>
      <c r="D150" s="187" t="s">
        <v>205</v>
      </c>
      <c r="E150" s="193" t="s">
        <v>5</v>
      </c>
      <c r="F150" s="194" t="s">
        <v>848</v>
      </c>
      <c r="H150" s="195">
        <v>12.75</v>
      </c>
      <c r="I150" s="196"/>
      <c r="L150" s="192"/>
      <c r="M150" s="197"/>
      <c r="N150" s="198"/>
      <c r="O150" s="198"/>
      <c r="P150" s="198"/>
      <c r="Q150" s="198"/>
      <c r="R150" s="198"/>
      <c r="S150" s="198"/>
      <c r="T150" s="199"/>
      <c r="AT150" s="193" t="s">
        <v>205</v>
      </c>
      <c r="AU150" s="193" t="s">
        <v>87</v>
      </c>
      <c r="AV150" s="11" t="s">
        <v>87</v>
      </c>
      <c r="AW150" s="11" t="s">
        <v>39</v>
      </c>
      <c r="AX150" s="11" t="s">
        <v>76</v>
      </c>
      <c r="AY150" s="193" t="s">
        <v>193</v>
      </c>
    </row>
    <row r="151" spans="2:51" s="11" customFormat="1" ht="13.5">
      <c r="B151" s="192"/>
      <c r="D151" s="187" t="s">
        <v>205</v>
      </c>
      <c r="E151" s="193" t="s">
        <v>5</v>
      </c>
      <c r="F151" s="194" t="s">
        <v>849</v>
      </c>
      <c r="H151" s="195">
        <v>6.75</v>
      </c>
      <c r="I151" s="196"/>
      <c r="L151" s="192"/>
      <c r="M151" s="197"/>
      <c r="N151" s="198"/>
      <c r="O151" s="198"/>
      <c r="P151" s="198"/>
      <c r="Q151" s="198"/>
      <c r="R151" s="198"/>
      <c r="S151" s="198"/>
      <c r="T151" s="199"/>
      <c r="AT151" s="193" t="s">
        <v>205</v>
      </c>
      <c r="AU151" s="193" t="s">
        <v>87</v>
      </c>
      <c r="AV151" s="11" t="s">
        <v>87</v>
      </c>
      <c r="AW151" s="11" t="s">
        <v>39</v>
      </c>
      <c r="AX151" s="11" t="s">
        <v>76</v>
      </c>
      <c r="AY151" s="193" t="s">
        <v>193</v>
      </c>
    </row>
    <row r="152" spans="2:51" s="11" customFormat="1" ht="13.5">
      <c r="B152" s="192"/>
      <c r="D152" s="187" t="s">
        <v>205</v>
      </c>
      <c r="E152" s="193" t="s">
        <v>5</v>
      </c>
      <c r="F152" s="194" t="s">
        <v>850</v>
      </c>
      <c r="H152" s="195">
        <v>2.79</v>
      </c>
      <c r="I152" s="196"/>
      <c r="L152" s="192"/>
      <c r="M152" s="197"/>
      <c r="N152" s="198"/>
      <c r="O152" s="198"/>
      <c r="P152" s="198"/>
      <c r="Q152" s="198"/>
      <c r="R152" s="198"/>
      <c r="S152" s="198"/>
      <c r="T152" s="199"/>
      <c r="AT152" s="193" t="s">
        <v>205</v>
      </c>
      <c r="AU152" s="193" t="s">
        <v>87</v>
      </c>
      <c r="AV152" s="11" t="s">
        <v>87</v>
      </c>
      <c r="AW152" s="11" t="s">
        <v>39</v>
      </c>
      <c r="AX152" s="11" t="s">
        <v>76</v>
      </c>
      <c r="AY152" s="193" t="s">
        <v>193</v>
      </c>
    </row>
    <row r="153" spans="2:51" s="11" customFormat="1" ht="13.5">
      <c r="B153" s="192"/>
      <c r="D153" s="187" t="s">
        <v>205</v>
      </c>
      <c r="E153" s="193" t="s">
        <v>5</v>
      </c>
      <c r="F153" s="194" t="s">
        <v>851</v>
      </c>
      <c r="H153" s="195">
        <v>13.77</v>
      </c>
      <c r="I153" s="196"/>
      <c r="L153" s="192"/>
      <c r="M153" s="197"/>
      <c r="N153" s="198"/>
      <c r="O153" s="198"/>
      <c r="P153" s="198"/>
      <c r="Q153" s="198"/>
      <c r="R153" s="198"/>
      <c r="S153" s="198"/>
      <c r="T153" s="199"/>
      <c r="AT153" s="193" t="s">
        <v>205</v>
      </c>
      <c r="AU153" s="193" t="s">
        <v>87</v>
      </c>
      <c r="AV153" s="11" t="s">
        <v>87</v>
      </c>
      <c r="AW153" s="11" t="s">
        <v>39</v>
      </c>
      <c r="AX153" s="11" t="s">
        <v>76</v>
      </c>
      <c r="AY153" s="193" t="s">
        <v>193</v>
      </c>
    </row>
    <row r="154" spans="2:51" s="11" customFormat="1" ht="13.5">
      <c r="B154" s="192"/>
      <c r="D154" s="187" t="s">
        <v>205</v>
      </c>
      <c r="E154" s="193" t="s">
        <v>5</v>
      </c>
      <c r="F154" s="194" t="s">
        <v>852</v>
      </c>
      <c r="H154" s="195">
        <v>14.4</v>
      </c>
      <c r="I154" s="196"/>
      <c r="L154" s="192"/>
      <c r="M154" s="197"/>
      <c r="N154" s="198"/>
      <c r="O154" s="198"/>
      <c r="P154" s="198"/>
      <c r="Q154" s="198"/>
      <c r="R154" s="198"/>
      <c r="S154" s="198"/>
      <c r="T154" s="199"/>
      <c r="AT154" s="193" t="s">
        <v>205</v>
      </c>
      <c r="AU154" s="193" t="s">
        <v>87</v>
      </c>
      <c r="AV154" s="11" t="s">
        <v>87</v>
      </c>
      <c r="AW154" s="11" t="s">
        <v>39</v>
      </c>
      <c r="AX154" s="11" t="s">
        <v>76</v>
      </c>
      <c r="AY154" s="193" t="s">
        <v>193</v>
      </c>
    </row>
    <row r="155" spans="2:51" s="11" customFormat="1" ht="13.5">
      <c r="B155" s="192"/>
      <c r="D155" s="187" t="s">
        <v>205</v>
      </c>
      <c r="E155" s="193" t="s">
        <v>5</v>
      </c>
      <c r="F155" s="194" t="s">
        <v>853</v>
      </c>
      <c r="H155" s="195">
        <v>5.6</v>
      </c>
      <c r="I155" s="196"/>
      <c r="L155" s="192"/>
      <c r="M155" s="197"/>
      <c r="N155" s="198"/>
      <c r="O155" s="198"/>
      <c r="P155" s="198"/>
      <c r="Q155" s="198"/>
      <c r="R155" s="198"/>
      <c r="S155" s="198"/>
      <c r="T155" s="199"/>
      <c r="AT155" s="193" t="s">
        <v>205</v>
      </c>
      <c r="AU155" s="193" t="s">
        <v>87</v>
      </c>
      <c r="AV155" s="11" t="s">
        <v>87</v>
      </c>
      <c r="AW155" s="11" t="s">
        <v>39</v>
      </c>
      <c r="AX155" s="11" t="s">
        <v>76</v>
      </c>
      <c r="AY155" s="193" t="s">
        <v>193</v>
      </c>
    </row>
    <row r="156" spans="2:51" s="11" customFormat="1" ht="13.5">
      <c r="B156" s="192"/>
      <c r="D156" s="187" t="s">
        <v>205</v>
      </c>
      <c r="E156" s="193" t="s">
        <v>5</v>
      </c>
      <c r="F156" s="194" t="s">
        <v>854</v>
      </c>
      <c r="H156" s="195">
        <v>14.025</v>
      </c>
      <c r="I156" s="196"/>
      <c r="L156" s="192"/>
      <c r="M156" s="197"/>
      <c r="N156" s="198"/>
      <c r="O156" s="198"/>
      <c r="P156" s="198"/>
      <c r="Q156" s="198"/>
      <c r="R156" s="198"/>
      <c r="S156" s="198"/>
      <c r="T156" s="199"/>
      <c r="AT156" s="193" t="s">
        <v>205</v>
      </c>
      <c r="AU156" s="193" t="s">
        <v>87</v>
      </c>
      <c r="AV156" s="11" t="s">
        <v>87</v>
      </c>
      <c r="AW156" s="11" t="s">
        <v>39</v>
      </c>
      <c r="AX156" s="11" t="s">
        <v>76</v>
      </c>
      <c r="AY156" s="193" t="s">
        <v>193</v>
      </c>
    </row>
    <row r="157" spans="2:51" s="11" customFormat="1" ht="13.5">
      <c r="B157" s="192"/>
      <c r="D157" s="187" t="s">
        <v>205</v>
      </c>
      <c r="E157" s="193" t="s">
        <v>5</v>
      </c>
      <c r="F157" s="194" t="s">
        <v>855</v>
      </c>
      <c r="H157" s="195">
        <v>20.15</v>
      </c>
      <c r="I157" s="196"/>
      <c r="L157" s="192"/>
      <c r="M157" s="197"/>
      <c r="N157" s="198"/>
      <c r="O157" s="198"/>
      <c r="P157" s="198"/>
      <c r="Q157" s="198"/>
      <c r="R157" s="198"/>
      <c r="S157" s="198"/>
      <c r="T157" s="199"/>
      <c r="AT157" s="193" t="s">
        <v>205</v>
      </c>
      <c r="AU157" s="193" t="s">
        <v>87</v>
      </c>
      <c r="AV157" s="11" t="s">
        <v>87</v>
      </c>
      <c r="AW157" s="11" t="s">
        <v>39</v>
      </c>
      <c r="AX157" s="11" t="s">
        <v>76</v>
      </c>
      <c r="AY157" s="193" t="s">
        <v>193</v>
      </c>
    </row>
    <row r="158" spans="2:51" s="11" customFormat="1" ht="13.5">
      <c r="B158" s="192"/>
      <c r="D158" s="187" t="s">
        <v>205</v>
      </c>
      <c r="E158" s="193" t="s">
        <v>5</v>
      </c>
      <c r="F158" s="194" t="s">
        <v>856</v>
      </c>
      <c r="H158" s="195">
        <v>28</v>
      </c>
      <c r="I158" s="196"/>
      <c r="L158" s="192"/>
      <c r="M158" s="197"/>
      <c r="N158" s="198"/>
      <c r="O158" s="198"/>
      <c r="P158" s="198"/>
      <c r="Q158" s="198"/>
      <c r="R158" s="198"/>
      <c r="S158" s="198"/>
      <c r="T158" s="199"/>
      <c r="AT158" s="193" t="s">
        <v>205</v>
      </c>
      <c r="AU158" s="193" t="s">
        <v>87</v>
      </c>
      <c r="AV158" s="11" t="s">
        <v>87</v>
      </c>
      <c r="AW158" s="11" t="s">
        <v>39</v>
      </c>
      <c r="AX158" s="11" t="s">
        <v>76</v>
      </c>
      <c r="AY158" s="193" t="s">
        <v>193</v>
      </c>
    </row>
    <row r="159" spans="2:51" s="11" customFormat="1" ht="13.5">
      <c r="B159" s="192"/>
      <c r="D159" s="187" t="s">
        <v>205</v>
      </c>
      <c r="E159" s="193" t="s">
        <v>5</v>
      </c>
      <c r="F159" s="194" t="s">
        <v>857</v>
      </c>
      <c r="H159" s="195">
        <v>74.7</v>
      </c>
      <c r="I159" s="196"/>
      <c r="L159" s="192"/>
      <c r="M159" s="197"/>
      <c r="N159" s="198"/>
      <c r="O159" s="198"/>
      <c r="P159" s="198"/>
      <c r="Q159" s="198"/>
      <c r="R159" s="198"/>
      <c r="S159" s="198"/>
      <c r="T159" s="199"/>
      <c r="AT159" s="193" t="s">
        <v>205</v>
      </c>
      <c r="AU159" s="193" t="s">
        <v>87</v>
      </c>
      <c r="AV159" s="11" t="s">
        <v>87</v>
      </c>
      <c r="AW159" s="11" t="s">
        <v>39</v>
      </c>
      <c r="AX159" s="11" t="s">
        <v>76</v>
      </c>
      <c r="AY159" s="193" t="s">
        <v>193</v>
      </c>
    </row>
    <row r="160" spans="2:51" s="11" customFormat="1" ht="13.5">
      <c r="B160" s="192"/>
      <c r="D160" s="187" t="s">
        <v>205</v>
      </c>
      <c r="E160" s="193" t="s">
        <v>5</v>
      </c>
      <c r="F160" s="194" t="s">
        <v>858</v>
      </c>
      <c r="H160" s="195">
        <v>145.275</v>
      </c>
      <c r="I160" s="196"/>
      <c r="L160" s="192"/>
      <c r="M160" s="197"/>
      <c r="N160" s="198"/>
      <c r="O160" s="198"/>
      <c r="P160" s="198"/>
      <c r="Q160" s="198"/>
      <c r="R160" s="198"/>
      <c r="S160" s="198"/>
      <c r="T160" s="199"/>
      <c r="AT160" s="193" t="s">
        <v>205</v>
      </c>
      <c r="AU160" s="193" t="s">
        <v>87</v>
      </c>
      <c r="AV160" s="11" t="s">
        <v>87</v>
      </c>
      <c r="AW160" s="11" t="s">
        <v>39</v>
      </c>
      <c r="AX160" s="11" t="s">
        <v>76</v>
      </c>
      <c r="AY160" s="193" t="s">
        <v>193</v>
      </c>
    </row>
    <row r="161" spans="2:51" s="11" customFormat="1" ht="13.5">
      <c r="B161" s="192"/>
      <c r="D161" s="187" t="s">
        <v>205</v>
      </c>
      <c r="E161" s="193" t="s">
        <v>5</v>
      </c>
      <c r="F161" s="194" t="s">
        <v>859</v>
      </c>
      <c r="H161" s="195">
        <v>342</v>
      </c>
      <c r="I161" s="196"/>
      <c r="L161" s="192"/>
      <c r="M161" s="197"/>
      <c r="N161" s="198"/>
      <c r="O161" s="198"/>
      <c r="P161" s="198"/>
      <c r="Q161" s="198"/>
      <c r="R161" s="198"/>
      <c r="S161" s="198"/>
      <c r="T161" s="199"/>
      <c r="AT161" s="193" t="s">
        <v>205</v>
      </c>
      <c r="AU161" s="193" t="s">
        <v>87</v>
      </c>
      <c r="AV161" s="11" t="s">
        <v>87</v>
      </c>
      <c r="AW161" s="11" t="s">
        <v>39</v>
      </c>
      <c r="AX161" s="11" t="s">
        <v>76</v>
      </c>
      <c r="AY161" s="193" t="s">
        <v>193</v>
      </c>
    </row>
    <row r="162" spans="2:51" s="11" customFormat="1" ht="13.5">
      <c r="B162" s="192"/>
      <c r="D162" s="187" t="s">
        <v>205</v>
      </c>
      <c r="E162" s="193" t="s">
        <v>5</v>
      </c>
      <c r="F162" s="194" t="s">
        <v>860</v>
      </c>
      <c r="H162" s="195">
        <v>569</v>
      </c>
      <c r="I162" s="196"/>
      <c r="L162" s="192"/>
      <c r="M162" s="197"/>
      <c r="N162" s="198"/>
      <c r="O162" s="198"/>
      <c r="P162" s="198"/>
      <c r="Q162" s="198"/>
      <c r="R162" s="198"/>
      <c r="S162" s="198"/>
      <c r="T162" s="199"/>
      <c r="AT162" s="193" t="s">
        <v>205</v>
      </c>
      <c r="AU162" s="193" t="s">
        <v>87</v>
      </c>
      <c r="AV162" s="11" t="s">
        <v>87</v>
      </c>
      <c r="AW162" s="11" t="s">
        <v>39</v>
      </c>
      <c r="AX162" s="11" t="s">
        <v>76</v>
      </c>
      <c r="AY162" s="193" t="s">
        <v>193</v>
      </c>
    </row>
    <row r="163" spans="2:51" s="11" customFormat="1" ht="13.5">
      <c r="B163" s="192"/>
      <c r="D163" s="187" t="s">
        <v>205</v>
      </c>
      <c r="E163" s="193" t="s">
        <v>5</v>
      </c>
      <c r="F163" s="194" t="s">
        <v>861</v>
      </c>
      <c r="H163" s="195">
        <v>594</v>
      </c>
      <c r="I163" s="196"/>
      <c r="L163" s="192"/>
      <c r="M163" s="197"/>
      <c r="N163" s="198"/>
      <c r="O163" s="198"/>
      <c r="P163" s="198"/>
      <c r="Q163" s="198"/>
      <c r="R163" s="198"/>
      <c r="S163" s="198"/>
      <c r="T163" s="199"/>
      <c r="AT163" s="193" t="s">
        <v>205</v>
      </c>
      <c r="AU163" s="193" t="s">
        <v>87</v>
      </c>
      <c r="AV163" s="11" t="s">
        <v>87</v>
      </c>
      <c r="AW163" s="11" t="s">
        <v>39</v>
      </c>
      <c r="AX163" s="11" t="s">
        <v>76</v>
      </c>
      <c r="AY163" s="193" t="s">
        <v>193</v>
      </c>
    </row>
    <row r="164" spans="2:51" s="11" customFormat="1" ht="13.5">
      <c r="B164" s="192"/>
      <c r="D164" s="187" t="s">
        <v>205</v>
      </c>
      <c r="E164" s="193" t="s">
        <v>5</v>
      </c>
      <c r="F164" s="194" t="s">
        <v>862</v>
      </c>
      <c r="H164" s="195">
        <v>775.5</v>
      </c>
      <c r="I164" s="196"/>
      <c r="L164" s="192"/>
      <c r="M164" s="197"/>
      <c r="N164" s="198"/>
      <c r="O164" s="198"/>
      <c r="P164" s="198"/>
      <c r="Q164" s="198"/>
      <c r="R164" s="198"/>
      <c r="S164" s="198"/>
      <c r="T164" s="199"/>
      <c r="AT164" s="193" t="s">
        <v>205</v>
      </c>
      <c r="AU164" s="193" t="s">
        <v>87</v>
      </c>
      <c r="AV164" s="11" t="s">
        <v>87</v>
      </c>
      <c r="AW164" s="11" t="s">
        <v>39</v>
      </c>
      <c r="AX164" s="11" t="s">
        <v>76</v>
      </c>
      <c r="AY164" s="193" t="s">
        <v>193</v>
      </c>
    </row>
    <row r="165" spans="2:51" s="11" customFormat="1" ht="13.5">
      <c r="B165" s="192"/>
      <c r="D165" s="187" t="s">
        <v>205</v>
      </c>
      <c r="E165" s="193" t="s">
        <v>5</v>
      </c>
      <c r="F165" s="194" t="s">
        <v>863</v>
      </c>
      <c r="H165" s="195">
        <v>546.25</v>
      </c>
      <c r="I165" s="196"/>
      <c r="L165" s="192"/>
      <c r="M165" s="197"/>
      <c r="N165" s="198"/>
      <c r="O165" s="198"/>
      <c r="P165" s="198"/>
      <c r="Q165" s="198"/>
      <c r="R165" s="198"/>
      <c r="S165" s="198"/>
      <c r="T165" s="199"/>
      <c r="AT165" s="193" t="s">
        <v>205</v>
      </c>
      <c r="AU165" s="193" t="s">
        <v>87</v>
      </c>
      <c r="AV165" s="11" t="s">
        <v>87</v>
      </c>
      <c r="AW165" s="11" t="s">
        <v>39</v>
      </c>
      <c r="AX165" s="11" t="s">
        <v>76</v>
      </c>
      <c r="AY165" s="193" t="s">
        <v>193</v>
      </c>
    </row>
    <row r="166" spans="2:51" s="11" customFormat="1" ht="13.5">
      <c r="B166" s="192"/>
      <c r="D166" s="187" t="s">
        <v>205</v>
      </c>
      <c r="E166" s="193" t="s">
        <v>5</v>
      </c>
      <c r="F166" s="194" t="s">
        <v>864</v>
      </c>
      <c r="H166" s="195">
        <v>234.5</v>
      </c>
      <c r="I166" s="196"/>
      <c r="L166" s="192"/>
      <c r="M166" s="197"/>
      <c r="N166" s="198"/>
      <c r="O166" s="198"/>
      <c r="P166" s="198"/>
      <c r="Q166" s="198"/>
      <c r="R166" s="198"/>
      <c r="S166" s="198"/>
      <c r="T166" s="199"/>
      <c r="AT166" s="193" t="s">
        <v>205</v>
      </c>
      <c r="AU166" s="193" t="s">
        <v>87</v>
      </c>
      <c r="AV166" s="11" t="s">
        <v>87</v>
      </c>
      <c r="AW166" s="11" t="s">
        <v>39</v>
      </c>
      <c r="AX166" s="11" t="s">
        <v>76</v>
      </c>
      <c r="AY166" s="193" t="s">
        <v>193</v>
      </c>
    </row>
    <row r="167" spans="2:51" s="11" customFormat="1" ht="13.5">
      <c r="B167" s="192"/>
      <c r="D167" s="187" t="s">
        <v>205</v>
      </c>
      <c r="E167" s="193" t="s">
        <v>5</v>
      </c>
      <c r="F167" s="194" t="s">
        <v>865</v>
      </c>
      <c r="H167" s="195">
        <v>18.3</v>
      </c>
      <c r="I167" s="196"/>
      <c r="L167" s="192"/>
      <c r="M167" s="197"/>
      <c r="N167" s="198"/>
      <c r="O167" s="198"/>
      <c r="P167" s="198"/>
      <c r="Q167" s="198"/>
      <c r="R167" s="198"/>
      <c r="S167" s="198"/>
      <c r="T167" s="199"/>
      <c r="AT167" s="193" t="s">
        <v>205</v>
      </c>
      <c r="AU167" s="193" t="s">
        <v>87</v>
      </c>
      <c r="AV167" s="11" t="s">
        <v>87</v>
      </c>
      <c r="AW167" s="11" t="s">
        <v>39</v>
      </c>
      <c r="AX167" s="11" t="s">
        <v>76</v>
      </c>
      <c r="AY167" s="193" t="s">
        <v>193</v>
      </c>
    </row>
    <row r="168" spans="2:51" s="11" customFormat="1" ht="13.5">
      <c r="B168" s="192"/>
      <c r="D168" s="187" t="s">
        <v>205</v>
      </c>
      <c r="E168" s="193" t="s">
        <v>5</v>
      </c>
      <c r="F168" s="194" t="s">
        <v>866</v>
      </c>
      <c r="H168" s="195">
        <v>23</v>
      </c>
      <c r="I168" s="196"/>
      <c r="L168" s="192"/>
      <c r="M168" s="197"/>
      <c r="N168" s="198"/>
      <c r="O168" s="198"/>
      <c r="P168" s="198"/>
      <c r="Q168" s="198"/>
      <c r="R168" s="198"/>
      <c r="S168" s="198"/>
      <c r="T168" s="199"/>
      <c r="AT168" s="193" t="s">
        <v>205</v>
      </c>
      <c r="AU168" s="193" t="s">
        <v>87</v>
      </c>
      <c r="AV168" s="11" t="s">
        <v>87</v>
      </c>
      <c r="AW168" s="11" t="s">
        <v>39</v>
      </c>
      <c r="AX168" s="11" t="s">
        <v>76</v>
      </c>
      <c r="AY168" s="193" t="s">
        <v>193</v>
      </c>
    </row>
    <row r="169" spans="2:51" s="11" customFormat="1" ht="13.5">
      <c r="B169" s="192"/>
      <c r="D169" s="187" t="s">
        <v>205</v>
      </c>
      <c r="E169" s="193" t="s">
        <v>5</v>
      </c>
      <c r="F169" s="194" t="s">
        <v>867</v>
      </c>
      <c r="H169" s="195">
        <v>185.25</v>
      </c>
      <c r="I169" s="196"/>
      <c r="L169" s="192"/>
      <c r="M169" s="197"/>
      <c r="N169" s="198"/>
      <c r="O169" s="198"/>
      <c r="P169" s="198"/>
      <c r="Q169" s="198"/>
      <c r="R169" s="198"/>
      <c r="S169" s="198"/>
      <c r="T169" s="199"/>
      <c r="AT169" s="193" t="s">
        <v>205</v>
      </c>
      <c r="AU169" s="193" t="s">
        <v>87</v>
      </c>
      <c r="AV169" s="11" t="s">
        <v>87</v>
      </c>
      <c r="AW169" s="11" t="s">
        <v>39</v>
      </c>
      <c r="AX169" s="11" t="s">
        <v>76</v>
      </c>
      <c r="AY169" s="193" t="s">
        <v>193</v>
      </c>
    </row>
    <row r="170" spans="2:51" s="11" customFormat="1" ht="13.5">
      <c r="B170" s="192"/>
      <c r="D170" s="187" t="s">
        <v>205</v>
      </c>
      <c r="E170" s="193" t="s">
        <v>5</v>
      </c>
      <c r="F170" s="194" t="s">
        <v>868</v>
      </c>
      <c r="H170" s="195">
        <v>64</v>
      </c>
      <c r="I170" s="196"/>
      <c r="L170" s="192"/>
      <c r="M170" s="197"/>
      <c r="N170" s="198"/>
      <c r="O170" s="198"/>
      <c r="P170" s="198"/>
      <c r="Q170" s="198"/>
      <c r="R170" s="198"/>
      <c r="S170" s="198"/>
      <c r="T170" s="199"/>
      <c r="AT170" s="193" t="s">
        <v>205</v>
      </c>
      <c r="AU170" s="193" t="s">
        <v>87</v>
      </c>
      <c r="AV170" s="11" t="s">
        <v>87</v>
      </c>
      <c r="AW170" s="11" t="s">
        <v>39</v>
      </c>
      <c r="AX170" s="11" t="s">
        <v>76</v>
      </c>
      <c r="AY170" s="193" t="s">
        <v>193</v>
      </c>
    </row>
    <row r="171" spans="2:51" s="13" customFormat="1" ht="13.5">
      <c r="B171" s="207"/>
      <c r="D171" s="187" t="s">
        <v>205</v>
      </c>
      <c r="E171" s="208" t="s">
        <v>773</v>
      </c>
      <c r="F171" s="209" t="s">
        <v>240</v>
      </c>
      <c r="H171" s="210">
        <v>3711.51</v>
      </c>
      <c r="I171" s="211"/>
      <c r="L171" s="207"/>
      <c r="M171" s="212"/>
      <c r="N171" s="213"/>
      <c r="O171" s="213"/>
      <c r="P171" s="213"/>
      <c r="Q171" s="213"/>
      <c r="R171" s="213"/>
      <c r="S171" s="213"/>
      <c r="T171" s="214"/>
      <c r="AT171" s="208" t="s">
        <v>205</v>
      </c>
      <c r="AU171" s="208" t="s">
        <v>87</v>
      </c>
      <c r="AV171" s="13" t="s">
        <v>199</v>
      </c>
      <c r="AW171" s="13" t="s">
        <v>39</v>
      </c>
      <c r="AX171" s="13" t="s">
        <v>84</v>
      </c>
      <c r="AY171" s="208" t="s">
        <v>193</v>
      </c>
    </row>
    <row r="172" spans="2:65" s="1" customFormat="1" ht="16.5" customHeight="1">
      <c r="B172" s="174"/>
      <c r="C172" s="175" t="s">
        <v>267</v>
      </c>
      <c r="D172" s="175" t="s">
        <v>195</v>
      </c>
      <c r="E172" s="176" t="s">
        <v>502</v>
      </c>
      <c r="F172" s="177" t="s">
        <v>503</v>
      </c>
      <c r="G172" s="178" t="s">
        <v>114</v>
      </c>
      <c r="H172" s="179">
        <v>934.542</v>
      </c>
      <c r="I172" s="180"/>
      <c r="J172" s="181">
        <f>ROUND(I172*H172,2)</f>
        <v>0</v>
      </c>
      <c r="K172" s="177" t="s">
        <v>198</v>
      </c>
      <c r="L172" s="41"/>
      <c r="M172" s="182" t="s">
        <v>5</v>
      </c>
      <c r="N172" s="183" t="s">
        <v>47</v>
      </c>
      <c r="O172" s="42"/>
      <c r="P172" s="184">
        <f>O172*H172</f>
        <v>0</v>
      </c>
      <c r="Q172" s="184">
        <v>0</v>
      </c>
      <c r="R172" s="184">
        <f>Q172*H172</f>
        <v>0</v>
      </c>
      <c r="S172" s="184">
        <v>0</v>
      </c>
      <c r="T172" s="185">
        <f>S172*H172</f>
        <v>0</v>
      </c>
      <c r="AR172" s="24" t="s">
        <v>199</v>
      </c>
      <c r="AT172" s="24" t="s">
        <v>195</v>
      </c>
      <c r="AU172" s="24" t="s">
        <v>87</v>
      </c>
      <c r="AY172" s="24" t="s">
        <v>193</v>
      </c>
      <c r="BE172" s="186">
        <f>IF(N172="základní",J172,0)</f>
        <v>0</v>
      </c>
      <c r="BF172" s="186">
        <f>IF(N172="snížená",J172,0)</f>
        <v>0</v>
      </c>
      <c r="BG172" s="186">
        <f>IF(N172="zákl. přenesená",J172,0)</f>
        <v>0</v>
      </c>
      <c r="BH172" s="186">
        <f>IF(N172="sníž. přenesená",J172,0)</f>
        <v>0</v>
      </c>
      <c r="BI172" s="186">
        <f>IF(N172="nulová",J172,0)</f>
        <v>0</v>
      </c>
      <c r="BJ172" s="24" t="s">
        <v>84</v>
      </c>
      <c r="BK172" s="186">
        <f>ROUND(I172*H172,2)</f>
        <v>0</v>
      </c>
      <c r="BL172" s="24" t="s">
        <v>199</v>
      </c>
      <c r="BM172" s="24" t="s">
        <v>869</v>
      </c>
    </row>
    <row r="173" spans="2:47" s="1" customFormat="1" ht="13.5">
      <c r="B173" s="41"/>
      <c r="D173" s="187" t="s">
        <v>201</v>
      </c>
      <c r="F173" s="188" t="s">
        <v>503</v>
      </c>
      <c r="I173" s="189"/>
      <c r="L173" s="41"/>
      <c r="M173" s="190"/>
      <c r="N173" s="42"/>
      <c r="O173" s="42"/>
      <c r="P173" s="42"/>
      <c r="Q173" s="42"/>
      <c r="R173" s="42"/>
      <c r="S173" s="42"/>
      <c r="T173" s="70"/>
      <c r="AT173" s="24" t="s">
        <v>201</v>
      </c>
      <c r="AU173" s="24" t="s">
        <v>87</v>
      </c>
    </row>
    <row r="174" spans="2:47" s="1" customFormat="1" ht="297">
      <c r="B174" s="41"/>
      <c r="D174" s="187" t="s">
        <v>203</v>
      </c>
      <c r="F174" s="191" t="s">
        <v>505</v>
      </c>
      <c r="I174" s="189"/>
      <c r="L174" s="41"/>
      <c r="M174" s="190"/>
      <c r="N174" s="42"/>
      <c r="O174" s="42"/>
      <c r="P174" s="42"/>
      <c r="Q174" s="42"/>
      <c r="R174" s="42"/>
      <c r="S174" s="42"/>
      <c r="T174" s="70"/>
      <c r="AT174" s="24" t="s">
        <v>203</v>
      </c>
      <c r="AU174" s="24" t="s">
        <v>87</v>
      </c>
    </row>
    <row r="175" spans="2:51" s="11" customFormat="1" ht="13.5">
      <c r="B175" s="192"/>
      <c r="D175" s="187" t="s">
        <v>205</v>
      </c>
      <c r="E175" s="193" t="s">
        <v>5</v>
      </c>
      <c r="F175" s="194" t="s">
        <v>870</v>
      </c>
      <c r="H175" s="195">
        <v>919.135</v>
      </c>
      <c r="I175" s="196"/>
      <c r="L175" s="192"/>
      <c r="M175" s="197"/>
      <c r="N175" s="198"/>
      <c r="O175" s="198"/>
      <c r="P175" s="198"/>
      <c r="Q175" s="198"/>
      <c r="R175" s="198"/>
      <c r="S175" s="198"/>
      <c r="T175" s="199"/>
      <c r="AT175" s="193" t="s">
        <v>205</v>
      </c>
      <c r="AU175" s="193" t="s">
        <v>87</v>
      </c>
      <c r="AV175" s="11" t="s">
        <v>87</v>
      </c>
      <c r="AW175" s="11" t="s">
        <v>39</v>
      </c>
      <c r="AX175" s="11" t="s">
        <v>76</v>
      </c>
      <c r="AY175" s="193" t="s">
        <v>193</v>
      </c>
    </row>
    <row r="176" spans="2:51" s="11" customFormat="1" ht="13.5">
      <c r="B176" s="192"/>
      <c r="D176" s="187" t="s">
        <v>205</v>
      </c>
      <c r="E176" s="193" t="s">
        <v>5</v>
      </c>
      <c r="F176" s="194" t="s">
        <v>871</v>
      </c>
      <c r="H176" s="195">
        <v>15.407</v>
      </c>
      <c r="I176" s="196"/>
      <c r="L176" s="192"/>
      <c r="M176" s="197"/>
      <c r="N176" s="198"/>
      <c r="O176" s="198"/>
      <c r="P176" s="198"/>
      <c r="Q176" s="198"/>
      <c r="R176" s="198"/>
      <c r="S176" s="198"/>
      <c r="T176" s="199"/>
      <c r="AT176" s="193" t="s">
        <v>205</v>
      </c>
      <c r="AU176" s="193" t="s">
        <v>87</v>
      </c>
      <c r="AV176" s="11" t="s">
        <v>87</v>
      </c>
      <c r="AW176" s="11" t="s">
        <v>39</v>
      </c>
      <c r="AX176" s="11" t="s">
        <v>76</v>
      </c>
      <c r="AY176" s="193" t="s">
        <v>193</v>
      </c>
    </row>
    <row r="177" spans="2:51" s="13" customFormat="1" ht="13.5">
      <c r="B177" s="207"/>
      <c r="D177" s="187" t="s">
        <v>205</v>
      </c>
      <c r="E177" s="208" t="s">
        <v>5</v>
      </c>
      <c r="F177" s="209" t="s">
        <v>240</v>
      </c>
      <c r="H177" s="210">
        <v>934.542</v>
      </c>
      <c r="I177" s="211"/>
      <c r="L177" s="207"/>
      <c r="M177" s="212"/>
      <c r="N177" s="213"/>
      <c r="O177" s="213"/>
      <c r="P177" s="213"/>
      <c r="Q177" s="213"/>
      <c r="R177" s="213"/>
      <c r="S177" s="213"/>
      <c r="T177" s="214"/>
      <c r="AT177" s="208" t="s">
        <v>205</v>
      </c>
      <c r="AU177" s="208" t="s">
        <v>87</v>
      </c>
      <c r="AV177" s="13" t="s">
        <v>199</v>
      </c>
      <c r="AW177" s="13" t="s">
        <v>39</v>
      </c>
      <c r="AX177" s="13" t="s">
        <v>84</v>
      </c>
      <c r="AY177" s="208" t="s">
        <v>193</v>
      </c>
    </row>
    <row r="178" spans="2:65" s="1" customFormat="1" ht="25.5" customHeight="1">
      <c r="B178" s="174"/>
      <c r="C178" s="175" t="s">
        <v>273</v>
      </c>
      <c r="D178" s="175" t="s">
        <v>195</v>
      </c>
      <c r="E178" s="176" t="s">
        <v>872</v>
      </c>
      <c r="F178" s="177" t="s">
        <v>873</v>
      </c>
      <c r="G178" s="178" t="s">
        <v>106</v>
      </c>
      <c r="H178" s="179">
        <v>300</v>
      </c>
      <c r="I178" s="180"/>
      <c r="J178" s="181">
        <f>ROUND(I178*H178,2)</f>
        <v>0</v>
      </c>
      <c r="K178" s="177" t="s">
        <v>198</v>
      </c>
      <c r="L178" s="41"/>
      <c r="M178" s="182" t="s">
        <v>5</v>
      </c>
      <c r="N178" s="183" t="s">
        <v>47</v>
      </c>
      <c r="O178" s="42"/>
      <c r="P178" s="184">
        <f>O178*H178</f>
        <v>0</v>
      </c>
      <c r="Q178" s="184">
        <v>0</v>
      </c>
      <c r="R178" s="184">
        <f>Q178*H178</f>
        <v>0</v>
      </c>
      <c r="S178" s="184">
        <v>0</v>
      </c>
      <c r="T178" s="185">
        <f>S178*H178</f>
        <v>0</v>
      </c>
      <c r="AR178" s="24" t="s">
        <v>199</v>
      </c>
      <c r="AT178" s="24" t="s">
        <v>195</v>
      </c>
      <c r="AU178" s="24" t="s">
        <v>87</v>
      </c>
      <c r="AY178" s="24" t="s">
        <v>193</v>
      </c>
      <c r="BE178" s="186">
        <f>IF(N178="základní",J178,0)</f>
        <v>0</v>
      </c>
      <c r="BF178" s="186">
        <f>IF(N178="snížená",J178,0)</f>
        <v>0</v>
      </c>
      <c r="BG178" s="186">
        <f>IF(N178="zákl. přenesená",J178,0)</f>
        <v>0</v>
      </c>
      <c r="BH178" s="186">
        <f>IF(N178="sníž. přenesená",J178,0)</f>
        <v>0</v>
      </c>
      <c r="BI178" s="186">
        <f>IF(N178="nulová",J178,0)</f>
        <v>0</v>
      </c>
      <c r="BJ178" s="24" t="s">
        <v>84</v>
      </c>
      <c r="BK178" s="186">
        <f>ROUND(I178*H178,2)</f>
        <v>0</v>
      </c>
      <c r="BL178" s="24" t="s">
        <v>199</v>
      </c>
      <c r="BM178" s="24" t="s">
        <v>874</v>
      </c>
    </row>
    <row r="179" spans="2:47" s="1" customFormat="1" ht="27">
      <c r="B179" s="41"/>
      <c r="D179" s="187" t="s">
        <v>201</v>
      </c>
      <c r="F179" s="188" t="s">
        <v>875</v>
      </c>
      <c r="I179" s="189"/>
      <c r="L179" s="41"/>
      <c r="M179" s="190"/>
      <c r="N179" s="42"/>
      <c r="O179" s="42"/>
      <c r="P179" s="42"/>
      <c r="Q179" s="42"/>
      <c r="R179" s="42"/>
      <c r="S179" s="42"/>
      <c r="T179" s="70"/>
      <c r="AT179" s="24" t="s">
        <v>201</v>
      </c>
      <c r="AU179" s="24" t="s">
        <v>87</v>
      </c>
    </row>
    <row r="180" spans="2:47" s="1" customFormat="1" ht="121.5">
      <c r="B180" s="41"/>
      <c r="D180" s="187" t="s">
        <v>203</v>
      </c>
      <c r="F180" s="191" t="s">
        <v>523</v>
      </c>
      <c r="I180" s="189"/>
      <c r="L180" s="41"/>
      <c r="M180" s="190"/>
      <c r="N180" s="42"/>
      <c r="O180" s="42"/>
      <c r="P180" s="42"/>
      <c r="Q180" s="42"/>
      <c r="R180" s="42"/>
      <c r="S180" s="42"/>
      <c r="T180" s="70"/>
      <c r="AT180" s="24" t="s">
        <v>203</v>
      </c>
      <c r="AU180" s="24" t="s">
        <v>87</v>
      </c>
    </row>
    <row r="181" spans="2:51" s="12" customFormat="1" ht="13.5">
      <c r="B181" s="200"/>
      <c r="D181" s="187" t="s">
        <v>205</v>
      </c>
      <c r="E181" s="201" t="s">
        <v>5</v>
      </c>
      <c r="F181" s="202" t="s">
        <v>876</v>
      </c>
      <c r="H181" s="201" t="s">
        <v>5</v>
      </c>
      <c r="I181" s="203"/>
      <c r="L181" s="200"/>
      <c r="M181" s="204"/>
      <c r="N181" s="205"/>
      <c r="O181" s="205"/>
      <c r="P181" s="205"/>
      <c r="Q181" s="205"/>
      <c r="R181" s="205"/>
      <c r="S181" s="205"/>
      <c r="T181" s="206"/>
      <c r="AT181" s="201" t="s">
        <v>205</v>
      </c>
      <c r="AU181" s="201" t="s">
        <v>87</v>
      </c>
      <c r="AV181" s="12" t="s">
        <v>84</v>
      </c>
      <c r="AW181" s="12" t="s">
        <v>39</v>
      </c>
      <c r="AX181" s="12" t="s">
        <v>76</v>
      </c>
      <c r="AY181" s="201" t="s">
        <v>193</v>
      </c>
    </row>
    <row r="182" spans="2:51" s="11" customFormat="1" ht="13.5">
      <c r="B182" s="192"/>
      <c r="D182" s="187" t="s">
        <v>205</v>
      </c>
      <c r="E182" s="193" t="s">
        <v>5</v>
      </c>
      <c r="F182" s="194" t="s">
        <v>877</v>
      </c>
      <c r="H182" s="195">
        <v>300</v>
      </c>
      <c r="I182" s="196"/>
      <c r="L182" s="192"/>
      <c r="M182" s="197"/>
      <c r="N182" s="198"/>
      <c r="O182" s="198"/>
      <c r="P182" s="198"/>
      <c r="Q182" s="198"/>
      <c r="R182" s="198"/>
      <c r="S182" s="198"/>
      <c r="T182" s="199"/>
      <c r="AT182" s="193" t="s">
        <v>205</v>
      </c>
      <c r="AU182" s="193" t="s">
        <v>87</v>
      </c>
      <c r="AV182" s="11" t="s">
        <v>87</v>
      </c>
      <c r="AW182" s="11" t="s">
        <v>39</v>
      </c>
      <c r="AX182" s="11" t="s">
        <v>76</v>
      </c>
      <c r="AY182" s="193" t="s">
        <v>193</v>
      </c>
    </row>
    <row r="183" spans="2:51" s="13" customFormat="1" ht="13.5">
      <c r="B183" s="207"/>
      <c r="D183" s="187" t="s">
        <v>205</v>
      </c>
      <c r="E183" s="208" t="s">
        <v>779</v>
      </c>
      <c r="F183" s="209" t="s">
        <v>240</v>
      </c>
      <c r="H183" s="210">
        <v>300</v>
      </c>
      <c r="I183" s="211"/>
      <c r="L183" s="207"/>
      <c r="M183" s="212"/>
      <c r="N183" s="213"/>
      <c r="O183" s="213"/>
      <c r="P183" s="213"/>
      <c r="Q183" s="213"/>
      <c r="R183" s="213"/>
      <c r="S183" s="213"/>
      <c r="T183" s="214"/>
      <c r="AT183" s="208" t="s">
        <v>205</v>
      </c>
      <c r="AU183" s="208" t="s">
        <v>87</v>
      </c>
      <c r="AV183" s="13" t="s">
        <v>199</v>
      </c>
      <c r="AW183" s="13" t="s">
        <v>39</v>
      </c>
      <c r="AX183" s="13" t="s">
        <v>84</v>
      </c>
      <c r="AY183" s="208" t="s">
        <v>193</v>
      </c>
    </row>
    <row r="184" spans="2:65" s="1" customFormat="1" ht="25.5" customHeight="1">
      <c r="B184" s="174"/>
      <c r="C184" s="175" t="s">
        <v>282</v>
      </c>
      <c r="D184" s="175" t="s">
        <v>195</v>
      </c>
      <c r="E184" s="176" t="s">
        <v>878</v>
      </c>
      <c r="F184" s="177" t="s">
        <v>879</v>
      </c>
      <c r="G184" s="178" t="s">
        <v>106</v>
      </c>
      <c r="H184" s="179">
        <v>300</v>
      </c>
      <c r="I184" s="180"/>
      <c r="J184" s="181">
        <f>ROUND(I184*H184,2)</f>
        <v>0</v>
      </c>
      <c r="K184" s="177" t="s">
        <v>198</v>
      </c>
      <c r="L184" s="41"/>
      <c r="M184" s="182" t="s">
        <v>5</v>
      </c>
      <c r="N184" s="183" t="s">
        <v>47</v>
      </c>
      <c r="O184" s="42"/>
      <c r="P184" s="184">
        <f>O184*H184</f>
        <v>0</v>
      </c>
      <c r="Q184" s="184">
        <v>0</v>
      </c>
      <c r="R184" s="184">
        <f>Q184*H184</f>
        <v>0</v>
      </c>
      <c r="S184" s="184">
        <v>0</v>
      </c>
      <c r="T184" s="185">
        <f>S184*H184</f>
        <v>0</v>
      </c>
      <c r="AR184" s="24" t="s">
        <v>199</v>
      </c>
      <c r="AT184" s="24" t="s">
        <v>195</v>
      </c>
      <c r="AU184" s="24" t="s">
        <v>87</v>
      </c>
      <c r="AY184" s="24" t="s">
        <v>193</v>
      </c>
      <c r="BE184" s="186">
        <f>IF(N184="základní",J184,0)</f>
        <v>0</v>
      </c>
      <c r="BF184" s="186">
        <f>IF(N184="snížená",J184,0)</f>
        <v>0</v>
      </c>
      <c r="BG184" s="186">
        <f>IF(N184="zákl. přenesená",J184,0)</f>
        <v>0</v>
      </c>
      <c r="BH184" s="186">
        <f>IF(N184="sníž. přenesená",J184,0)</f>
        <v>0</v>
      </c>
      <c r="BI184" s="186">
        <f>IF(N184="nulová",J184,0)</f>
        <v>0</v>
      </c>
      <c r="BJ184" s="24" t="s">
        <v>84</v>
      </c>
      <c r="BK184" s="186">
        <f>ROUND(I184*H184,2)</f>
        <v>0</v>
      </c>
      <c r="BL184" s="24" t="s">
        <v>199</v>
      </c>
      <c r="BM184" s="24" t="s">
        <v>880</v>
      </c>
    </row>
    <row r="185" spans="2:47" s="1" customFormat="1" ht="27">
      <c r="B185" s="41"/>
      <c r="D185" s="187" t="s">
        <v>201</v>
      </c>
      <c r="F185" s="188" t="s">
        <v>881</v>
      </c>
      <c r="I185" s="189"/>
      <c r="L185" s="41"/>
      <c r="M185" s="190"/>
      <c r="N185" s="42"/>
      <c r="O185" s="42"/>
      <c r="P185" s="42"/>
      <c r="Q185" s="42"/>
      <c r="R185" s="42"/>
      <c r="S185" s="42"/>
      <c r="T185" s="70"/>
      <c r="AT185" s="24" t="s">
        <v>201</v>
      </c>
      <c r="AU185" s="24" t="s">
        <v>87</v>
      </c>
    </row>
    <row r="186" spans="2:47" s="1" customFormat="1" ht="121.5">
      <c r="B186" s="41"/>
      <c r="D186" s="187" t="s">
        <v>203</v>
      </c>
      <c r="F186" s="191" t="s">
        <v>543</v>
      </c>
      <c r="I186" s="189"/>
      <c r="L186" s="41"/>
      <c r="M186" s="190"/>
      <c r="N186" s="42"/>
      <c r="O186" s="42"/>
      <c r="P186" s="42"/>
      <c r="Q186" s="42"/>
      <c r="R186" s="42"/>
      <c r="S186" s="42"/>
      <c r="T186" s="70"/>
      <c r="AT186" s="24" t="s">
        <v>203</v>
      </c>
      <c r="AU186" s="24" t="s">
        <v>87</v>
      </c>
    </row>
    <row r="187" spans="2:51" s="11" customFormat="1" ht="13.5">
      <c r="B187" s="192"/>
      <c r="D187" s="187" t="s">
        <v>205</v>
      </c>
      <c r="E187" s="193" t="s">
        <v>5</v>
      </c>
      <c r="F187" s="194" t="s">
        <v>779</v>
      </c>
      <c r="H187" s="195">
        <v>300</v>
      </c>
      <c r="I187" s="196"/>
      <c r="L187" s="192"/>
      <c r="M187" s="197"/>
      <c r="N187" s="198"/>
      <c r="O187" s="198"/>
      <c r="P187" s="198"/>
      <c r="Q187" s="198"/>
      <c r="R187" s="198"/>
      <c r="S187" s="198"/>
      <c r="T187" s="199"/>
      <c r="AT187" s="193" t="s">
        <v>205</v>
      </c>
      <c r="AU187" s="193" t="s">
        <v>87</v>
      </c>
      <c r="AV187" s="11" t="s">
        <v>87</v>
      </c>
      <c r="AW187" s="11" t="s">
        <v>39</v>
      </c>
      <c r="AX187" s="11" t="s">
        <v>84</v>
      </c>
      <c r="AY187" s="193" t="s">
        <v>193</v>
      </c>
    </row>
    <row r="188" spans="2:65" s="1" customFormat="1" ht="16.5" customHeight="1">
      <c r="B188" s="174"/>
      <c r="C188" s="223" t="s">
        <v>288</v>
      </c>
      <c r="D188" s="223" t="s">
        <v>289</v>
      </c>
      <c r="E188" s="224" t="s">
        <v>555</v>
      </c>
      <c r="F188" s="225" t="s">
        <v>556</v>
      </c>
      <c r="G188" s="226" t="s">
        <v>550</v>
      </c>
      <c r="H188" s="227">
        <v>9</v>
      </c>
      <c r="I188" s="228"/>
      <c r="J188" s="229">
        <f>ROUND(I188*H188,2)</f>
        <v>0</v>
      </c>
      <c r="K188" s="225" t="s">
        <v>198</v>
      </c>
      <c r="L188" s="230"/>
      <c r="M188" s="231" t="s">
        <v>5</v>
      </c>
      <c r="N188" s="232" t="s">
        <v>47</v>
      </c>
      <c r="O188" s="42"/>
      <c r="P188" s="184">
        <f>O188*H188</f>
        <v>0</v>
      </c>
      <c r="Q188" s="184">
        <v>0.001</v>
      </c>
      <c r="R188" s="184">
        <f>Q188*H188</f>
        <v>0.009000000000000001</v>
      </c>
      <c r="S188" s="184">
        <v>0</v>
      </c>
      <c r="T188" s="185">
        <f>S188*H188</f>
        <v>0</v>
      </c>
      <c r="AR188" s="24" t="s">
        <v>267</v>
      </c>
      <c r="AT188" s="24" t="s">
        <v>289</v>
      </c>
      <c r="AU188" s="24" t="s">
        <v>87</v>
      </c>
      <c r="AY188" s="24" t="s">
        <v>193</v>
      </c>
      <c r="BE188" s="186">
        <f>IF(N188="základní",J188,0)</f>
        <v>0</v>
      </c>
      <c r="BF188" s="186">
        <f>IF(N188="snížená",J188,0)</f>
        <v>0</v>
      </c>
      <c r="BG188" s="186">
        <f>IF(N188="zákl. přenesená",J188,0)</f>
        <v>0</v>
      </c>
      <c r="BH188" s="186">
        <f>IF(N188="sníž. přenesená",J188,0)</f>
        <v>0</v>
      </c>
      <c r="BI188" s="186">
        <f>IF(N188="nulová",J188,0)</f>
        <v>0</v>
      </c>
      <c r="BJ188" s="24" t="s">
        <v>84</v>
      </c>
      <c r="BK188" s="186">
        <f>ROUND(I188*H188,2)</f>
        <v>0</v>
      </c>
      <c r="BL188" s="24" t="s">
        <v>199</v>
      </c>
      <c r="BM188" s="24" t="s">
        <v>882</v>
      </c>
    </row>
    <row r="189" spans="2:47" s="1" customFormat="1" ht="13.5">
      <c r="B189" s="41"/>
      <c r="D189" s="187" t="s">
        <v>201</v>
      </c>
      <c r="F189" s="188" t="s">
        <v>556</v>
      </c>
      <c r="I189" s="189"/>
      <c r="L189" s="41"/>
      <c r="M189" s="190"/>
      <c r="N189" s="42"/>
      <c r="O189" s="42"/>
      <c r="P189" s="42"/>
      <c r="Q189" s="42"/>
      <c r="R189" s="42"/>
      <c r="S189" s="42"/>
      <c r="T189" s="70"/>
      <c r="AT189" s="24" t="s">
        <v>201</v>
      </c>
      <c r="AU189" s="24" t="s">
        <v>87</v>
      </c>
    </row>
    <row r="190" spans="2:51" s="11" customFormat="1" ht="13.5">
      <c r="B190" s="192"/>
      <c r="D190" s="187" t="s">
        <v>205</v>
      </c>
      <c r="E190" s="193" t="s">
        <v>5</v>
      </c>
      <c r="F190" s="194" t="s">
        <v>883</v>
      </c>
      <c r="H190" s="195">
        <v>9</v>
      </c>
      <c r="I190" s="196"/>
      <c r="L190" s="192"/>
      <c r="M190" s="197"/>
      <c r="N190" s="198"/>
      <c r="O190" s="198"/>
      <c r="P190" s="198"/>
      <c r="Q190" s="198"/>
      <c r="R190" s="198"/>
      <c r="S190" s="198"/>
      <c r="T190" s="199"/>
      <c r="AT190" s="193" t="s">
        <v>205</v>
      </c>
      <c r="AU190" s="193" t="s">
        <v>87</v>
      </c>
      <c r="AV190" s="11" t="s">
        <v>87</v>
      </c>
      <c r="AW190" s="11" t="s">
        <v>39</v>
      </c>
      <c r="AX190" s="11" t="s">
        <v>84</v>
      </c>
      <c r="AY190" s="193" t="s">
        <v>193</v>
      </c>
    </row>
    <row r="191" spans="2:65" s="1" customFormat="1" ht="16.5" customHeight="1">
      <c r="B191" s="174"/>
      <c r="C191" s="175" t="s">
        <v>293</v>
      </c>
      <c r="D191" s="175" t="s">
        <v>195</v>
      </c>
      <c r="E191" s="176" t="s">
        <v>560</v>
      </c>
      <c r="F191" s="177" t="s">
        <v>561</v>
      </c>
      <c r="G191" s="178" t="s">
        <v>106</v>
      </c>
      <c r="H191" s="179">
        <v>3173.913</v>
      </c>
      <c r="I191" s="180"/>
      <c r="J191" s="181">
        <f>ROUND(I191*H191,2)</f>
        <v>0</v>
      </c>
      <c r="K191" s="177" t="s">
        <v>198</v>
      </c>
      <c r="L191" s="41"/>
      <c r="M191" s="182" t="s">
        <v>5</v>
      </c>
      <c r="N191" s="183" t="s">
        <v>47</v>
      </c>
      <c r="O191" s="42"/>
      <c r="P191" s="184">
        <f>O191*H191</f>
        <v>0</v>
      </c>
      <c r="Q191" s="184">
        <v>0</v>
      </c>
      <c r="R191" s="184">
        <f>Q191*H191</f>
        <v>0</v>
      </c>
      <c r="S191" s="184">
        <v>0</v>
      </c>
      <c r="T191" s="185">
        <f>S191*H191</f>
        <v>0</v>
      </c>
      <c r="AR191" s="24" t="s">
        <v>199</v>
      </c>
      <c r="AT191" s="24" t="s">
        <v>195</v>
      </c>
      <c r="AU191" s="24" t="s">
        <v>87</v>
      </c>
      <c r="AY191" s="24" t="s">
        <v>193</v>
      </c>
      <c r="BE191" s="186">
        <f>IF(N191="základní",J191,0)</f>
        <v>0</v>
      </c>
      <c r="BF191" s="186">
        <f>IF(N191="snížená",J191,0)</f>
        <v>0</v>
      </c>
      <c r="BG191" s="186">
        <f>IF(N191="zákl. přenesená",J191,0)</f>
        <v>0</v>
      </c>
      <c r="BH191" s="186">
        <f>IF(N191="sníž. přenesená",J191,0)</f>
        <v>0</v>
      </c>
      <c r="BI191" s="186">
        <f>IF(N191="nulová",J191,0)</f>
        <v>0</v>
      </c>
      <c r="BJ191" s="24" t="s">
        <v>84</v>
      </c>
      <c r="BK191" s="186">
        <f>ROUND(I191*H191,2)</f>
        <v>0</v>
      </c>
      <c r="BL191" s="24" t="s">
        <v>199</v>
      </c>
      <c r="BM191" s="24" t="s">
        <v>884</v>
      </c>
    </row>
    <row r="192" spans="2:47" s="1" customFormat="1" ht="27">
      <c r="B192" s="41"/>
      <c r="D192" s="187" t="s">
        <v>201</v>
      </c>
      <c r="F192" s="188" t="s">
        <v>563</v>
      </c>
      <c r="I192" s="189"/>
      <c r="L192" s="41"/>
      <c r="M192" s="190"/>
      <c r="N192" s="42"/>
      <c r="O192" s="42"/>
      <c r="P192" s="42"/>
      <c r="Q192" s="42"/>
      <c r="R192" s="42"/>
      <c r="S192" s="42"/>
      <c r="T192" s="70"/>
      <c r="AT192" s="24" t="s">
        <v>201</v>
      </c>
      <c r="AU192" s="24" t="s">
        <v>87</v>
      </c>
    </row>
    <row r="193" spans="2:47" s="1" customFormat="1" ht="121.5">
      <c r="B193" s="41"/>
      <c r="D193" s="187" t="s">
        <v>203</v>
      </c>
      <c r="F193" s="191" t="s">
        <v>543</v>
      </c>
      <c r="I193" s="189"/>
      <c r="L193" s="41"/>
      <c r="M193" s="190"/>
      <c r="N193" s="42"/>
      <c r="O193" s="42"/>
      <c r="P193" s="42"/>
      <c r="Q193" s="42"/>
      <c r="R193" s="42"/>
      <c r="S193" s="42"/>
      <c r="T193" s="70"/>
      <c r="AT193" s="24" t="s">
        <v>203</v>
      </c>
      <c r="AU193" s="24" t="s">
        <v>87</v>
      </c>
    </row>
    <row r="194" spans="2:51" s="11" customFormat="1" ht="13.5">
      <c r="B194" s="192"/>
      <c r="D194" s="187" t="s">
        <v>205</v>
      </c>
      <c r="E194" s="193" t="s">
        <v>5</v>
      </c>
      <c r="F194" s="194" t="s">
        <v>781</v>
      </c>
      <c r="H194" s="195">
        <v>3173.913</v>
      </c>
      <c r="I194" s="196"/>
      <c r="L194" s="192"/>
      <c r="M194" s="197"/>
      <c r="N194" s="198"/>
      <c r="O194" s="198"/>
      <c r="P194" s="198"/>
      <c r="Q194" s="198"/>
      <c r="R194" s="198"/>
      <c r="S194" s="198"/>
      <c r="T194" s="199"/>
      <c r="AT194" s="193" t="s">
        <v>205</v>
      </c>
      <c r="AU194" s="193" t="s">
        <v>87</v>
      </c>
      <c r="AV194" s="11" t="s">
        <v>87</v>
      </c>
      <c r="AW194" s="11" t="s">
        <v>39</v>
      </c>
      <c r="AX194" s="11" t="s">
        <v>84</v>
      </c>
      <c r="AY194" s="193" t="s">
        <v>193</v>
      </c>
    </row>
    <row r="195" spans="2:65" s="1" customFormat="1" ht="16.5" customHeight="1">
      <c r="B195" s="174"/>
      <c r="C195" s="223" t="s">
        <v>326</v>
      </c>
      <c r="D195" s="223" t="s">
        <v>289</v>
      </c>
      <c r="E195" s="224" t="s">
        <v>565</v>
      </c>
      <c r="F195" s="225" t="s">
        <v>566</v>
      </c>
      <c r="G195" s="226" t="s">
        <v>550</v>
      </c>
      <c r="H195" s="227">
        <v>95.217</v>
      </c>
      <c r="I195" s="228"/>
      <c r="J195" s="229">
        <f>ROUND(I195*H195,2)</f>
        <v>0</v>
      </c>
      <c r="K195" s="225" t="s">
        <v>198</v>
      </c>
      <c r="L195" s="230"/>
      <c r="M195" s="231" t="s">
        <v>5</v>
      </c>
      <c r="N195" s="232" t="s">
        <v>47</v>
      </c>
      <c r="O195" s="42"/>
      <c r="P195" s="184">
        <f>O195*H195</f>
        <v>0</v>
      </c>
      <c r="Q195" s="184">
        <v>0.001</v>
      </c>
      <c r="R195" s="184">
        <f>Q195*H195</f>
        <v>0.095217</v>
      </c>
      <c r="S195" s="184">
        <v>0</v>
      </c>
      <c r="T195" s="185">
        <f>S195*H195</f>
        <v>0</v>
      </c>
      <c r="AR195" s="24" t="s">
        <v>267</v>
      </c>
      <c r="AT195" s="24" t="s">
        <v>289</v>
      </c>
      <c r="AU195" s="24" t="s">
        <v>87</v>
      </c>
      <c r="AY195" s="24" t="s">
        <v>193</v>
      </c>
      <c r="BE195" s="186">
        <f>IF(N195="základní",J195,0)</f>
        <v>0</v>
      </c>
      <c r="BF195" s="186">
        <f>IF(N195="snížená",J195,0)</f>
        <v>0</v>
      </c>
      <c r="BG195" s="186">
        <f>IF(N195="zákl. přenesená",J195,0)</f>
        <v>0</v>
      </c>
      <c r="BH195" s="186">
        <f>IF(N195="sníž. přenesená",J195,0)</f>
        <v>0</v>
      </c>
      <c r="BI195" s="186">
        <f>IF(N195="nulová",J195,0)</f>
        <v>0</v>
      </c>
      <c r="BJ195" s="24" t="s">
        <v>84</v>
      </c>
      <c r="BK195" s="186">
        <f>ROUND(I195*H195,2)</f>
        <v>0</v>
      </c>
      <c r="BL195" s="24" t="s">
        <v>199</v>
      </c>
      <c r="BM195" s="24" t="s">
        <v>885</v>
      </c>
    </row>
    <row r="196" spans="2:47" s="1" customFormat="1" ht="13.5">
      <c r="B196" s="41"/>
      <c r="D196" s="187" t="s">
        <v>201</v>
      </c>
      <c r="F196" s="188" t="s">
        <v>566</v>
      </c>
      <c r="I196" s="189"/>
      <c r="L196" s="41"/>
      <c r="M196" s="190"/>
      <c r="N196" s="42"/>
      <c r="O196" s="42"/>
      <c r="P196" s="42"/>
      <c r="Q196" s="42"/>
      <c r="R196" s="42"/>
      <c r="S196" s="42"/>
      <c r="T196" s="70"/>
      <c r="AT196" s="24" t="s">
        <v>201</v>
      </c>
      <c r="AU196" s="24" t="s">
        <v>87</v>
      </c>
    </row>
    <row r="197" spans="2:51" s="11" customFormat="1" ht="13.5">
      <c r="B197" s="192"/>
      <c r="D197" s="187" t="s">
        <v>205</v>
      </c>
      <c r="E197" s="193" t="s">
        <v>5</v>
      </c>
      <c r="F197" s="194" t="s">
        <v>886</v>
      </c>
      <c r="H197" s="195">
        <v>95.217</v>
      </c>
      <c r="I197" s="196"/>
      <c r="L197" s="192"/>
      <c r="M197" s="197"/>
      <c r="N197" s="198"/>
      <c r="O197" s="198"/>
      <c r="P197" s="198"/>
      <c r="Q197" s="198"/>
      <c r="R197" s="198"/>
      <c r="S197" s="198"/>
      <c r="T197" s="199"/>
      <c r="AT197" s="193" t="s">
        <v>205</v>
      </c>
      <c r="AU197" s="193" t="s">
        <v>87</v>
      </c>
      <c r="AV197" s="11" t="s">
        <v>87</v>
      </c>
      <c r="AW197" s="11" t="s">
        <v>39</v>
      </c>
      <c r="AX197" s="11" t="s">
        <v>84</v>
      </c>
      <c r="AY197" s="193" t="s">
        <v>193</v>
      </c>
    </row>
    <row r="198" spans="2:65" s="1" customFormat="1" ht="16.5" customHeight="1">
      <c r="B198" s="174"/>
      <c r="C198" s="175" t="s">
        <v>332</v>
      </c>
      <c r="D198" s="175" t="s">
        <v>195</v>
      </c>
      <c r="E198" s="176" t="s">
        <v>580</v>
      </c>
      <c r="F198" s="177" t="s">
        <v>581</v>
      </c>
      <c r="G198" s="178" t="s">
        <v>106</v>
      </c>
      <c r="H198" s="179">
        <v>1616</v>
      </c>
      <c r="I198" s="180"/>
      <c r="J198" s="181">
        <f>ROUND(I198*H198,2)</f>
        <v>0</v>
      </c>
      <c r="K198" s="177" t="s">
        <v>198</v>
      </c>
      <c r="L198" s="41"/>
      <c r="M198" s="182" t="s">
        <v>5</v>
      </c>
      <c r="N198" s="183" t="s">
        <v>47</v>
      </c>
      <c r="O198" s="42"/>
      <c r="P198" s="184">
        <f>O198*H198</f>
        <v>0</v>
      </c>
      <c r="Q198" s="184">
        <v>0</v>
      </c>
      <c r="R198" s="184">
        <f>Q198*H198</f>
        <v>0</v>
      </c>
      <c r="S198" s="184">
        <v>0</v>
      </c>
      <c r="T198" s="185">
        <f>S198*H198</f>
        <v>0</v>
      </c>
      <c r="AR198" s="24" t="s">
        <v>199</v>
      </c>
      <c r="AT198" s="24" t="s">
        <v>195</v>
      </c>
      <c r="AU198" s="24" t="s">
        <v>87</v>
      </c>
      <c r="AY198" s="24" t="s">
        <v>193</v>
      </c>
      <c r="BE198" s="186">
        <f>IF(N198="základní",J198,0)</f>
        <v>0</v>
      </c>
      <c r="BF198" s="186">
        <f>IF(N198="snížená",J198,0)</f>
        <v>0</v>
      </c>
      <c r="BG198" s="186">
        <f>IF(N198="zákl. přenesená",J198,0)</f>
        <v>0</v>
      </c>
      <c r="BH198" s="186">
        <f>IF(N198="sníž. přenesená",J198,0)</f>
        <v>0</v>
      </c>
      <c r="BI198" s="186">
        <f>IF(N198="nulová",J198,0)</f>
        <v>0</v>
      </c>
      <c r="BJ198" s="24" t="s">
        <v>84</v>
      </c>
      <c r="BK198" s="186">
        <f>ROUND(I198*H198,2)</f>
        <v>0</v>
      </c>
      <c r="BL198" s="24" t="s">
        <v>199</v>
      </c>
      <c r="BM198" s="24" t="s">
        <v>887</v>
      </c>
    </row>
    <row r="199" spans="2:47" s="1" customFormat="1" ht="13.5">
      <c r="B199" s="41"/>
      <c r="D199" s="187" t="s">
        <v>201</v>
      </c>
      <c r="F199" s="188" t="s">
        <v>583</v>
      </c>
      <c r="I199" s="189"/>
      <c r="L199" s="41"/>
      <c r="M199" s="190"/>
      <c r="N199" s="42"/>
      <c r="O199" s="42"/>
      <c r="P199" s="42"/>
      <c r="Q199" s="42"/>
      <c r="R199" s="42"/>
      <c r="S199" s="42"/>
      <c r="T199" s="70"/>
      <c r="AT199" s="24" t="s">
        <v>201</v>
      </c>
      <c r="AU199" s="24" t="s">
        <v>87</v>
      </c>
    </row>
    <row r="200" spans="2:47" s="1" customFormat="1" ht="162">
      <c r="B200" s="41"/>
      <c r="D200" s="187" t="s">
        <v>203</v>
      </c>
      <c r="F200" s="191" t="s">
        <v>584</v>
      </c>
      <c r="I200" s="189"/>
      <c r="L200" s="41"/>
      <c r="M200" s="190"/>
      <c r="N200" s="42"/>
      <c r="O200" s="42"/>
      <c r="P200" s="42"/>
      <c r="Q200" s="42"/>
      <c r="R200" s="42"/>
      <c r="S200" s="42"/>
      <c r="T200" s="70"/>
      <c r="AT200" s="24" t="s">
        <v>203</v>
      </c>
      <c r="AU200" s="24" t="s">
        <v>87</v>
      </c>
    </row>
    <row r="201" spans="2:51" s="12" customFormat="1" ht="13.5">
      <c r="B201" s="200"/>
      <c r="D201" s="187" t="s">
        <v>205</v>
      </c>
      <c r="E201" s="201" t="s">
        <v>5</v>
      </c>
      <c r="F201" s="202" t="s">
        <v>876</v>
      </c>
      <c r="H201" s="201" t="s">
        <v>5</v>
      </c>
      <c r="I201" s="203"/>
      <c r="L201" s="200"/>
      <c r="M201" s="204"/>
      <c r="N201" s="205"/>
      <c r="O201" s="205"/>
      <c r="P201" s="205"/>
      <c r="Q201" s="205"/>
      <c r="R201" s="205"/>
      <c r="S201" s="205"/>
      <c r="T201" s="206"/>
      <c r="AT201" s="201" t="s">
        <v>205</v>
      </c>
      <c r="AU201" s="201" t="s">
        <v>87</v>
      </c>
      <c r="AV201" s="12" t="s">
        <v>84</v>
      </c>
      <c r="AW201" s="12" t="s">
        <v>39</v>
      </c>
      <c r="AX201" s="12" t="s">
        <v>76</v>
      </c>
      <c r="AY201" s="201" t="s">
        <v>193</v>
      </c>
    </row>
    <row r="202" spans="2:51" s="11" customFormat="1" ht="13.5">
      <c r="B202" s="192"/>
      <c r="D202" s="187" t="s">
        <v>205</v>
      </c>
      <c r="E202" s="193" t="s">
        <v>5</v>
      </c>
      <c r="F202" s="194" t="s">
        <v>888</v>
      </c>
      <c r="H202" s="195">
        <v>1616</v>
      </c>
      <c r="I202" s="196"/>
      <c r="L202" s="192"/>
      <c r="M202" s="197"/>
      <c r="N202" s="198"/>
      <c r="O202" s="198"/>
      <c r="P202" s="198"/>
      <c r="Q202" s="198"/>
      <c r="R202" s="198"/>
      <c r="S202" s="198"/>
      <c r="T202" s="199"/>
      <c r="AT202" s="193" t="s">
        <v>205</v>
      </c>
      <c r="AU202" s="193" t="s">
        <v>87</v>
      </c>
      <c r="AV202" s="11" t="s">
        <v>87</v>
      </c>
      <c r="AW202" s="11" t="s">
        <v>39</v>
      </c>
      <c r="AX202" s="11" t="s">
        <v>84</v>
      </c>
      <c r="AY202" s="193" t="s">
        <v>193</v>
      </c>
    </row>
    <row r="203" spans="2:65" s="1" customFormat="1" ht="16.5" customHeight="1">
      <c r="B203" s="174"/>
      <c r="C203" s="175" t="s">
        <v>11</v>
      </c>
      <c r="D203" s="175" t="s">
        <v>195</v>
      </c>
      <c r="E203" s="176" t="s">
        <v>591</v>
      </c>
      <c r="F203" s="177" t="s">
        <v>592</v>
      </c>
      <c r="G203" s="178" t="s">
        <v>106</v>
      </c>
      <c r="H203" s="179">
        <v>4645</v>
      </c>
      <c r="I203" s="180"/>
      <c r="J203" s="181">
        <f>ROUND(I203*H203,2)</f>
        <v>0</v>
      </c>
      <c r="K203" s="177" t="s">
        <v>198</v>
      </c>
      <c r="L203" s="41"/>
      <c r="M203" s="182" t="s">
        <v>5</v>
      </c>
      <c r="N203" s="183" t="s">
        <v>47</v>
      </c>
      <c r="O203" s="42"/>
      <c r="P203" s="184">
        <f>O203*H203</f>
        <v>0</v>
      </c>
      <c r="Q203" s="184">
        <v>0</v>
      </c>
      <c r="R203" s="184">
        <f>Q203*H203</f>
        <v>0</v>
      </c>
      <c r="S203" s="184">
        <v>0</v>
      </c>
      <c r="T203" s="185">
        <f>S203*H203</f>
        <v>0</v>
      </c>
      <c r="AR203" s="24" t="s">
        <v>199</v>
      </c>
      <c r="AT203" s="24" t="s">
        <v>195</v>
      </c>
      <c r="AU203" s="24" t="s">
        <v>87</v>
      </c>
      <c r="AY203" s="24" t="s">
        <v>193</v>
      </c>
      <c r="BE203" s="186">
        <f>IF(N203="základní",J203,0)</f>
        <v>0</v>
      </c>
      <c r="BF203" s="186">
        <f>IF(N203="snížená",J203,0)</f>
        <v>0</v>
      </c>
      <c r="BG203" s="186">
        <f>IF(N203="zákl. přenesená",J203,0)</f>
        <v>0</v>
      </c>
      <c r="BH203" s="186">
        <f>IF(N203="sníž. přenesená",J203,0)</f>
        <v>0</v>
      </c>
      <c r="BI203" s="186">
        <f>IF(N203="nulová",J203,0)</f>
        <v>0</v>
      </c>
      <c r="BJ203" s="24" t="s">
        <v>84</v>
      </c>
      <c r="BK203" s="186">
        <f>ROUND(I203*H203,2)</f>
        <v>0</v>
      </c>
      <c r="BL203" s="24" t="s">
        <v>199</v>
      </c>
      <c r="BM203" s="24" t="s">
        <v>889</v>
      </c>
    </row>
    <row r="204" spans="2:47" s="1" customFormat="1" ht="13.5">
      <c r="B204" s="41"/>
      <c r="D204" s="187" t="s">
        <v>201</v>
      </c>
      <c r="F204" s="188" t="s">
        <v>594</v>
      </c>
      <c r="I204" s="189"/>
      <c r="L204" s="41"/>
      <c r="M204" s="190"/>
      <c r="N204" s="42"/>
      <c r="O204" s="42"/>
      <c r="P204" s="42"/>
      <c r="Q204" s="42"/>
      <c r="R204" s="42"/>
      <c r="S204" s="42"/>
      <c r="T204" s="70"/>
      <c r="AT204" s="24" t="s">
        <v>201</v>
      </c>
      <c r="AU204" s="24" t="s">
        <v>87</v>
      </c>
    </row>
    <row r="205" spans="2:47" s="1" customFormat="1" ht="162">
      <c r="B205" s="41"/>
      <c r="D205" s="187" t="s">
        <v>203</v>
      </c>
      <c r="F205" s="191" t="s">
        <v>584</v>
      </c>
      <c r="I205" s="189"/>
      <c r="L205" s="41"/>
      <c r="M205" s="190"/>
      <c r="N205" s="42"/>
      <c r="O205" s="42"/>
      <c r="P205" s="42"/>
      <c r="Q205" s="42"/>
      <c r="R205" s="42"/>
      <c r="S205" s="42"/>
      <c r="T205" s="70"/>
      <c r="AT205" s="24" t="s">
        <v>203</v>
      </c>
      <c r="AU205" s="24" t="s">
        <v>87</v>
      </c>
    </row>
    <row r="206" spans="2:51" s="12" customFormat="1" ht="13.5">
      <c r="B206" s="200"/>
      <c r="D206" s="187" t="s">
        <v>205</v>
      </c>
      <c r="E206" s="201" t="s">
        <v>5</v>
      </c>
      <c r="F206" s="202" t="s">
        <v>876</v>
      </c>
      <c r="H206" s="201" t="s">
        <v>5</v>
      </c>
      <c r="I206" s="203"/>
      <c r="L206" s="200"/>
      <c r="M206" s="204"/>
      <c r="N206" s="205"/>
      <c r="O206" s="205"/>
      <c r="P206" s="205"/>
      <c r="Q206" s="205"/>
      <c r="R206" s="205"/>
      <c r="S206" s="205"/>
      <c r="T206" s="206"/>
      <c r="AT206" s="201" t="s">
        <v>205</v>
      </c>
      <c r="AU206" s="201" t="s">
        <v>87</v>
      </c>
      <c r="AV206" s="12" t="s">
        <v>84</v>
      </c>
      <c r="AW206" s="12" t="s">
        <v>39</v>
      </c>
      <c r="AX206" s="12" t="s">
        <v>76</v>
      </c>
      <c r="AY206" s="201" t="s">
        <v>193</v>
      </c>
    </row>
    <row r="207" spans="2:51" s="11" customFormat="1" ht="13.5">
      <c r="B207" s="192"/>
      <c r="D207" s="187" t="s">
        <v>205</v>
      </c>
      <c r="E207" s="193" t="s">
        <v>5</v>
      </c>
      <c r="F207" s="194" t="s">
        <v>890</v>
      </c>
      <c r="H207" s="195">
        <v>4075</v>
      </c>
      <c r="I207" s="196"/>
      <c r="L207" s="192"/>
      <c r="M207" s="197"/>
      <c r="N207" s="198"/>
      <c r="O207" s="198"/>
      <c r="P207" s="198"/>
      <c r="Q207" s="198"/>
      <c r="R207" s="198"/>
      <c r="S207" s="198"/>
      <c r="T207" s="199"/>
      <c r="AT207" s="193" t="s">
        <v>205</v>
      </c>
      <c r="AU207" s="193" t="s">
        <v>87</v>
      </c>
      <c r="AV207" s="11" t="s">
        <v>87</v>
      </c>
      <c r="AW207" s="11" t="s">
        <v>39</v>
      </c>
      <c r="AX207" s="11" t="s">
        <v>76</v>
      </c>
      <c r="AY207" s="193" t="s">
        <v>193</v>
      </c>
    </row>
    <row r="208" spans="2:51" s="11" customFormat="1" ht="13.5">
      <c r="B208" s="192"/>
      <c r="D208" s="187" t="s">
        <v>205</v>
      </c>
      <c r="E208" s="193" t="s">
        <v>5</v>
      </c>
      <c r="F208" s="194" t="s">
        <v>891</v>
      </c>
      <c r="H208" s="195">
        <v>570</v>
      </c>
      <c r="I208" s="196"/>
      <c r="L208" s="192"/>
      <c r="M208" s="197"/>
      <c r="N208" s="198"/>
      <c r="O208" s="198"/>
      <c r="P208" s="198"/>
      <c r="Q208" s="198"/>
      <c r="R208" s="198"/>
      <c r="S208" s="198"/>
      <c r="T208" s="199"/>
      <c r="AT208" s="193" t="s">
        <v>205</v>
      </c>
      <c r="AU208" s="193" t="s">
        <v>87</v>
      </c>
      <c r="AV208" s="11" t="s">
        <v>87</v>
      </c>
      <c r="AW208" s="11" t="s">
        <v>39</v>
      </c>
      <c r="AX208" s="11" t="s">
        <v>76</v>
      </c>
      <c r="AY208" s="193" t="s">
        <v>193</v>
      </c>
    </row>
    <row r="209" spans="2:51" s="13" customFormat="1" ht="13.5">
      <c r="B209" s="207"/>
      <c r="D209" s="187" t="s">
        <v>205</v>
      </c>
      <c r="E209" s="208" t="s">
        <v>5</v>
      </c>
      <c r="F209" s="209" t="s">
        <v>240</v>
      </c>
      <c r="H209" s="210">
        <v>4645</v>
      </c>
      <c r="I209" s="211"/>
      <c r="L209" s="207"/>
      <c r="M209" s="212"/>
      <c r="N209" s="213"/>
      <c r="O209" s="213"/>
      <c r="P209" s="213"/>
      <c r="Q209" s="213"/>
      <c r="R209" s="213"/>
      <c r="S209" s="213"/>
      <c r="T209" s="214"/>
      <c r="AT209" s="208" t="s">
        <v>205</v>
      </c>
      <c r="AU209" s="208" t="s">
        <v>87</v>
      </c>
      <c r="AV209" s="13" t="s">
        <v>199</v>
      </c>
      <c r="AW209" s="13" t="s">
        <v>39</v>
      </c>
      <c r="AX209" s="13" t="s">
        <v>84</v>
      </c>
      <c r="AY209" s="208" t="s">
        <v>193</v>
      </c>
    </row>
    <row r="210" spans="2:65" s="1" customFormat="1" ht="16.5" customHeight="1">
      <c r="B210" s="174"/>
      <c r="C210" s="175" t="s">
        <v>356</v>
      </c>
      <c r="D210" s="175" t="s">
        <v>195</v>
      </c>
      <c r="E210" s="176" t="s">
        <v>892</v>
      </c>
      <c r="F210" s="177" t="s">
        <v>893</v>
      </c>
      <c r="G210" s="178" t="s">
        <v>106</v>
      </c>
      <c r="H210" s="179">
        <v>1000.4</v>
      </c>
      <c r="I210" s="180"/>
      <c r="J210" s="181">
        <f>ROUND(I210*H210,2)</f>
        <v>0</v>
      </c>
      <c r="K210" s="177" t="s">
        <v>198</v>
      </c>
      <c r="L210" s="41"/>
      <c r="M210" s="182" t="s">
        <v>5</v>
      </c>
      <c r="N210" s="183" t="s">
        <v>47</v>
      </c>
      <c r="O210" s="42"/>
      <c r="P210" s="184">
        <f>O210*H210</f>
        <v>0</v>
      </c>
      <c r="Q210" s="184">
        <v>0</v>
      </c>
      <c r="R210" s="184">
        <f>Q210*H210</f>
        <v>0</v>
      </c>
      <c r="S210" s="184">
        <v>0</v>
      </c>
      <c r="T210" s="185">
        <f>S210*H210</f>
        <v>0</v>
      </c>
      <c r="AR210" s="24" t="s">
        <v>199</v>
      </c>
      <c r="AT210" s="24" t="s">
        <v>195</v>
      </c>
      <c r="AU210" s="24" t="s">
        <v>87</v>
      </c>
      <c r="AY210" s="24" t="s">
        <v>193</v>
      </c>
      <c r="BE210" s="186">
        <f>IF(N210="základní",J210,0)</f>
        <v>0</v>
      </c>
      <c r="BF210" s="186">
        <f>IF(N210="snížená",J210,0)</f>
        <v>0</v>
      </c>
      <c r="BG210" s="186">
        <f>IF(N210="zákl. přenesená",J210,0)</f>
        <v>0</v>
      </c>
      <c r="BH210" s="186">
        <f>IF(N210="sníž. přenesená",J210,0)</f>
        <v>0</v>
      </c>
      <c r="BI210" s="186">
        <f>IF(N210="nulová",J210,0)</f>
        <v>0</v>
      </c>
      <c r="BJ210" s="24" t="s">
        <v>84</v>
      </c>
      <c r="BK210" s="186">
        <f>ROUND(I210*H210,2)</f>
        <v>0</v>
      </c>
      <c r="BL210" s="24" t="s">
        <v>199</v>
      </c>
      <c r="BM210" s="24" t="s">
        <v>894</v>
      </c>
    </row>
    <row r="211" spans="2:47" s="1" customFormat="1" ht="27">
      <c r="B211" s="41"/>
      <c r="D211" s="187" t="s">
        <v>201</v>
      </c>
      <c r="F211" s="188" t="s">
        <v>895</v>
      </c>
      <c r="I211" s="189"/>
      <c r="L211" s="41"/>
      <c r="M211" s="190"/>
      <c r="N211" s="42"/>
      <c r="O211" s="42"/>
      <c r="P211" s="42"/>
      <c r="Q211" s="42"/>
      <c r="R211" s="42"/>
      <c r="S211" s="42"/>
      <c r="T211" s="70"/>
      <c r="AT211" s="24" t="s">
        <v>201</v>
      </c>
      <c r="AU211" s="24" t="s">
        <v>87</v>
      </c>
    </row>
    <row r="212" spans="2:47" s="1" customFormat="1" ht="121.5">
      <c r="B212" s="41"/>
      <c r="D212" s="187" t="s">
        <v>203</v>
      </c>
      <c r="F212" s="191" t="s">
        <v>613</v>
      </c>
      <c r="I212" s="189"/>
      <c r="L212" s="41"/>
      <c r="M212" s="190"/>
      <c r="N212" s="42"/>
      <c r="O212" s="42"/>
      <c r="P212" s="42"/>
      <c r="Q212" s="42"/>
      <c r="R212" s="42"/>
      <c r="S212" s="42"/>
      <c r="T212" s="70"/>
      <c r="AT212" s="24" t="s">
        <v>203</v>
      </c>
      <c r="AU212" s="24" t="s">
        <v>87</v>
      </c>
    </row>
    <row r="213" spans="2:51" s="12" customFormat="1" ht="13.5">
      <c r="B213" s="200"/>
      <c r="D213" s="187" t="s">
        <v>205</v>
      </c>
      <c r="E213" s="201" t="s">
        <v>5</v>
      </c>
      <c r="F213" s="202" t="s">
        <v>876</v>
      </c>
      <c r="H213" s="201" t="s">
        <v>5</v>
      </c>
      <c r="I213" s="203"/>
      <c r="L213" s="200"/>
      <c r="M213" s="204"/>
      <c r="N213" s="205"/>
      <c r="O213" s="205"/>
      <c r="P213" s="205"/>
      <c r="Q213" s="205"/>
      <c r="R213" s="205"/>
      <c r="S213" s="205"/>
      <c r="T213" s="206"/>
      <c r="AT213" s="201" t="s">
        <v>205</v>
      </c>
      <c r="AU213" s="201" t="s">
        <v>87</v>
      </c>
      <c r="AV213" s="12" t="s">
        <v>84</v>
      </c>
      <c r="AW213" s="12" t="s">
        <v>39</v>
      </c>
      <c r="AX213" s="12" t="s">
        <v>76</v>
      </c>
      <c r="AY213" s="201" t="s">
        <v>193</v>
      </c>
    </row>
    <row r="214" spans="2:51" s="12" customFormat="1" ht="13.5">
      <c r="B214" s="200"/>
      <c r="D214" s="187" t="s">
        <v>205</v>
      </c>
      <c r="E214" s="201" t="s">
        <v>5</v>
      </c>
      <c r="F214" s="202" t="s">
        <v>896</v>
      </c>
      <c r="H214" s="201" t="s">
        <v>5</v>
      </c>
      <c r="I214" s="203"/>
      <c r="L214" s="200"/>
      <c r="M214" s="204"/>
      <c r="N214" s="205"/>
      <c r="O214" s="205"/>
      <c r="P214" s="205"/>
      <c r="Q214" s="205"/>
      <c r="R214" s="205"/>
      <c r="S214" s="205"/>
      <c r="T214" s="206"/>
      <c r="AT214" s="201" t="s">
        <v>205</v>
      </c>
      <c r="AU214" s="201" t="s">
        <v>87</v>
      </c>
      <c r="AV214" s="12" t="s">
        <v>84</v>
      </c>
      <c r="AW214" s="12" t="s">
        <v>39</v>
      </c>
      <c r="AX214" s="12" t="s">
        <v>76</v>
      </c>
      <c r="AY214" s="201" t="s">
        <v>193</v>
      </c>
    </row>
    <row r="215" spans="2:51" s="11" customFormat="1" ht="13.5">
      <c r="B215" s="192"/>
      <c r="D215" s="187" t="s">
        <v>205</v>
      </c>
      <c r="E215" s="193" t="s">
        <v>5</v>
      </c>
      <c r="F215" s="194" t="s">
        <v>897</v>
      </c>
      <c r="H215" s="195">
        <v>694.4</v>
      </c>
      <c r="I215" s="196"/>
      <c r="L215" s="192"/>
      <c r="M215" s="197"/>
      <c r="N215" s="198"/>
      <c r="O215" s="198"/>
      <c r="P215" s="198"/>
      <c r="Q215" s="198"/>
      <c r="R215" s="198"/>
      <c r="S215" s="198"/>
      <c r="T215" s="199"/>
      <c r="AT215" s="193" t="s">
        <v>205</v>
      </c>
      <c r="AU215" s="193" t="s">
        <v>87</v>
      </c>
      <c r="AV215" s="11" t="s">
        <v>87</v>
      </c>
      <c r="AW215" s="11" t="s">
        <v>39</v>
      </c>
      <c r="AX215" s="11" t="s">
        <v>76</v>
      </c>
      <c r="AY215" s="193" t="s">
        <v>193</v>
      </c>
    </row>
    <row r="216" spans="2:51" s="12" customFormat="1" ht="13.5">
      <c r="B216" s="200"/>
      <c r="D216" s="187" t="s">
        <v>205</v>
      </c>
      <c r="E216" s="201" t="s">
        <v>5</v>
      </c>
      <c r="F216" s="202" t="s">
        <v>898</v>
      </c>
      <c r="H216" s="201" t="s">
        <v>5</v>
      </c>
      <c r="I216" s="203"/>
      <c r="L216" s="200"/>
      <c r="M216" s="204"/>
      <c r="N216" s="205"/>
      <c r="O216" s="205"/>
      <c r="P216" s="205"/>
      <c r="Q216" s="205"/>
      <c r="R216" s="205"/>
      <c r="S216" s="205"/>
      <c r="T216" s="206"/>
      <c r="AT216" s="201" t="s">
        <v>205</v>
      </c>
      <c r="AU216" s="201" t="s">
        <v>87</v>
      </c>
      <c r="AV216" s="12" t="s">
        <v>84</v>
      </c>
      <c r="AW216" s="12" t="s">
        <v>39</v>
      </c>
      <c r="AX216" s="12" t="s">
        <v>76</v>
      </c>
      <c r="AY216" s="201" t="s">
        <v>193</v>
      </c>
    </row>
    <row r="217" spans="2:51" s="11" customFormat="1" ht="13.5">
      <c r="B217" s="192"/>
      <c r="D217" s="187" t="s">
        <v>205</v>
      </c>
      <c r="E217" s="193" t="s">
        <v>5</v>
      </c>
      <c r="F217" s="194" t="s">
        <v>899</v>
      </c>
      <c r="H217" s="195">
        <v>306</v>
      </c>
      <c r="I217" s="196"/>
      <c r="L217" s="192"/>
      <c r="M217" s="197"/>
      <c r="N217" s="198"/>
      <c r="O217" s="198"/>
      <c r="P217" s="198"/>
      <c r="Q217" s="198"/>
      <c r="R217" s="198"/>
      <c r="S217" s="198"/>
      <c r="T217" s="199"/>
      <c r="AT217" s="193" t="s">
        <v>205</v>
      </c>
      <c r="AU217" s="193" t="s">
        <v>87</v>
      </c>
      <c r="AV217" s="11" t="s">
        <v>87</v>
      </c>
      <c r="AW217" s="11" t="s">
        <v>39</v>
      </c>
      <c r="AX217" s="11" t="s">
        <v>76</v>
      </c>
      <c r="AY217" s="193" t="s">
        <v>193</v>
      </c>
    </row>
    <row r="218" spans="2:51" s="13" customFormat="1" ht="13.5">
      <c r="B218" s="207"/>
      <c r="D218" s="187" t="s">
        <v>205</v>
      </c>
      <c r="E218" s="208" t="s">
        <v>5</v>
      </c>
      <c r="F218" s="209" t="s">
        <v>240</v>
      </c>
      <c r="H218" s="210">
        <v>1000.4</v>
      </c>
      <c r="I218" s="211"/>
      <c r="L218" s="207"/>
      <c r="M218" s="212"/>
      <c r="N218" s="213"/>
      <c r="O218" s="213"/>
      <c r="P218" s="213"/>
      <c r="Q218" s="213"/>
      <c r="R218" s="213"/>
      <c r="S218" s="213"/>
      <c r="T218" s="214"/>
      <c r="AT218" s="208" t="s">
        <v>205</v>
      </c>
      <c r="AU218" s="208" t="s">
        <v>87</v>
      </c>
      <c r="AV218" s="13" t="s">
        <v>199</v>
      </c>
      <c r="AW218" s="13" t="s">
        <v>39</v>
      </c>
      <c r="AX218" s="13" t="s">
        <v>84</v>
      </c>
      <c r="AY218" s="208" t="s">
        <v>193</v>
      </c>
    </row>
    <row r="219" spans="2:65" s="1" customFormat="1" ht="16.5" customHeight="1">
      <c r="B219" s="174"/>
      <c r="C219" s="175" t="s">
        <v>363</v>
      </c>
      <c r="D219" s="175" t="s">
        <v>195</v>
      </c>
      <c r="E219" s="176" t="s">
        <v>900</v>
      </c>
      <c r="F219" s="177" t="s">
        <v>598</v>
      </c>
      <c r="G219" s="178" t="s">
        <v>106</v>
      </c>
      <c r="H219" s="179">
        <v>3390</v>
      </c>
      <c r="I219" s="180"/>
      <c r="J219" s="181">
        <f>ROUND(I219*H219,2)</f>
        <v>0</v>
      </c>
      <c r="K219" s="177" t="s">
        <v>5</v>
      </c>
      <c r="L219" s="41"/>
      <c r="M219" s="182" t="s">
        <v>5</v>
      </c>
      <c r="N219" s="183" t="s">
        <v>47</v>
      </c>
      <c r="O219" s="42"/>
      <c r="P219" s="184">
        <f>O219*H219</f>
        <v>0</v>
      </c>
      <c r="Q219" s="184">
        <v>0</v>
      </c>
      <c r="R219" s="184">
        <f>Q219*H219</f>
        <v>0</v>
      </c>
      <c r="S219" s="184">
        <v>0</v>
      </c>
      <c r="T219" s="185">
        <f>S219*H219</f>
        <v>0</v>
      </c>
      <c r="AR219" s="24" t="s">
        <v>199</v>
      </c>
      <c r="AT219" s="24" t="s">
        <v>195</v>
      </c>
      <c r="AU219" s="24" t="s">
        <v>87</v>
      </c>
      <c r="AY219" s="24" t="s">
        <v>193</v>
      </c>
      <c r="BE219" s="186">
        <f>IF(N219="základní",J219,0)</f>
        <v>0</v>
      </c>
      <c r="BF219" s="186">
        <f>IF(N219="snížená",J219,0)</f>
        <v>0</v>
      </c>
      <c r="BG219" s="186">
        <f>IF(N219="zákl. přenesená",J219,0)</f>
        <v>0</v>
      </c>
      <c r="BH219" s="186">
        <f>IF(N219="sníž. přenesená",J219,0)</f>
        <v>0</v>
      </c>
      <c r="BI219" s="186">
        <f>IF(N219="nulová",J219,0)</f>
        <v>0</v>
      </c>
      <c r="BJ219" s="24" t="s">
        <v>84</v>
      </c>
      <c r="BK219" s="186">
        <f>ROUND(I219*H219,2)</f>
        <v>0</v>
      </c>
      <c r="BL219" s="24" t="s">
        <v>199</v>
      </c>
      <c r="BM219" s="24" t="s">
        <v>901</v>
      </c>
    </row>
    <row r="220" spans="2:47" s="1" customFormat="1" ht="13.5">
      <c r="B220" s="41"/>
      <c r="D220" s="187" t="s">
        <v>201</v>
      </c>
      <c r="F220" s="188" t="s">
        <v>600</v>
      </c>
      <c r="I220" s="189"/>
      <c r="L220" s="41"/>
      <c r="M220" s="190"/>
      <c r="N220" s="42"/>
      <c r="O220" s="42"/>
      <c r="P220" s="42"/>
      <c r="Q220" s="42"/>
      <c r="R220" s="42"/>
      <c r="S220" s="42"/>
      <c r="T220" s="70"/>
      <c r="AT220" s="24" t="s">
        <v>201</v>
      </c>
      <c r="AU220" s="24" t="s">
        <v>87</v>
      </c>
    </row>
    <row r="221" spans="2:47" s="1" customFormat="1" ht="40.5">
      <c r="B221" s="41"/>
      <c r="D221" s="187" t="s">
        <v>412</v>
      </c>
      <c r="F221" s="191" t="s">
        <v>601</v>
      </c>
      <c r="I221" s="189"/>
      <c r="L221" s="41"/>
      <c r="M221" s="190"/>
      <c r="N221" s="42"/>
      <c r="O221" s="42"/>
      <c r="P221" s="42"/>
      <c r="Q221" s="42"/>
      <c r="R221" s="42"/>
      <c r="S221" s="42"/>
      <c r="T221" s="70"/>
      <c r="AT221" s="24" t="s">
        <v>412</v>
      </c>
      <c r="AU221" s="24" t="s">
        <v>87</v>
      </c>
    </row>
    <row r="222" spans="2:51" s="12" customFormat="1" ht="13.5">
      <c r="B222" s="200"/>
      <c r="D222" s="187" t="s">
        <v>205</v>
      </c>
      <c r="E222" s="201" t="s">
        <v>5</v>
      </c>
      <c r="F222" s="202" t="s">
        <v>876</v>
      </c>
      <c r="H222" s="201" t="s">
        <v>5</v>
      </c>
      <c r="I222" s="203"/>
      <c r="L222" s="200"/>
      <c r="M222" s="204"/>
      <c r="N222" s="205"/>
      <c r="O222" s="205"/>
      <c r="P222" s="205"/>
      <c r="Q222" s="205"/>
      <c r="R222" s="205"/>
      <c r="S222" s="205"/>
      <c r="T222" s="206"/>
      <c r="AT222" s="201" t="s">
        <v>205</v>
      </c>
      <c r="AU222" s="201" t="s">
        <v>87</v>
      </c>
      <c r="AV222" s="12" t="s">
        <v>84</v>
      </c>
      <c r="AW222" s="12" t="s">
        <v>39</v>
      </c>
      <c r="AX222" s="12" t="s">
        <v>76</v>
      </c>
      <c r="AY222" s="201" t="s">
        <v>193</v>
      </c>
    </row>
    <row r="223" spans="2:51" s="11" customFormat="1" ht="13.5">
      <c r="B223" s="192"/>
      <c r="D223" s="187" t="s">
        <v>205</v>
      </c>
      <c r="E223" s="193" t="s">
        <v>5</v>
      </c>
      <c r="F223" s="194" t="s">
        <v>902</v>
      </c>
      <c r="H223" s="195">
        <v>2226</v>
      </c>
      <c r="I223" s="196"/>
      <c r="L223" s="192"/>
      <c r="M223" s="197"/>
      <c r="N223" s="198"/>
      <c r="O223" s="198"/>
      <c r="P223" s="198"/>
      <c r="Q223" s="198"/>
      <c r="R223" s="198"/>
      <c r="S223" s="198"/>
      <c r="T223" s="199"/>
      <c r="AT223" s="193" t="s">
        <v>205</v>
      </c>
      <c r="AU223" s="193" t="s">
        <v>87</v>
      </c>
      <c r="AV223" s="11" t="s">
        <v>87</v>
      </c>
      <c r="AW223" s="11" t="s">
        <v>39</v>
      </c>
      <c r="AX223" s="11" t="s">
        <v>76</v>
      </c>
      <c r="AY223" s="193" t="s">
        <v>193</v>
      </c>
    </row>
    <row r="224" spans="2:51" s="11" customFormat="1" ht="13.5">
      <c r="B224" s="192"/>
      <c r="D224" s="187" t="s">
        <v>205</v>
      </c>
      <c r="E224" s="193" t="s">
        <v>5</v>
      </c>
      <c r="F224" s="194" t="s">
        <v>903</v>
      </c>
      <c r="H224" s="195">
        <v>840</v>
      </c>
      <c r="I224" s="196"/>
      <c r="L224" s="192"/>
      <c r="M224" s="197"/>
      <c r="N224" s="198"/>
      <c r="O224" s="198"/>
      <c r="P224" s="198"/>
      <c r="Q224" s="198"/>
      <c r="R224" s="198"/>
      <c r="S224" s="198"/>
      <c r="T224" s="199"/>
      <c r="AT224" s="193" t="s">
        <v>205</v>
      </c>
      <c r="AU224" s="193" t="s">
        <v>87</v>
      </c>
      <c r="AV224" s="11" t="s">
        <v>87</v>
      </c>
      <c r="AW224" s="11" t="s">
        <v>39</v>
      </c>
      <c r="AX224" s="11" t="s">
        <v>76</v>
      </c>
      <c r="AY224" s="193" t="s">
        <v>193</v>
      </c>
    </row>
    <row r="225" spans="2:51" s="11" customFormat="1" ht="13.5">
      <c r="B225" s="192"/>
      <c r="D225" s="187" t="s">
        <v>205</v>
      </c>
      <c r="E225" s="193" t="s">
        <v>5</v>
      </c>
      <c r="F225" s="194" t="s">
        <v>904</v>
      </c>
      <c r="H225" s="195">
        <v>324</v>
      </c>
      <c r="I225" s="196"/>
      <c r="L225" s="192"/>
      <c r="M225" s="197"/>
      <c r="N225" s="198"/>
      <c r="O225" s="198"/>
      <c r="P225" s="198"/>
      <c r="Q225" s="198"/>
      <c r="R225" s="198"/>
      <c r="S225" s="198"/>
      <c r="T225" s="199"/>
      <c r="AT225" s="193" t="s">
        <v>205</v>
      </c>
      <c r="AU225" s="193" t="s">
        <v>87</v>
      </c>
      <c r="AV225" s="11" t="s">
        <v>87</v>
      </c>
      <c r="AW225" s="11" t="s">
        <v>39</v>
      </c>
      <c r="AX225" s="11" t="s">
        <v>76</v>
      </c>
      <c r="AY225" s="193" t="s">
        <v>193</v>
      </c>
    </row>
    <row r="226" spans="2:51" s="13" customFormat="1" ht="13.5">
      <c r="B226" s="207"/>
      <c r="D226" s="187" t="s">
        <v>205</v>
      </c>
      <c r="E226" s="208" t="s">
        <v>157</v>
      </c>
      <c r="F226" s="209" t="s">
        <v>240</v>
      </c>
      <c r="H226" s="210">
        <v>3390</v>
      </c>
      <c r="I226" s="211"/>
      <c r="L226" s="207"/>
      <c r="M226" s="212"/>
      <c r="N226" s="213"/>
      <c r="O226" s="213"/>
      <c r="P226" s="213"/>
      <c r="Q226" s="213"/>
      <c r="R226" s="213"/>
      <c r="S226" s="213"/>
      <c r="T226" s="214"/>
      <c r="AT226" s="208" t="s">
        <v>205</v>
      </c>
      <c r="AU226" s="208" t="s">
        <v>87</v>
      </c>
      <c r="AV226" s="13" t="s">
        <v>199</v>
      </c>
      <c r="AW226" s="13" t="s">
        <v>39</v>
      </c>
      <c r="AX226" s="13" t="s">
        <v>84</v>
      </c>
      <c r="AY226" s="208" t="s">
        <v>193</v>
      </c>
    </row>
    <row r="227" spans="2:65" s="1" customFormat="1" ht="25.5" customHeight="1">
      <c r="B227" s="174"/>
      <c r="C227" s="223" t="s">
        <v>380</v>
      </c>
      <c r="D227" s="223" t="s">
        <v>289</v>
      </c>
      <c r="E227" s="224" t="s">
        <v>905</v>
      </c>
      <c r="F227" s="225" t="s">
        <v>605</v>
      </c>
      <c r="G227" s="226" t="s">
        <v>106</v>
      </c>
      <c r="H227" s="227">
        <v>3898.5</v>
      </c>
      <c r="I227" s="228"/>
      <c r="J227" s="229">
        <f>ROUND(I227*H227,2)</f>
        <v>0</v>
      </c>
      <c r="K227" s="225" t="s">
        <v>5</v>
      </c>
      <c r="L227" s="230"/>
      <c r="M227" s="231" t="s">
        <v>5</v>
      </c>
      <c r="N227" s="232" t="s">
        <v>47</v>
      </c>
      <c r="O227" s="42"/>
      <c r="P227" s="184">
        <f>O227*H227</f>
        <v>0</v>
      </c>
      <c r="Q227" s="184">
        <v>0.0005</v>
      </c>
      <c r="R227" s="184">
        <f>Q227*H227</f>
        <v>1.9492500000000001</v>
      </c>
      <c r="S227" s="184">
        <v>0</v>
      </c>
      <c r="T227" s="185">
        <f>S227*H227</f>
        <v>0</v>
      </c>
      <c r="AR227" s="24" t="s">
        <v>267</v>
      </c>
      <c r="AT227" s="24" t="s">
        <v>289</v>
      </c>
      <c r="AU227" s="24" t="s">
        <v>87</v>
      </c>
      <c r="AY227" s="24" t="s">
        <v>193</v>
      </c>
      <c r="BE227" s="186">
        <f>IF(N227="základní",J227,0)</f>
        <v>0</v>
      </c>
      <c r="BF227" s="186">
        <f>IF(N227="snížená",J227,0)</f>
        <v>0</v>
      </c>
      <c r="BG227" s="186">
        <f>IF(N227="zákl. přenesená",J227,0)</f>
        <v>0</v>
      </c>
      <c r="BH227" s="186">
        <f>IF(N227="sníž. přenesená",J227,0)</f>
        <v>0</v>
      </c>
      <c r="BI227" s="186">
        <f>IF(N227="nulová",J227,0)</f>
        <v>0</v>
      </c>
      <c r="BJ227" s="24" t="s">
        <v>84</v>
      </c>
      <c r="BK227" s="186">
        <f>ROUND(I227*H227,2)</f>
        <v>0</v>
      </c>
      <c r="BL227" s="24" t="s">
        <v>199</v>
      </c>
      <c r="BM227" s="24" t="s">
        <v>906</v>
      </c>
    </row>
    <row r="228" spans="2:47" s="1" customFormat="1" ht="13.5">
      <c r="B228" s="41"/>
      <c r="D228" s="187" t="s">
        <v>201</v>
      </c>
      <c r="F228" s="188" t="s">
        <v>605</v>
      </c>
      <c r="I228" s="189"/>
      <c r="L228" s="41"/>
      <c r="M228" s="190"/>
      <c r="N228" s="42"/>
      <c r="O228" s="42"/>
      <c r="P228" s="42"/>
      <c r="Q228" s="42"/>
      <c r="R228" s="42"/>
      <c r="S228" s="42"/>
      <c r="T228" s="70"/>
      <c r="AT228" s="24" t="s">
        <v>201</v>
      </c>
      <c r="AU228" s="24" t="s">
        <v>87</v>
      </c>
    </row>
    <row r="229" spans="2:51" s="11" customFormat="1" ht="13.5">
      <c r="B229" s="192"/>
      <c r="D229" s="187" t="s">
        <v>205</v>
      </c>
      <c r="E229" s="193" t="s">
        <v>5</v>
      </c>
      <c r="F229" s="194" t="s">
        <v>607</v>
      </c>
      <c r="H229" s="195">
        <v>3898.5</v>
      </c>
      <c r="I229" s="196"/>
      <c r="L229" s="192"/>
      <c r="M229" s="197"/>
      <c r="N229" s="198"/>
      <c r="O229" s="198"/>
      <c r="P229" s="198"/>
      <c r="Q229" s="198"/>
      <c r="R229" s="198"/>
      <c r="S229" s="198"/>
      <c r="T229" s="199"/>
      <c r="AT229" s="193" t="s">
        <v>205</v>
      </c>
      <c r="AU229" s="193" t="s">
        <v>87</v>
      </c>
      <c r="AV229" s="11" t="s">
        <v>87</v>
      </c>
      <c r="AW229" s="11" t="s">
        <v>39</v>
      </c>
      <c r="AX229" s="11" t="s">
        <v>84</v>
      </c>
      <c r="AY229" s="193" t="s">
        <v>193</v>
      </c>
    </row>
    <row r="230" spans="2:65" s="1" customFormat="1" ht="16.5" customHeight="1">
      <c r="B230" s="174"/>
      <c r="C230" s="175" t="s">
        <v>406</v>
      </c>
      <c r="D230" s="175" t="s">
        <v>195</v>
      </c>
      <c r="E230" s="176" t="s">
        <v>609</v>
      </c>
      <c r="F230" s="177" t="s">
        <v>610</v>
      </c>
      <c r="G230" s="178" t="s">
        <v>106</v>
      </c>
      <c r="H230" s="179">
        <v>1846.8</v>
      </c>
      <c r="I230" s="180"/>
      <c r="J230" s="181">
        <f>ROUND(I230*H230,2)</f>
        <v>0</v>
      </c>
      <c r="K230" s="177" t="s">
        <v>198</v>
      </c>
      <c r="L230" s="41"/>
      <c r="M230" s="182" t="s">
        <v>5</v>
      </c>
      <c r="N230" s="183" t="s">
        <v>47</v>
      </c>
      <c r="O230" s="42"/>
      <c r="P230" s="184">
        <f>O230*H230</f>
        <v>0</v>
      </c>
      <c r="Q230" s="184">
        <v>0</v>
      </c>
      <c r="R230" s="184">
        <f>Q230*H230</f>
        <v>0</v>
      </c>
      <c r="S230" s="184">
        <v>0</v>
      </c>
      <c r="T230" s="185">
        <f>S230*H230</f>
        <v>0</v>
      </c>
      <c r="AR230" s="24" t="s">
        <v>199</v>
      </c>
      <c r="AT230" s="24" t="s">
        <v>195</v>
      </c>
      <c r="AU230" s="24" t="s">
        <v>87</v>
      </c>
      <c r="AY230" s="24" t="s">
        <v>193</v>
      </c>
      <c r="BE230" s="186">
        <f>IF(N230="základní",J230,0)</f>
        <v>0</v>
      </c>
      <c r="BF230" s="186">
        <f>IF(N230="snížená",J230,0)</f>
        <v>0</v>
      </c>
      <c r="BG230" s="186">
        <f>IF(N230="zákl. přenesená",J230,0)</f>
        <v>0</v>
      </c>
      <c r="BH230" s="186">
        <f>IF(N230="sníž. přenesená",J230,0)</f>
        <v>0</v>
      </c>
      <c r="BI230" s="186">
        <f>IF(N230="nulová",J230,0)</f>
        <v>0</v>
      </c>
      <c r="BJ230" s="24" t="s">
        <v>84</v>
      </c>
      <c r="BK230" s="186">
        <f>ROUND(I230*H230,2)</f>
        <v>0</v>
      </c>
      <c r="BL230" s="24" t="s">
        <v>199</v>
      </c>
      <c r="BM230" s="24" t="s">
        <v>907</v>
      </c>
    </row>
    <row r="231" spans="2:47" s="1" customFormat="1" ht="27">
      <c r="B231" s="41"/>
      <c r="D231" s="187" t="s">
        <v>201</v>
      </c>
      <c r="F231" s="188" t="s">
        <v>612</v>
      </c>
      <c r="I231" s="189"/>
      <c r="L231" s="41"/>
      <c r="M231" s="190"/>
      <c r="N231" s="42"/>
      <c r="O231" s="42"/>
      <c r="P231" s="42"/>
      <c r="Q231" s="42"/>
      <c r="R231" s="42"/>
      <c r="S231" s="42"/>
      <c r="T231" s="70"/>
      <c r="AT231" s="24" t="s">
        <v>201</v>
      </c>
      <c r="AU231" s="24" t="s">
        <v>87</v>
      </c>
    </row>
    <row r="232" spans="2:47" s="1" customFormat="1" ht="121.5">
      <c r="B232" s="41"/>
      <c r="D232" s="187" t="s">
        <v>203</v>
      </c>
      <c r="F232" s="191" t="s">
        <v>613</v>
      </c>
      <c r="I232" s="189"/>
      <c r="L232" s="41"/>
      <c r="M232" s="190"/>
      <c r="N232" s="42"/>
      <c r="O232" s="42"/>
      <c r="P232" s="42"/>
      <c r="Q232" s="42"/>
      <c r="R232" s="42"/>
      <c r="S232" s="42"/>
      <c r="T232" s="70"/>
      <c r="AT232" s="24" t="s">
        <v>203</v>
      </c>
      <c r="AU232" s="24" t="s">
        <v>87</v>
      </c>
    </row>
    <row r="233" spans="2:51" s="12" customFormat="1" ht="13.5">
      <c r="B233" s="200"/>
      <c r="D233" s="187" t="s">
        <v>205</v>
      </c>
      <c r="E233" s="201" t="s">
        <v>5</v>
      </c>
      <c r="F233" s="202" t="s">
        <v>876</v>
      </c>
      <c r="H233" s="201" t="s">
        <v>5</v>
      </c>
      <c r="I233" s="203"/>
      <c r="L233" s="200"/>
      <c r="M233" s="204"/>
      <c r="N233" s="205"/>
      <c r="O233" s="205"/>
      <c r="P233" s="205"/>
      <c r="Q233" s="205"/>
      <c r="R233" s="205"/>
      <c r="S233" s="205"/>
      <c r="T233" s="206"/>
      <c r="AT233" s="201" t="s">
        <v>205</v>
      </c>
      <c r="AU233" s="201" t="s">
        <v>87</v>
      </c>
      <c r="AV233" s="12" t="s">
        <v>84</v>
      </c>
      <c r="AW233" s="12" t="s">
        <v>39</v>
      </c>
      <c r="AX233" s="12" t="s">
        <v>76</v>
      </c>
      <c r="AY233" s="201" t="s">
        <v>193</v>
      </c>
    </row>
    <row r="234" spans="2:51" s="12" customFormat="1" ht="13.5">
      <c r="B234" s="200"/>
      <c r="D234" s="187" t="s">
        <v>205</v>
      </c>
      <c r="E234" s="201" t="s">
        <v>5</v>
      </c>
      <c r="F234" s="202" t="s">
        <v>89</v>
      </c>
      <c r="H234" s="201" t="s">
        <v>5</v>
      </c>
      <c r="I234" s="203"/>
      <c r="L234" s="200"/>
      <c r="M234" s="204"/>
      <c r="N234" s="205"/>
      <c r="O234" s="205"/>
      <c r="P234" s="205"/>
      <c r="Q234" s="205"/>
      <c r="R234" s="205"/>
      <c r="S234" s="205"/>
      <c r="T234" s="206"/>
      <c r="AT234" s="201" t="s">
        <v>205</v>
      </c>
      <c r="AU234" s="201" t="s">
        <v>87</v>
      </c>
      <c r="AV234" s="12" t="s">
        <v>84</v>
      </c>
      <c r="AW234" s="12" t="s">
        <v>39</v>
      </c>
      <c r="AX234" s="12" t="s">
        <v>76</v>
      </c>
      <c r="AY234" s="201" t="s">
        <v>193</v>
      </c>
    </row>
    <row r="235" spans="2:51" s="11" customFormat="1" ht="13.5">
      <c r="B235" s="192"/>
      <c r="D235" s="187" t="s">
        <v>205</v>
      </c>
      <c r="E235" s="193" t="s">
        <v>5</v>
      </c>
      <c r="F235" s="194" t="s">
        <v>908</v>
      </c>
      <c r="H235" s="195">
        <v>1846.8</v>
      </c>
      <c r="I235" s="196"/>
      <c r="L235" s="192"/>
      <c r="M235" s="197"/>
      <c r="N235" s="198"/>
      <c r="O235" s="198"/>
      <c r="P235" s="198"/>
      <c r="Q235" s="198"/>
      <c r="R235" s="198"/>
      <c r="S235" s="198"/>
      <c r="T235" s="199"/>
      <c r="AT235" s="193" t="s">
        <v>205</v>
      </c>
      <c r="AU235" s="193" t="s">
        <v>87</v>
      </c>
      <c r="AV235" s="11" t="s">
        <v>87</v>
      </c>
      <c r="AW235" s="11" t="s">
        <v>39</v>
      </c>
      <c r="AX235" s="11" t="s">
        <v>84</v>
      </c>
      <c r="AY235" s="193" t="s">
        <v>193</v>
      </c>
    </row>
    <row r="236" spans="2:65" s="1" customFormat="1" ht="25.5" customHeight="1">
      <c r="B236" s="174"/>
      <c r="C236" s="175" t="s">
        <v>431</v>
      </c>
      <c r="D236" s="175" t="s">
        <v>195</v>
      </c>
      <c r="E236" s="176" t="s">
        <v>909</v>
      </c>
      <c r="F236" s="177" t="s">
        <v>910</v>
      </c>
      <c r="G236" s="178" t="s">
        <v>106</v>
      </c>
      <c r="H236" s="179">
        <v>3173.913</v>
      </c>
      <c r="I236" s="180"/>
      <c r="J236" s="181">
        <f>ROUND(I236*H236,2)</f>
        <v>0</v>
      </c>
      <c r="K236" s="177" t="s">
        <v>198</v>
      </c>
      <c r="L236" s="41"/>
      <c r="M236" s="182" t="s">
        <v>5</v>
      </c>
      <c r="N236" s="183" t="s">
        <v>47</v>
      </c>
      <c r="O236" s="42"/>
      <c r="P236" s="184">
        <f>O236*H236</f>
        <v>0</v>
      </c>
      <c r="Q236" s="184">
        <v>0</v>
      </c>
      <c r="R236" s="184">
        <f>Q236*H236</f>
        <v>0</v>
      </c>
      <c r="S236" s="184">
        <v>0</v>
      </c>
      <c r="T236" s="185">
        <f>S236*H236</f>
        <v>0</v>
      </c>
      <c r="AR236" s="24" t="s">
        <v>199</v>
      </c>
      <c r="AT236" s="24" t="s">
        <v>195</v>
      </c>
      <c r="AU236" s="24" t="s">
        <v>87</v>
      </c>
      <c r="AY236" s="24" t="s">
        <v>193</v>
      </c>
      <c r="BE236" s="186">
        <f>IF(N236="základní",J236,0)</f>
        <v>0</v>
      </c>
      <c r="BF236" s="186">
        <f>IF(N236="snížená",J236,0)</f>
        <v>0</v>
      </c>
      <c r="BG236" s="186">
        <f>IF(N236="zákl. přenesená",J236,0)</f>
        <v>0</v>
      </c>
      <c r="BH236" s="186">
        <f>IF(N236="sníž. přenesená",J236,0)</f>
        <v>0</v>
      </c>
      <c r="BI236" s="186">
        <f>IF(N236="nulová",J236,0)</f>
        <v>0</v>
      </c>
      <c r="BJ236" s="24" t="s">
        <v>84</v>
      </c>
      <c r="BK236" s="186">
        <f>ROUND(I236*H236,2)</f>
        <v>0</v>
      </c>
      <c r="BL236" s="24" t="s">
        <v>199</v>
      </c>
      <c r="BM236" s="24" t="s">
        <v>911</v>
      </c>
    </row>
    <row r="237" spans="2:47" s="1" customFormat="1" ht="27">
      <c r="B237" s="41"/>
      <c r="D237" s="187" t="s">
        <v>201</v>
      </c>
      <c r="F237" s="188" t="s">
        <v>912</v>
      </c>
      <c r="I237" s="189"/>
      <c r="L237" s="41"/>
      <c r="M237" s="190"/>
      <c r="N237" s="42"/>
      <c r="O237" s="42"/>
      <c r="P237" s="42"/>
      <c r="Q237" s="42"/>
      <c r="R237" s="42"/>
      <c r="S237" s="42"/>
      <c r="T237" s="70"/>
      <c r="AT237" s="24" t="s">
        <v>201</v>
      </c>
      <c r="AU237" s="24" t="s">
        <v>87</v>
      </c>
    </row>
    <row r="238" spans="2:47" s="1" customFormat="1" ht="121.5">
      <c r="B238" s="41"/>
      <c r="D238" s="187" t="s">
        <v>203</v>
      </c>
      <c r="F238" s="191" t="s">
        <v>621</v>
      </c>
      <c r="I238" s="189"/>
      <c r="L238" s="41"/>
      <c r="M238" s="190"/>
      <c r="N238" s="42"/>
      <c r="O238" s="42"/>
      <c r="P238" s="42"/>
      <c r="Q238" s="42"/>
      <c r="R238" s="42"/>
      <c r="S238" s="42"/>
      <c r="T238" s="70"/>
      <c r="AT238" s="24" t="s">
        <v>203</v>
      </c>
      <c r="AU238" s="24" t="s">
        <v>87</v>
      </c>
    </row>
    <row r="239" spans="2:51" s="12" customFormat="1" ht="13.5">
      <c r="B239" s="200"/>
      <c r="D239" s="187" t="s">
        <v>205</v>
      </c>
      <c r="E239" s="201" t="s">
        <v>5</v>
      </c>
      <c r="F239" s="202" t="s">
        <v>876</v>
      </c>
      <c r="H239" s="201" t="s">
        <v>5</v>
      </c>
      <c r="I239" s="203"/>
      <c r="L239" s="200"/>
      <c r="M239" s="204"/>
      <c r="N239" s="205"/>
      <c r="O239" s="205"/>
      <c r="P239" s="205"/>
      <c r="Q239" s="205"/>
      <c r="R239" s="205"/>
      <c r="S239" s="205"/>
      <c r="T239" s="206"/>
      <c r="AT239" s="201" t="s">
        <v>205</v>
      </c>
      <c r="AU239" s="201" t="s">
        <v>87</v>
      </c>
      <c r="AV239" s="12" t="s">
        <v>84</v>
      </c>
      <c r="AW239" s="12" t="s">
        <v>39</v>
      </c>
      <c r="AX239" s="12" t="s">
        <v>76</v>
      </c>
      <c r="AY239" s="201" t="s">
        <v>193</v>
      </c>
    </row>
    <row r="240" spans="2:51" s="11" customFormat="1" ht="13.5">
      <c r="B240" s="192"/>
      <c r="D240" s="187" t="s">
        <v>205</v>
      </c>
      <c r="E240" s="193" t="s">
        <v>5</v>
      </c>
      <c r="F240" s="194" t="s">
        <v>913</v>
      </c>
      <c r="H240" s="195">
        <v>270</v>
      </c>
      <c r="I240" s="196"/>
      <c r="L240" s="192"/>
      <c r="M240" s="197"/>
      <c r="N240" s="198"/>
      <c r="O240" s="198"/>
      <c r="P240" s="198"/>
      <c r="Q240" s="198"/>
      <c r="R240" s="198"/>
      <c r="S240" s="198"/>
      <c r="T240" s="199"/>
      <c r="AT240" s="193" t="s">
        <v>205</v>
      </c>
      <c r="AU240" s="193" t="s">
        <v>87</v>
      </c>
      <c r="AV240" s="11" t="s">
        <v>87</v>
      </c>
      <c r="AW240" s="11" t="s">
        <v>39</v>
      </c>
      <c r="AX240" s="11" t="s">
        <v>76</v>
      </c>
      <c r="AY240" s="193" t="s">
        <v>193</v>
      </c>
    </row>
    <row r="241" spans="2:51" s="11" customFormat="1" ht="13.5">
      <c r="B241" s="192"/>
      <c r="D241" s="187" t="s">
        <v>205</v>
      </c>
      <c r="E241" s="193" t="s">
        <v>5</v>
      </c>
      <c r="F241" s="194" t="s">
        <v>914</v>
      </c>
      <c r="H241" s="195">
        <v>64.253</v>
      </c>
      <c r="I241" s="196"/>
      <c r="L241" s="192"/>
      <c r="M241" s="197"/>
      <c r="N241" s="198"/>
      <c r="O241" s="198"/>
      <c r="P241" s="198"/>
      <c r="Q241" s="198"/>
      <c r="R241" s="198"/>
      <c r="S241" s="198"/>
      <c r="T241" s="199"/>
      <c r="AT241" s="193" t="s">
        <v>205</v>
      </c>
      <c r="AU241" s="193" t="s">
        <v>87</v>
      </c>
      <c r="AV241" s="11" t="s">
        <v>87</v>
      </c>
      <c r="AW241" s="11" t="s">
        <v>39</v>
      </c>
      <c r="AX241" s="11" t="s">
        <v>76</v>
      </c>
      <c r="AY241" s="193" t="s">
        <v>193</v>
      </c>
    </row>
    <row r="242" spans="2:51" s="11" customFormat="1" ht="13.5">
      <c r="B242" s="192"/>
      <c r="D242" s="187" t="s">
        <v>205</v>
      </c>
      <c r="E242" s="193" t="s">
        <v>5</v>
      </c>
      <c r="F242" s="194" t="s">
        <v>915</v>
      </c>
      <c r="H242" s="195">
        <v>1846.8</v>
      </c>
      <c r="I242" s="196"/>
      <c r="L242" s="192"/>
      <c r="M242" s="197"/>
      <c r="N242" s="198"/>
      <c r="O242" s="198"/>
      <c r="P242" s="198"/>
      <c r="Q242" s="198"/>
      <c r="R242" s="198"/>
      <c r="S242" s="198"/>
      <c r="T242" s="199"/>
      <c r="AT242" s="193" t="s">
        <v>205</v>
      </c>
      <c r="AU242" s="193" t="s">
        <v>87</v>
      </c>
      <c r="AV242" s="11" t="s">
        <v>87</v>
      </c>
      <c r="AW242" s="11" t="s">
        <v>39</v>
      </c>
      <c r="AX242" s="11" t="s">
        <v>76</v>
      </c>
      <c r="AY242" s="193" t="s">
        <v>193</v>
      </c>
    </row>
    <row r="243" spans="2:51" s="11" customFormat="1" ht="13.5">
      <c r="B243" s="192"/>
      <c r="D243" s="187" t="s">
        <v>205</v>
      </c>
      <c r="E243" s="193" t="s">
        <v>5</v>
      </c>
      <c r="F243" s="194" t="s">
        <v>916</v>
      </c>
      <c r="H243" s="195">
        <v>12.96</v>
      </c>
      <c r="I243" s="196"/>
      <c r="L243" s="192"/>
      <c r="M243" s="197"/>
      <c r="N243" s="198"/>
      <c r="O243" s="198"/>
      <c r="P243" s="198"/>
      <c r="Q243" s="198"/>
      <c r="R243" s="198"/>
      <c r="S243" s="198"/>
      <c r="T243" s="199"/>
      <c r="AT243" s="193" t="s">
        <v>205</v>
      </c>
      <c r="AU243" s="193" t="s">
        <v>87</v>
      </c>
      <c r="AV243" s="11" t="s">
        <v>87</v>
      </c>
      <c r="AW243" s="11" t="s">
        <v>39</v>
      </c>
      <c r="AX243" s="11" t="s">
        <v>76</v>
      </c>
      <c r="AY243" s="193" t="s">
        <v>193</v>
      </c>
    </row>
    <row r="244" spans="2:51" s="11" customFormat="1" ht="13.5">
      <c r="B244" s="192"/>
      <c r="D244" s="187" t="s">
        <v>205</v>
      </c>
      <c r="E244" s="193" t="s">
        <v>5</v>
      </c>
      <c r="F244" s="194" t="s">
        <v>917</v>
      </c>
      <c r="H244" s="195">
        <v>285.5</v>
      </c>
      <c r="I244" s="196"/>
      <c r="L244" s="192"/>
      <c r="M244" s="197"/>
      <c r="N244" s="198"/>
      <c r="O244" s="198"/>
      <c r="P244" s="198"/>
      <c r="Q244" s="198"/>
      <c r="R244" s="198"/>
      <c r="S244" s="198"/>
      <c r="T244" s="199"/>
      <c r="AT244" s="193" t="s">
        <v>205</v>
      </c>
      <c r="AU244" s="193" t="s">
        <v>87</v>
      </c>
      <c r="AV244" s="11" t="s">
        <v>87</v>
      </c>
      <c r="AW244" s="11" t="s">
        <v>39</v>
      </c>
      <c r="AX244" s="11" t="s">
        <v>76</v>
      </c>
      <c r="AY244" s="193" t="s">
        <v>193</v>
      </c>
    </row>
    <row r="245" spans="2:51" s="11" customFormat="1" ht="13.5">
      <c r="B245" s="192"/>
      <c r="D245" s="187" t="s">
        <v>205</v>
      </c>
      <c r="E245" s="193" t="s">
        <v>5</v>
      </c>
      <c r="F245" s="194" t="s">
        <v>918</v>
      </c>
      <c r="H245" s="195">
        <v>694.4</v>
      </c>
      <c r="I245" s="196"/>
      <c r="L245" s="192"/>
      <c r="M245" s="197"/>
      <c r="N245" s="198"/>
      <c r="O245" s="198"/>
      <c r="P245" s="198"/>
      <c r="Q245" s="198"/>
      <c r="R245" s="198"/>
      <c r="S245" s="198"/>
      <c r="T245" s="199"/>
      <c r="AT245" s="193" t="s">
        <v>205</v>
      </c>
      <c r="AU245" s="193" t="s">
        <v>87</v>
      </c>
      <c r="AV245" s="11" t="s">
        <v>87</v>
      </c>
      <c r="AW245" s="11" t="s">
        <v>39</v>
      </c>
      <c r="AX245" s="11" t="s">
        <v>76</v>
      </c>
      <c r="AY245" s="193" t="s">
        <v>193</v>
      </c>
    </row>
    <row r="246" spans="2:51" s="13" customFormat="1" ht="13.5">
      <c r="B246" s="207"/>
      <c r="D246" s="187" t="s">
        <v>205</v>
      </c>
      <c r="E246" s="208" t="s">
        <v>781</v>
      </c>
      <c r="F246" s="209" t="s">
        <v>240</v>
      </c>
      <c r="H246" s="210">
        <v>3173.913</v>
      </c>
      <c r="I246" s="211"/>
      <c r="L246" s="207"/>
      <c r="M246" s="212"/>
      <c r="N246" s="213"/>
      <c r="O246" s="213"/>
      <c r="P246" s="213"/>
      <c r="Q246" s="213"/>
      <c r="R246" s="213"/>
      <c r="S246" s="213"/>
      <c r="T246" s="214"/>
      <c r="AT246" s="208" t="s">
        <v>205</v>
      </c>
      <c r="AU246" s="208" t="s">
        <v>87</v>
      </c>
      <c r="AV246" s="13" t="s">
        <v>199</v>
      </c>
      <c r="AW246" s="13" t="s">
        <v>39</v>
      </c>
      <c r="AX246" s="13" t="s">
        <v>84</v>
      </c>
      <c r="AY246" s="208" t="s">
        <v>193</v>
      </c>
    </row>
    <row r="247" spans="2:65" s="1" customFormat="1" ht="16.5" customHeight="1">
      <c r="B247" s="174"/>
      <c r="C247" s="175" t="s">
        <v>10</v>
      </c>
      <c r="D247" s="175" t="s">
        <v>195</v>
      </c>
      <c r="E247" s="176" t="s">
        <v>664</v>
      </c>
      <c r="F247" s="177" t="s">
        <v>665</v>
      </c>
      <c r="G247" s="178" t="s">
        <v>106</v>
      </c>
      <c r="H247" s="179">
        <v>300</v>
      </c>
      <c r="I247" s="180"/>
      <c r="J247" s="181">
        <f>ROUND(I247*H247,2)</f>
        <v>0</v>
      </c>
      <c r="K247" s="177" t="s">
        <v>198</v>
      </c>
      <c r="L247" s="41"/>
      <c r="M247" s="182" t="s">
        <v>5</v>
      </c>
      <c r="N247" s="183" t="s">
        <v>47</v>
      </c>
      <c r="O247" s="42"/>
      <c r="P247" s="184">
        <f>O247*H247</f>
        <v>0</v>
      </c>
      <c r="Q247" s="184">
        <v>0</v>
      </c>
      <c r="R247" s="184">
        <f>Q247*H247</f>
        <v>0</v>
      </c>
      <c r="S247" s="184">
        <v>0</v>
      </c>
      <c r="T247" s="185">
        <f>S247*H247</f>
        <v>0</v>
      </c>
      <c r="AR247" s="24" t="s">
        <v>199</v>
      </c>
      <c r="AT247" s="24" t="s">
        <v>195</v>
      </c>
      <c r="AU247" s="24" t="s">
        <v>87</v>
      </c>
      <c r="AY247" s="24" t="s">
        <v>193</v>
      </c>
      <c r="BE247" s="186">
        <f>IF(N247="základní",J247,0)</f>
        <v>0</v>
      </c>
      <c r="BF247" s="186">
        <f>IF(N247="snížená",J247,0)</f>
        <v>0</v>
      </c>
      <c r="BG247" s="186">
        <f>IF(N247="zákl. přenesená",J247,0)</f>
        <v>0</v>
      </c>
      <c r="BH247" s="186">
        <f>IF(N247="sníž. přenesená",J247,0)</f>
        <v>0</v>
      </c>
      <c r="BI247" s="186">
        <f>IF(N247="nulová",J247,0)</f>
        <v>0</v>
      </c>
      <c r="BJ247" s="24" t="s">
        <v>84</v>
      </c>
      <c r="BK247" s="186">
        <f>ROUND(I247*H247,2)</f>
        <v>0</v>
      </c>
      <c r="BL247" s="24" t="s">
        <v>199</v>
      </c>
      <c r="BM247" s="24" t="s">
        <v>919</v>
      </c>
    </row>
    <row r="248" spans="2:47" s="1" customFormat="1" ht="13.5">
      <c r="B248" s="41"/>
      <c r="D248" s="187" t="s">
        <v>201</v>
      </c>
      <c r="F248" s="188" t="s">
        <v>667</v>
      </c>
      <c r="I248" s="189"/>
      <c r="L248" s="41"/>
      <c r="M248" s="190"/>
      <c r="N248" s="42"/>
      <c r="O248" s="42"/>
      <c r="P248" s="42"/>
      <c r="Q248" s="42"/>
      <c r="R248" s="42"/>
      <c r="S248" s="42"/>
      <c r="T248" s="70"/>
      <c r="AT248" s="24" t="s">
        <v>201</v>
      </c>
      <c r="AU248" s="24" t="s">
        <v>87</v>
      </c>
    </row>
    <row r="249" spans="2:47" s="1" customFormat="1" ht="135">
      <c r="B249" s="41"/>
      <c r="D249" s="187" t="s">
        <v>203</v>
      </c>
      <c r="F249" s="191" t="s">
        <v>668</v>
      </c>
      <c r="I249" s="189"/>
      <c r="L249" s="41"/>
      <c r="M249" s="190"/>
      <c r="N249" s="42"/>
      <c r="O249" s="42"/>
      <c r="P249" s="42"/>
      <c r="Q249" s="42"/>
      <c r="R249" s="42"/>
      <c r="S249" s="42"/>
      <c r="T249" s="70"/>
      <c r="AT249" s="24" t="s">
        <v>203</v>
      </c>
      <c r="AU249" s="24" t="s">
        <v>87</v>
      </c>
    </row>
    <row r="250" spans="2:51" s="11" customFormat="1" ht="13.5">
      <c r="B250" s="192"/>
      <c r="D250" s="187" t="s">
        <v>205</v>
      </c>
      <c r="E250" s="193" t="s">
        <v>5</v>
      </c>
      <c r="F250" s="194" t="s">
        <v>779</v>
      </c>
      <c r="H250" s="195">
        <v>300</v>
      </c>
      <c r="I250" s="196"/>
      <c r="L250" s="192"/>
      <c r="M250" s="197"/>
      <c r="N250" s="198"/>
      <c r="O250" s="198"/>
      <c r="P250" s="198"/>
      <c r="Q250" s="198"/>
      <c r="R250" s="198"/>
      <c r="S250" s="198"/>
      <c r="T250" s="199"/>
      <c r="AT250" s="193" t="s">
        <v>205</v>
      </c>
      <c r="AU250" s="193" t="s">
        <v>87</v>
      </c>
      <c r="AV250" s="11" t="s">
        <v>87</v>
      </c>
      <c r="AW250" s="11" t="s">
        <v>39</v>
      </c>
      <c r="AX250" s="11" t="s">
        <v>84</v>
      </c>
      <c r="AY250" s="193" t="s">
        <v>193</v>
      </c>
    </row>
    <row r="251" spans="2:65" s="1" customFormat="1" ht="16.5" customHeight="1">
      <c r="B251" s="174"/>
      <c r="C251" s="175" t="s">
        <v>501</v>
      </c>
      <c r="D251" s="175" t="s">
        <v>195</v>
      </c>
      <c r="E251" s="176" t="s">
        <v>670</v>
      </c>
      <c r="F251" s="177" t="s">
        <v>671</v>
      </c>
      <c r="G251" s="178" t="s">
        <v>106</v>
      </c>
      <c r="H251" s="179">
        <v>3173.913</v>
      </c>
      <c r="I251" s="180"/>
      <c r="J251" s="181">
        <f>ROUND(I251*H251,2)</f>
        <v>0</v>
      </c>
      <c r="K251" s="177" t="s">
        <v>198</v>
      </c>
      <c r="L251" s="41"/>
      <c r="M251" s="182" t="s">
        <v>5</v>
      </c>
      <c r="N251" s="183" t="s">
        <v>47</v>
      </c>
      <c r="O251" s="42"/>
      <c r="P251" s="184">
        <f>O251*H251</f>
        <v>0</v>
      </c>
      <c r="Q251" s="184">
        <v>0</v>
      </c>
      <c r="R251" s="184">
        <f>Q251*H251</f>
        <v>0</v>
      </c>
      <c r="S251" s="184">
        <v>0</v>
      </c>
      <c r="T251" s="185">
        <f>S251*H251</f>
        <v>0</v>
      </c>
      <c r="AR251" s="24" t="s">
        <v>199</v>
      </c>
      <c r="AT251" s="24" t="s">
        <v>195</v>
      </c>
      <c r="AU251" s="24" t="s">
        <v>87</v>
      </c>
      <c r="AY251" s="24" t="s">
        <v>193</v>
      </c>
      <c r="BE251" s="186">
        <f>IF(N251="základní",J251,0)</f>
        <v>0</v>
      </c>
      <c r="BF251" s="186">
        <f>IF(N251="snížená",J251,0)</f>
        <v>0</v>
      </c>
      <c r="BG251" s="186">
        <f>IF(N251="zákl. přenesená",J251,0)</f>
        <v>0</v>
      </c>
      <c r="BH251" s="186">
        <f>IF(N251="sníž. přenesená",J251,0)</f>
        <v>0</v>
      </c>
      <c r="BI251" s="186">
        <f>IF(N251="nulová",J251,0)</f>
        <v>0</v>
      </c>
      <c r="BJ251" s="24" t="s">
        <v>84</v>
      </c>
      <c r="BK251" s="186">
        <f>ROUND(I251*H251,2)</f>
        <v>0</v>
      </c>
      <c r="BL251" s="24" t="s">
        <v>199</v>
      </c>
      <c r="BM251" s="24" t="s">
        <v>920</v>
      </c>
    </row>
    <row r="252" spans="2:47" s="1" customFormat="1" ht="13.5">
      <c r="B252" s="41"/>
      <c r="D252" s="187" t="s">
        <v>201</v>
      </c>
      <c r="F252" s="188" t="s">
        <v>673</v>
      </c>
      <c r="I252" s="189"/>
      <c r="L252" s="41"/>
      <c r="M252" s="190"/>
      <c r="N252" s="42"/>
      <c r="O252" s="42"/>
      <c r="P252" s="42"/>
      <c r="Q252" s="42"/>
      <c r="R252" s="42"/>
      <c r="S252" s="42"/>
      <c r="T252" s="70"/>
      <c r="AT252" s="24" t="s">
        <v>201</v>
      </c>
      <c r="AU252" s="24" t="s">
        <v>87</v>
      </c>
    </row>
    <row r="253" spans="2:47" s="1" customFormat="1" ht="135">
      <c r="B253" s="41"/>
      <c r="D253" s="187" t="s">
        <v>203</v>
      </c>
      <c r="F253" s="191" t="s">
        <v>668</v>
      </c>
      <c r="I253" s="189"/>
      <c r="L253" s="41"/>
      <c r="M253" s="190"/>
      <c r="N253" s="42"/>
      <c r="O253" s="42"/>
      <c r="P253" s="42"/>
      <c r="Q253" s="42"/>
      <c r="R253" s="42"/>
      <c r="S253" s="42"/>
      <c r="T253" s="70"/>
      <c r="AT253" s="24" t="s">
        <v>203</v>
      </c>
      <c r="AU253" s="24" t="s">
        <v>87</v>
      </c>
    </row>
    <row r="254" spans="2:51" s="11" customFormat="1" ht="13.5">
      <c r="B254" s="192"/>
      <c r="D254" s="187" t="s">
        <v>205</v>
      </c>
      <c r="E254" s="193" t="s">
        <v>5</v>
      </c>
      <c r="F254" s="194" t="s">
        <v>781</v>
      </c>
      <c r="H254" s="195">
        <v>3173.913</v>
      </c>
      <c r="I254" s="196"/>
      <c r="L254" s="192"/>
      <c r="M254" s="197"/>
      <c r="N254" s="198"/>
      <c r="O254" s="198"/>
      <c r="P254" s="198"/>
      <c r="Q254" s="198"/>
      <c r="R254" s="198"/>
      <c r="S254" s="198"/>
      <c r="T254" s="199"/>
      <c r="AT254" s="193" t="s">
        <v>205</v>
      </c>
      <c r="AU254" s="193" t="s">
        <v>87</v>
      </c>
      <c r="AV254" s="11" t="s">
        <v>87</v>
      </c>
      <c r="AW254" s="11" t="s">
        <v>39</v>
      </c>
      <c r="AX254" s="11" t="s">
        <v>84</v>
      </c>
      <c r="AY254" s="193" t="s">
        <v>193</v>
      </c>
    </row>
    <row r="255" spans="2:65" s="1" customFormat="1" ht="16.5" customHeight="1">
      <c r="B255" s="174"/>
      <c r="C255" s="175" t="s">
        <v>511</v>
      </c>
      <c r="D255" s="175" t="s">
        <v>195</v>
      </c>
      <c r="E255" s="176" t="s">
        <v>675</v>
      </c>
      <c r="F255" s="177" t="s">
        <v>676</v>
      </c>
      <c r="G255" s="178" t="s">
        <v>114</v>
      </c>
      <c r="H255" s="179">
        <v>104.217</v>
      </c>
      <c r="I255" s="180"/>
      <c r="J255" s="181">
        <f>ROUND(I255*H255,2)</f>
        <v>0</v>
      </c>
      <c r="K255" s="177" t="s">
        <v>198</v>
      </c>
      <c r="L255" s="41"/>
      <c r="M255" s="182" t="s">
        <v>5</v>
      </c>
      <c r="N255" s="183" t="s">
        <v>47</v>
      </c>
      <c r="O255" s="42"/>
      <c r="P255" s="184">
        <f>O255*H255</f>
        <v>0</v>
      </c>
      <c r="Q255" s="184">
        <v>0</v>
      </c>
      <c r="R255" s="184">
        <f>Q255*H255</f>
        <v>0</v>
      </c>
      <c r="S255" s="184">
        <v>0</v>
      </c>
      <c r="T255" s="185">
        <f>S255*H255</f>
        <v>0</v>
      </c>
      <c r="AR255" s="24" t="s">
        <v>199</v>
      </c>
      <c r="AT255" s="24" t="s">
        <v>195</v>
      </c>
      <c r="AU255" s="24" t="s">
        <v>87</v>
      </c>
      <c r="AY255" s="24" t="s">
        <v>193</v>
      </c>
      <c r="BE255" s="186">
        <f>IF(N255="základní",J255,0)</f>
        <v>0</v>
      </c>
      <c r="BF255" s="186">
        <f>IF(N255="snížená",J255,0)</f>
        <v>0</v>
      </c>
      <c r="BG255" s="186">
        <f>IF(N255="zákl. přenesená",J255,0)</f>
        <v>0</v>
      </c>
      <c r="BH255" s="186">
        <f>IF(N255="sníž. přenesená",J255,0)</f>
        <v>0</v>
      </c>
      <c r="BI255" s="186">
        <f>IF(N255="nulová",J255,0)</f>
        <v>0</v>
      </c>
      <c r="BJ255" s="24" t="s">
        <v>84</v>
      </c>
      <c r="BK255" s="186">
        <f>ROUND(I255*H255,2)</f>
        <v>0</v>
      </c>
      <c r="BL255" s="24" t="s">
        <v>199</v>
      </c>
      <c r="BM255" s="24" t="s">
        <v>921</v>
      </c>
    </row>
    <row r="256" spans="2:47" s="1" customFormat="1" ht="13.5">
      <c r="B256" s="41"/>
      <c r="D256" s="187" t="s">
        <v>201</v>
      </c>
      <c r="F256" s="188" t="s">
        <v>678</v>
      </c>
      <c r="I256" s="189"/>
      <c r="L256" s="41"/>
      <c r="M256" s="190"/>
      <c r="N256" s="42"/>
      <c r="O256" s="42"/>
      <c r="P256" s="42"/>
      <c r="Q256" s="42"/>
      <c r="R256" s="42"/>
      <c r="S256" s="42"/>
      <c r="T256" s="70"/>
      <c r="AT256" s="24" t="s">
        <v>201</v>
      </c>
      <c r="AU256" s="24" t="s">
        <v>87</v>
      </c>
    </row>
    <row r="257" spans="2:51" s="11" customFormat="1" ht="13.5">
      <c r="B257" s="192"/>
      <c r="D257" s="187" t="s">
        <v>205</v>
      </c>
      <c r="E257" s="193" t="s">
        <v>5</v>
      </c>
      <c r="F257" s="194" t="s">
        <v>922</v>
      </c>
      <c r="H257" s="195">
        <v>9</v>
      </c>
      <c r="I257" s="196"/>
      <c r="L257" s="192"/>
      <c r="M257" s="197"/>
      <c r="N257" s="198"/>
      <c r="O257" s="198"/>
      <c r="P257" s="198"/>
      <c r="Q257" s="198"/>
      <c r="R257" s="198"/>
      <c r="S257" s="198"/>
      <c r="T257" s="199"/>
      <c r="AT257" s="193" t="s">
        <v>205</v>
      </c>
      <c r="AU257" s="193" t="s">
        <v>87</v>
      </c>
      <c r="AV257" s="11" t="s">
        <v>87</v>
      </c>
      <c r="AW257" s="11" t="s">
        <v>39</v>
      </c>
      <c r="AX257" s="11" t="s">
        <v>76</v>
      </c>
      <c r="AY257" s="193" t="s">
        <v>193</v>
      </c>
    </row>
    <row r="258" spans="2:51" s="11" customFormat="1" ht="13.5">
      <c r="B258" s="192"/>
      <c r="D258" s="187" t="s">
        <v>205</v>
      </c>
      <c r="E258" s="193" t="s">
        <v>5</v>
      </c>
      <c r="F258" s="194" t="s">
        <v>923</v>
      </c>
      <c r="H258" s="195">
        <v>95.217</v>
      </c>
      <c r="I258" s="196"/>
      <c r="L258" s="192"/>
      <c r="M258" s="197"/>
      <c r="N258" s="198"/>
      <c r="O258" s="198"/>
      <c r="P258" s="198"/>
      <c r="Q258" s="198"/>
      <c r="R258" s="198"/>
      <c r="S258" s="198"/>
      <c r="T258" s="199"/>
      <c r="AT258" s="193" t="s">
        <v>205</v>
      </c>
      <c r="AU258" s="193" t="s">
        <v>87</v>
      </c>
      <c r="AV258" s="11" t="s">
        <v>87</v>
      </c>
      <c r="AW258" s="11" t="s">
        <v>39</v>
      </c>
      <c r="AX258" s="11" t="s">
        <v>76</v>
      </c>
      <c r="AY258" s="193" t="s">
        <v>193</v>
      </c>
    </row>
    <row r="259" spans="2:51" s="13" customFormat="1" ht="13.5">
      <c r="B259" s="207"/>
      <c r="D259" s="187" t="s">
        <v>205</v>
      </c>
      <c r="E259" s="208" t="s">
        <v>163</v>
      </c>
      <c r="F259" s="209" t="s">
        <v>240</v>
      </c>
      <c r="H259" s="210">
        <v>104.217</v>
      </c>
      <c r="I259" s="211"/>
      <c r="L259" s="207"/>
      <c r="M259" s="212"/>
      <c r="N259" s="213"/>
      <c r="O259" s="213"/>
      <c r="P259" s="213"/>
      <c r="Q259" s="213"/>
      <c r="R259" s="213"/>
      <c r="S259" s="213"/>
      <c r="T259" s="214"/>
      <c r="AT259" s="208" t="s">
        <v>205</v>
      </c>
      <c r="AU259" s="208" t="s">
        <v>87</v>
      </c>
      <c r="AV259" s="13" t="s">
        <v>199</v>
      </c>
      <c r="AW259" s="13" t="s">
        <v>39</v>
      </c>
      <c r="AX259" s="13" t="s">
        <v>84</v>
      </c>
      <c r="AY259" s="208" t="s">
        <v>193</v>
      </c>
    </row>
    <row r="260" spans="2:65" s="1" customFormat="1" ht="16.5" customHeight="1">
      <c r="B260" s="174"/>
      <c r="C260" s="175" t="s">
        <v>518</v>
      </c>
      <c r="D260" s="175" t="s">
        <v>195</v>
      </c>
      <c r="E260" s="176" t="s">
        <v>686</v>
      </c>
      <c r="F260" s="177" t="s">
        <v>687</v>
      </c>
      <c r="G260" s="178" t="s">
        <v>114</v>
      </c>
      <c r="H260" s="179">
        <v>104.217</v>
      </c>
      <c r="I260" s="180"/>
      <c r="J260" s="181">
        <f>ROUND(I260*H260,2)</f>
        <v>0</v>
      </c>
      <c r="K260" s="177" t="s">
        <v>198</v>
      </c>
      <c r="L260" s="41"/>
      <c r="M260" s="182" t="s">
        <v>5</v>
      </c>
      <c r="N260" s="183" t="s">
        <v>47</v>
      </c>
      <c r="O260" s="42"/>
      <c r="P260" s="184">
        <f>O260*H260</f>
        <v>0</v>
      </c>
      <c r="Q260" s="184">
        <v>0</v>
      </c>
      <c r="R260" s="184">
        <f>Q260*H260</f>
        <v>0</v>
      </c>
      <c r="S260" s="184">
        <v>0</v>
      </c>
      <c r="T260" s="185">
        <f>S260*H260</f>
        <v>0</v>
      </c>
      <c r="AR260" s="24" t="s">
        <v>199</v>
      </c>
      <c r="AT260" s="24" t="s">
        <v>195</v>
      </c>
      <c r="AU260" s="24" t="s">
        <v>87</v>
      </c>
      <c r="AY260" s="24" t="s">
        <v>193</v>
      </c>
      <c r="BE260" s="186">
        <f>IF(N260="základní",J260,0)</f>
        <v>0</v>
      </c>
      <c r="BF260" s="186">
        <f>IF(N260="snížená",J260,0)</f>
        <v>0</v>
      </c>
      <c r="BG260" s="186">
        <f>IF(N260="zákl. přenesená",J260,0)</f>
        <v>0</v>
      </c>
      <c r="BH260" s="186">
        <f>IF(N260="sníž. přenesená",J260,0)</f>
        <v>0</v>
      </c>
      <c r="BI260" s="186">
        <f>IF(N260="nulová",J260,0)</f>
        <v>0</v>
      </c>
      <c r="BJ260" s="24" t="s">
        <v>84</v>
      </c>
      <c r="BK260" s="186">
        <f>ROUND(I260*H260,2)</f>
        <v>0</v>
      </c>
      <c r="BL260" s="24" t="s">
        <v>199</v>
      </c>
      <c r="BM260" s="24" t="s">
        <v>924</v>
      </c>
    </row>
    <row r="261" spans="2:47" s="1" customFormat="1" ht="13.5">
      <c r="B261" s="41"/>
      <c r="D261" s="187" t="s">
        <v>201</v>
      </c>
      <c r="F261" s="188" t="s">
        <v>689</v>
      </c>
      <c r="I261" s="189"/>
      <c r="L261" s="41"/>
      <c r="M261" s="190"/>
      <c r="N261" s="42"/>
      <c r="O261" s="42"/>
      <c r="P261" s="42"/>
      <c r="Q261" s="42"/>
      <c r="R261" s="42"/>
      <c r="S261" s="42"/>
      <c r="T261" s="70"/>
      <c r="AT261" s="24" t="s">
        <v>201</v>
      </c>
      <c r="AU261" s="24" t="s">
        <v>87</v>
      </c>
    </row>
    <row r="262" spans="2:47" s="1" customFormat="1" ht="54">
      <c r="B262" s="41"/>
      <c r="D262" s="187" t="s">
        <v>203</v>
      </c>
      <c r="F262" s="191" t="s">
        <v>690</v>
      </c>
      <c r="I262" s="189"/>
      <c r="L262" s="41"/>
      <c r="M262" s="190"/>
      <c r="N262" s="42"/>
      <c r="O262" s="42"/>
      <c r="P262" s="42"/>
      <c r="Q262" s="42"/>
      <c r="R262" s="42"/>
      <c r="S262" s="42"/>
      <c r="T262" s="70"/>
      <c r="AT262" s="24" t="s">
        <v>203</v>
      </c>
      <c r="AU262" s="24" t="s">
        <v>87</v>
      </c>
    </row>
    <row r="263" spans="2:51" s="11" customFormat="1" ht="13.5">
      <c r="B263" s="192"/>
      <c r="D263" s="187" t="s">
        <v>205</v>
      </c>
      <c r="E263" s="193" t="s">
        <v>5</v>
      </c>
      <c r="F263" s="194" t="s">
        <v>163</v>
      </c>
      <c r="H263" s="195">
        <v>104.217</v>
      </c>
      <c r="I263" s="196"/>
      <c r="L263" s="192"/>
      <c r="M263" s="197"/>
      <c r="N263" s="198"/>
      <c r="O263" s="198"/>
      <c r="P263" s="198"/>
      <c r="Q263" s="198"/>
      <c r="R263" s="198"/>
      <c r="S263" s="198"/>
      <c r="T263" s="199"/>
      <c r="AT263" s="193" t="s">
        <v>205</v>
      </c>
      <c r="AU263" s="193" t="s">
        <v>87</v>
      </c>
      <c r="AV263" s="11" t="s">
        <v>87</v>
      </c>
      <c r="AW263" s="11" t="s">
        <v>39</v>
      </c>
      <c r="AX263" s="11" t="s">
        <v>84</v>
      </c>
      <c r="AY263" s="193" t="s">
        <v>193</v>
      </c>
    </row>
    <row r="264" spans="2:65" s="1" customFormat="1" ht="16.5" customHeight="1">
      <c r="B264" s="174"/>
      <c r="C264" s="175" t="s">
        <v>529</v>
      </c>
      <c r="D264" s="175" t="s">
        <v>195</v>
      </c>
      <c r="E264" s="176" t="s">
        <v>692</v>
      </c>
      <c r="F264" s="177" t="s">
        <v>693</v>
      </c>
      <c r="G264" s="178" t="s">
        <v>114</v>
      </c>
      <c r="H264" s="179">
        <v>104.217</v>
      </c>
      <c r="I264" s="180"/>
      <c r="J264" s="181">
        <f>ROUND(I264*H264,2)</f>
        <v>0</v>
      </c>
      <c r="K264" s="177" t="s">
        <v>198</v>
      </c>
      <c r="L264" s="41"/>
      <c r="M264" s="182" t="s">
        <v>5</v>
      </c>
      <c r="N264" s="183" t="s">
        <v>47</v>
      </c>
      <c r="O264" s="42"/>
      <c r="P264" s="184">
        <f>O264*H264</f>
        <v>0</v>
      </c>
      <c r="Q264" s="184">
        <v>0</v>
      </c>
      <c r="R264" s="184">
        <f>Q264*H264</f>
        <v>0</v>
      </c>
      <c r="S264" s="184">
        <v>0</v>
      </c>
      <c r="T264" s="185">
        <f>S264*H264</f>
        <v>0</v>
      </c>
      <c r="AR264" s="24" t="s">
        <v>199</v>
      </c>
      <c r="AT264" s="24" t="s">
        <v>195</v>
      </c>
      <c r="AU264" s="24" t="s">
        <v>87</v>
      </c>
      <c r="AY264" s="24" t="s">
        <v>193</v>
      </c>
      <c r="BE264" s="186">
        <f>IF(N264="základní",J264,0)</f>
        <v>0</v>
      </c>
      <c r="BF264" s="186">
        <f>IF(N264="snížená",J264,0)</f>
        <v>0</v>
      </c>
      <c r="BG264" s="186">
        <f>IF(N264="zákl. přenesená",J264,0)</f>
        <v>0</v>
      </c>
      <c r="BH264" s="186">
        <f>IF(N264="sníž. přenesená",J264,0)</f>
        <v>0</v>
      </c>
      <c r="BI264" s="186">
        <f>IF(N264="nulová",J264,0)</f>
        <v>0</v>
      </c>
      <c r="BJ264" s="24" t="s">
        <v>84</v>
      </c>
      <c r="BK264" s="186">
        <f>ROUND(I264*H264,2)</f>
        <v>0</v>
      </c>
      <c r="BL264" s="24" t="s">
        <v>199</v>
      </c>
      <c r="BM264" s="24" t="s">
        <v>925</v>
      </c>
    </row>
    <row r="265" spans="2:47" s="1" customFormat="1" ht="13.5">
      <c r="B265" s="41"/>
      <c r="D265" s="187" t="s">
        <v>201</v>
      </c>
      <c r="F265" s="188" t="s">
        <v>695</v>
      </c>
      <c r="I265" s="189"/>
      <c r="L265" s="41"/>
      <c r="M265" s="190"/>
      <c r="N265" s="42"/>
      <c r="O265" s="42"/>
      <c r="P265" s="42"/>
      <c r="Q265" s="42"/>
      <c r="R265" s="42"/>
      <c r="S265" s="42"/>
      <c r="T265" s="70"/>
      <c r="AT265" s="24" t="s">
        <v>201</v>
      </c>
      <c r="AU265" s="24" t="s">
        <v>87</v>
      </c>
    </row>
    <row r="266" spans="2:47" s="1" customFormat="1" ht="54">
      <c r="B266" s="41"/>
      <c r="D266" s="187" t="s">
        <v>203</v>
      </c>
      <c r="F266" s="191" t="s">
        <v>690</v>
      </c>
      <c r="I266" s="189"/>
      <c r="L266" s="41"/>
      <c r="M266" s="190"/>
      <c r="N266" s="42"/>
      <c r="O266" s="42"/>
      <c r="P266" s="42"/>
      <c r="Q266" s="42"/>
      <c r="R266" s="42"/>
      <c r="S266" s="42"/>
      <c r="T266" s="70"/>
      <c r="AT266" s="24" t="s">
        <v>203</v>
      </c>
      <c r="AU266" s="24" t="s">
        <v>87</v>
      </c>
    </row>
    <row r="267" spans="2:51" s="11" customFormat="1" ht="13.5">
      <c r="B267" s="192"/>
      <c r="D267" s="187" t="s">
        <v>205</v>
      </c>
      <c r="E267" s="193" t="s">
        <v>5</v>
      </c>
      <c r="F267" s="194" t="s">
        <v>163</v>
      </c>
      <c r="H267" s="195">
        <v>104.217</v>
      </c>
      <c r="I267" s="196"/>
      <c r="L267" s="192"/>
      <c r="M267" s="197"/>
      <c r="N267" s="198"/>
      <c r="O267" s="198"/>
      <c r="P267" s="198"/>
      <c r="Q267" s="198"/>
      <c r="R267" s="198"/>
      <c r="S267" s="198"/>
      <c r="T267" s="199"/>
      <c r="AT267" s="193" t="s">
        <v>205</v>
      </c>
      <c r="AU267" s="193" t="s">
        <v>87</v>
      </c>
      <c r="AV267" s="11" t="s">
        <v>87</v>
      </c>
      <c r="AW267" s="11" t="s">
        <v>39</v>
      </c>
      <c r="AX267" s="11" t="s">
        <v>84</v>
      </c>
      <c r="AY267" s="193" t="s">
        <v>193</v>
      </c>
    </row>
    <row r="268" spans="2:63" s="10" customFormat="1" ht="29.85" customHeight="1">
      <c r="B268" s="161"/>
      <c r="D268" s="162" t="s">
        <v>75</v>
      </c>
      <c r="E268" s="172" t="s">
        <v>87</v>
      </c>
      <c r="F268" s="172" t="s">
        <v>696</v>
      </c>
      <c r="I268" s="164"/>
      <c r="J268" s="173">
        <f>BK268</f>
        <v>0</v>
      </c>
      <c r="L268" s="161"/>
      <c r="M268" s="166"/>
      <c r="N268" s="167"/>
      <c r="O268" s="167"/>
      <c r="P268" s="168">
        <f>SUM(P269:P276)</f>
        <v>0</v>
      </c>
      <c r="Q268" s="167"/>
      <c r="R268" s="168">
        <f>SUM(R269:R276)</f>
        <v>0</v>
      </c>
      <c r="S268" s="167"/>
      <c r="T268" s="169">
        <f>SUM(T269:T276)</f>
        <v>0</v>
      </c>
      <c r="AR268" s="162" t="s">
        <v>84</v>
      </c>
      <c r="AT268" s="170" t="s">
        <v>75</v>
      </c>
      <c r="AU268" s="170" t="s">
        <v>84</v>
      </c>
      <c r="AY268" s="162" t="s">
        <v>193</v>
      </c>
      <c r="BK268" s="171">
        <f>SUM(BK269:BK276)</f>
        <v>0</v>
      </c>
    </row>
    <row r="269" spans="2:65" s="1" customFormat="1" ht="25.5" customHeight="1">
      <c r="B269" s="174"/>
      <c r="C269" s="175" t="s">
        <v>538</v>
      </c>
      <c r="D269" s="175" t="s">
        <v>195</v>
      </c>
      <c r="E269" s="176" t="s">
        <v>926</v>
      </c>
      <c r="F269" s="177" t="s">
        <v>927</v>
      </c>
      <c r="G269" s="178" t="s">
        <v>106</v>
      </c>
      <c r="H269" s="179">
        <v>5260</v>
      </c>
      <c r="I269" s="180"/>
      <c r="J269" s="181">
        <f>ROUND(I269*H269,2)</f>
        <v>0</v>
      </c>
      <c r="K269" s="177" t="s">
        <v>198</v>
      </c>
      <c r="L269" s="41"/>
      <c r="M269" s="182" t="s">
        <v>5</v>
      </c>
      <c r="N269" s="183" t="s">
        <v>47</v>
      </c>
      <c r="O269" s="42"/>
      <c r="P269" s="184">
        <f>O269*H269</f>
        <v>0</v>
      </c>
      <c r="Q269" s="184">
        <v>0</v>
      </c>
      <c r="R269" s="184">
        <f>Q269*H269</f>
        <v>0</v>
      </c>
      <c r="S269" s="184">
        <v>0</v>
      </c>
      <c r="T269" s="185">
        <f>S269*H269</f>
        <v>0</v>
      </c>
      <c r="AR269" s="24" t="s">
        <v>199</v>
      </c>
      <c r="AT269" s="24" t="s">
        <v>195</v>
      </c>
      <c r="AU269" s="24" t="s">
        <v>87</v>
      </c>
      <c r="AY269" s="24" t="s">
        <v>193</v>
      </c>
      <c r="BE269" s="186">
        <f>IF(N269="základní",J269,0)</f>
        <v>0</v>
      </c>
      <c r="BF269" s="186">
        <f>IF(N269="snížená",J269,0)</f>
        <v>0</v>
      </c>
      <c r="BG269" s="186">
        <f>IF(N269="zákl. přenesená",J269,0)</f>
        <v>0</v>
      </c>
      <c r="BH269" s="186">
        <f>IF(N269="sníž. přenesená",J269,0)</f>
        <v>0</v>
      </c>
      <c r="BI269" s="186">
        <f>IF(N269="nulová",J269,0)</f>
        <v>0</v>
      </c>
      <c r="BJ269" s="24" t="s">
        <v>84</v>
      </c>
      <c r="BK269" s="186">
        <f>ROUND(I269*H269,2)</f>
        <v>0</v>
      </c>
      <c r="BL269" s="24" t="s">
        <v>199</v>
      </c>
      <c r="BM269" s="24" t="s">
        <v>928</v>
      </c>
    </row>
    <row r="270" spans="2:47" s="1" customFormat="1" ht="27">
      <c r="B270" s="41"/>
      <c r="D270" s="187" t="s">
        <v>201</v>
      </c>
      <c r="F270" s="188" t="s">
        <v>929</v>
      </c>
      <c r="I270" s="189"/>
      <c r="L270" s="41"/>
      <c r="M270" s="190"/>
      <c r="N270" s="42"/>
      <c r="O270" s="42"/>
      <c r="P270" s="42"/>
      <c r="Q270" s="42"/>
      <c r="R270" s="42"/>
      <c r="S270" s="42"/>
      <c r="T270" s="70"/>
      <c r="AT270" s="24" t="s">
        <v>201</v>
      </c>
      <c r="AU270" s="24" t="s">
        <v>87</v>
      </c>
    </row>
    <row r="271" spans="2:47" s="1" customFormat="1" ht="67.5">
      <c r="B271" s="41"/>
      <c r="D271" s="187" t="s">
        <v>203</v>
      </c>
      <c r="F271" s="191" t="s">
        <v>702</v>
      </c>
      <c r="I271" s="189"/>
      <c r="L271" s="41"/>
      <c r="M271" s="190"/>
      <c r="N271" s="42"/>
      <c r="O271" s="42"/>
      <c r="P271" s="42"/>
      <c r="Q271" s="42"/>
      <c r="R271" s="42"/>
      <c r="S271" s="42"/>
      <c r="T271" s="70"/>
      <c r="AT271" s="24" t="s">
        <v>203</v>
      </c>
      <c r="AU271" s="24" t="s">
        <v>87</v>
      </c>
    </row>
    <row r="272" spans="2:51" s="12" customFormat="1" ht="13.5">
      <c r="B272" s="200"/>
      <c r="D272" s="187" t="s">
        <v>205</v>
      </c>
      <c r="E272" s="201" t="s">
        <v>5</v>
      </c>
      <c r="F272" s="202" t="s">
        <v>930</v>
      </c>
      <c r="H272" s="201" t="s">
        <v>5</v>
      </c>
      <c r="I272" s="203"/>
      <c r="L272" s="200"/>
      <c r="M272" s="204"/>
      <c r="N272" s="205"/>
      <c r="O272" s="205"/>
      <c r="P272" s="205"/>
      <c r="Q272" s="205"/>
      <c r="R272" s="205"/>
      <c r="S272" s="205"/>
      <c r="T272" s="206"/>
      <c r="AT272" s="201" t="s">
        <v>205</v>
      </c>
      <c r="AU272" s="201" t="s">
        <v>87</v>
      </c>
      <c r="AV272" s="12" t="s">
        <v>84</v>
      </c>
      <c r="AW272" s="12" t="s">
        <v>39</v>
      </c>
      <c r="AX272" s="12" t="s">
        <v>76</v>
      </c>
      <c r="AY272" s="201" t="s">
        <v>193</v>
      </c>
    </row>
    <row r="273" spans="2:51" s="11" customFormat="1" ht="13.5">
      <c r="B273" s="192"/>
      <c r="D273" s="187" t="s">
        <v>205</v>
      </c>
      <c r="E273" s="193" t="s">
        <v>5</v>
      </c>
      <c r="F273" s="194" t="s">
        <v>931</v>
      </c>
      <c r="H273" s="195">
        <v>4980</v>
      </c>
      <c r="I273" s="196"/>
      <c r="L273" s="192"/>
      <c r="M273" s="197"/>
      <c r="N273" s="198"/>
      <c r="O273" s="198"/>
      <c r="P273" s="198"/>
      <c r="Q273" s="198"/>
      <c r="R273" s="198"/>
      <c r="S273" s="198"/>
      <c r="T273" s="199"/>
      <c r="AT273" s="193" t="s">
        <v>205</v>
      </c>
      <c r="AU273" s="193" t="s">
        <v>87</v>
      </c>
      <c r="AV273" s="11" t="s">
        <v>87</v>
      </c>
      <c r="AW273" s="11" t="s">
        <v>39</v>
      </c>
      <c r="AX273" s="11" t="s">
        <v>76</v>
      </c>
      <c r="AY273" s="193" t="s">
        <v>193</v>
      </c>
    </row>
    <row r="274" spans="2:51" s="11" customFormat="1" ht="13.5">
      <c r="B274" s="192"/>
      <c r="D274" s="187" t="s">
        <v>205</v>
      </c>
      <c r="E274" s="193" t="s">
        <v>5</v>
      </c>
      <c r="F274" s="194" t="s">
        <v>932</v>
      </c>
      <c r="H274" s="195">
        <v>235</v>
      </c>
      <c r="I274" s="196"/>
      <c r="L274" s="192"/>
      <c r="M274" s="197"/>
      <c r="N274" s="198"/>
      <c r="O274" s="198"/>
      <c r="P274" s="198"/>
      <c r="Q274" s="198"/>
      <c r="R274" s="198"/>
      <c r="S274" s="198"/>
      <c r="T274" s="199"/>
      <c r="AT274" s="193" t="s">
        <v>205</v>
      </c>
      <c r="AU274" s="193" t="s">
        <v>87</v>
      </c>
      <c r="AV274" s="11" t="s">
        <v>87</v>
      </c>
      <c r="AW274" s="11" t="s">
        <v>39</v>
      </c>
      <c r="AX274" s="11" t="s">
        <v>76</v>
      </c>
      <c r="AY274" s="193" t="s">
        <v>193</v>
      </c>
    </row>
    <row r="275" spans="2:51" s="11" customFormat="1" ht="13.5">
      <c r="B275" s="192"/>
      <c r="D275" s="187" t="s">
        <v>205</v>
      </c>
      <c r="E275" s="193" t="s">
        <v>5</v>
      </c>
      <c r="F275" s="194" t="s">
        <v>933</v>
      </c>
      <c r="H275" s="195">
        <v>45</v>
      </c>
      <c r="I275" s="196"/>
      <c r="L275" s="192"/>
      <c r="M275" s="197"/>
      <c r="N275" s="198"/>
      <c r="O275" s="198"/>
      <c r="P275" s="198"/>
      <c r="Q275" s="198"/>
      <c r="R275" s="198"/>
      <c r="S275" s="198"/>
      <c r="T275" s="199"/>
      <c r="AT275" s="193" t="s">
        <v>205</v>
      </c>
      <c r="AU275" s="193" t="s">
        <v>87</v>
      </c>
      <c r="AV275" s="11" t="s">
        <v>87</v>
      </c>
      <c r="AW275" s="11" t="s">
        <v>39</v>
      </c>
      <c r="AX275" s="11" t="s">
        <v>76</v>
      </c>
      <c r="AY275" s="193" t="s">
        <v>193</v>
      </c>
    </row>
    <row r="276" spans="2:51" s="13" customFormat="1" ht="13.5">
      <c r="B276" s="207"/>
      <c r="D276" s="187" t="s">
        <v>205</v>
      </c>
      <c r="E276" s="208" t="s">
        <v>5</v>
      </c>
      <c r="F276" s="209" t="s">
        <v>240</v>
      </c>
      <c r="H276" s="210">
        <v>5260</v>
      </c>
      <c r="I276" s="211"/>
      <c r="L276" s="207"/>
      <c r="M276" s="212"/>
      <c r="N276" s="213"/>
      <c r="O276" s="213"/>
      <c r="P276" s="213"/>
      <c r="Q276" s="213"/>
      <c r="R276" s="213"/>
      <c r="S276" s="213"/>
      <c r="T276" s="214"/>
      <c r="AT276" s="208" t="s">
        <v>205</v>
      </c>
      <c r="AU276" s="208" t="s">
        <v>87</v>
      </c>
      <c r="AV276" s="13" t="s">
        <v>199</v>
      </c>
      <c r="AW276" s="13" t="s">
        <v>39</v>
      </c>
      <c r="AX276" s="13" t="s">
        <v>84</v>
      </c>
      <c r="AY276" s="208" t="s">
        <v>193</v>
      </c>
    </row>
    <row r="277" spans="2:63" s="10" customFormat="1" ht="29.85" customHeight="1">
      <c r="B277" s="161"/>
      <c r="D277" s="162" t="s">
        <v>75</v>
      </c>
      <c r="E277" s="172" t="s">
        <v>199</v>
      </c>
      <c r="F277" s="172" t="s">
        <v>934</v>
      </c>
      <c r="I277" s="164"/>
      <c r="J277" s="173">
        <f>BK277</f>
        <v>0</v>
      </c>
      <c r="L277" s="161"/>
      <c r="M277" s="166"/>
      <c r="N277" s="167"/>
      <c r="O277" s="167"/>
      <c r="P277" s="168">
        <f>SUM(P278:P300)</f>
        <v>0</v>
      </c>
      <c r="Q277" s="167"/>
      <c r="R277" s="168">
        <f>SUM(R278:R300)</f>
        <v>47.20242932</v>
      </c>
      <c r="S277" s="167"/>
      <c r="T277" s="169">
        <f>SUM(T278:T300)</f>
        <v>0</v>
      </c>
      <c r="AR277" s="162" t="s">
        <v>84</v>
      </c>
      <c r="AT277" s="170" t="s">
        <v>75</v>
      </c>
      <c r="AU277" s="170" t="s">
        <v>84</v>
      </c>
      <c r="AY277" s="162" t="s">
        <v>193</v>
      </c>
      <c r="BK277" s="171">
        <f>SUM(BK278:BK300)</f>
        <v>0</v>
      </c>
    </row>
    <row r="278" spans="2:65" s="1" customFormat="1" ht="25.5" customHeight="1">
      <c r="B278" s="174"/>
      <c r="C278" s="175" t="s">
        <v>547</v>
      </c>
      <c r="D278" s="175" t="s">
        <v>195</v>
      </c>
      <c r="E278" s="176" t="s">
        <v>935</v>
      </c>
      <c r="F278" s="177" t="s">
        <v>936</v>
      </c>
      <c r="G278" s="178" t="s">
        <v>114</v>
      </c>
      <c r="H278" s="179">
        <v>7.479</v>
      </c>
      <c r="I278" s="180"/>
      <c r="J278" s="181">
        <f>ROUND(I278*H278,2)</f>
        <v>0</v>
      </c>
      <c r="K278" s="177" t="s">
        <v>198</v>
      </c>
      <c r="L278" s="41"/>
      <c r="M278" s="182" t="s">
        <v>5</v>
      </c>
      <c r="N278" s="183" t="s">
        <v>47</v>
      </c>
      <c r="O278" s="42"/>
      <c r="P278" s="184">
        <f>O278*H278</f>
        <v>0</v>
      </c>
      <c r="Q278" s="184">
        <v>2.25</v>
      </c>
      <c r="R278" s="184">
        <f>Q278*H278</f>
        <v>16.82775</v>
      </c>
      <c r="S278" s="184">
        <v>0</v>
      </c>
      <c r="T278" s="185">
        <f>S278*H278</f>
        <v>0</v>
      </c>
      <c r="AR278" s="24" t="s">
        <v>199</v>
      </c>
      <c r="AT278" s="24" t="s">
        <v>195</v>
      </c>
      <c r="AU278" s="24" t="s">
        <v>87</v>
      </c>
      <c r="AY278" s="24" t="s">
        <v>193</v>
      </c>
      <c r="BE278" s="186">
        <f>IF(N278="základní",J278,0)</f>
        <v>0</v>
      </c>
      <c r="BF278" s="186">
        <f>IF(N278="snížená",J278,0)</f>
        <v>0</v>
      </c>
      <c r="BG278" s="186">
        <f>IF(N278="zákl. přenesená",J278,0)</f>
        <v>0</v>
      </c>
      <c r="BH278" s="186">
        <f>IF(N278="sníž. přenesená",J278,0)</f>
        <v>0</v>
      </c>
      <c r="BI278" s="186">
        <f>IF(N278="nulová",J278,0)</f>
        <v>0</v>
      </c>
      <c r="BJ278" s="24" t="s">
        <v>84</v>
      </c>
      <c r="BK278" s="186">
        <f>ROUND(I278*H278,2)</f>
        <v>0</v>
      </c>
      <c r="BL278" s="24" t="s">
        <v>199</v>
      </c>
      <c r="BM278" s="24" t="s">
        <v>937</v>
      </c>
    </row>
    <row r="279" spans="2:47" s="1" customFormat="1" ht="27">
      <c r="B279" s="41"/>
      <c r="D279" s="187" t="s">
        <v>201</v>
      </c>
      <c r="F279" s="188" t="s">
        <v>938</v>
      </c>
      <c r="I279" s="189"/>
      <c r="L279" s="41"/>
      <c r="M279" s="190"/>
      <c r="N279" s="42"/>
      <c r="O279" s="42"/>
      <c r="P279" s="42"/>
      <c r="Q279" s="42"/>
      <c r="R279" s="42"/>
      <c r="S279" s="42"/>
      <c r="T279" s="70"/>
      <c r="AT279" s="24" t="s">
        <v>201</v>
      </c>
      <c r="AU279" s="24" t="s">
        <v>87</v>
      </c>
    </row>
    <row r="280" spans="2:47" s="1" customFormat="1" ht="81">
      <c r="B280" s="41"/>
      <c r="D280" s="187" t="s">
        <v>203</v>
      </c>
      <c r="F280" s="191" t="s">
        <v>939</v>
      </c>
      <c r="I280" s="189"/>
      <c r="L280" s="41"/>
      <c r="M280" s="190"/>
      <c r="N280" s="42"/>
      <c r="O280" s="42"/>
      <c r="P280" s="42"/>
      <c r="Q280" s="42"/>
      <c r="R280" s="42"/>
      <c r="S280" s="42"/>
      <c r="T280" s="70"/>
      <c r="AT280" s="24" t="s">
        <v>203</v>
      </c>
      <c r="AU280" s="24" t="s">
        <v>87</v>
      </c>
    </row>
    <row r="281" spans="2:51" s="11" customFormat="1" ht="13.5">
      <c r="B281" s="192"/>
      <c r="D281" s="187" t="s">
        <v>205</v>
      </c>
      <c r="E281" s="193" t="s">
        <v>5</v>
      </c>
      <c r="F281" s="194" t="s">
        <v>940</v>
      </c>
      <c r="H281" s="195">
        <v>7.479</v>
      </c>
      <c r="I281" s="196"/>
      <c r="L281" s="192"/>
      <c r="M281" s="197"/>
      <c r="N281" s="198"/>
      <c r="O281" s="198"/>
      <c r="P281" s="198"/>
      <c r="Q281" s="198"/>
      <c r="R281" s="198"/>
      <c r="S281" s="198"/>
      <c r="T281" s="199"/>
      <c r="AT281" s="193" t="s">
        <v>205</v>
      </c>
      <c r="AU281" s="193" t="s">
        <v>87</v>
      </c>
      <c r="AV281" s="11" t="s">
        <v>87</v>
      </c>
      <c r="AW281" s="11" t="s">
        <v>39</v>
      </c>
      <c r="AX281" s="11" t="s">
        <v>84</v>
      </c>
      <c r="AY281" s="193" t="s">
        <v>193</v>
      </c>
    </row>
    <row r="282" spans="2:65" s="1" customFormat="1" ht="16.5" customHeight="1">
      <c r="B282" s="174"/>
      <c r="C282" s="175" t="s">
        <v>554</v>
      </c>
      <c r="D282" s="175" t="s">
        <v>195</v>
      </c>
      <c r="E282" s="176" t="s">
        <v>941</v>
      </c>
      <c r="F282" s="177" t="s">
        <v>942</v>
      </c>
      <c r="G282" s="178" t="s">
        <v>106</v>
      </c>
      <c r="H282" s="179">
        <v>34.931</v>
      </c>
      <c r="I282" s="180"/>
      <c r="J282" s="181">
        <f>ROUND(I282*H282,2)</f>
        <v>0</v>
      </c>
      <c r="K282" s="177" t="s">
        <v>198</v>
      </c>
      <c r="L282" s="41"/>
      <c r="M282" s="182" t="s">
        <v>5</v>
      </c>
      <c r="N282" s="183" t="s">
        <v>47</v>
      </c>
      <c r="O282" s="42"/>
      <c r="P282" s="184">
        <f>O282*H282</f>
        <v>0</v>
      </c>
      <c r="Q282" s="184">
        <v>0.00021</v>
      </c>
      <c r="R282" s="184">
        <f>Q282*H282</f>
        <v>0.00733551</v>
      </c>
      <c r="S282" s="184">
        <v>0</v>
      </c>
      <c r="T282" s="185">
        <f>S282*H282</f>
        <v>0</v>
      </c>
      <c r="AR282" s="24" t="s">
        <v>199</v>
      </c>
      <c r="AT282" s="24" t="s">
        <v>195</v>
      </c>
      <c r="AU282" s="24" t="s">
        <v>87</v>
      </c>
      <c r="AY282" s="24" t="s">
        <v>193</v>
      </c>
      <c r="BE282" s="186">
        <f>IF(N282="základní",J282,0)</f>
        <v>0</v>
      </c>
      <c r="BF282" s="186">
        <f>IF(N282="snížená",J282,0)</f>
        <v>0</v>
      </c>
      <c r="BG282" s="186">
        <f>IF(N282="zákl. přenesená",J282,0)</f>
        <v>0</v>
      </c>
      <c r="BH282" s="186">
        <f>IF(N282="sníž. přenesená",J282,0)</f>
        <v>0</v>
      </c>
      <c r="BI282" s="186">
        <f>IF(N282="nulová",J282,0)</f>
        <v>0</v>
      </c>
      <c r="BJ282" s="24" t="s">
        <v>84</v>
      </c>
      <c r="BK282" s="186">
        <f>ROUND(I282*H282,2)</f>
        <v>0</v>
      </c>
      <c r="BL282" s="24" t="s">
        <v>199</v>
      </c>
      <c r="BM282" s="24" t="s">
        <v>943</v>
      </c>
    </row>
    <row r="283" spans="2:47" s="1" customFormat="1" ht="40.5">
      <c r="B283" s="41"/>
      <c r="D283" s="187" t="s">
        <v>201</v>
      </c>
      <c r="F283" s="188" t="s">
        <v>944</v>
      </c>
      <c r="I283" s="189"/>
      <c r="L283" s="41"/>
      <c r="M283" s="190"/>
      <c r="N283" s="42"/>
      <c r="O283" s="42"/>
      <c r="P283" s="42"/>
      <c r="Q283" s="42"/>
      <c r="R283" s="42"/>
      <c r="S283" s="42"/>
      <c r="T283" s="70"/>
      <c r="AT283" s="24" t="s">
        <v>201</v>
      </c>
      <c r="AU283" s="24" t="s">
        <v>87</v>
      </c>
    </row>
    <row r="284" spans="2:47" s="1" customFormat="1" ht="121.5">
      <c r="B284" s="41"/>
      <c r="D284" s="187" t="s">
        <v>203</v>
      </c>
      <c r="F284" s="191" t="s">
        <v>945</v>
      </c>
      <c r="I284" s="189"/>
      <c r="L284" s="41"/>
      <c r="M284" s="190"/>
      <c r="N284" s="42"/>
      <c r="O284" s="42"/>
      <c r="P284" s="42"/>
      <c r="Q284" s="42"/>
      <c r="R284" s="42"/>
      <c r="S284" s="42"/>
      <c r="T284" s="70"/>
      <c r="AT284" s="24" t="s">
        <v>203</v>
      </c>
      <c r="AU284" s="24" t="s">
        <v>87</v>
      </c>
    </row>
    <row r="285" spans="2:51" s="11" customFormat="1" ht="13.5">
      <c r="B285" s="192"/>
      <c r="D285" s="187" t="s">
        <v>205</v>
      </c>
      <c r="E285" s="193" t="s">
        <v>767</v>
      </c>
      <c r="F285" s="194" t="s">
        <v>946</v>
      </c>
      <c r="H285" s="195">
        <v>34.931</v>
      </c>
      <c r="I285" s="196"/>
      <c r="L285" s="192"/>
      <c r="M285" s="197"/>
      <c r="N285" s="198"/>
      <c r="O285" s="198"/>
      <c r="P285" s="198"/>
      <c r="Q285" s="198"/>
      <c r="R285" s="198"/>
      <c r="S285" s="198"/>
      <c r="T285" s="199"/>
      <c r="AT285" s="193" t="s">
        <v>205</v>
      </c>
      <c r="AU285" s="193" t="s">
        <v>87</v>
      </c>
      <c r="AV285" s="11" t="s">
        <v>87</v>
      </c>
      <c r="AW285" s="11" t="s">
        <v>39</v>
      </c>
      <c r="AX285" s="11" t="s">
        <v>84</v>
      </c>
      <c r="AY285" s="193" t="s">
        <v>193</v>
      </c>
    </row>
    <row r="286" spans="2:65" s="1" customFormat="1" ht="25.5" customHeight="1">
      <c r="B286" s="174"/>
      <c r="C286" s="175" t="s">
        <v>559</v>
      </c>
      <c r="D286" s="175" t="s">
        <v>195</v>
      </c>
      <c r="E286" s="176" t="s">
        <v>947</v>
      </c>
      <c r="F286" s="177" t="s">
        <v>948</v>
      </c>
      <c r="G286" s="178" t="s">
        <v>106</v>
      </c>
      <c r="H286" s="179">
        <v>34.931</v>
      </c>
      <c r="I286" s="180"/>
      <c r="J286" s="181">
        <f>ROUND(I286*H286,2)</f>
        <v>0</v>
      </c>
      <c r="K286" s="177" t="s">
        <v>198</v>
      </c>
      <c r="L286" s="41"/>
      <c r="M286" s="182" t="s">
        <v>5</v>
      </c>
      <c r="N286" s="183" t="s">
        <v>47</v>
      </c>
      <c r="O286" s="42"/>
      <c r="P286" s="184">
        <f>O286*H286</f>
        <v>0</v>
      </c>
      <c r="Q286" s="184">
        <v>0.00023</v>
      </c>
      <c r="R286" s="184">
        <f>Q286*H286</f>
        <v>0.00803413</v>
      </c>
      <c r="S286" s="184">
        <v>0</v>
      </c>
      <c r="T286" s="185">
        <f>S286*H286</f>
        <v>0</v>
      </c>
      <c r="AR286" s="24" t="s">
        <v>199</v>
      </c>
      <c r="AT286" s="24" t="s">
        <v>195</v>
      </c>
      <c r="AU286" s="24" t="s">
        <v>87</v>
      </c>
      <c r="AY286" s="24" t="s">
        <v>193</v>
      </c>
      <c r="BE286" s="186">
        <f>IF(N286="základní",J286,0)</f>
        <v>0</v>
      </c>
      <c r="BF286" s="186">
        <f>IF(N286="snížená",J286,0)</f>
        <v>0</v>
      </c>
      <c r="BG286" s="186">
        <f>IF(N286="zákl. přenesená",J286,0)</f>
        <v>0</v>
      </c>
      <c r="BH286" s="186">
        <f>IF(N286="sníž. přenesená",J286,0)</f>
        <v>0</v>
      </c>
      <c r="BI286" s="186">
        <f>IF(N286="nulová",J286,0)</f>
        <v>0</v>
      </c>
      <c r="BJ286" s="24" t="s">
        <v>84</v>
      </c>
      <c r="BK286" s="186">
        <f>ROUND(I286*H286,2)</f>
        <v>0</v>
      </c>
      <c r="BL286" s="24" t="s">
        <v>199</v>
      </c>
      <c r="BM286" s="24" t="s">
        <v>949</v>
      </c>
    </row>
    <row r="287" spans="2:47" s="1" customFormat="1" ht="40.5">
      <c r="B287" s="41"/>
      <c r="D287" s="187" t="s">
        <v>201</v>
      </c>
      <c r="F287" s="188" t="s">
        <v>950</v>
      </c>
      <c r="I287" s="189"/>
      <c r="L287" s="41"/>
      <c r="M287" s="190"/>
      <c r="N287" s="42"/>
      <c r="O287" s="42"/>
      <c r="P287" s="42"/>
      <c r="Q287" s="42"/>
      <c r="R287" s="42"/>
      <c r="S287" s="42"/>
      <c r="T287" s="70"/>
      <c r="AT287" s="24" t="s">
        <v>201</v>
      </c>
      <c r="AU287" s="24" t="s">
        <v>87</v>
      </c>
    </row>
    <row r="288" spans="2:47" s="1" customFormat="1" ht="121.5">
      <c r="B288" s="41"/>
      <c r="D288" s="187" t="s">
        <v>203</v>
      </c>
      <c r="F288" s="191" t="s">
        <v>945</v>
      </c>
      <c r="I288" s="189"/>
      <c r="L288" s="41"/>
      <c r="M288" s="190"/>
      <c r="N288" s="42"/>
      <c r="O288" s="42"/>
      <c r="P288" s="42"/>
      <c r="Q288" s="42"/>
      <c r="R288" s="42"/>
      <c r="S288" s="42"/>
      <c r="T288" s="70"/>
      <c r="AT288" s="24" t="s">
        <v>203</v>
      </c>
      <c r="AU288" s="24" t="s">
        <v>87</v>
      </c>
    </row>
    <row r="289" spans="2:51" s="11" customFormat="1" ht="13.5">
      <c r="B289" s="192"/>
      <c r="D289" s="187" t="s">
        <v>205</v>
      </c>
      <c r="E289" s="193" t="s">
        <v>5</v>
      </c>
      <c r="F289" s="194" t="s">
        <v>767</v>
      </c>
      <c r="H289" s="195">
        <v>34.931</v>
      </c>
      <c r="I289" s="196"/>
      <c r="L289" s="192"/>
      <c r="M289" s="197"/>
      <c r="N289" s="198"/>
      <c r="O289" s="198"/>
      <c r="P289" s="198"/>
      <c r="Q289" s="198"/>
      <c r="R289" s="198"/>
      <c r="S289" s="198"/>
      <c r="T289" s="199"/>
      <c r="AT289" s="193" t="s">
        <v>205</v>
      </c>
      <c r="AU289" s="193" t="s">
        <v>87</v>
      </c>
      <c r="AV289" s="11" t="s">
        <v>87</v>
      </c>
      <c r="AW289" s="11" t="s">
        <v>39</v>
      </c>
      <c r="AX289" s="11" t="s">
        <v>84</v>
      </c>
      <c r="AY289" s="193" t="s">
        <v>193</v>
      </c>
    </row>
    <row r="290" spans="2:65" s="1" customFormat="1" ht="16.5" customHeight="1">
      <c r="B290" s="174"/>
      <c r="C290" s="223" t="s">
        <v>564</v>
      </c>
      <c r="D290" s="223" t="s">
        <v>289</v>
      </c>
      <c r="E290" s="224" t="s">
        <v>951</v>
      </c>
      <c r="F290" s="225" t="s">
        <v>952</v>
      </c>
      <c r="G290" s="226" t="s">
        <v>106</v>
      </c>
      <c r="H290" s="227">
        <v>40.171</v>
      </c>
      <c r="I290" s="228"/>
      <c r="J290" s="229">
        <f>ROUND(I290*H290,2)</f>
        <v>0</v>
      </c>
      <c r="K290" s="225" t="s">
        <v>198</v>
      </c>
      <c r="L290" s="230"/>
      <c r="M290" s="231" t="s">
        <v>5</v>
      </c>
      <c r="N290" s="232" t="s">
        <v>47</v>
      </c>
      <c r="O290" s="42"/>
      <c r="P290" s="184">
        <f>O290*H290</f>
        <v>0</v>
      </c>
      <c r="Q290" s="184">
        <v>0.0004</v>
      </c>
      <c r="R290" s="184">
        <f>Q290*H290</f>
        <v>0.0160684</v>
      </c>
      <c r="S290" s="184">
        <v>0</v>
      </c>
      <c r="T290" s="185">
        <f>S290*H290</f>
        <v>0</v>
      </c>
      <c r="AR290" s="24" t="s">
        <v>267</v>
      </c>
      <c r="AT290" s="24" t="s">
        <v>289</v>
      </c>
      <c r="AU290" s="24" t="s">
        <v>87</v>
      </c>
      <c r="AY290" s="24" t="s">
        <v>193</v>
      </c>
      <c r="BE290" s="186">
        <f>IF(N290="základní",J290,0)</f>
        <v>0</v>
      </c>
      <c r="BF290" s="186">
        <f>IF(N290="snížená",J290,0)</f>
        <v>0</v>
      </c>
      <c r="BG290" s="186">
        <f>IF(N290="zákl. přenesená",J290,0)</f>
        <v>0</v>
      </c>
      <c r="BH290" s="186">
        <f>IF(N290="sníž. přenesená",J290,0)</f>
        <v>0</v>
      </c>
      <c r="BI290" s="186">
        <f>IF(N290="nulová",J290,0)</f>
        <v>0</v>
      </c>
      <c r="BJ290" s="24" t="s">
        <v>84</v>
      </c>
      <c r="BK290" s="186">
        <f>ROUND(I290*H290,2)</f>
        <v>0</v>
      </c>
      <c r="BL290" s="24" t="s">
        <v>199</v>
      </c>
      <c r="BM290" s="24" t="s">
        <v>953</v>
      </c>
    </row>
    <row r="291" spans="2:47" s="1" customFormat="1" ht="13.5">
      <c r="B291" s="41"/>
      <c r="D291" s="187" t="s">
        <v>201</v>
      </c>
      <c r="F291" s="188" t="s">
        <v>954</v>
      </c>
      <c r="I291" s="189"/>
      <c r="L291" s="41"/>
      <c r="M291" s="190"/>
      <c r="N291" s="42"/>
      <c r="O291" s="42"/>
      <c r="P291" s="42"/>
      <c r="Q291" s="42"/>
      <c r="R291" s="42"/>
      <c r="S291" s="42"/>
      <c r="T291" s="70"/>
      <c r="AT291" s="24" t="s">
        <v>201</v>
      </c>
      <c r="AU291" s="24" t="s">
        <v>87</v>
      </c>
    </row>
    <row r="292" spans="2:51" s="11" customFormat="1" ht="13.5">
      <c r="B292" s="192"/>
      <c r="D292" s="187" t="s">
        <v>205</v>
      </c>
      <c r="E292" s="193" t="s">
        <v>5</v>
      </c>
      <c r="F292" s="194" t="s">
        <v>955</v>
      </c>
      <c r="H292" s="195">
        <v>40.171</v>
      </c>
      <c r="I292" s="196"/>
      <c r="L292" s="192"/>
      <c r="M292" s="197"/>
      <c r="N292" s="198"/>
      <c r="O292" s="198"/>
      <c r="P292" s="198"/>
      <c r="Q292" s="198"/>
      <c r="R292" s="198"/>
      <c r="S292" s="198"/>
      <c r="T292" s="199"/>
      <c r="AT292" s="193" t="s">
        <v>205</v>
      </c>
      <c r="AU292" s="193" t="s">
        <v>87</v>
      </c>
      <c r="AV292" s="11" t="s">
        <v>87</v>
      </c>
      <c r="AW292" s="11" t="s">
        <v>39</v>
      </c>
      <c r="AX292" s="11" t="s">
        <v>84</v>
      </c>
      <c r="AY292" s="193" t="s">
        <v>193</v>
      </c>
    </row>
    <row r="293" spans="2:65" s="1" customFormat="1" ht="16.5" customHeight="1">
      <c r="B293" s="174"/>
      <c r="C293" s="175" t="s">
        <v>569</v>
      </c>
      <c r="D293" s="175" t="s">
        <v>195</v>
      </c>
      <c r="E293" s="176" t="s">
        <v>956</v>
      </c>
      <c r="F293" s="177" t="s">
        <v>957</v>
      </c>
      <c r="G293" s="178" t="s">
        <v>114</v>
      </c>
      <c r="H293" s="179">
        <v>12.466</v>
      </c>
      <c r="I293" s="180"/>
      <c r="J293" s="181">
        <f>ROUND(I293*H293,2)</f>
        <v>0</v>
      </c>
      <c r="K293" s="177" t="s">
        <v>198</v>
      </c>
      <c r="L293" s="41"/>
      <c r="M293" s="182" t="s">
        <v>5</v>
      </c>
      <c r="N293" s="183" t="s">
        <v>47</v>
      </c>
      <c r="O293" s="42"/>
      <c r="P293" s="184">
        <f>O293*H293</f>
        <v>0</v>
      </c>
      <c r="Q293" s="184">
        <v>2.43408</v>
      </c>
      <c r="R293" s="184">
        <f>Q293*H293</f>
        <v>30.343241279999997</v>
      </c>
      <c r="S293" s="184">
        <v>0</v>
      </c>
      <c r="T293" s="185">
        <f>S293*H293</f>
        <v>0</v>
      </c>
      <c r="AR293" s="24" t="s">
        <v>199</v>
      </c>
      <c r="AT293" s="24" t="s">
        <v>195</v>
      </c>
      <c r="AU293" s="24" t="s">
        <v>87</v>
      </c>
      <c r="AY293" s="24" t="s">
        <v>193</v>
      </c>
      <c r="BE293" s="186">
        <f>IF(N293="základní",J293,0)</f>
        <v>0</v>
      </c>
      <c r="BF293" s="186">
        <f>IF(N293="snížená",J293,0)</f>
        <v>0</v>
      </c>
      <c r="BG293" s="186">
        <f>IF(N293="zákl. přenesená",J293,0)</f>
        <v>0</v>
      </c>
      <c r="BH293" s="186">
        <f>IF(N293="sníž. přenesená",J293,0)</f>
        <v>0</v>
      </c>
      <c r="BI293" s="186">
        <f>IF(N293="nulová",J293,0)</f>
        <v>0</v>
      </c>
      <c r="BJ293" s="24" t="s">
        <v>84</v>
      </c>
      <c r="BK293" s="186">
        <f>ROUND(I293*H293,2)</f>
        <v>0</v>
      </c>
      <c r="BL293" s="24" t="s">
        <v>199</v>
      </c>
      <c r="BM293" s="24" t="s">
        <v>958</v>
      </c>
    </row>
    <row r="294" spans="2:47" s="1" customFormat="1" ht="27">
      <c r="B294" s="41"/>
      <c r="D294" s="187" t="s">
        <v>201</v>
      </c>
      <c r="F294" s="188" t="s">
        <v>959</v>
      </c>
      <c r="I294" s="189"/>
      <c r="L294" s="41"/>
      <c r="M294" s="190"/>
      <c r="N294" s="42"/>
      <c r="O294" s="42"/>
      <c r="P294" s="42"/>
      <c r="Q294" s="42"/>
      <c r="R294" s="42"/>
      <c r="S294" s="42"/>
      <c r="T294" s="70"/>
      <c r="AT294" s="24" t="s">
        <v>201</v>
      </c>
      <c r="AU294" s="24" t="s">
        <v>87</v>
      </c>
    </row>
    <row r="295" spans="2:47" s="1" customFormat="1" ht="81">
      <c r="B295" s="41"/>
      <c r="D295" s="187" t="s">
        <v>203</v>
      </c>
      <c r="F295" s="191" t="s">
        <v>960</v>
      </c>
      <c r="I295" s="189"/>
      <c r="L295" s="41"/>
      <c r="M295" s="190"/>
      <c r="N295" s="42"/>
      <c r="O295" s="42"/>
      <c r="P295" s="42"/>
      <c r="Q295" s="42"/>
      <c r="R295" s="42"/>
      <c r="S295" s="42"/>
      <c r="T295" s="70"/>
      <c r="AT295" s="24" t="s">
        <v>203</v>
      </c>
      <c r="AU295" s="24" t="s">
        <v>87</v>
      </c>
    </row>
    <row r="296" spans="2:51" s="11" customFormat="1" ht="13.5">
      <c r="B296" s="192"/>
      <c r="D296" s="187" t="s">
        <v>205</v>
      </c>
      <c r="E296" s="193" t="s">
        <v>5</v>
      </c>
      <c r="F296" s="194" t="s">
        <v>961</v>
      </c>
      <c r="H296" s="195">
        <v>12.466</v>
      </c>
      <c r="I296" s="196"/>
      <c r="L296" s="192"/>
      <c r="M296" s="197"/>
      <c r="N296" s="198"/>
      <c r="O296" s="198"/>
      <c r="P296" s="198"/>
      <c r="Q296" s="198"/>
      <c r="R296" s="198"/>
      <c r="S296" s="198"/>
      <c r="T296" s="199"/>
      <c r="AT296" s="193" t="s">
        <v>205</v>
      </c>
      <c r="AU296" s="193" t="s">
        <v>87</v>
      </c>
      <c r="AV296" s="11" t="s">
        <v>87</v>
      </c>
      <c r="AW296" s="11" t="s">
        <v>39</v>
      </c>
      <c r="AX296" s="11" t="s">
        <v>84</v>
      </c>
      <c r="AY296" s="193" t="s">
        <v>193</v>
      </c>
    </row>
    <row r="297" spans="2:65" s="1" customFormat="1" ht="16.5" customHeight="1">
      <c r="B297" s="174"/>
      <c r="C297" s="175" t="s">
        <v>576</v>
      </c>
      <c r="D297" s="175" t="s">
        <v>195</v>
      </c>
      <c r="E297" s="176" t="s">
        <v>962</v>
      </c>
      <c r="F297" s="177" t="s">
        <v>963</v>
      </c>
      <c r="G297" s="178" t="s">
        <v>106</v>
      </c>
      <c r="H297" s="179">
        <v>24.931</v>
      </c>
      <c r="I297" s="180"/>
      <c r="J297" s="181">
        <f>ROUND(I297*H297,2)</f>
        <v>0</v>
      </c>
      <c r="K297" s="177" t="s">
        <v>198</v>
      </c>
      <c r="L297" s="41"/>
      <c r="M297" s="182" t="s">
        <v>5</v>
      </c>
      <c r="N297" s="183" t="s">
        <v>47</v>
      </c>
      <c r="O297" s="42"/>
      <c r="P297" s="184">
        <f>O297*H297</f>
        <v>0</v>
      </c>
      <c r="Q297" s="184">
        <v>0</v>
      </c>
      <c r="R297" s="184">
        <f>Q297*H297</f>
        <v>0</v>
      </c>
      <c r="S297" s="184">
        <v>0</v>
      </c>
      <c r="T297" s="185">
        <f>S297*H297</f>
        <v>0</v>
      </c>
      <c r="AR297" s="24" t="s">
        <v>199</v>
      </c>
      <c r="AT297" s="24" t="s">
        <v>195</v>
      </c>
      <c r="AU297" s="24" t="s">
        <v>87</v>
      </c>
      <c r="AY297" s="24" t="s">
        <v>193</v>
      </c>
      <c r="BE297" s="186">
        <f>IF(N297="základní",J297,0)</f>
        <v>0</v>
      </c>
      <c r="BF297" s="186">
        <f>IF(N297="snížená",J297,0)</f>
        <v>0</v>
      </c>
      <c r="BG297" s="186">
        <f>IF(N297="zákl. přenesená",J297,0)</f>
        <v>0</v>
      </c>
      <c r="BH297" s="186">
        <f>IF(N297="sníž. přenesená",J297,0)</f>
        <v>0</v>
      </c>
      <c r="BI297" s="186">
        <f>IF(N297="nulová",J297,0)</f>
        <v>0</v>
      </c>
      <c r="BJ297" s="24" t="s">
        <v>84</v>
      </c>
      <c r="BK297" s="186">
        <f>ROUND(I297*H297,2)</f>
        <v>0</v>
      </c>
      <c r="BL297" s="24" t="s">
        <v>199</v>
      </c>
      <c r="BM297" s="24" t="s">
        <v>964</v>
      </c>
    </row>
    <row r="298" spans="2:47" s="1" customFormat="1" ht="27">
      <c r="B298" s="41"/>
      <c r="D298" s="187" t="s">
        <v>201</v>
      </c>
      <c r="F298" s="188" t="s">
        <v>965</v>
      </c>
      <c r="I298" s="189"/>
      <c r="L298" s="41"/>
      <c r="M298" s="190"/>
      <c r="N298" s="42"/>
      <c r="O298" s="42"/>
      <c r="P298" s="42"/>
      <c r="Q298" s="42"/>
      <c r="R298" s="42"/>
      <c r="S298" s="42"/>
      <c r="T298" s="70"/>
      <c r="AT298" s="24" t="s">
        <v>201</v>
      </c>
      <c r="AU298" s="24" t="s">
        <v>87</v>
      </c>
    </row>
    <row r="299" spans="2:47" s="1" customFormat="1" ht="81">
      <c r="B299" s="41"/>
      <c r="D299" s="187" t="s">
        <v>203</v>
      </c>
      <c r="F299" s="191" t="s">
        <v>960</v>
      </c>
      <c r="I299" s="189"/>
      <c r="L299" s="41"/>
      <c r="M299" s="190"/>
      <c r="N299" s="42"/>
      <c r="O299" s="42"/>
      <c r="P299" s="42"/>
      <c r="Q299" s="42"/>
      <c r="R299" s="42"/>
      <c r="S299" s="42"/>
      <c r="T299" s="70"/>
      <c r="AT299" s="24" t="s">
        <v>203</v>
      </c>
      <c r="AU299" s="24" t="s">
        <v>87</v>
      </c>
    </row>
    <row r="300" spans="2:51" s="11" customFormat="1" ht="13.5">
      <c r="B300" s="192"/>
      <c r="D300" s="187" t="s">
        <v>205</v>
      </c>
      <c r="E300" s="193" t="s">
        <v>5</v>
      </c>
      <c r="F300" s="194" t="s">
        <v>966</v>
      </c>
      <c r="H300" s="195">
        <v>24.931</v>
      </c>
      <c r="I300" s="196"/>
      <c r="L300" s="192"/>
      <c r="M300" s="197"/>
      <c r="N300" s="198"/>
      <c r="O300" s="198"/>
      <c r="P300" s="198"/>
      <c r="Q300" s="198"/>
      <c r="R300" s="198"/>
      <c r="S300" s="198"/>
      <c r="T300" s="199"/>
      <c r="AT300" s="193" t="s">
        <v>205</v>
      </c>
      <c r="AU300" s="193" t="s">
        <v>87</v>
      </c>
      <c r="AV300" s="11" t="s">
        <v>87</v>
      </c>
      <c r="AW300" s="11" t="s">
        <v>39</v>
      </c>
      <c r="AX300" s="11" t="s">
        <v>84</v>
      </c>
      <c r="AY300" s="193" t="s">
        <v>193</v>
      </c>
    </row>
    <row r="301" spans="2:63" s="10" customFormat="1" ht="29.85" customHeight="1">
      <c r="B301" s="161"/>
      <c r="D301" s="162" t="s">
        <v>75</v>
      </c>
      <c r="E301" s="172" t="s">
        <v>228</v>
      </c>
      <c r="F301" s="172" t="s">
        <v>730</v>
      </c>
      <c r="I301" s="164"/>
      <c r="J301" s="173">
        <f>BK301</f>
        <v>0</v>
      </c>
      <c r="L301" s="161"/>
      <c r="M301" s="166"/>
      <c r="N301" s="167"/>
      <c r="O301" s="167"/>
      <c r="P301" s="168">
        <f>SUM(P302:P340)</f>
        <v>0</v>
      </c>
      <c r="Q301" s="167"/>
      <c r="R301" s="168">
        <f>SUM(R302:R340)</f>
        <v>304.09332800000004</v>
      </c>
      <c r="S301" s="167"/>
      <c r="T301" s="169">
        <f>SUM(T302:T340)</f>
        <v>0</v>
      </c>
      <c r="AR301" s="162" t="s">
        <v>84</v>
      </c>
      <c r="AT301" s="170" t="s">
        <v>75</v>
      </c>
      <c r="AU301" s="170" t="s">
        <v>84</v>
      </c>
      <c r="AY301" s="162" t="s">
        <v>193</v>
      </c>
      <c r="BK301" s="171">
        <f>SUM(BK302:BK340)</f>
        <v>0</v>
      </c>
    </row>
    <row r="302" spans="2:65" s="1" customFormat="1" ht="25.5" customHeight="1">
      <c r="B302" s="174"/>
      <c r="C302" s="175" t="s">
        <v>579</v>
      </c>
      <c r="D302" s="175" t="s">
        <v>195</v>
      </c>
      <c r="E302" s="176" t="s">
        <v>967</v>
      </c>
      <c r="F302" s="177" t="s">
        <v>968</v>
      </c>
      <c r="G302" s="178" t="s">
        <v>106</v>
      </c>
      <c r="H302" s="179">
        <v>9278.775</v>
      </c>
      <c r="I302" s="180"/>
      <c r="J302" s="181">
        <f>ROUND(I302*H302,2)</f>
        <v>0</v>
      </c>
      <c r="K302" s="177" t="s">
        <v>198</v>
      </c>
      <c r="L302" s="41"/>
      <c r="M302" s="182" t="s">
        <v>5</v>
      </c>
      <c r="N302" s="183" t="s">
        <v>47</v>
      </c>
      <c r="O302" s="42"/>
      <c r="P302" s="184">
        <f>O302*H302</f>
        <v>0</v>
      </c>
      <c r="Q302" s="184">
        <v>0</v>
      </c>
      <c r="R302" s="184">
        <f>Q302*H302</f>
        <v>0</v>
      </c>
      <c r="S302" s="184">
        <v>0</v>
      </c>
      <c r="T302" s="185">
        <f>S302*H302</f>
        <v>0</v>
      </c>
      <c r="AR302" s="24" t="s">
        <v>199</v>
      </c>
      <c r="AT302" s="24" t="s">
        <v>195</v>
      </c>
      <c r="AU302" s="24" t="s">
        <v>87</v>
      </c>
      <c r="AY302" s="24" t="s">
        <v>193</v>
      </c>
      <c r="BE302" s="186">
        <f>IF(N302="základní",J302,0)</f>
        <v>0</v>
      </c>
      <c r="BF302" s="186">
        <f>IF(N302="snížená",J302,0)</f>
        <v>0</v>
      </c>
      <c r="BG302" s="186">
        <f>IF(N302="zákl. přenesená",J302,0)</f>
        <v>0</v>
      </c>
      <c r="BH302" s="186">
        <f>IF(N302="sníž. přenesená",J302,0)</f>
        <v>0</v>
      </c>
      <c r="BI302" s="186">
        <f>IF(N302="nulová",J302,0)</f>
        <v>0</v>
      </c>
      <c r="BJ302" s="24" t="s">
        <v>84</v>
      </c>
      <c r="BK302" s="186">
        <f>ROUND(I302*H302,2)</f>
        <v>0</v>
      </c>
      <c r="BL302" s="24" t="s">
        <v>199</v>
      </c>
      <c r="BM302" s="24" t="s">
        <v>969</v>
      </c>
    </row>
    <row r="303" spans="2:47" s="1" customFormat="1" ht="40.5">
      <c r="B303" s="41"/>
      <c r="D303" s="187" t="s">
        <v>201</v>
      </c>
      <c r="F303" s="188" t="s">
        <v>970</v>
      </c>
      <c r="I303" s="189"/>
      <c r="L303" s="41"/>
      <c r="M303" s="190"/>
      <c r="N303" s="42"/>
      <c r="O303" s="42"/>
      <c r="P303" s="42"/>
      <c r="Q303" s="42"/>
      <c r="R303" s="42"/>
      <c r="S303" s="42"/>
      <c r="T303" s="70"/>
      <c r="AT303" s="24" t="s">
        <v>201</v>
      </c>
      <c r="AU303" s="24" t="s">
        <v>87</v>
      </c>
    </row>
    <row r="304" spans="2:47" s="1" customFormat="1" ht="243">
      <c r="B304" s="41"/>
      <c r="D304" s="187" t="s">
        <v>203</v>
      </c>
      <c r="F304" s="191" t="s">
        <v>971</v>
      </c>
      <c r="I304" s="189"/>
      <c r="L304" s="41"/>
      <c r="M304" s="190"/>
      <c r="N304" s="42"/>
      <c r="O304" s="42"/>
      <c r="P304" s="42"/>
      <c r="Q304" s="42"/>
      <c r="R304" s="42"/>
      <c r="S304" s="42"/>
      <c r="T304" s="70"/>
      <c r="AT304" s="24" t="s">
        <v>203</v>
      </c>
      <c r="AU304" s="24" t="s">
        <v>87</v>
      </c>
    </row>
    <row r="305" spans="2:51" s="11" customFormat="1" ht="13.5">
      <c r="B305" s="192"/>
      <c r="D305" s="187" t="s">
        <v>205</v>
      </c>
      <c r="E305" s="193" t="s">
        <v>5</v>
      </c>
      <c r="F305" s="194" t="s">
        <v>972</v>
      </c>
      <c r="H305" s="195">
        <v>9278.775</v>
      </c>
      <c r="I305" s="196"/>
      <c r="L305" s="192"/>
      <c r="M305" s="197"/>
      <c r="N305" s="198"/>
      <c r="O305" s="198"/>
      <c r="P305" s="198"/>
      <c r="Q305" s="198"/>
      <c r="R305" s="198"/>
      <c r="S305" s="198"/>
      <c r="T305" s="199"/>
      <c r="AT305" s="193" t="s">
        <v>205</v>
      </c>
      <c r="AU305" s="193" t="s">
        <v>87</v>
      </c>
      <c r="AV305" s="11" t="s">
        <v>87</v>
      </c>
      <c r="AW305" s="11" t="s">
        <v>39</v>
      </c>
      <c r="AX305" s="11" t="s">
        <v>84</v>
      </c>
      <c r="AY305" s="193" t="s">
        <v>193</v>
      </c>
    </row>
    <row r="306" spans="2:65" s="1" customFormat="1" ht="16.5" customHeight="1">
      <c r="B306" s="174"/>
      <c r="C306" s="223" t="s">
        <v>590</v>
      </c>
      <c r="D306" s="223" t="s">
        <v>289</v>
      </c>
      <c r="E306" s="224" t="s">
        <v>973</v>
      </c>
      <c r="F306" s="225" t="s">
        <v>974</v>
      </c>
      <c r="G306" s="226" t="s">
        <v>514</v>
      </c>
      <c r="H306" s="227">
        <v>194.854</v>
      </c>
      <c r="I306" s="228"/>
      <c r="J306" s="229">
        <f>ROUND(I306*H306,2)</f>
        <v>0</v>
      </c>
      <c r="K306" s="225" t="s">
        <v>198</v>
      </c>
      <c r="L306" s="230"/>
      <c r="M306" s="231" t="s">
        <v>5</v>
      </c>
      <c r="N306" s="232" t="s">
        <v>47</v>
      </c>
      <c r="O306" s="42"/>
      <c r="P306" s="184">
        <f>O306*H306</f>
        <v>0</v>
      </c>
      <c r="Q306" s="184">
        <v>1</v>
      </c>
      <c r="R306" s="184">
        <f>Q306*H306</f>
        <v>194.854</v>
      </c>
      <c r="S306" s="184">
        <v>0</v>
      </c>
      <c r="T306" s="185">
        <f>S306*H306</f>
        <v>0</v>
      </c>
      <c r="AR306" s="24" t="s">
        <v>267</v>
      </c>
      <c r="AT306" s="24" t="s">
        <v>289</v>
      </c>
      <c r="AU306" s="24" t="s">
        <v>87</v>
      </c>
      <c r="AY306" s="24" t="s">
        <v>193</v>
      </c>
      <c r="BE306" s="186">
        <f>IF(N306="základní",J306,0)</f>
        <v>0</v>
      </c>
      <c r="BF306" s="186">
        <f>IF(N306="snížená",J306,0)</f>
        <v>0</v>
      </c>
      <c r="BG306" s="186">
        <f>IF(N306="zákl. přenesená",J306,0)</f>
        <v>0</v>
      </c>
      <c r="BH306" s="186">
        <f>IF(N306="sníž. přenesená",J306,0)</f>
        <v>0</v>
      </c>
      <c r="BI306" s="186">
        <f>IF(N306="nulová",J306,0)</f>
        <v>0</v>
      </c>
      <c r="BJ306" s="24" t="s">
        <v>84</v>
      </c>
      <c r="BK306" s="186">
        <f>ROUND(I306*H306,2)</f>
        <v>0</v>
      </c>
      <c r="BL306" s="24" t="s">
        <v>199</v>
      </c>
      <c r="BM306" s="24" t="s">
        <v>975</v>
      </c>
    </row>
    <row r="307" spans="2:47" s="1" customFormat="1" ht="13.5">
      <c r="B307" s="41"/>
      <c r="D307" s="187" t="s">
        <v>201</v>
      </c>
      <c r="F307" s="188" t="s">
        <v>974</v>
      </c>
      <c r="I307" s="189"/>
      <c r="L307" s="41"/>
      <c r="M307" s="190"/>
      <c r="N307" s="42"/>
      <c r="O307" s="42"/>
      <c r="P307" s="42"/>
      <c r="Q307" s="42"/>
      <c r="R307" s="42"/>
      <c r="S307" s="42"/>
      <c r="T307" s="70"/>
      <c r="AT307" s="24" t="s">
        <v>201</v>
      </c>
      <c r="AU307" s="24" t="s">
        <v>87</v>
      </c>
    </row>
    <row r="308" spans="2:51" s="11" customFormat="1" ht="13.5">
      <c r="B308" s="192"/>
      <c r="D308" s="187" t="s">
        <v>205</v>
      </c>
      <c r="E308" s="193" t="s">
        <v>5</v>
      </c>
      <c r="F308" s="194" t="s">
        <v>976</v>
      </c>
      <c r="H308" s="195">
        <v>194.854</v>
      </c>
      <c r="I308" s="196"/>
      <c r="L308" s="192"/>
      <c r="M308" s="197"/>
      <c r="N308" s="198"/>
      <c r="O308" s="198"/>
      <c r="P308" s="198"/>
      <c r="Q308" s="198"/>
      <c r="R308" s="198"/>
      <c r="S308" s="198"/>
      <c r="T308" s="199"/>
      <c r="AT308" s="193" t="s">
        <v>205</v>
      </c>
      <c r="AU308" s="193" t="s">
        <v>87</v>
      </c>
      <c r="AV308" s="11" t="s">
        <v>87</v>
      </c>
      <c r="AW308" s="11" t="s">
        <v>39</v>
      </c>
      <c r="AX308" s="11" t="s">
        <v>84</v>
      </c>
      <c r="AY308" s="193" t="s">
        <v>193</v>
      </c>
    </row>
    <row r="309" spans="2:65" s="1" customFormat="1" ht="16.5" customHeight="1">
      <c r="B309" s="174"/>
      <c r="C309" s="175" t="s">
        <v>596</v>
      </c>
      <c r="D309" s="175" t="s">
        <v>195</v>
      </c>
      <c r="E309" s="176" t="s">
        <v>977</v>
      </c>
      <c r="F309" s="177" t="s">
        <v>978</v>
      </c>
      <c r="G309" s="178" t="s">
        <v>106</v>
      </c>
      <c r="H309" s="179">
        <v>3280</v>
      </c>
      <c r="I309" s="180"/>
      <c r="J309" s="181">
        <f>ROUND(I309*H309,2)</f>
        <v>0</v>
      </c>
      <c r="K309" s="177" t="s">
        <v>198</v>
      </c>
      <c r="L309" s="41"/>
      <c r="M309" s="182" t="s">
        <v>5</v>
      </c>
      <c r="N309" s="183" t="s">
        <v>47</v>
      </c>
      <c r="O309" s="42"/>
      <c r="P309" s="184">
        <f>O309*H309</f>
        <v>0</v>
      </c>
      <c r="Q309" s="184">
        <v>0</v>
      </c>
      <c r="R309" s="184">
        <f>Q309*H309</f>
        <v>0</v>
      </c>
      <c r="S309" s="184">
        <v>0</v>
      </c>
      <c r="T309" s="185">
        <f>S309*H309</f>
        <v>0</v>
      </c>
      <c r="AR309" s="24" t="s">
        <v>199</v>
      </c>
      <c r="AT309" s="24" t="s">
        <v>195</v>
      </c>
      <c r="AU309" s="24" t="s">
        <v>87</v>
      </c>
      <c r="AY309" s="24" t="s">
        <v>193</v>
      </c>
      <c r="BE309" s="186">
        <f>IF(N309="základní",J309,0)</f>
        <v>0</v>
      </c>
      <c r="BF309" s="186">
        <f>IF(N309="snížená",J309,0)</f>
        <v>0</v>
      </c>
      <c r="BG309" s="186">
        <f>IF(N309="zákl. přenesená",J309,0)</f>
        <v>0</v>
      </c>
      <c r="BH309" s="186">
        <f>IF(N309="sníž. přenesená",J309,0)</f>
        <v>0</v>
      </c>
      <c r="BI309" s="186">
        <f>IF(N309="nulová",J309,0)</f>
        <v>0</v>
      </c>
      <c r="BJ309" s="24" t="s">
        <v>84</v>
      </c>
      <c r="BK309" s="186">
        <f>ROUND(I309*H309,2)</f>
        <v>0</v>
      </c>
      <c r="BL309" s="24" t="s">
        <v>199</v>
      </c>
      <c r="BM309" s="24" t="s">
        <v>979</v>
      </c>
    </row>
    <row r="310" spans="2:47" s="1" customFormat="1" ht="27">
      <c r="B310" s="41"/>
      <c r="D310" s="187" t="s">
        <v>201</v>
      </c>
      <c r="F310" s="188" t="s">
        <v>980</v>
      </c>
      <c r="I310" s="189"/>
      <c r="L310" s="41"/>
      <c r="M310" s="190"/>
      <c r="N310" s="42"/>
      <c r="O310" s="42"/>
      <c r="P310" s="42"/>
      <c r="Q310" s="42"/>
      <c r="R310" s="42"/>
      <c r="S310" s="42"/>
      <c r="T310" s="70"/>
      <c r="AT310" s="24" t="s">
        <v>201</v>
      </c>
      <c r="AU310" s="24" t="s">
        <v>87</v>
      </c>
    </row>
    <row r="311" spans="2:47" s="1" customFormat="1" ht="27">
      <c r="B311" s="41"/>
      <c r="D311" s="187" t="s">
        <v>412</v>
      </c>
      <c r="F311" s="191" t="s">
        <v>981</v>
      </c>
      <c r="I311" s="189"/>
      <c r="L311" s="41"/>
      <c r="M311" s="190"/>
      <c r="N311" s="42"/>
      <c r="O311" s="42"/>
      <c r="P311" s="42"/>
      <c r="Q311" s="42"/>
      <c r="R311" s="42"/>
      <c r="S311" s="42"/>
      <c r="T311" s="70"/>
      <c r="AT311" s="24" t="s">
        <v>412</v>
      </c>
      <c r="AU311" s="24" t="s">
        <v>87</v>
      </c>
    </row>
    <row r="312" spans="2:51" s="12" customFormat="1" ht="13.5">
      <c r="B312" s="200"/>
      <c r="D312" s="187" t="s">
        <v>205</v>
      </c>
      <c r="E312" s="201" t="s">
        <v>5</v>
      </c>
      <c r="F312" s="202" t="s">
        <v>876</v>
      </c>
      <c r="H312" s="201" t="s">
        <v>5</v>
      </c>
      <c r="I312" s="203"/>
      <c r="L312" s="200"/>
      <c r="M312" s="204"/>
      <c r="N312" s="205"/>
      <c r="O312" s="205"/>
      <c r="P312" s="205"/>
      <c r="Q312" s="205"/>
      <c r="R312" s="205"/>
      <c r="S312" s="205"/>
      <c r="T312" s="206"/>
      <c r="AT312" s="201" t="s">
        <v>205</v>
      </c>
      <c r="AU312" s="201" t="s">
        <v>87</v>
      </c>
      <c r="AV312" s="12" t="s">
        <v>84</v>
      </c>
      <c r="AW312" s="12" t="s">
        <v>39</v>
      </c>
      <c r="AX312" s="12" t="s">
        <v>76</v>
      </c>
      <c r="AY312" s="201" t="s">
        <v>193</v>
      </c>
    </row>
    <row r="313" spans="2:51" s="11" customFormat="1" ht="13.5">
      <c r="B313" s="192"/>
      <c r="D313" s="187" t="s">
        <v>205</v>
      </c>
      <c r="E313" s="193" t="s">
        <v>5</v>
      </c>
      <c r="F313" s="194" t="s">
        <v>982</v>
      </c>
      <c r="H313" s="195">
        <v>3280</v>
      </c>
      <c r="I313" s="196"/>
      <c r="L313" s="192"/>
      <c r="M313" s="197"/>
      <c r="N313" s="198"/>
      <c r="O313" s="198"/>
      <c r="P313" s="198"/>
      <c r="Q313" s="198"/>
      <c r="R313" s="198"/>
      <c r="S313" s="198"/>
      <c r="T313" s="199"/>
      <c r="AT313" s="193" t="s">
        <v>205</v>
      </c>
      <c r="AU313" s="193" t="s">
        <v>87</v>
      </c>
      <c r="AV313" s="11" t="s">
        <v>87</v>
      </c>
      <c r="AW313" s="11" t="s">
        <v>39</v>
      </c>
      <c r="AX313" s="11" t="s">
        <v>84</v>
      </c>
      <c r="AY313" s="193" t="s">
        <v>193</v>
      </c>
    </row>
    <row r="314" spans="2:65" s="1" customFormat="1" ht="16.5" customHeight="1">
      <c r="B314" s="174"/>
      <c r="C314" s="175" t="s">
        <v>603</v>
      </c>
      <c r="D314" s="175" t="s">
        <v>195</v>
      </c>
      <c r="E314" s="176" t="s">
        <v>732</v>
      </c>
      <c r="F314" s="177" t="s">
        <v>733</v>
      </c>
      <c r="G314" s="178" t="s">
        <v>106</v>
      </c>
      <c r="H314" s="179">
        <v>2932.6</v>
      </c>
      <c r="I314" s="180"/>
      <c r="J314" s="181">
        <f>ROUND(I314*H314,2)</f>
        <v>0</v>
      </c>
      <c r="K314" s="177" t="s">
        <v>198</v>
      </c>
      <c r="L314" s="41"/>
      <c r="M314" s="182" t="s">
        <v>5</v>
      </c>
      <c r="N314" s="183" t="s">
        <v>47</v>
      </c>
      <c r="O314" s="42"/>
      <c r="P314" s="184">
        <f>O314*H314</f>
        <v>0</v>
      </c>
      <c r="Q314" s="184">
        <v>0</v>
      </c>
      <c r="R314" s="184">
        <f>Q314*H314</f>
        <v>0</v>
      </c>
      <c r="S314" s="184">
        <v>0</v>
      </c>
      <c r="T314" s="185">
        <f>S314*H314</f>
        <v>0</v>
      </c>
      <c r="AR314" s="24" t="s">
        <v>199</v>
      </c>
      <c r="AT314" s="24" t="s">
        <v>195</v>
      </c>
      <c r="AU314" s="24" t="s">
        <v>87</v>
      </c>
      <c r="AY314" s="24" t="s">
        <v>193</v>
      </c>
      <c r="BE314" s="186">
        <f>IF(N314="základní",J314,0)</f>
        <v>0</v>
      </c>
      <c r="BF314" s="186">
        <f>IF(N314="snížená",J314,0)</f>
        <v>0</v>
      </c>
      <c r="BG314" s="186">
        <f>IF(N314="zákl. přenesená",J314,0)</f>
        <v>0</v>
      </c>
      <c r="BH314" s="186">
        <f>IF(N314="sníž. přenesená",J314,0)</f>
        <v>0</v>
      </c>
      <c r="BI314" s="186">
        <f>IF(N314="nulová",J314,0)</f>
        <v>0</v>
      </c>
      <c r="BJ314" s="24" t="s">
        <v>84</v>
      </c>
      <c r="BK314" s="186">
        <f>ROUND(I314*H314,2)</f>
        <v>0</v>
      </c>
      <c r="BL314" s="24" t="s">
        <v>199</v>
      </c>
      <c r="BM314" s="24" t="s">
        <v>983</v>
      </c>
    </row>
    <row r="315" spans="2:47" s="1" customFormat="1" ht="27">
      <c r="B315" s="41"/>
      <c r="D315" s="187" t="s">
        <v>201</v>
      </c>
      <c r="F315" s="188" t="s">
        <v>735</v>
      </c>
      <c r="I315" s="189"/>
      <c r="L315" s="41"/>
      <c r="M315" s="190"/>
      <c r="N315" s="42"/>
      <c r="O315" s="42"/>
      <c r="P315" s="42"/>
      <c r="Q315" s="42"/>
      <c r="R315" s="42"/>
      <c r="S315" s="42"/>
      <c r="T315" s="70"/>
      <c r="AT315" s="24" t="s">
        <v>201</v>
      </c>
      <c r="AU315" s="24" t="s">
        <v>87</v>
      </c>
    </row>
    <row r="316" spans="2:47" s="1" customFormat="1" ht="27">
      <c r="B316" s="41"/>
      <c r="D316" s="187" t="s">
        <v>412</v>
      </c>
      <c r="F316" s="191" t="s">
        <v>984</v>
      </c>
      <c r="I316" s="189"/>
      <c r="L316" s="41"/>
      <c r="M316" s="190"/>
      <c r="N316" s="42"/>
      <c r="O316" s="42"/>
      <c r="P316" s="42"/>
      <c r="Q316" s="42"/>
      <c r="R316" s="42"/>
      <c r="S316" s="42"/>
      <c r="T316" s="70"/>
      <c r="AT316" s="24" t="s">
        <v>412</v>
      </c>
      <c r="AU316" s="24" t="s">
        <v>87</v>
      </c>
    </row>
    <row r="317" spans="2:51" s="12" customFormat="1" ht="13.5">
      <c r="B317" s="200"/>
      <c r="D317" s="187" t="s">
        <v>205</v>
      </c>
      <c r="E317" s="201" t="s">
        <v>5</v>
      </c>
      <c r="F317" s="202" t="s">
        <v>985</v>
      </c>
      <c r="H317" s="201" t="s">
        <v>5</v>
      </c>
      <c r="I317" s="203"/>
      <c r="L317" s="200"/>
      <c r="M317" s="204"/>
      <c r="N317" s="205"/>
      <c r="O317" s="205"/>
      <c r="P317" s="205"/>
      <c r="Q317" s="205"/>
      <c r="R317" s="205"/>
      <c r="S317" s="205"/>
      <c r="T317" s="206"/>
      <c r="AT317" s="201" t="s">
        <v>205</v>
      </c>
      <c r="AU317" s="201" t="s">
        <v>87</v>
      </c>
      <c r="AV317" s="12" t="s">
        <v>84</v>
      </c>
      <c r="AW317" s="12" t="s">
        <v>39</v>
      </c>
      <c r="AX317" s="12" t="s">
        <v>76</v>
      </c>
      <c r="AY317" s="201" t="s">
        <v>193</v>
      </c>
    </row>
    <row r="318" spans="2:51" s="12" customFormat="1" ht="13.5">
      <c r="B318" s="200"/>
      <c r="D318" s="187" t="s">
        <v>205</v>
      </c>
      <c r="E318" s="201" t="s">
        <v>5</v>
      </c>
      <c r="F318" s="202" t="s">
        <v>89</v>
      </c>
      <c r="H318" s="201" t="s">
        <v>5</v>
      </c>
      <c r="I318" s="203"/>
      <c r="L318" s="200"/>
      <c r="M318" s="204"/>
      <c r="N318" s="205"/>
      <c r="O318" s="205"/>
      <c r="P318" s="205"/>
      <c r="Q318" s="205"/>
      <c r="R318" s="205"/>
      <c r="S318" s="205"/>
      <c r="T318" s="206"/>
      <c r="AT318" s="201" t="s">
        <v>205</v>
      </c>
      <c r="AU318" s="201" t="s">
        <v>87</v>
      </c>
      <c r="AV318" s="12" t="s">
        <v>84</v>
      </c>
      <c r="AW318" s="12" t="s">
        <v>39</v>
      </c>
      <c r="AX318" s="12" t="s">
        <v>76</v>
      </c>
      <c r="AY318" s="201" t="s">
        <v>193</v>
      </c>
    </row>
    <row r="319" spans="2:51" s="11" customFormat="1" ht="13.5">
      <c r="B319" s="192"/>
      <c r="D319" s="187" t="s">
        <v>205</v>
      </c>
      <c r="E319" s="193" t="s">
        <v>5</v>
      </c>
      <c r="F319" s="194" t="s">
        <v>986</v>
      </c>
      <c r="H319" s="195">
        <v>2932.6</v>
      </c>
      <c r="I319" s="196"/>
      <c r="L319" s="192"/>
      <c r="M319" s="197"/>
      <c r="N319" s="198"/>
      <c r="O319" s="198"/>
      <c r="P319" s="198"/>
      <c r="Q319" s="198"/>
      <c r="R319" s="198"/>
      <c r="S319" s="198"/>
      <c r="T319" s="199"/>
      <c r="AT319" s="193" t="s">
        <v>205</v>
      </c>
      <c r="AU319" s="193" t="s">
        <v>87</v>
      </c>
      <c r="AV319" s="11" t="s">
        <v>87</v>
      </c>
      <c r="AW319" s="11" t="s">
        <v>39</v>
      </c>
      <c r="AX319" s="11" t="s">
        <v>84</v>
      </c>
      <c r="AY319" s="193" t="s">
        <v>193</v>
      </c>
    </row>
    <row r="320" spans="2:65" s="1" customFormat="1" ht="16.5" customHeight="1">
      <c r="B320" s="174"/>
      <c r="C320" s="175" t="s">
        <v>608</v>
      </c>
      <c r="D320" s="175" t="s">
        <v>195</v>
      </c>
      <c r="E320" s="176" t="s">
        <v>987</v>
      </c>
      <c r="F320" s="177" t="s">
        <v>988</v>
      </c>
      <c r="G320" s="178" t="s">
        <v>106</v>
      </c>
      <c r="H320" s="179">
        <v>647.25</v>
      </c>
      <c r="I320" s="180"/>
      <c r="J320" s="181">
        <f>ROUND(I320*H320,2)</f>
        <v>0</v>
      </c>
      <c r="K320" s="177" t="s">
        <v>198</v>
      </c>
      <c r="L320" s="41"/>
      <c r="M320" s="182" t="s">
        <v>5</v>
      </c>
      <c r="N320" s="183" t="s">
        <v>47</v>
      </c>
      <c r="O320" s="42"/>
      <c r="P320" s="184">
        <f>O320*H320</f>
        <v>0</v>
      </c>
      <c r="Q320" s="184">
        <v>0</v>
      </c>
      <c r="R320" s="184">
        <f>Q320*H320</f>
        <v>0</v>
      </c>
      <c r="S320" s="184">
        <v>0</v>
      </c>
      <c r="T320" s="185">
        <f>S320*H320</f>
        <v>0</v>
      </c>
      <c r="AR320" s="24" t="s">
        <v>199</v>
      </c>
      <c r="AT320" s="24" t="s">
        <v>195</v>
      </c>
      <c r="AU320" s="24" t="s">
        <v>87</v>
      </c>
      <c r="AY320" s="24" t="s">
        <v>193</v>
      </c>
      <c r="BE320" s="186">
        <f>IF(N320="základní",J320,0)</f>
        <v>0</v>
      </c>
      <c r="BF320" s="186">
        <f>IF(N320="snížená",J320,0)</f>
        <v>0</v>
      </c>
      <c r="BG320" s="186">
        <f>IF(N320="zákl. přenesená",J320,0)</f>
        <v>0</v>
      </c>
      <c r="BH320" s="186">
        <f>IF(N320="sníž. přenesená",J320,0)</f>
        <v>0</v>
      </c>
      <c r="BI320" s="186">
        <f>IF(N320="nulová",J320,0)</f>
        <v>0</v>
      </c>
      <c r="BJ320" s="24" t="s">
        <v>84</v>
      </c>
      <c r="BK320" s="186">
        <f>ROUND(I320*H320,2)</f>
        <v>0</v>
      </c>
      <c r="BL320" s="24" t="s">
        <v>199</v>
      </c>
      <c r="BM320" s="24" t="s">
        <v>989</v>
      </c>
    </row>
    <row r="321" spans="2:47" s="1" customFormat="1" ht="13.5">
      <c r="B321" s="41"/>
      <c r="D321" s="187" t="s">
        <v>201</v>
      </c>
      <c r="F321" s="188" t="s">
        <v>990</v>
      </c>
      <c r="I321" s="189"/>
      <c r="L321" s="41"/>
      <c r="M321" s="190"/>
      <c r="N321" s="42"/>
      <c r="O321" s="42"/>
      <c r="P321" s="42"/>
      <c r="Q321" s="42"/>
      <c r="R321" s="42"/>
      <c r="S321" s="42"/>
      <c r="T321" s="70"/>
      <c r="AT321" s="24" t="s">
        <v>201</v>
      </c>
      <c r="AU321" s="24" t="s">
        <v>87</v>
      </c>
    </row>
    <row r="322" spans="2:47" s="1" customFormat="1" ht="27">
      <c r="B322" s="41"/>
      <c r="D322" s="187" t="s">
        <v>412</v>
      </c>
      <c r="F322" s="191" t="s">
        <v>991</v>
      </c>
      <c r="I322" s="189"/>
      <c r="L322" s="41"/>
      <c r="M322" s="190"/>
      <c r="N322" s="42"/>
      <c r="O322" s="42"/>
      <c r="P322" s="42"/>
      <c r="Q322" s="42"/>
      <c r="R322" s="42"/>
      <c r="S322" s="42"/>
      <c r="T322" s="70"/>
      <c r="AT322" s="24" t="s">
        <v>412</v>
      </c>
      <c r="AU322" s="24" t="s">
        <v>87</v>
      </c>
    </row>
    <row r="323" spans="2:51" s="12" customFormat="1" ht="13.5">
      <c r="B323" s="200"/>
      <c r="D323" s="187" t="s">
        <v>205</v>
      </c>
      <c r="E323" s="201" t="s">
        <v>5</v>
      </c>
      <c r="F323" s="202" t="s">
        <v>985</v>
      </c>
      <c r="H323" s="201" t="s">
        <v>5</v>
      </c>
      <c r="I323" s="203"/>
      <c r="L323" s="200"/>
      <c r="M323" s="204"/>
      <c r="N323" s="205"/>
      <c r="O323" s="205"/>
      <c r="P323" s="205"/>
      <c r="Q323" s="205"/>
      <c r="R323" s="205"/>
      <c r="S323" s="205"/>
      <c r="T323" s="206"/>
      <c r="AT323" s="201" t="s">
        <v>205</v>
      </c>
      <c r="AU323" s="201" t="s">
        <v>87</v>
      </c>
      <c r="AV323" s="12" t="s">
        <v>84</v>
      </c>
      <c r="AW323" s="12" t="s">
        <v>39</v>
      </c>
      <c r="AX323" s="12" t="s">
        <v>76</v>
      </c>
      <c r="AY323" s="201" t="s">
        <v>193</v>
      </c>
    </row>
    <row r="324" spans="2:51" s="12" customFormat="1" ht="13.5">
      <c r="B324" s="200"/>
      <c r="D324" s="187" t="s">
        <v>205</v>
      </c>
      <c r="E324" s="201" t="s">
        <v>5</v>
      </c>
      <c r="F324" s="202" t="s">
        <v>992</v>
      </c>
      <c r="H324" s="201" t="s">
        <v>5</v>
      </c>
      <c r="I324" s="203"/>
      <c r="L324" s="200"/>
      <c r="M324" s="204"/>
      <c r="N324" s="205"/>
      <c r="O324" s="205"/>
      <c r="P324" s="205"/>
      <c r="Q324" s="205"/>
      <c r="R324" s="205"/>
      <c r="S324" s="205"/>
      <c r="T324" s="206"/>
      <c r="AT324" s="201" t="s">
        <v>205</v>
      </c>
      <c r="AU324" s="201" t="s">
        <v>87</v>
      </c>
      <c r="AV324" s="12" t="s">
        <v>84</v>
      </c>
      <c r="AW324" s="12" t="s">
        <v>39</v>
      </c>
      <c r="AX324" s="12" t="s">
        <v>76</v>
      </c>
      <c r="AY324" s="201" t="s">
        <v>193</v>
      </c>
    </row>
    <row r="325" spans="2:51" s="11" customFormat="1" ht="13.5">
      <c r="B325" s="192"/>
      <c r="D325" s="187" t="s">
        <v>205</v>
      </c>
      <c r="E325" s="193" t="s">
        <v>5</v>
      </c>
      <c r="F325" s="194" t="s">
        <v>993</v>
      </c>
      <c r="H325" s="195">
        <v>647.25</v>
      </c>
      <c r="I325" s="196"/>
      <c r="L325" s="192"/>
      <c r="M325" s="197"/>
      <c r="N325" s="198"/>
      <c r="O325" s="198"/>
      <c r="P325" s="198"/>
      <c r="Q325" s="198"/>
      <c r="R325" s="198"/>
      <c r="S325" s="198"/>
      <c r="T325" s="199"/>
      <c r="AT325" s="193" t="s">
        <v>205</v>
      </c>
      <c r="AU325" s="193" t="s">
        <v>87</v>
      </c>
      <c r="AV325" s="11" t="s">
        <v>87</v>
      </c>
      <c r="AW325" s="11" t="s">
        <v>39</v>
      </c>
      <c r="AX325" s="11" t="s">
        <v>84</v>
      </c>
      <c r="AY325" s="193" t="s">
        <v>193</v>
      </c>
    </row>
    <row r="326" spans="2:65" s="1" customFormat="1" ht="16.5" customHeight="1">
      <c r="B326" s="174"/>
      <c r="C326" s="175" t="s">
        <v>616</v>
      </c>
      <c r="D326" s="175" t="s">
        <v>195</v>
      </c>
      <c r="E326" s="176" t="s">
        <v>994</v>
      </c>
      <c r="F326" s="177" t="s">
        <v>995</v>
      </c>
      <c r="G326" s="178" t="s">
        <v>106</v>
      </c>
      <c r="H326" s="179">
        <v>539.72</v>
      </c>
      <c r="I326" s="180"/>
      <c r="J326" s="181">
        <f>ROUND(I326*H326,2)</f>
        <v>0</v>
      </c>
      <c r="K326" s="177" t="s">
        <v>198</v>
      </c>
      <c r="L326" s="41"/>
      <c r="M326" s="182" t="s">
        <v>5</v>
      </c>
      <c r="N326" s="183" t="s">
        <v>47</v>
      </c>
      <c r="O326" s="42"/>
      <c r="P326" s="184">
        <f>O326*H326</f>
        <v>0</v>
      </c>
      <c r="Q326" s="184">
        <v>0.2024</v>
      </c>
      <c r="R326" s="184">
        <f>Q326*H326</f>
        <v>109.239328</v>
      </c>
      <c r="S326" s="184">
        <v>0</v>
      </c>
      <c r="T326" s="185">
        <f>S326*H326</f>
        <v>0</v>
      </c>
      <c r="AR326" s="24" t="s">
        <v>199</v>
      </c>
      <c r="AT326" s="24" t="s">
        <v>195</v>
      </c>
      <c r="AU326" s="24" t="s">
        <v>87</v>
      </c>
      <c r="AY326" s="24" t="s">
        <v>193</v>
      </c>
      <c r="BE326" s="186">
        <f>IF(N326="základní",J326,0)</f>
        <v>0</v>
      </c>
      <c r="BF326" s="186">
        <f>IF(N326="snížená",J326,0)</f>
        <v>0</v>
      </c>
      <c r="BG326" s="186">
        <f>IF(N326="zákl. přenesená",J326,0)</f>
        <v>0</v>
      </c>
      <c r="BH326" s="186">
        <f>IF(N326="sníž. přenesená",J326,0)</f>
        <v>0</v>
      </c>
      <c r="BI326" s="186">
        <f>IF(N326="nulová",J326,0)</f>
        <v>0</v>
      </c>
      <c r="BJ326" s="24" t="s">
        <v>84</v>
      </c>
      <c r="BK326" s="186">
        <f>ROUND(I326*H326,2)</f>
        <v>0</v>
      </c>
      <c r="BL326" s="24" t="s">
        <v>199</v>
      </c>
      <c r="BM326" s="24" t="s">
        <v>996</v>
      </c>
    </row>
    <row r="327" spans="2:47" s="1" customFormat="1" ht="27">
      <c r="B327" s="41"/>
      <c r="D327" s="187" t="s">
        <v>201</v>
      </c>
      <c r="F327" s="188" t="s">
        <v>997</v>
      </c>
      <c r="I327" s="189"/>
      <c r="L327" s="41"/>
      <c r="M327" s="190"/>
      <c r="N327" s="42"/>
      <c r="O327" s="42"/>
      <c r="P327" s="42"/>
      <c r="Q327" s="42"/>
      <c r="R327" s="42"/>
      <c r="S327" s="42"/>
      <c r="T327" s="70"/>
      <c r="AT327" s="24" t="s">
        <v>201</v>
      </c>
      <c r="AU327" s="24" t="s">
        <v>87</v>
      </c>
    </row>
    <row r="328" spans="2:47" s="1" customFormat="1" ht="67.5">
      <c r="B328" s="41"/>
      <c r="D328" s="187" t="s">
        <v>203</v>
      </c>
      <c r="F328" s="191" t="s">
        <v>998</v>
      </c>
      <c r="I328" s="189"/>
      <c r="L328" s="41"/>
      <c r="M328" s="190"/>
      <c r="N328" s="42"/>
      <c r="O328" s="42"/>
      <c r="P328" s="42"/>
      <c r="Q328" s="42"/>
      <c r="R328" s="42"/>
      <c r="S328" s="42"/>
      <c r="T328" s="70"/>
      <c r="AT328" s="24" t="s">
        <v>203</v>
      </c>
      <c r="AU328" s="24" t="s">
        <v>87</v>
      </c>
    </row>
    <row r="329" spans="2:51" s="12" customFormat="1" ht="13.5">
      <c r="B329" s="200"/>
      <c r="D329" s="187" t="s">
        <v>205</v>
      </c>
      <c r="E329" s="201" t="s">
        <v>5</v>
      </c>
      <c r="F329" s="202" t="s">
        <v>985</v>
      </c>
      <c r="H329" s="201" t="s">
        <v>5</v>
      </c>
      <c r="I329" s="203"/>
      <c r="L329" s="200"/>
      <c r="M329" s="204"/>
      <c r="N329" s="205"/>
      <c r="O329" s="205"/>
      <c r="P329" s="205"/>
      <c r="Q329" s="205"/>
      <c r="R329" s="205"/>
      <c r="S329" s="205"/>
      <c r="T329" s="206"/>
      <c r="AT329" s="201" t="s">
        <v>205</v>
      </c>
      <c r="AU329" s="201" t="s">
        <v>87</v>
      </c>
      <c r="AV329" s="12" t="s">
        <v>84</v>
      </c>
      <c r="AW329" s="12" t="s">
        <v>39</v>
      </c>
      <c r="AX329" s="12" t="s">
        <v>76</v>
      </c>
      <c r="AY329" s="201" t="s">
        <v>193</v>
      </c>
    </row>
    <row r="330" spans="2:51" s="11" customFormat="1" ht="13.5">
      <c r="B330" s="192"/>
      <c r="D330" s="187" t="s">
        <v>205</v>
      </c>
      <c r="E330" s="193" t="s">
        <v>5</v>
      </c>
      <c r="F330" s="194" t="s">
        <v>999</v>
      </c>
      <c r="H330" s="195">
        <v>539.72</v>
      </c>
      <c r="I330" s="196"/>
      <c r="L330" s="192"/>
      <c r="M330" s="197"/>
      <c r="N330" s="198"/>
      <c r="O330" s="198"/>
      <c r="P330" s="198"/>
      <c r="Q330" s="198"/>
      <c r="R330" s="198"/>
      <c r="S330" s="198"/>
      <c r="T330" s="199"/>
      <c r="AT330" s="193" t="s">
        <v>205</v>
      </c>
      <c r="AU330" s="193" t="s">
        <v>87</v>
      </c>
      <c r="AV330" s="11" t="s">
        <v>87</v>
      </c>
      <c r="AW330" s="11" t="s">
        <v>39</v>
      </c>
      <c r="AX330" s="11" t="s">
        <v>84</v>
      </c>
      <c r="AY330" s="193" t="s">
        <v>193</v>
      </c>
    </row>
    <row r="331" spans="2:65" s="1" customFormat="1" ht="16.5" customHeight="1">
      <c r="B331" s="174"/>
      <c r="C331" s="175" t="s">
        <v>624</v>
      </c>
      <c r="D331" s="175" t="s">
        <v>195</v>
      </c>
      <c r="E331" s="176" t="s">
        <v>1000</v>
      </c>
      <c r="F331" s="177" t="s">
        <v>1001</v>
      </c>
      <c r="G331" s="178" t="s">
        <v>114</v>
      </c>
      <c r="H331" s="179">
        <v>76.8</v>
      </c>
      <c r="I331" s="180"/>
      <c r="J331" s="181">
        <f>ROUND(I331*H331,2)</f>
        <v>0</v>
      </c>
      <c r="K331" s="177" t="s">
        <v>198</v>
      </c>
      <c r="L331" s="41"/>
      <c r="M331" s="182" t="s">
        <v>5</v>
      </c>
      <c r="N331" s="183" t="s">
        <v>47</v>
      </c>
      <c r="O331" s="42"/>
      <c r="P331" s="184">
        <f>O331*H331</f>
        <v>0</v>
      </c>
      <c r="Q331" s="184">
        <v>0</v>
      </c>
      <c r="R331" s="184">
        <f>Q331*H331</f>
        <v>0</v>
      </c>
      <c r="S331" s="184">
        <v>0</v>
      </c>
      <c r="T331" s="185">
        <f>S331*H331</f>
        <v>0</v>
      </c>
      <c r="AR331" s="24" t="s">
        <v>199</v>
      </c>
      <c r="AT331" s="24" t="s">
        <v>195</v>
      </c>
      <c r="AU331" s="24" t="s">
        <v>87</v>
      </c>
      <c r="AY331" s="24" t="s">
        <v>193</v>
      </c>
      <c r="BE331" s="186">
        <f>IF(N331="základní",J331,0)</f>
        <v>0</v>
      </c>
      <c r="BF331" s="186">
        <f>IF(N331="snížená",J331,0)</f>
        <v>0</v>
      </c>
      <c r="BG331" s="186">
        <f>IF(N331="zákl. přenesená",J331,0)</f>
        <v>0</v>
      </c>
      <c r="BH331" s="186">
        <f>IF(N331="sníž. přenesená",J331,0)</f>
        <v>0</v>
      </c>
      <c r="BI331" s="186">
        <f>IF(N331="nulová",J331,0)</f>
        <v>0</v>
      </c>
      <c r="BJ331" s="24" t="s">
        <v>84</v>
      </c>
      <c r="BK331" s="186">
        <f>ROUND(I331*H331,2)</f>
        <v>0</v>
      </c>
      <c r="BL331" s="24" t="s">
        <v>199</v>
      </c>
      <c r="BM331" s="24" t="s">
        <v>1002</v>
      </c>
    </row>
    <row r="332" spans="2:47" s="1" customFormat="1" ht="13.5">
      <c r="B332" s="41"/>
      <c r="D332" s="187" t="s">
        <v>201</v>
      </c>
      <c r="F332" s="188" t="s">
        <v>1003</v>
      </c>
      <c r="I332" s="189"/>
      <c r="L332" s="41"/>
      <c r="M332" s="190"/>
      <c r="N332" s="42"/>
      <c r="O332" s="42"/>
      <c r="P332" s="42"/>
      <c r="Q332" s="42"/>
      <c r="R332" s="42"/>
      <c r="S332" s="42"/>
      <c r="T332" s="70"/>
      <c r="AT332" s="24" t="s">
        <v>201</v>
      </c>
      <c r="AU332" s="24" t="s">
        <v>87</v>
      </c>
    </row>
    <row r="333" spans="2:47" s="1" customFormat="1" ht="54">
      <c r="B333" s="41"/>
      <c r="D333" s="187" t="s">
        <v>203</v>
      </c>
      <c r="F333" s="191" t="s">
        <v>1004</v>
      </c>
      <c r="I333" s="189"/>
      <c r="L333" s="41"/>
      <c r="M333" s="190"/>
      <c r="N333" s="42"/>
      <c r="O333" s="42"/>
      <c r="P333" s="42"/>
      <c r="Q333" s="42"/>
      <c r="R333" s="42"/>
      <c r="S333" s="42"/>
      <c r="T333" s="70"/>
      <c r="AT333" s="24" t="s">
        <v>203</v>
      </c>
      <c r="AU333" s="24" t="s">
        <v>87</v>
      </c>
    </row>
    <row r="334" spans="2:47" s="1" customFormat="1" ht="27">
      <c r="B334" s="41"/>
      <c r="D334" s="187" t="s">
        <v>412</v>
      </c>
      <c r="F334" s="191" t="s">
        <v>981</v>
      </c>
      <c r="I334" s="189"/>
      <c r="L334" s="41"/>
      <c r="M334" s="190"/>
      <c r="N334" s="42"/>
      <c r="O334" s="42"/>
      <c r="P334" s="42"/>
      <c r="Q334" s="42"/>
      <c r="R334" s="42"/>
      <c r="S334" s="42"/>
      <c r="T334" s="70"/>
      <c r="AT334" s="24" t="s">
        <v>412</v>
      </c>
      <c r="AU334" s="24" t="s">
        <v>87</v>
      </c>
    </row>
    <row r="335" spans="2:51" s="12" customFormat="1" ht="13.5">
      <c r="B335" s="200"/>
      <c r="D335" s="187" t="s">
        <v>205</v>
      </c>
      <c r="E335" s="201" t="s">
        <v>5</v>
      </c>
      <c r="F335" s="202" t="s">
        <v>795</v>
      </c>
      <c r="H335" s="201" t="s">
        <v>5</v>
      </c>
      <c r="I335" s="203"/>
      <c r="L335" s="200"/>
      <c r="M335" s="204"/>
      <c r="N335" s="205"/>
      <c r="O335" s="205"/>
      <c r="P335" s="205"/>
      <c r="Q335" s="205"/>
      <c r="R335" s="205"/>
      <c r="S335" s="205"/>
      <c r="T335" s="206"/>
      <c r="AT335" s="201" t="s">
        <v>205</v>
      </c>
      <c r="AU335" s="201" t="s">
        <v>87</v>
      </c>
      <c r="AV335" s="12" t="s">
        <v>84</v>
      </c>
      <c r="AW335" s="12" t="s">
        <v>39</v>
      </c>
      <c r="AX335" s="12" t="s">
        <v>76</v>
      </c>
      <c r="AY335" s="201" t="s">
        <v>193</v>
      </c>
    </row>
    <row r="336" spans="2:51" s="12" customFormat="1" ht="13.5">
      <c r="B336" s="200"/>
      <c r="D336" s="187" t="s">
        <v>205</v>
      </c>
      <c r="E336" s="201" t="s">
        <v>5</v>
      </c>
      <c r="F336" s="202" t="s">
        <v>1005</v>
      </c>
      <c r="H336" s="201" t="s">
        <v>5</v>
      </c>
      <c r="I336" s="203"/>
      <c r="L336" s="200"/>
      <c r="M336" s="204"/>
      <c r="N336" s="205"/>
      <c r="O336" s="205"/>
      <c r="P336" s="205"/>
      <c r="Q336" s="205"/>
      <c r="R336" s="205"/>
      <c r="S336" s="205"/>
      <c r="T336" s="206"/>
      <c r="AT336" s="201" t="s">
        <v>205</v>
      </c>
      <c r="AU336" s="201" t="s">
        <v>87</v>
      </c>
      <c r="AV336" s="12" t="s">
        <v>84</v>
      </c>
      <c r="AW336" s="12" t="s">
        <v>39</v>
      </c>
      <c r="AX336" s="12" t="s">
        <v>76</v>
      </c>
      <c r="AY336" s="201" t="s">
        <v>193</v>
      </c>
    </row>
    <row r="337" spans="2:51" s="11" customFormat="1" ht="13.5">
      <c r="B337" s="192"/>
      <c r="D337" s="187" t="s">
        <v>205</v>
      </c>
      <c r="E337" s="193" t="s">
        <v>5</v>
      </c>
      <c r="F337" s="194" t="s">
        <v>1006</v>
      </c>
      <c r="H337" s="195">
        <v>67.8</v>
      </c>
      <c r="I337" s="196"/>
      <c r="L337" s="192"/>
      <c r="M337" s="197"/>
      <c r="N337" s="198"/>
      <c r="O337" s="198"/>
      <c r="P337" s="198"/>
      <c r="Q337" s="198"/>
      <c r="R337" s="198"/>
      <c r="S337" s="198"/>
      <c r="T337" s="199"/>
      <c r="AT337" s="193" t="s">
        <v>205</v>
      </c>
      <c r="AU337" s="193" t="s">
        <v>87</v>
      </c>
      <c r="AV337" s="11" t="s">
        <v>87</v>
      </c>
      <c r="AW337" s="11" t="s">
        <v>39</v>
      </c>
      <c r="AX337" s="11" t="s">
        <v>76</v>
      </c>
      <c r="AY337" s="193" t="s">
        <v>193</v>
      </c>
    </row>
    <row r="338" spans="2:51" s="12" customFormat="1" ht="13.5">
      <c r="B338" s="200"/>
      <c r="D338" s="187" t="s">
        <v>205</v>
      </c>
      <c r="E338" s="201" t="s">
        <v>5</v>
      </c>
      <c r="F338" s="202" t="s">
        <v>1007</v>
      </c>
      <c r="H338" s="201" t="s">
        <v>5</v>
      </c>
      <c r="I338" s="203"/>
      <c r="L338" s="200"/>
      <c r="M338" s="204"/>
      <c r="N338" s="205"/>
      <c r="O338" s="205"/>
      <c r="P338" s="205"/>
      <c r="Q338" s="205"/>
      <c r="R338" s="205"/>
      <c r="S338" s="205"/>
      <c r="T338" s="206"/>
      <c r="AT338" s="201" t="s">
        <v>205</v>
      </c>
      <c r="AU338" s="201" t="s">
        <v>87</v>
      </c>
      <c r="AV338" s="12" t="s">
        <v>84</v>
      </c>
      <c r="AW338" s="12" t="s">
        <v>39</v>
      </c>
      <c r="AX338" s="12" t="s">
        <v>76</v>
      </c>
      <c r="AY338" s="201" t="s">
        <v>193</v>
      </c>
    </row>
    <row r="339" spans="2:51" s="11" customFormat="1" ht="13.5">
      <c r="B339" s="192"/>
      <c r="D339" s="187" t="s">
        <v>205</v>
      </c>
      <c r="E339" s="193" t="s">
        <v>5</v>
      </c>
      <c r="F339" s="194" t="s">
        <v>1008</v>
      </c>
      <c r="H339" s="195">
        <v>9</v>
      </c>
      <c r="I339" s="196"/>
      <c r="L339" s="192"/>
      <c r="M339" s="197"/>
      <c r="N339" s="198"/>
      <c r="O339" s="198"/>
      <c r="P339" s="198"/>
      <c r="Q339" s="198"/>
      <c r="R339" s="198"/>
      <c r="S339" s="198"/>
      <c r="T339" s="199"/>
      <c r="AT339" s="193" t="s">
        <v>205</v>
      </c>
      <c r="AU339" s="193" t="s">
        <v>87</v>
      </c>
      <c r="AV339" s="11" t="s">
        <v>87</v>
      </c>
      <c r="AW339" s="11" t="s">
        <v>39</v>
      </c>
      <c r="AX339" s="11" t="s">
        <v>76</v>
      </c>
      <c r="AY339" s="193" t="s">
        <v>193</v>
      </c>
    </row>
    <row r="340" spans="2:51" s="13" customFormat="1" ht="13.5">
      <c r="B340" s="207"/>
      <c r="D340" s="187" t="s">
        <v>205</v>
      </c>
      <c r="E340" s="208" t="s">
        <v>770</v>
      </c>
      <c r="F340" s="209" t="s">
        <v>240</v>
      </c>
      <c r="H340" s="210">
        <v>76.8</v>
      </c>
      <c r="I340" s="211"/>
      <c r="L340" s="207"/>
      <c r="M340" s="212"/>
      <c r="N340" s="213"/>
      <c r="O340" s="213"/>
      <c r="P340" s="213"/>
      <c r="Q340" s="213"/>
      <c r="R340" s="213"/>
      <c r="S340" s="213"/>
      <c r="T340" s="214"/>
      <c r="AT340" s="208" t="s">
        <v>205</v>
      </c>
      <c r="AU340" s="208" t="s">
        <v>87</v>
      </c>
      <c r="AV340" s="13" t="s">
        <v>199</v>
      </c>
      <c r="AW340" s="13" t="s">
        <v>39</v>
      </c>
      <c r="AX340" s="13" t="s">
        <v>84</v>
      </c>
      <c r="AY340" s="208" t="s">
        <v>193</v>
      </c>
    </row>
    <row r="341" spans="2:63" s="10" customFormat="1" ht="29.85" customHeight="1">
      <c r="B341" s="161"/>
      <c r="D341" s="162" t="s">
        <v>75</v>
      </c>
      <c r="E341" s="172" t="s">
        <v>273</v>
      </c>
      <c r="F341" s="172" t="s">
        <v>738</v>
      </c>
      <c r="I341" s="164"/>
      <c r="J341" s="173">
        <f>BK341</f>
        <v>0</v>
      </c>
      <c r="L341" s="161"/>
      <c r="M341" s="166"/>
      <c r="N341" s="167"/>
      <c r="O341" s="167"/>
      <c r="P341" s="168">
        <f>SUM(P342:P382)</f>
        <v>0</v>
      </c>
      <c r="Q341" s="167"/>
      <c r="R341" s="168">
        <f>SUM(R342:R382)</f>
        <v>6.77509</v>
      </c>
      <c r="S341" s="167"/>
      <c r="T341" s="169">
        <f>SUM(T342:T382)</f>
        <v>0</v>
      </c>
      <c r="AR341" s="162" t="s">
        <v>84</v>
      </c>
      <c r="AT341" s="170" t="s">
        <v>75</v>
      </c>
      <c r="AU341" s="170" t="s">
        <v>84</v>
      </c>
      <c r="AY341" s="162" t="s">
        <v>193</v>
      </c>
      <c r="BK341" s="171">
        <f>SUM(BK342:BK382)</f>
        <v>0</v>
      </c>
    </row>
    <row r="342" spans="2:65" s="1" customFormat="1" ht="25.5" customHeight="1">
      <c r="B342" s="174"/>
      <c r="C342" s="175" t="s">
        <v>632</v>
      </c>
      <c r="D342" s="175" t="s">
        <v>195</v>
      </c>
      <c r="E342" s="176" t="s">
        <v>1009</v>
      </c>
      <c r="F342" s="177" t="s">
        <v>1010</v>
      </c>
      <c r="G342" s="178" t="s">
        <v>1011</v>
      </c>
      <c r="H342" s="179">
        <v>12</v>
      </c>
      <c r="I342" s="180"/>
      <c r="J342" s="181">
        <f>ROUND(I342*H342,2)</f>
        <v>0</v>
      </c>
      <c r="K342" s="177" t="s">
        <v>198</v>
      </c>
      <c r="L342" s="41"/>
      <c r="M342" s="182" t="s">
        <v>5</v>
      </c>
      <c r="N342" s="183" t="s">
        <v>47</v>
      </c>
      <c r="O342" s="42"/>
      <c r="P342" s="184">
        <f>O342*H342</f>
        <v>0</v>
      </c>
      <c r="Q342" s="184">
        <v>0.0007</v>
      </c>
      <c r="R342" s="184">
        <f>Q342*H342</f>
        <v>0.0084</v>
      </c>
      <c r="S342" s="184">
        <v>0</v>
      </c>
      <c r="T342" s="185">
        <f>S342*H342</f>
        <v>0</v>
      </c>
      <c r="AR342" s="24" t="s">
        <v>199</v>
      </c>
      <c r="AT342" s="24" t="s">
        <v>195</v>
      </c>
      <c r="AU342" s="24" t="s">
        <v>87</v>
      </c>
      <c r="AY342" s="24" t="s">
        <v>193</v>
      </c>
      <c r="BE342" s="186">
        <f>IF(N342="základní",J342,0)</f>
        <v>0</v>
      </c>
      <c r="BF342" s="186">
        <f>IF(N342="snížená",J342,0)</f>
        <v>0</v>
      </c>
      <c r="BG342" s="186">
        <f>IF(N342="zákl. přenesená",J342,0)</f>
        <v>0</v>
      </c>
      <c r="BH342" s="186">
        <f>IF(N342="sníž. přenesená",J342,0)</f>
        <v>0</v>
      </c>
      <c r="BI342" s="186">
        <f>IF(N342="nulová",J342,0)</f>
        <v>0</v>
      </c>
      <c r="BJ342" s="24" t="s">
        <v>84</v>
      </c>
      <c r="BK342" s="186">
        <f>ROUND(I342*H342,2)</f>
        <v>0</v>
      </c>
      <c r="BL342" s="24" t="s">
        <v>199</v>
      </c>
      <c r="BM342" s="24" t="s">
        <v>1012</v>
      </c>
    </row>
    <row r="343" spans="2:47" s="1" customFormat="1" ht="13.5">
      <c r="B343" s="41"/>
      <c r="D343" s="187" t="s">
        <v>201</v>
      </c>
      <c r="F343" s="188" t="s">
        <v>1013</v>
      </c>
      <c r="I343" s="189"/>
      <c r="L343" s="41"/>
      <c r="M343" s="190"/>
      <c r="N343" s="42"/>
      <c r="O343" s="42"/>
      <c r="P343" s="42"/>
      <c r="Q343" s="42"/>
      <c r="R343" s="42"/>
      <c r="S343" s="42"/>
      <c r="T343" s="70"/>
      <c r="AT343" s="24" t="s">
        <v>201</v>
      </c>
      <c r="AU343" s="24" t="s">
        <v>87</v>
      </c>
    </row>
    <row r="344" spans="2:47" s="1" customFormat="1" ht="135">
      <c r="B344" s="41"/>
      <c r="D344" s="187" t="s">
        <v>203</v>
      </c>
      <c r="F344" s="191" t="s">
        <v>1014</v>
      </c>
      <c r="I344" s="189"/>
      <c r="L344" s="41"/>
      <c r="M344" s="190"/>
      <c r="N344" s="42"/>
      <c r="O344" s="42"/>
      <c r="P344" s="42"/>
      <c r="Q344" s="42"/>
      <c r="R344" s="42"/>
      <c r="S344" s="42"/>
      <c r="T344" s="70"/>
      <c r="AT344" s="24" t="s">
        <v>203</v>
      </c>
      <c r="AU344" s="24" t="s">
        <v>87</v>
      </c>
    </row>
    <row r="345" spans="2:65" s="1" customFormat="1" ht="16.5" customHeight="1">
      <c r="B345" s="174"/>
      <c r="C345" s="223" t="s">
        <v>639</v>
      </c>
      <c r="D345" s="223" t="s">
        <v>289</v>
      </c>
      <c r="E345" s="224" t="s">
        <v>1015</v>
      </c>
      <c r="F345" s="225" t="s">
        <v>1016</v>
      </c>
      <c r="G345" s="226" t="s">
        <v>1011</v>
      </c>
      <c r="H345" s="227">
        <v>7</v>
      </c>
      <c r="I345" s="228"/>
      <c r="J345" s="229">
        <f>ROUND(I345*H345,2)</f>
        <v>0</v>
      </c>
      <c r="K345" s="225" t="s">
        <v>198</v>
      </c>
      <c r="L345" s="230"/>
      <c r="M345" s="231" t="s">
        <v>5</v>
      </c>
      <c r="N345" s="232" t="s">
        <v>47</v>
      </c>
      <c r="O345" s="42"/>
      <c r="P345" s="184">
        <f>O345*H345</f>
        <v>0</v>
      </c>
      <c r="Q345" s="184">
        <v>0.0031</v>
      </c>
      <c r="R345" s="184">
        <f>Q345*H345</f>
        <v>0.0217</v>
      </c>
      <c r="S345" s="184">
        <v>0</v>
      </c>
      <c r="T345" s="185">
        <f>S345*H345</f>
        <v>0</v>
      </c>
      <c r="AR345" s="24" t="s">
        <v>267</v>
      </c>
      <c r="AT345" s="24" t="s">
        <v>289</v>
      </c>
      <c r="AU345" s="24" t="s">
        <v>87</v>
      </c>
      <c r="AY345" s="24" t="s">
        <v>193</v>
      </c>
      <c r="BE345" s="186">
        <f>IF(N345="základní",J345,0)</f>
        <v>0</v>
      </c>
      <c r="BF345" s="186">
        <f>IF(N345="snížená",J345,0)</f>
        <v>0</v>
      </c>
      <c r="BG345" s="186">
        <f>IF(N345="zákl. přenesená",J345,0)</f>
        <v>0</v>
      </c>
      <c r="BH345" s="186">
        <f>IF(N345="sníž. přenesená",J345,0)</f>
        <v>0</v>
      </c>
      <c r="BI345" s="186">
        <f>IF(N345="nulová",J345,0)</f>
        <v>0</v>
      </c>
      <c r="BJ345" s="24" t="s">
        <v>84</v>
      </c>
      <c r="BK345" s="186">
        <f>ROUND(I345*H345,2)</f>
        <v>0</v>
      </c>
      <c r="BL345" s="24" t="s">
        <v>199</v>
      </c>
      <c r="BM345" s="24" t="s">
        <v>1017</v>
      </c>
    </row>
    <row r="346" spans="2:47" s="1" customFormat="1" ht="13.5">
      <c r="B346" s="41"/>
      <c r="D346" s="187" t="s">
        <v>201</v>
      </c>
      <c r="F346" s="188" t="s">
        <v>1018</v>
      </c>
      <c r="I346" s="189"/>
      <c r="L346" s="41"/>
      <c r="M346" s="190"/>
      <c r="N346" s="42"/>
      <c r="O346" s="42"/>
      <c r="P346" s="42"/>
      <c r="Q346" s="42"/>
      <c r="R346" s="42"/>
      <c r="S346" s="42"/>
      <c r="T346" s="70"/>
      <c r="AT346" s="24" t="s">
        <v>201</v>
      </c>
      <c r="AU346" s="24" t="s">
        <v>87</v>
      </c>
    </row>
    <row r="347" spans="2:51" s="11" customFormat="1" ht="13.5">
      <c r="B347" s="192"/>
      <c r="D347" s="187" t="s">
        <v>205</v>
      </c>
      <c r="E347" s="193" t="s">
        <v>5</v>
      </c>
      <c r="F347" s="194" t="s">
        <v>1019</v>
      </c>
      <c r="H347" s="195">
        <v>7</v>
      </c>
      <c r="I347" s="196"/>
      <c r="L347" s="192"/>
      <c r="M347" s="197"/>
      <c r="N347" s="198"/>
      <c r="O347" s="198"/>
      <c r="P347" s="198"/>
      <c r="Q347" s="198"/>
      <c r="R347" s="198"/>
      <c r="S347" s="198"/>
      <c r="T347" s="199"/>
      <c r="AT347" s="193" t="s">
        <v>205</v>
      </c>
      <c r="AU347" s="193" t="s">
        <v>87</v>
      </c>
      <c r="AV347" s="11" t="s">
        <v>87</v>
      </c>
      <c r="AW347" s="11" t="s">
        <v>39</v>
      </c>
      <c r="AX347" s="11" t="s">
        <v>84</v>
      </c>
      <c r="AY347" s="193" t="s">
        <v>193</v>
      </c>
    </row>
    <row r="348" spans="2:65" s="1" customFormat="1" ht="16.5" customHeight="1">
      <c r="B348" s="174"/>
      <c r="C348" s="223" t="s">
        <v>646</v>
      </c>
      <c r="D348" s="223" t="s">
        <v>289</v>
      </c>
      <c r="E348" s="224" t="s">
        <v>1020</v>
      </c>
      <c r="F348" s="225" t="s">
        <v>1021</v>
      </c>
      <c r="G348" s="226" t="s">
        <v>1011</v>
      </c>
      <c r="H348" s="227">
        <v>2</v>
      </c>
      <c r="I348" s="228"/>
      <c r="J348" s="229">
        <f>ROUND(I348*H348,2)</f>
        <v>0</v>
      </c>
      <c r="K348" s="225" t="s">
        <v>5</v>
      </c>
      <c r="L348" s="230"/>
      <c r="M348" s="231" t="s">
        <v>5</v>
      </c>
      <c r="N348" s="232" t="s">
        <v>47</v>
      </c>
      <c r="O348" s="42"/>
      <c r="P348" s="184">
        <f>O348*H348</f>
        <v>0</v>
      </c>
      <c r="Q348" s="184">
        <v>0.006</v>
      </c>
      <c r="R348" s="184">
        <f>Q348*H348</f>
        <v>0.012</v>
      </c>
      <c r="S348" s="184">
        <v>0</v>
      </c>
      <c r="T348" s="185">
        <f>S348*H348</f>
        <v>0</v>
      </c>
      <c r="AR348" s="24" t="s">
        <v>267</v>
      </c>
      <c r="AT348" s="24" t="s">
        <v>289</v>
      </c>
      <c r="AU348" s="24" t="s">
        <v>87</v>
      </c>
      <c r="AY348" s="24" t="s">
        <v>193</v>
      </c>
      <c r="BE348" s="186">
        <f>IF(N348="základní",J348,0)</f>
        <v>0</v>
      </c>
      <c r="BF348" s="186">
        <f>IF(N348="snížená",J348,0)</f>
        <v>0</v>
      </c>
      <c r="BG348" s="186">
        <f>IF(N348="zákl. přenesená",J348,0)</f>
        <v>0</v>
      </c>
      <c r="BH348" s="186">
        <f>IF(N348="sníž. přenesená",J348,0)</f>
        <v>0</v>
      </c>
      <c r="BI348" s="186">
        <f>IF(N348="nulová",J348,0)</f>
        <v>0</v>
      </c>
      <c r="BJ348" s="24" t="s">
        <v>84</v>
      </c>
      <c r="BK348" s="186">
        <f>ROUND(I348*H348,2)</f>
        <v>0</v>
      </c>
      <c r="BL348" s="24" t="s">
        <v>199</v>
      </c>
      <c r="BM348" s="24" t="s">
        <v>1022</v>
      </c>
    </row>
    <row r="349" spans="2:47" s="1" customFormat="1" ht="40.5">
      <c r="B349" s="41"/>
      <c r="D349" s="187" t="s">
        <v>201</v>
      </c>
      <c r="F349" s="188" t="s">
        <v>1023</v>
      </c>
      <c r="I349" s="189"/>
      <c r="L349" s="41"/>
      <c r="M349" s="190"/>
      <c r="N349" s="42"/>
      <c r="O349" s="42"/>
      <c r="P349" s="42"/>
      <c r="Q349" s="42"/>
      <c r="R349" s="42"/>
      <c r="S349" s="42"/>
      <c r="T349" s="70"/>
      <c r="AT349" s="24" t="s">
        <v>201</v>
      </c>
      <c r="AU349" s="24" t="s">
        <v>87</v>
      </c>
    </row>
    <row r="350" spans="2:65" s="1" customFormat="1" ht="16.5" customHeight="1">
      <c r="B350" s="174"/>
      <c r="C350" s="223" t="s">
        <v>651</v>
      </c>
      <c r="D350" s="223" t="s">
        <v>289</v>
      </c>
      <c r="E350" s="224" t="s">
        <v>1024</v>
      </c>
      <c r="F350" s="225" t="s">
        <v>1025</v>
      </c>
      <c r="G350" s="226" t="s">
        <v>1011</v>
      </c>
      <c r="H350" s="227">
        <v>3</v>
      </c>
      <c r="I350" s="228"/>
      <c r="J350" s="229">
        <f>ROUND(I350*H350,2)</f>
        <v>0</v>
      </c>
      <c r="K350" s="225" t="s">
        <v>198</v>
      </c>
      <c r="L350" s="230"/>
      <c r="M350" s="231" t="s">
        <v>5</v>
      </c>
      <c r="N350" s="232" t="s">
        <v>47</v>
      </c>
      <c r="O350" s="42"/>
      <c r="P350" s="184">
        <f>O350*H350</f>
        <v>0</v>
      </c>
      <c r="Q350" s="184">
        <v>0.004</v>
      </c>
      <c r="R350" s="184">
        <f>Q350*H350</f>
        <v>0.012</v>
      </c>
      <c r="S350" s="184">
        <v>0</v>
      </c>
      <c r="T350" s="185">
        <f>S350*H350</f>
        <v>0</v>
      </c>
      <c r="AR350" s="24" t="s">
        <v>267</v>
      </c>
      <c r="AT350" s="24" t="s">
        <v>289</v>
      </c>
      <c r="AU350" s="24" t="s">
        <v>87</v>
      </c>
      <c r="AY350" s="24" t="s">
        <v>193</v>
      </c>
      <c r="BE350" s="186">
        <f>IF(N350="základní",J350,0)</f>
        <v>0</v>
      </c>
      <c r="BF350" s="186">
        <f>IF(N350="snížená",J350,0)</f>
        <v>0</v>
      </c>
      <c r="BG350" s="186">
        <f>IF(N350="zákl. přenesená",J350,0)</f>
        <v>0</v>
      </c>
      <c r="BH350" s="186">
        <f>IF(N350="sníž. přenesená",J350,0)</f>
        <v>0</v>
      </c>
      <c r="BI350" s="186">
        <f>IF(N350="nulová",J350,0)</f>
        <v>0</v>
      </c>
      <c r="BJ350" s="24" t="s">
        <v>84</v>
      </c>
      <c r="BK350" s="186">
        <f>ROUND(I350*H350,2)</f>
        <v>0</v>
      </c>
      <c r="BL350" s="24" t="s">
        <v>199</v>
      </c>
      <c r="BM350" s="24" t="s">
        <v>1026</v>
      </c>
    </row>
    <row r="351" spans="2:47" s="1" customFormat="1" ht="13.5">
      <c r="B351" s="41"/>
      <c r="D351" s="187" t="s">
        <v>201</v>
      </c>
      <c r="F351" s="188" t="s">
        <v>1027</v>
      </c>
      <c r="I351" s="189"/>
      <c r="L351" s="41"/>
      <c r="M351" s="190"/>
      <c r="N351" s="42"/>
      <c r="O351" s="42"/>
      <c r="P351" s="42"/>
      <c r="Q351" s="42"/>
      <c r="R351" s="42"/>
      <c r="S351" s="42"/>
      <c r="T351" s="70"/>
      <c r="AT351" s="24" t="s">
        <v>201</v>
      </c>
      <c r="AU351" s="24" t="s">
        <v>87</v>
      </c>
    </row>
    <row r="352" spans="2:65" s="1" customFormat="1" ht="16.5" customHeight="1">
      <c r="B352" s="174"/>
      <c r="C352" s="175" t="s">
        <v>657</v>
      </c>
      <c r="D352" s="175" t="s">
        <v>195</v>
      </c>
      <c r="E352" s="176" t="s">
        <v>1028</v>
      </c>
      <c r="F352" s="177" t="s">
        <v>1029</v>
      </c>
      <c r="G352" s="178" t="s">
        <v>1011</v>
      </c>
      <c r="H352" s="179">
        <v>12</v>
      </c>
      <c r="I352" s="180"/>
      <c r="J352" s="181">
        <f>ROUND(I352*H352,2)</f>
        <v>0</v>
      </c>
      <c r="K352" s="177" t="s">
        <v>198</v>
      </c>
      <c r="L352" s="41"/>
      <c r="M352" s="182" t="s">
        <v>5</v>
      </c>
      <c r="N352" s="183" t="s">
        <v>47</v>
      </c>
      <c r="O352" s="42"/>
      <c r="P352" s="184">
        <f>O352*H352</f>
        <v>0</v>
      </c>
      <c r="Q352" s="184">
        <v>0.10941</v>
      </c>
      <c r="R352" s="184">
        <f>Q352*H352</f>
        <v>1.3129199999999999</v>
      </c>
      <c r="S352" s="184">
        <v>0</v>
      </c>
      <c r="T352" s="185">
        <f>S352*H352</f>
        <v>0</v>
      </c>
      <c r="AR352" s="24" t="s">
        <v>199</v>
      </c>
      <c r="AT352" s="24" t="s">
        <v>195</v>
      </c>
      <c r="AU352" s="24" t="s">
        <v>87</v>
      </c>
      <c r="AY352" s="24" t="s">
        <v>193</v>
      </c>
      <c r="BE352" s="186">
        <f>IF(N352="základní",J352,0)</f>
        <v>0</v>
      </c>
      <c r="BF352" s="186">
        <f>IF(N352="snížená",J352,0)</f>
        <v>0</v>
      </c>
      <c r="BG352" s="186">
        <f>IF(N352="zákl. přenesená",J352,0)</f>
        <v>0</v>
      </c>
      <c r="BH352" s="186">
        <f>IF(N352="sníž. přenesená",J352,0)</f>
        <v>0</v>
      </c>
      <c r="BI352" s="186">
        <f>IF(N352="nulová",J352,0)</f>
        <v>0</v>
      </c>
      <c r="BJ352" s="24" t="s">
        <v>84</v>
      </c>
      <c r="BK352" s="186">
        <f>ROUND(I352*H352,2)</f>
        <v>0</v>
      </c>
      <c r="BL352" s="24" t="s">
        <v>199</v>
      </c>
      <c r="BM352" s="24" t="s">
        <v>1030</v>
      </c>
    </row>
    <row r="353" spans="2:47" s="1" customFormat="1" ht="13.5">
      <c r="B353" s="41"/>
      <c r="D353" s="187" t="s">
        <v>201</v>
      </c>
      <c r="F353" s="188" t="s">
        <v>1031</v>
      </c>
      <c r="I353" s="189"/>
      <c r="L353" s="41"/>
      <c r="M353" s="190"/>
      <c r="N353" s="42"/>
      <c r="O353" s="42"/>
      <c r="P353" s="42"/>
      <c r="Q353" s="42"/>
      <c r="R353" s="42"/>
      <c r="S353" s="42"/>
      <c r="T353" s="70"/>
      <c r="AT353" s="24" t="s">
        <v>201</v>
      </c>
      <c r="AU353" s="24" t="s">
        <v>87</v>
      </c>
    </row>
    <row r="354" spans="2:47" s="1" customFormat="1" ht="94.5">
      <c r="B354" s="41"/>
      <c r="D354" s="187" t="s">
        <v>203</v>
      </c>
      <c r="F354" s="191" t="s">
        <v>1032</v>
      </c>
      <c r="I354" s="189"/>
      <c r="L354" s="41"/>
      <c r="M354" s="190"/>
      <c r="N354" s="42"/>
      <c r="O354" s="42"/>
      <c r="P354" s="42"/>
      <c r="Q354" s="42"/>
      <c r="R354" s="42"/>
      <c r="S354" s="42"/>
      <c r="T354" s="70"/>
      <c r="AT354" s="24" t="s">
        <v>203</v>
      </c>
      <c r="AU354" s="24" t="s">
        <v>87</v>
      </c>
    </row>
    <row r="355" spans="2:65" s="1" customFormat="1" ht="16.5" customHeight="1">
      <c r="B355" s="174"/>
      <c r="C355" s="223" t="s">
        <v>660</v>
      </c>
      <c r="D355" s="223" t="s">
        <v>289</v>
      </c>
      <c r="E355" s="224" t="s">
        <v>1033</v>
      </c>
      <c r="F355" s="225" t="s">
        <v>1034</v>
      </c>
      <c r="G355" s="226" t="s">
        <v>1011</v>
      </c>
      <c r="H355" s="227">
        <v>12</v>
      </c>
      <c r="I355" s="228"/>
      <c r="J355" s="229">
        <f>ROUND(I355*H355,2)</f>
        <v>0</v>
      </c>
      <c r="K355" s="225" t="s">
        <v>198</v>
      </c>
      <c r="L355" s="230"/>
      <c r="M355" s="231" t="s">
        <v>5</v>
      </c>
      <c r="N355" s="232" t="s">
        <v>47</v>
      </c>
      <c r="O355" s="42"/>
      <c r="P355" s="184">
        <f>O355*H355</f>
        <v>0</v>
      </c>
      <c r="Q355" s="184">
        <v>0.0065</v>
      </c>
      <c r="R355" s="184">
        <f>Q355*H355</f>
        <v>0.078</v>
      </c>
      <c r="S355" s="184">
        <v>0</v>
      </c>
      <c r="T355" s="185">
        <f>S355*H355</f>
        <v>0</v>
      </c>
      <c r="AR355" s="24" t="s">
        <v>267</v>
      </c>
      <c r="AT355" s="24" t="s">
        <v>289</v>
      </c>
      <c r="AU355" s="24" t="s">
        <v>87</v>
      </c>
      <c r="AY355" s="24" t="s">
        <v>193</v>
      </c>
      <c r="BE355" s="186">
        <f>IF(N355="základní",J355,0)</f>
        <v>0</v>
      </c>
      <c r="BF355" s="186">
        <f>IF(N355="snížená",J355,0)</f>
        <v>0</v>
      </c>
      <c r="BG355" s="186">
        <f>IF(N355="zákl. přenesená",J355,0)</f>
        <v>0</v>
      </c>
      <c r="BH355" s="186">
        <f>IF(N355="sníž. přenesená",J355,0)</f>
        <v>0</v>
      </c>
      <c r="BI355" s="186">
        <f>IF(N355="nulová",J355,0)</f>
        <v>0</v>
      </c>
      <c r="BJ355" s="24" t="s">
        <v>84</v>
      </c>
      <c r="BK355" s="186">
        <f>ROUND(I355*H355,2)</f>
        <v>0</v>
      </c>
      <c r="BL355" s="24" t="s">
        <v>199</v>
      </c>
      <c r="BM355" s="24" t="s">
        <v>1035</v>
      </c>
    </row>
    <row r="356" spans="2:47" s="1" customFormat="1" ht="13.5">
      <c r="B356" s="41"/>
      <c r="D356" s="187" t="s">
        <v>201</v>
      </c>
      <c r="F356" s="188" t="s">
        <v>1034</v>
      </c>
      <c r="I356" s="189"/>
      <c r="L356" s="41"/>
      <c r="M356" s="190"/>
      <c r="N356" s="42"/>
      <c r="O356" s="42"/>
      <c r="P356" s="42"/>
      <c r="Q356" s="42"/>
      <c r="R356" s="42"/>
      <c r="S356" s="42"/>
      <c r="T356" s="70"/>
      <c r="AT356" s="24" t="s">
        <v>201</v>
      </c>
      <c r="AU356" s="24" t="s">
        <v>87</v>
      </c>
    </row>
    <row r="357" spans="2:65" s="1" customFormat="1" ht="16.5" customHeight="1">
      <c r="B357" s="174"/>
      <c r="C357" s="223" t="s">
        <v>663</v>
      </c>
      <c r="D357" s="223" t="s">
        <v>289</v>
      </c>
      <c r="E357" s="224" t="s">
        <v>1036</v>
      </c>
      <c r="F357" s="225" t="s">
        <v>1037</v>
      </c>
      <c r="G357" s="226" t="s">
        <v>1011</v>
      </c>
      <c r="H357" s="227">
        <v>12</v>
      </c>
      <c r="I357" s="228"/>
      <c r="J357" s="229">
        <f>ROUND(I357*H357,2)</f>
        <v>0</v>
      </c>
      <c r="K357" s="225" t="s">
        <v>198</v>
      </c>
      <c r="L357" s="230"/>
      <c r="M357" s="231" t="s">
        <v>5</v>
      </c>
      <c r="N357" s="232" t="s">
        <v>47</v>
      </c>
      <c r="O357" s="42"/>
      <c r="P357" s="184">
        <f>O357*H357</f>
        <v>0</v>
      </c>
      <c r="Q357" s="184">
        <v>0.00015</v>
      </c>
      <c r="R357" s="184">
        <f>Q357*H357</f>
        <v>0.0018</v>
      </c>
      <c r="S357" s="184">
        <v>0</v>
      </c>
      <c r="T357" s="185">
        <f>S357*H357</f>
        <v>0</v>
      </c>
      <c r="AR357" s="24" t="s">
        <v>267</v>
      </c>
      <c r="AT357" s="24" t="s">
        <v>289</v>
      </c>
      <c r="AU357" s="24" t="s">
        <v>87</v>
      </c>
      <c r="AY357" s="24" t="s">
        <v>193</v>
      </c>
      <c r="BE357" s="186">
        <f>IF(N357="základní",J357,0)</f>
        <v>0</v>
      </c>
      <c r="BF357" s="186">
        <f>IF(N357="snížená",J357,0)</f>
        <v>0</v>
      </c>
      <c r="BG357" s="186">
        <f>IF(N357="zákl. přenesená",J357,0)</f>
        <v>0</v>
      </c>
      <c r="BH357" s="186">
        <f>IF(N357="sníž. přenesená",J357,0)</f>
        <v>0</v>
      </c>
      <c r="BI357" s="186">
        <f>IF(N357="nulová",J357,0)</f>
        <v>0</v>
      </c>
      <c r="BJ357" s="24" t="s">
        <v>84</v>
      </c>
      <c r="BK357" s="186">
        <f>ROUND(I357*H357,2)</f>
        <v>0</v>
      </c>
      <c r="BL357" s="24" t="s">
        <v>199</v>
      </c>
      <c r="BM357" s="24" t="s">
        <v>1038</v>
      </c>
    </row>
    <row r="358" spans="2:47" s="1" customFormat="1" ht="13.5">
      <c r="B358" s="41"/>
      <c r="D358" s="187" t="s">
        <v>201</v>
      </c>
      <c r="F358" s="188" t="s">
        <v>1037</v>
      </c>
      <c r="I358" s="189"/>
      <c r="L358" s="41"/>
      <c r="M358" s="190"/>
      <c r="N358" s="42"/>
      <c r="O358" s="42"/>
      <c r="P358" s="42"/>
      <c r="Q358" s="42"/>
      <c r="R358" s="42"/>
      <c r="S358" s="42"/>
      <c r="T358" s="70"/>
      <c r="AT358" s="24" t="s">
        <v>201</v>
      </c>
      <c r="AU358" s="24" t="s">
        <v>87</v>
      </c>
    </row>
    <row r="359" spans="2:65" s="1" customFormat="1" ht="16.5" customHeight="1">
      <c r="B359" s="174"/>
      <c r="C359" s="223" t="s">
        <v>669</v>
      </c>
      <c r="D359" s="223" t="s">
        <v>289</v>
      </c>
      <c r="E359" s="224" t="s">
        <v>1039</v>
      </c>
      <c r="F359" s="225" t="s">
        <v>1040</v>
      </c>
      <c r="G359" s="226" t="s">
        <v>1011</v>
      </c>
      <c r="H359" s="227">
        <v>24</v>
      </c>
      <c r="I359" s="228"/>
      <c r="J359" s="229">
        <f>ROUND(I359*H359,2)</f>
        <v>0</v>
      </c>
      <c r="K359" s="225" t="s">
        <v>198</v>
      </c>
      <c r="L359" s="230"/>
      <c r="M359" s="231" t="s">
        <v>5</v>
      </c>
      <c r="N359" s="232" t="s">
        <v>47</v>
      </c>
      <c r="O359" s="42"/>
      <c r="P359" s="184">
        <f>O359*H359</f>
        <v>0</v>
      </c>
      <c r="Q359" s="184">
        <v>0.0004</v>
      </c>
      <c r="R359" s="184">
        <f>Q359*H359</f>
        <v>0.009600000000000001</v>
      </c>
      <c r="S359" s="184">
        <v>0</v>
      </c>
      <c r="T359" s="185">
        <f>S359*H359</f>
        <v>0</v>
      </c>
      <c r="AR359" s="24" t="s">
        <v>267</v>
      </c>
      <c r="AT359" s="24" t="s">
        <v>289</v>
      </c>
      <c r="AU359" s="24" t="s">
        <v>87</v>
      </c>
      <c r="AY359" s="24" t="s">
        <v>193</v>
      </c>
      <c r="BE359" s="186">
        <f>IF(N359="základní",J359,0)</f>
        <v>0</v>
      </c>
      <c r="BF359" s="186">
        <f>IF(N359="snížená",J359,0)</f>
        <v>0</v>
      </c>
      <c r="BG359" s="186">
        <f>IF(N359="zákl. přenesená",J359,0)</f>
        <v>0</v>
      </c>
      <c r="BH359" s="186">
        <f>IF(N359="sníž. přenesená",J359,0)</f>
        <v>0</v>
      </c>
      <c r="BI359" s="186">
        <f>IF(N359="nulová",J359,0)</f>
        <v>0</v>
      </c>
      <c r="BJ359" s="24" t="s">
        <v>84</v>
      </c>
      <c r="BK359" s="186">
        <f>ROUND(I359*H359,2)</f>
        <v>0</v>
      </c>
      <c r="BL359" s="24" t="s">
        <v>199</v>
      </c>
      <c r="BM359" s="24" t="s">
        <v>1041</v>
      </c>
    </row>
    <row r="360" spans="2:47" s="1" customFormat="1" ht="13.5">
      <c r="B360" s="41"/>
      <c r="D360" s="187" t="s">
        <v>201</v>
      </c>
      <c r="F360" s="188" t="s">
        <v>1042</v>
      </c>
      <c r="I360" s="189"/>
      <c r="L360" s="41"/>
      <c r="M360" s="190"/>
      <c r="N360" s="42"/>
      <c r="O360" s="42"/>
      <c r="P360" s="42"/>
      <c r="Q360" s="42"/>
      <c r="R360" s="42"/>
      <c r="S360" s="42"/>
      <c r="T360" s="70"/>
      <c r="AT360" s="24" t="s">
        <v>201</v>
      </c>
      <c r="AU360" s="24" t="s">
        <v>87</v>
      </c>
    </row>
    <row r="361" spans="2:51" s="11" customFormat="1" ht="13.5">
      <c r="B361" s="192"/>
      <c r="D361" s="187" t="s">
        <v>205</v>
      </c>
      <c r="E361" s="193" t="s">
        <v>5</v>
      </c>
      <c r="F361" s="194" t="s">
        <v>1043</v>
      </c>
      <c r="H361" s="195">
        <v>24</v>
      </c>
      <c r="I361" s="196"/>
      <c r="L361" s="192"/>
      <c r="M361" s="197"/>
      <c r="N361" s="198"/>
      <c r="O361" s="198"/>
      <c r="P361" s="198"/>
      <c r="Q361" s="198"/>
      <c r="R361" s="198"/>
      <c r="S361" s="198"/>
      <c r="T361" s="199"/>
      <c r="AT361" s="193" t="s">
        <v>205</v>
      </c>
      <c r="AU361" s="193" t="s">
        <v>87</v>
      </c>
      <c r="AV361" s="11" t="s">
        <v>87</v>
      </c>
      <c r="AW361" s="11" t="s">
        <v>39</v>
      </c>
      <c r="AX361" s="11" t="s">
        <v>84</v>
      </c>
      <c r="AY361" s="193" t="s">
        <v>193</v>
      </c>
    </row>
    <row r="362" spans="2:65" s="1" customFormat="1" ht="16.5" customHeight="1">
      <c r="B362" s="174"/>
      <c r="C362" s="175" t="s">
        <v>674</v>
      </c>
      <c r="D362" s="175" t="s">
        <v>195</v>
      </c>
      <c r="E362" s="176" t="s">
        <v>1044</v>
      </c>
      <c r="F362" s="177" t="s">
        <v>1045</v>
      </c>
      <c r="G362" s="178" t="s">
        <v>106</v>
      </c>
      <c r="H362" s="179">
        <v>25</v>
      </c>
      <c r="I362" s="180"/>
      <c r="J362" s="181">
        <f>ROUND(I362*H362,2)</f>
        <v>0</v>
      </c>
      <c r="K362" s="177" t="s">
        <v>198</v>
      </c>
      <c r="L362" s="41"/>
      <c r="M362" s="182" t="s">
        <v>5</v>
      </c>
      <c r="N362" s="183" t="s">
        <v>47</v>
      </c>
      <c r="O362" s="42"/>
      <c r="P362" s="184">
        <f>O362*H362</f>
        <v>0</v>
      </c>
      <c r="Q362" s="184">
        <v>0.0019</v>
      </c>
      <c r="R362" s="184">
        <f>Q362*H362</f>
        <v>0.0475</v>
      </c>
      <c r="S362" s="184">
        <v>0</v>
      </c>
      <c r="T362" s="185">
        <f>S362*H362</f>
        <v>0</v>
      </c>
      <c r="AR362" s="24" t="s">
        <v>199</v>
      </c>
      <c r="AT362" s="24" t="s">
        <v>195</v>
      </c>
      <c r="AU362" s="24" t="s">
        <v>87</v>
      </c>
      <c r="AY362" s="24" t="s">
        <v>193</v>
      </c>
      <c r="BE362" s="186">
        <f>IF(N362="základní",J362,0)</f>
        <v>0</v>
      </c>
      <c r="BF362" s="186">
        <f>IF(N362="snížená",J362,0)</f>
        <v>0</v>
      </c>
      <c r="BG362" s="186">
        <f>IF(N362="zákl. přenesená",J362,0)</f>
        <v>0</v>
      </c>
      <c r="BH362" s="186">
        <f>IF(N362="sníž. přenesená",J362,0)</f>
        <v>0</v>
      </c>
      <c r="BI362" s="186">
        <f>IF(N362="nulová",J362,0)</f>
        <v>0</v>
      </c>
      <c r="BJ362" s="24" t="s">
        <v>84</v>
      </c>
      <c r="BK362" s="186">
        <f>ROUND(I362*H362,2)</f>
        <v>0</v>
      </c>
      <c r="BL362" s="24" t="s">
        <v>199</v>
      </c>
      <c r="BM362" s="24" t="s">
        <v>1046</v>
      </c>
    </row>
    <row r="363" spans="2:47" s="1" customFormat="1" ht="13.5">
      <c r="B363" s="41"/>
      <c r="D363" s="187" t="s">
        <v>201</v>
      </c>
      <c r="F363" s="188" t="s">
        <v>1047</v>
      </c>
      <c r="I363" s="189"/>
      <c r="L363" s="41"/>
      <c r="M363" s="190"/>
      <c r="N363" s="42"/>
      <c r="O363" s="42"/>
      <c r="P363" s="42"/>
      <c r="Q363" s="42"/>
      <c r="R363" s="42"/>
      <c r="S363" s="42"/>
      <c r="T363" s="70"/>
      <c r="AT363" s="24" t="s">
        <v>201</v>
      </c>
      <c r="AU363" s="24" t="s">
        <v>87</v>
      </c>
    </row>
    <row r="364" spans="2:47" s="1" customFormat="1" ht="81">
      <c r="B364" s="41"/>
      <c r="D364" s="187" t="s">
        <v>203</v>
      </c>
      <c r="F364" s="191" t="s">
        <v>1048</v>
      </c>
      <c r="I364" s="189"/>
      <c r="L364" s="41"/>
      <c r="M364" s="190"/>
      <c r="N364" s="42"/>
      <c r="O364" s="42"/>
      <c r="P364" s="42"/>
      <c r="Q364" s="42"/>
      <c r="R364" s="42"/>
      <c r="S364" s="42"/>
      <c r="T364" s="70"/>
      <c r="AT364" s="24" t="s">
        <v>203</v>
      </c>
      <c r="AU364" s="24" t="s">
        <v>87</v>
      </c>
    </row>
    <row r="365" spans="2:51" s="11" customFormat="1" ht="13.5">
      <c r="B365" s="192"/>
      <c r="D365" s="187" t="s">
        <v>205</v>
      </c>
      <c r="E365" s="193" t="s">
        <v>765</v>
      </c>
      <c r="F365" s="194" t="s">
        <v>1049</v>
      </c>
      <c r="H365" s="195">
        <v>25</v>
      </c>
      <c r="I365" s="196"/>
      <c r="L365" s="192"/>
      <c r="M365" s="197"/>
      <c r="N365" s="198"/>
      <c r="O365" s="198"/>
      <c r="P365" s="198"/>
      <c r="Q365" s="198"/>
      <c r="R365" s="198"/>
      <c r="S365" s="198"/>
      <c r="T365" s="199"/>
      <c r="AT365" s="193" t="s">
        <v>205</v>
      </c>
      <c r="AU365" s="193" t="s">
        <v>87</v>
      </c>
      <c r="AV365" s="11" t="s">
        <v>87</v>
      </c>
      <c r="AW365" s="11" t="s">
        <v>39</v>
      </c>
      <c r="AX365" s="11" t="s">
        <v>84</v>
      </c>
      <c r="AY365" s="193" t="s">
        <v>193</v>
      </c>
    </row>
    <row r="366" spans="2:65" s="1" customFormat="1" ht="16.5" customHeight="1">
      <c r="B366" s="174"/>
      <c r="C366" s="175" t="s">
        <v>685</v>
      </c>
      <c r="D366" s="175" t="s">
        <v>195</v>
      </c>
      <c r="E366" s="176" t="s">
        <v>1050</v>
      </c>
      <c r="F366" s="177" t="s">
        <v>1051</v>
      </c>
      <c r="G366" s="178" t="s">
        <v>106</v>
      </c>
      <c r="H366" s="179">
        <v>25</v>
      </c>
      <c r="I366" s="180"/>
      <c r="J366" s="181">
        <f>ROUND(I366*H366,2)</f>
        <v>0</v>
      </c>
      <c r="K366" s="177" t="s">
        <v>198</v>
      </c>
      <c r="L366" s="41"/>
      <c r="M366" s="182" t="s">
        <v>5</v>
      </c>
      <c r="N366" s="183" t="s">
        <v>47</v>
      </c>
      <c r="O366" s="42"/>
      <c r="P366" s="184">
        <f>O366*H366</f>
        <v>0</v>
      </c>
      <c r="Q366" s="184">
        <v>0</v>
      </c>
      <c r="R366" s="184">
        <f>Q366*H366</f>
        <v>0</v>
      </c>
      <c r="S366" s="184">
        <v>0</v>
      </c>
      <c r="T366" s="185">
        <f>S366*H366</f>
        <v>0</v>
      </c>
      <c r="AR366" s="24" t="s">
        <v>199</v>
      </c>
      <c r="AT366" s="24" t="s">
        <v>195</v>
      </c>
      <c r="AU366" s="24" t="s">
        <v>87</v>
      </c>
      <c r="AY366" s="24" t="s">
        <v>193</v>
      </c>
      <c r="BE366" s="186">
        <f>IF(N366="základní",J366,0)</f>
        <v>0</v>
      </c>
      <c r="BF366" s="186">
        <f>IF(N366="snížená",J366,0)</f>
        <v>0</v>
      </c>
      <c r="BG366" s="186">
        <f>IF(N366="zákl. přenesená",J366,0)</f>
        <v>0</v>
      </c>
      <c r="BH366" s="186">
        <f>IF(N366="sníž. přenesená",J366,0)</f>
        <v>0</v>
      </c>
      <c r="BI366" s="186">
        <f>IF(N366="nulová",J366,0)</f>
        <v>0</v>
      </c>
      <c r="BJ366" s="24" t="s">
        <v>84</v>
      </c>
      <c r="BK366" s="186">
        <f>ROUND(I366*H366,2)</f>
        <v>0</v>
      </c>
      <c r="BL366" s="24" t="s">
        <v>199</v>
      </c>
      <c r="BM366" s="24" t="s">
        <v>1052</v>
      </c>
    </row>
    <row r="367" spans="2:47" s="1" customFormat="1" ht="13.5">
      <c r="B367" s="41"/>
      <c r="D367" s="187" t="s">
        <v>201</v>
      </c>
      <c r="F367" s="188" t="s">
        <v>1053</v>
      </c>
      <c r="I367" s="189"/>
      <c r="L367" s="41"/>
      <c r="M367" s="190"/>
      <c r="N367" s="42"/>
      <c r="O367" s="42"/>
      <c r="P367" s="42"/>
      <c r="Q367" s="42"/>
      <c r="R367" s="42"/>
      <c r="S367" s="42"/>
      <c r="T367" s="70"/>
      <c r="AT367" s="24" t="s">
        <v>201</v>
      </c>
      <c r="AU367" s="24" t="s">
        <v>87</v>
      </c>
    </row>
    <row r="368" spans="2:47" s="1" customFormat="1" ht="81">
      <c r="B368" s="41"/>
      <c r="D368" s="187" t="s">
        <v>203</v>
      </c>
      <c r="F368" s="191" t="s">
        <v>1048</v>
      </c>
      <c r="I368" s="189"/>
      <c r="L368" s="41"/>
      <c r="M368" s="190"/>
      <c r="N368" s="42"/>
      <c r="O368" s="42"/>
      <c r="P368" s="42"/>
      <c r="Q368" s="42"/>
      <c r="R368" s="42"/>
      <c r="S368" s="42"/>
      <c r="T368" s="70"/>
      <c r="AT368" s="24" t="s">
        <v>203</v>
      </c>
      <c r="AU368" s="24" t="s">
        <v>87</v>
      </c>
    </row>
    <row r="369" spans="2:51" s="11" customFormat="1" ht="13.5">
      <c r="B369" s="192"/>
      <c r="D369" s="187" t="s">
        <v>205</v>
      </c>
      <c r="E369" s="193" t="s">
        <v>5</v>
      </c>
      <c r="F369" s="194" t="s">
        <v>765</v>
      </c>
      <c r="H369" s="195">
        <v>25</v>
      </c>
      <c r="I369" s="196"/>
      <c r="L369" s="192"/>
      <c r="M369" s="197"/>
      <c r="N369" s="198"/>
      <c r="O369" s="198"/>
      <c r="P369" s="198"/>
      <c r="Q369" s="198"/>
      <c r="R369" s="198"/>
      <c r="S369" s="198"/>
      <c r="T369" s="199"/>
      <c r="AT369" s="193" t="s">
        <v>205</v>
      </c>
      <c r="AU369" s="193" t="s">
        <v>87</v>
      </c>
      <c r="AV369" s="11" t="s">
        <v>87</v>
      </c>
      <c r="AW369" s="11" t="s">
        <v>39</v>
      </c>
      <c r="AX369" s="11" t="s">
        <v>84</v>
      </c>
      <c r="AY369" s="193" t="s">
        <v>193</v>
      </c>
    </row>
    <row r="370" spans="2:65" s="1" customFormat="1" ht="16.5" customHeight="1">
      <c r="B370" s="174"/>
      <c r="C370" s="223" t="s">
        <v>691</v>
      </c>
      <c r="D370" s="223" t="s">
        <v>289</v>
      </c>
      <c r="E370" s="224" t="s">
        <v>1054</v>
      </c>
      <c r="F370" s="225" t="s">
        <v>1055</v>
      </c>
      <c r="G370" s="226" t="s">
        <v>514</v>
      </c>
      <c r="H370" s="227">
        <v>4.625</v>
      </c>
      <c r="I370" s="228"/>
      <c r="J370" s="229">
        <f>ROUND(I370*H370,2)</f>
        <v>0</v>
      </c>
      <c r="K370" s="225" t="s">
        <v>198</v>
      </c>
      <c r="L370" s="230"/>
      <c r="M370" s="231" t="s">
        <v>5</v>
      </c>
      <c r="N370" s="232" t="s">
        <v>47</v>
      </c>
      <c r="O370" s="42"/>
      <c r="P370" s="184">
        <f>O370*H370</f>
        <v>0</v>
      </c>
      <c r="Q370" s="184">
        <v>1</v>
      </c>
      <c r="R370" s="184">
        <f>Q370*H370</f>
        <v>4.625</v>
      </c>
      <c r="S370" s="184">
        <v>0</v>
      </c>
      <c r="T370" s="185">
        <f>S370*H370</f>
        <v>0</v>
      </c>
      <c r="AR370" s="24" t="s">
        <v>267</v>
      </c>
      <c r="AT370" s="24" t="s">
        <v>289</v>
      </c>
      <c r="AU370" s="24" t="s">
        <v>87</v>
      </c>
      <c r="AY370" s="24" t="s">
        <v>193</v>
      </c>
      <c r="BE370" s="186">
        <f>IF(N370="základní",J370,0)</f>
        <v>0</v>
      </c>
      <c r="BF370" s="186">
        <f>IF(N370="snížená",J370,0)</f>
        <v>0</v>
      </c>
      <c r="BG370" s="186">
        <f>IF(N370="zákl. přenesená",J370,0)</f>
        <v>0</v>
      </c>
      <c r="BH370" s="186">
        <f>IF(N370="sníž. přenesená",J370,0)</f>
        <v>0</v>
      </c>
      <c r="BI370" s="186">
        <f>IF(N370="nulová",J370,0)</f>
        <v>0</v>
      </c>
      <c r="BJ370" s="24" t="s">
        <v>84</v>
      </c>
      <c r="BK370" s="186">
        <f>ROUND(I370*H370,2)</f>
        <v>0</v>
      </c>
      <c r="BL370" s="24" t="s">
        <v>199</v>
      </c>
      <c r="BM370" s="24" t="s">
        <v>1056</v>
      </c>
    </row>
    <row r="371" spans="2:47" s="1" customFormat="1" ht="13.5">
      <c r="B371" s="41"/>
      <c r="D371" s="187" t="s">
        <v>201</v>
      </c>
      <c r="F371" s="188" t="s">
        <v>1055</v>
      </c>
      <c r="I371" s="189"/>
      <c r="L371" s="41"/>
      <c r="M371" s="190"/>
      <c r="N371" s="42"/>
      <c r="O371" s="42"/>
      <c r="P371" s="42"/>
      <c r="Q371" s="42"/>
      <c r="R371" s="42"/>
      <c r="S371" s="42"/>
      <c r="T371" s="70"/>
      <c r="AT371" s="24" t="s">
        <v>201</v>
      </c>
      <c r="AU371" s="24" t="s">
        <v>87</v>
      </c>
    </row>
    <row r="372" spans="2:51" s="11" customFormat="1" ht="13.5">
      <c r="B372" s="192"/>
      <c r="D372" s="187" t="s">
        <v>205</v>
      </c>
      <c r="E372" s="193" t="s">
        <v>5</v>
      </c>
      <c r="F372" s="194" t="s">
        <v>1057</v>
      </c>
      <c r="H372" s="195">
        <v>4.625</v>
      </c>
      <c r="I372" s="196"/>
      <c r="L372" s="192"/>
      <c r="M372" s="197"/>
      <c r="N372" s="198"/>
      <c r="O372" s="198"/>
      <c r="P372" s="198"/>
      <c r="Q372" s="198"/>
      <c r="R372" s="198"/>
      <c r="S372" s="198"/>
      <c r="T372" s="199"/>
      <c r="AT372" s="193" t="s">
        <v>205</v>
      </c>
      <c r="AU372" s="193" t="s">
        <v>87</v>
      </c>
      <c r="AV372" s="11" t="s">
        <v>87</v>
      </c>
      <c r="AW372" s="11" t="s">
        <v>39</v>
      </c>
      <c r="AX372" s="11" t="s">
        <v>84</v>
      </c>
      <c r="AY372" s="193" t="s">
        <v>193</v>
      </c>
    </row>
    <row r="373" spans="2:65" s="1" customFormat="1" ht="25.5" customHeight="1">
      <c r="B373" s="174"/>
      <c r="C373" s="175" t="s">
        <v>697</v>
      </c>
      <c r="D373" s="175" t="s">
        <v>195</v>
      </c>
      <c r="E373" s="176" t="s">
        <v>740</v>
      </c>
      <c r="F373" s="177" t="s">
        <v>741</v>
      </c>
      <c r="G373" s="178" t="s">
        <v>106</v>
      </c>
      <c r="H373" s="179">
        <v>633.5</v>
      </c>
      <c r="I373" s="180"/>
      <c r="J373" s="181">
        <f>ROUND(I373*H373,2)</f>
        <v>0</v>
      </c>
      <c r="K373" s="177" t="s">
        <v>198</v>
      </c>
      <c r="L373" s="41"/>
      <c r="M373" s="182" t="s">
        <v>5</v>
      </c>
      <c r="N373" s="183" t="s">
        <v>47</v>
      </c>
      <c r="O373" s="42"/>
      <c r="P373" s="184">
        <f>O373*H373</f>
        <v>0</v>
      </c>
      <c r="Q373" s="184">
        <v>0.00102</v>
      </c>
      <c r="R373" s="184">
        <f>Q373*H373</f>
        <v>0.64617</v>
      </c>
      <c r="S373" s="184">
        <v>0</v>
      </c>
      <c r="T373" s="185">
        <f>S373*H373</f>
        <v>0</v>
      </c>
      <c r="AR373" s="24" t="s">
        <v>199</v>
      </c>
      <c r="AT373" s="24" t="s">
        <v>195</v>
      </c>
      <c r="AU373" s="24" t="s">
        <v>87</v>
      </c>
      <c r="AY373" s="24" t="s">
        <v>193</v>
      </c>
      <c r="BE373" s="186">
        <f>IF(N373="základní",J373,0)</f>
        <v>0</v>
      </c>
      <c r="BF373" s="186">
        <f>IF(N373="snížená",J373,0)</f>
        <v>0</v>
      </c>
      <c r="BG373" s="186">
        <f>IF(N373="zákl. přenesená",J373,0)</f>
        <v>0</v>
      </c>
      <c r="BH373" s="186">
        <f>IF(N373="sníž. přenesená",J373,0)</f>
        <v>0</v>
      </c>
      <c r="BI373" s="186">
        <f>IF(N373="nulová",J373,0)</f>
        <v>0</v>
      </c>
      <c r="BJ373" s="24" t="s">
        <v>84</v>
      </c>
      <c r="BK373" s="186">
        <f>ROUND(I373*H373,2)</f>
        <v>0</v>
      </c>
      <c r="BL373" s="24" t="s">
        <v>199</v>
      </c>
      <c r="BM373" s="24" t="s">
        <v>1058</v>
      </c>
    </row>
    <row r="374" spans="2:47" s="1" customFormat="1" ht="13.5">
      <c r="B374" s="41"/>
      <c r="D374" s="187" t="s">
        <v>201</v>
      </c>
      <c r="F374" s="188" t="s">
        <v>743</v>
      </c>
      <c r="I374" s="189"/>
      <c r="L374" s="41"/>
      <c r="M374" s="190"/>
      <c r="N374" s="42"/>
      <c r="O374" s="42"/>
      <c r="P374" s="42"/>
      <c r="Q374" s="42"/>
      <c r="R374" s="42"/>
      <c r="S374" s="42"/>
      <c r="T374" s="70"/>
      <c r="AT374" s="24" t="s">
        <v>201</v>
      </c>
      <c r="AU374" s="24" t="s">
        <v>87</v>
      </c>
    </row>
    <row r="375" spans="2:47" s="1" customFormat="1" ht="27">
      <c r="B375" s="41"/>
      <c r="D375" s="187" t="s">
        <v>203</v>
      </c>
      <c r="F375" s="191" t="s">
        <v>744</v>
      </c>
      <c r="I375" s="189"/>
      <c r="L375" s="41"/>
      <c r="M375" s="190"/>
      <c r="N375" s="42"/>
      <c r="O375" s="42"/>
      <c r="P375" s="42"/>
      <c r="Q375" s="42"/>
      <c r="R375" s="42"/>
      <c r="S375" s="42"/>
      <c r="T375" s="70"/>
      <c r="AT375" s="24" t="s">
        <v>203</v>
      </c>
      <c r="AU375" s="24" t="s">
        <v>87</v>
      </c>
    </row>
    <row r="376" spans="2:47" s="1" customFormat="1" ht="27">
      <c r="B376" s="41"/>
      <c r="D376" s="187" t="s">
        <v>412</v>
      </c>
      <c r="F376" s="191" t="s">
        <v>745</v>
      </c>
      <c r="I376" s="189"/>
      <c r="L376" s="41"/>
      <c r="M376" s="190"/>
      <c r="N376" s="42"/>
      <c r="O376" s="42"/>
      <c r="P376" s="42"/>
      <c r="Q376" s="42"/>
      <c r="R376" s="42"/>
      <c r="S376" s="42"/>
      <c r="T376" s="70"/>
      <c r="AT376" s="24" t="s">
        <v>412</v>
      </c>
      <c r="AU376" s="24" t="s">
        <v>87</v>
      </c>
    </row>
    <row r="377" spans="2:51" s="12" customFormat="1" ht="13.5">
      <c r="B377" s="200"/>
      <c r="D377" s="187" t="s">
        <v>205</v>
      </c>
      <c r="E377" s="201" t="s">
        <v>5</v>
      </c>
      <c r="F377" s="202" t="s">
        <v>985</v>
      </c>
      <c r="H377" s="201" t="s">
        <v>5</v>
      </c>
      <c r="I377" s="203"/>
      <c r="L377" s="200"/>
      <c r="M377" s="204"/>
      <c r="N377" s="205"/>
      <c r="O377" s="205"/>
      <c r="P377" s="205"/>
      <c r="Q377" s="205"/>
      <c r="R377" s="205"/>
      <c r="S377" s="205"/>
      <c r="T377" s="206"/>
      <c r="AT377" s="201" t="s">
        <v>205</v>
      </c>
      <c r="AU377" s="201" t="s">
        <v>87</v>
      </c>
      <c r="AV377" s="12" t="s">
        <v>84</v>
      </c>
      <c r="AW377" s="12" t="s">
        <v>39</v>
      </c>
      <c r="AX377" s="12" t="s">
        <v>76</v>
      </c>
      <c r="AY377" s="201" t="s">
        <v>193</v>
      </c>
    </row>
    <row r="378" spans="2:51" s="11" customFormat="1" ht="13.5">
      <c r="B378" s="192"/>
      <c r="D378" s="187" t="s">
        <v>205</v>
      </c>
      <c r="E378" s="193" t="s">
        <v>5</v>
      </c>
      <c r="F378" s="194" t="s">
        <v>1059</v>
      </c>
      <c r="H378" s="195">
        <v>608.5</v>
      </c>
      <c r="I378" s="196"/>
      <c r="L378" s="192"/>
      <c r="M378" s="197"/>
      <c r="N378" s="198"/>
      <c r="O378" s="198"/>
      <c r="P378" s="198"/>
      <c r="Q378" s="198"/>
      <c r="R378" s="198"/>
      <c r="S378" s="198"/>
      <c r="T378" s="199"/>
      <c r="AT378" s="193" t="s">
        <v>205</v>
      </c>
      <c r="AU378" s="193" t="s">
        <v>87</v>
      </c>
      <c r="AV378" s="11" t="s">
        <v>87</v>
      </c>
      <c r="AW378" s="11" t="s">
        <v>39</v>
      </c>
      <c r="AX378" s="11" t="s">
        <v>76</v>
      </c>
      <c r="AY378" s="193" t="s">
        <v>193</v>
      </c>
    </row>
    <row r="379" spans="2:51" s="11" customFormat="1" ht="13.5">
      <c r="B379" s="192"/>
      <c r="D379" s="187" t="s">
        <v>205</v>
      </c>
      <c r="E379" s="193" t="s">
        <v>5</v>
      </c>
      <c r="F379" s="194" t="s">
        <v>1060</v>
      </c>
      <c r="H379" s="195">
        <v>25</v>
      </c>
      <c r="I379" s="196"/>
      <c r="L379" s="192"/>
      <c r="M379" s="197"/>
      <c r="N379" s="198"/>
      <c r="O379" s="198"/>
      <c r="P379" s="198"/>
      <c r="Q379" s="198"/>
      <c r="R379" s="198"/>
      <c r="S379" s="198"/>
      <c r="T379" s="199"/>
      <c r="AT379" s="193" t="s">
        <v>205</v>
      </c>
      <c r="AU379" s="193" t="s">
        <v>87</v>
      </c>
      <c r="AV379" s="11" t="s">
        <v>87</v>
      </c>
      <c r="AW379" s="11" t="s">
        <v>39</v>
      </c>
      <c r="AX379" s="11" t="s">
        <v>76</v>
      </c>
      <c r="AY379" s="193" t="s">
        <v>193</v>
      </c>
    </row>
    <row r="380" spans="2:51" s="13" customFormat="1" ht="13.5">
      <c r="B380" s="207"/>
      <c r="D380" s="187" t="s">
        <v>205</v>
      </c>
      <c r="E380" s="208" t="s">
        <v>5</v>
      </c>
      <c r="F380" s="209" t="s">
        <v>240</v>
      </c>
      <c r="H380" s="210">
        <v>633.5</v>
      </c>
      <c r="I380" s="211"/>
      <c r="L380" s="207"/>
      <c r="M380" s="212"/>
      <c r="N380" s="213"/>
      <c r="O380" s="213"/>
      <c r="P380" s="213"/>
      <c r="Q380" s="213"/>
      <c r="R380" s="213"/>
      <c r="S380" s="213"/>
      <c r="T380" s="214"/>
      <c r="AT380" s="208" t="s">
        <v>205</v>
      </c>
      <c r="AU380" s="208" t="s">
        <v>87</v>
      </c>
      <c r="AV380" s="13" t="s">
        <v>199</v>
      </c>
      <c r="AW380" s="13" t="s">
        <v>39</v>
      </c>
      <c r="AX380" s="13" t="s">
        <v>84</v>
      </c>
      <c r="AY380" s="208" t="s">
        <v>193</v>
      </c>
    </row>
    <row r="381" spans="2:65" s="1" customFormat="1" ht="25.5" customHeight="1">
      <c r="B381" s="174"/>
      <c r="C381" s="175" t="s">
        <v>731</v>
      </c>
      <c r="D381" s="175" t="s">
        <v>195</v>
      </c>
      <c r="E381" s="176" t="s">
        <v>1061</v>
      </c>
      <c r="F381" s="177" t="s">
        <v>1062</v>
      </c>
      <c r="G381" s="178" t="s">
        <v>1063</v>
      </c>
      <c r="H381" s="179">
        <v>2</v>
      </c>
      <c r="I381" s="180"/>
      <c r="J381" s="181">
        <f>ROUND(I381*H381,2)</f>
        <v>0</v>
      </c>
      <c r="K381" s="177" t="s">
        <v>5</v>
      </c>
      <c r="L381" s="41"/>
      <c r="M381" s="182" t="s">
        <v>5</v>
      </c>
      <c r="N381" s="183" t="s">
        <v>47</v>
      </c>
      <c r="O381" s="42"/>
      <c r="P381" s="184">
        <f>O381*H381</f>
        <v>0</v>
      </c>
      <c r="Q381" s="184">
        <v>0</v>
      </c>
      <c r="R381" s="184">
        <f>Q381*H381</f>
        <v>0</v>
      </c>
      <c r="S381" s="184">
        <v>0</v>
      </c>
      <c r="T381" s="185">
        <f>S381*H381</f>
        <v>0</v>
      </c>
      <c r="AR381" s="24" t="s">
        <v>199</v>
      </c>
      <c r="AT381" s="24" t="s">
        <v>195</v>
      </c>
      <c r="AU381" s="24" t="s">
        <v>87</v>
      </c>
      <c r="AY381" s="24" t="s">
        <v>193</v>
      </c>
      <c r="BE381" s="186">
        <f>IF(N381="základní",J381,0)</f>
        <v>0</v>
      </c>
      <c r="BF381" s="186">
        <f>IF(N381="snížená",J381,0)</f>
        <v>0</v>
      </c>
      <c r="BG381" s="186">
        <f>IF(N381="zákl. přenesená",J381,0)</f>
        <v>0</v>
      </c>
      <c r="BH381" s="186">
        <f>IF(N381="sníž. přenesená",J381,0)</f>
        <v>0</v>
      </c>
      <c r="BI381" s="186">
        <f>IF(N381="nulová",J381,0)</f>
        <v>0</v>
      </c>
      <c r="BJ381" s="24" t="s">
        <v>84</v>
      </c>
      <c r="BK381" s="186">
        <f>ROUND(I381*H381,2)</f>
        <v>0</v>
      </c>
      <c r="BL381" s="24" t="s">
        <v>199</v>
      </c>
      <c r="BM381" s="24" t="s">
        <v>1064</v>
      </c>
    </row>
    <row r="382" spans="2:47" s="1" customFormat="1" ht="27">
      <c r="B382" s="41"/>
      <c r="D382" s="187" t="s">
        <v>412</v>
      </c>
      <c r="F382" s="191" t="s">
        <v>1065</v>
      </c>
      <c r="I382" s="189"/>
      <c r="L382" s="41"/>
      <c r="M382" s="190"/>
      <c r="N382" s="42"/>
      <c r="O382" s="42"/>
      <c r="P382" s="42"/>
      <c r="Q382" s="42"/>
      <c r="R382" s="42"/>
      <c r="S382" s="42"/>
      <c r="T382" s="70"/>
      <c r="AT382" s="24" t="s">
        <v>412</v>
      </c>
      <c r="AU382" s="24" t="s">
        <v>87</v>
      </c>
    </row>
    <row r="383" spans="2:63" s="10" customFormat="1" ht="29.85" customHeight="1">
      <c r="B383" s="161"/>
      <c r="D383" s="162" t="s">
        <v>75</v>
      </c>
      <c r="E383" s="172" t="s">
        <v>757</v>
      </c>
      <c r="F383" s="172" t="s">
        <v>758</v>
      </c>
      <c r="I383" s="164"/>
      <c r="J383" s="173">
        <f>BK383</f>
        <v>0</v>
      </c>
      <c r="L383" s="161"/>
      <c r="M383" s="166"/>
      <c r="N383" s="167"/>
      <c r="O383" s="167"/>
      <c r="P383" s="168">
        <f>SUM(P384:P386)</f>
        <v>0</v>
      </c>
      <c r="Q383" s="167"/>
      <c r="R383" s="168">
        <f>SUM(R384:R386)</f>
        <v>0</v>
      </c>
      <c r="S383" s="167"/>
      <c r="T383" s="169">
        <f>SUM(T384:T386)</f>
        <v>0</v>
      </c>
      <c r="AR383" s="162" t="s">
        <v>84</v>
      </c>
      <c r="AT383" s="170" t="s">
        <v>75</v>
      </c>
      <c r="AU383" s="170" t="s">
        <v>84</v>
      </c>
      <c r="AY383" s="162" t="s">
        <v>193</v>
      </c>
      <c r="BK383" s="171">
        <f>SUM(BK384:BK386)</f>
        <v>0</v>
      </c>
    </row>
    <row r="384" spans="2:65" s="1" customFormat="1" ht="25.5" customHeight="1">
      <c r="B384" s="174"/>
      <c r="C384" s="175" t="s">
        <v>739</v>
      </c>
      <c r="D384" s="175" t="s">
        <v>195</v>
      </c>
      <c r="E384" s="176" t="s">
        <v>1066</v>
      </c>
      <c r="F384" s="177" t="s">
        <v>1067</v>
      </c>
      <c r="G384" s="178" t="s">
        <v>514</v>
      </c>
      <c r="H384" s="179">
        <v>360.124</v>
      </c>
      <c r="I384" s="180"/>
      <c r="J384" s="181">
        <f>ROUND(I384*H384,2)</f>
        <v>0</v>
      </c>
      <c r="K384" s="177" t="s">
        <v>198</v>
      </c>
      <c r="L384" s="41"/>
      <c r="M384" s="182" t="s">
        <v>5</v>
      </c>
      <c r="N384" s="183" t="s">
        <v>47</v>
      </c>
      <c r="O384" s="42"/>
      <c r="P384" s="184">
        <f>O384*H384</f>
        <v>0</v>
      </c>
      <c r="Q384" s="184">
        <v>0</v>
      </c>
      <c r="R384" s="184">
        <f>Q384*H384</f>
        <v>0</v>
      </c>
      <c r="S384" s="184">
        <v>0</v>
      </c>
      <c r="T384" s="185">
        <f>S384*H384</f>
        <v>0</v>
      </c>
      <c r="AR384" s="24" t="s">
        <v>199</v>
      </c>
      <c r="AT384" s="24" t="s">
        <v>195</v>
      </c>
      <c r="AU384" s="24" t="s">
        <v>87</v>
      </c>
      <c r="AY384" s="24" t="s">
        <v>193</v>
      </c>
      <c r="BE384" s="186">
        <f>IF(N384="základní",J384,0)</f>
        <v>0</v>
      </c>
      <c r="BF384" s="186">
        <f>IF(N384="snížená",J384,0)</f>
        <v>0</v>
      </c>
      <c r="BG384" s="186">
        <f>IF(N384="zákl. přenesená",J384,0)</f>
        <v>0</v>
      </c>
      <c r="BH384" s="186">
        <f>IF(N384="sníž. přenesená",J384,0)</f>
        <v>0</v>
      </c>
      <c r="BI384" s="186">
        <f>IF(N384="nulová",J384,0)</f>
        <v>0</v>
      </c>
      <c r="BJ384" s="24" t="s">
        <v>84</v>
      </c>
      <c r="BK384" s="186">
        <f>ROUND(I384*H384,2)</f>
        <v>0</v>
      </c>
      <c r="BL384" s="24" t="s">
        <v>199</v>
      </c>
      <c r="BM384" s="24" t="s">
        <v>1068</v>
      </c>
    </row>
    <row r="385" spans="2:47" s="1" customFormat="1" ht="27">
      <c r="B385" s="41"/>
      <c r="D385" s="187" t="s">
        <v>201</v>
      </c>
      <c r="F385" s="188" t="s">
        <v>1069</v>
      </c>
      <c r="I385" s="189"/>
      <c r="L385" s="41"/>
      <c r="M385" s="190"/>
      <c r="N385" s="42"/>
      <c r="O385" s="42"/>
      <c r="P385" s="42"/>
      <c r="Q385" s="42"/>
      <c r="R385" s="42"/>
      <c r="S385" s="42"/>
      <c r="T385" s="70"/>
      <c r="AT385" s="24" t="s">
        <v>201</v>
      </c>
      <c r="AU385" s="24" t="s">
        <v>87</v>
      </c>
    </row>
    <row r="386" spans="2:47" s="1" customFormat="1" ht="27">
      <c r="B386" s="41"/>
      <c r="D386" s="187" t="s">
        <v>203</v>
      </c>
      <c r="F386" s="191" t="s">
        <v>1070</v>
      </c>
      <c r="I386" s="189"/>
      <c r="L386" s="41"/>
      <c r="M386" s="233"/>
      <c r="N386" s="234"/>
      <c r="O386" s="234"/>
      <c r="P386" s="234"/>
      <c r="Q386" s="234"/>
      <c r="R386" s="234"/>
      <c r="S386" s="234"/>
      <c r="T386" s="235"/>
      <c r="AT386" s="24" t="s">
        <v>203</v>
      </c>
      <c r="AU386" s="24" t="s">
        <v>87</v>
      </c>
    </row>
    <row r="387" spans="2:12" s="1" customFormat="1" ht="6.95" customHeight="1">
      <c r="B387" s="56"/>
      <c r="C387" s="57"/>
      <c r="D387" s="57"/>
      <c r="E387" s="57"/>
      <c r="F387" s="57"/>
      <c r="G387" s="57"/>
      <c r="H387" s="57"/>
      <c r="I387" s="128"/>
      <c r="J387" s="57"/>
      <c r="K387" s="57"/>
      <c r="L387" s="41"/>
    </row>
  </sheetData>
  <autoFilter ref="C82:K386"/>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99</v>
      </c>
      <c r="G1" s="362" t="s">
        <v>100</v>
      </c>
      <c r="H1" s="362"/>
      <c r="I1" s="103"/>
      <c r="J1" s="102" t="s">
        <v>101</v>
      </c>
      <c r="K1" s="101" t="s">
        <v>102</v>
      </c>
      <c r="L1" s="102" t="s">
        <v>103</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52" t="s">
        <v>8</v>
      </c>
      <c r="M2" s="353"/>
      <c r="N2" s="353"/>
      <c r="O2" s="353"/>
      <c r="P2" s="353"/>
      <c r="Q2" s="353"/>
      <c r="R2" s="353"/>
      <c r="S2" s="353"/>
      <c r="T2" s="353"/>
      <c r="U2" s="353"/>
      <c r="V2" s="353"/>
      <c r="AT2" s="24" t="s">
        <v>94</v>
      </c>
      <c r="AZ2" s="104" t="s">
        <v>1071</v>
      </c>
      <c r="BA2" s="104" t="s">
        <v>1072</v>
      </c>
      <c r="BB2" s="104" t="s">
        <v>514</v>
      </c>
      <c r="BC2" s="104" t="s">
        <v>1073</v>
      </c>
      <c r="BD2" s="104" t="s">
        <v>87</v>
      </c>
    </row>
    <row r="3" spans="2:56" ht="6.95" customHeight="1">
      <c r="B3" s="25"/>
      <c r="C3" s="26"/>
      <c r="D3" s="26"/>
      <c r="E3" s="26"/>
      <c r="F3" s="26"/>
      <c r="G3" s="26"/>
      <c r="H3" s="26"/>
      <c r="I3" s="105"/>
      <c r="J3" s="26"/>
      <c r="K3" s="27"/>
      <c r="AT3" s="24" t="s">
        <v>87</v>
      </c>
      <c r="AZ3" s="104" t="s">
        <v>1074</v>
      </c>
      <c r="BA3" s="104" t="s">
        <v>1075</v>
      </c>
      <c r="BB3" s="104" t="s">
        <v>1011</v>
      </c>
      <c r="BC3" s="104" t="s">
        <v>267</v>
      </c>
      <c r="BD3" s="104" t="s">
        <v>87</v>
      </c>
    </row>
    <row r="4" spans="2:56" ht="36.95" customHeight="1">
      <c r="B4" s="28"/>
      <c r="C4" s="29"/>
      <c r="D4" s="30" t="s">
        <v>111</v>
      </c>
      <c r="E4" s="29"/>
      <c r="F4" s="29"/>
      <c r="G4" s="29"/>
      <c r="H4" s="29"/>
      <c r="I4" s="106"/>
      <c r="J4" s="29"/>
      <c r="K4" s="31"/>
      <c r="M4" s="32" t="s">
        <v>13</v>
      </c>
      <c r="AT4" s="24" t="s">
        <v>6</v>
      </c>
      <c r="AZ4" s="104" t="s">
        <v>1076</v>
      </c>
      <c r="BA4" s="104" t="s">
        <v>1077</v>
      </c>
      <c r="BB4" s="104" t="s">
        <v>1011</v>
      </c>
      <c r="BC4" s="104" t="s">
        <v>1078</v>
      </c>
      <c r="BD4" s="104" t="s">
        <v>87</v>
      </c>
    </row>
    <row r="5" spans="2:56" ht="6.95" customHeight="1">
      <c r="B5" s="28"/>
      <c r="C5" s="29"/>
      <c r="D5" s="29"/>
      <c r="E5" s="29"/>
      <c r="F5" s="29"/>
      <c r="G5" s="29"/>
      <c r="H5" s="29"/>
      <c r="I5" s="106"/>
      <c r="J5" s="29"/>
      <c r="K5" s="31"/>
      <c r="AZ5" s="104" t="s">
        <v>1079</v>
      </c>
      <c r="BA5" s="104" t="s">
        <v>1080</v>
      </c>
      <c r="BB5" s="104" t="s">
        <v>1011</v>
      </c>
      <c r="BC5" s="104" t="s">
        <v>639</v>
      </c>
      <c r="BD5" s="104" t="s">
        <v>87</v>
      </c>
    </row>
    <row r="6" spans="2:56" ht="13.5">
      <c r="B6" s="28"/>
      <c r="C6" s="29"/>
      <c r="D6" s="37" t="s">
        <v>19</v>
      </c>
      <c r="E6" s="29"/>
      <c r="F6" s="29"/>
      <c r="G6" s="29"/>
      <c r="H6" s="29"/>
      <c r="I6" s="106"/>
      <c r="J6" s="29"/>
      <c r="K6" s="31"/>
      <c r="AZ6" s="104" t="s">
        <v>1081</v>
      </c>
      <c r="BA6" s="104" t="s">
        <v>1082</v>
      </c>
      <c r="BB6" s="104" t="s">
        <v>1011</v>
      </c>
      <c r="BC6" s="104" t="s">
        <v>212</v>
      </c>
      <c r="BD6" s="104" t="s">
        <v>87</v>
      </c>
    </row>
    <row r="7" spans="2:56" ht="16.5" customHeight="1">
      <c r="B7" s="28"/>
      <c r="C7" s="29"/>
      <c r="D7" s="29"/>
      <c r="E7" s="354" t="str">
        <f>'Rekapitulace stavby'!K6</f>
        <v>Opatření v úseku pod Krnovem, ochrana LB území – ČR, OHO, stavba č. 5758</v>
      </c>
      <c r="F7" s="355"/>
      <c r="G7" s="355"/>
      <c r="H7" s="355"/>
      <c r="I7" s="106"/>
      <c r="J7" s="29"/>
      <c r="K7" s="31"/>
      <c r="AZ7" s="104" t="s">
        <v>1083</v>
      </c>
      <c r="BA7" s="104" t="s">
        <v>1084</v>
      </c>
      <c r="BB7" s="104" t="s">
        <v>1011</v>
      </c>
      <c r="BC7" s="104" t="s">
        <v>228</v>
      </c>
      <c r="BD7" s="104" t="s">
        <v>87</v>
      </c>
    </row>
    <row r="8" spans="2:56" s="1" customFormat="1" ht="13.5">
      <c r="B8" s="41"/>
      <c r="C8" s="42"/>
      <c r="D8" s="37" t="s">
        <v>125</v>
      </c>
      <c r="E8" s="42"/>
      <c r="F8" s="42"/>
      <c r="G8" s="42"/>
      <c r="H8" s="42"/>
      <c r="I8" s="107"/>
      <c r="J8" s="42"/>
      <c r="K8" s="45"/>
      <c r="AZ8" s="104" t="s">
        <v>1085</v>
      </c>
      <c r="BA8" s="104" t="s">
        <v>1086</v>
      </c>
      <c r="BB8" s="104" t="s">
        <v>1011</v>
      </c>
      <c r="BC8" s="104" t="s">
        <v>1087</v>
      </c>
      <c r="BD8" s="104" t="s">
        <v>87</v>
      </c>
    </row>
    <row r="9" spans="2:56" s="1" customFormat="1" ht="36.95" customHeight="1">
      <c r="B9" s="41"/>
      <c r="C9" s="42"/>
      <c r="D9" s="42"/>
      <c r="E9" s="356" t="s">
        <v>1088</v>
      </c>
      <c r="F9" s="357"/>
      <c r="G9" s="357"/>
      <c r="H9" s="357"/>
      <c r="I9" s="107"/>
      <c r="J9" s="42"/>
      <c r="K9" s="45"/>
      <c r="AZ9" s="104" t="s">
        <v>1089</v>
      </c>
      <c r="BA9" s="104" t="s">
        <v>1090</v>
      </c>
      <c r="BB9" s="104" t="s">
        <v>106</v>
      </c>
      <c r="BC9" s="104" t="s">
        <v>1091</v>
      </c>
      <c r="BD9" s="104" t="s">
        <v>87</v>
      </c>
    </row>
    <row r="10" spans="2:56" s="1" customFormat="1" ht="13.5">
      <c r="B10" s="41"/>
      <c r="C10" s="42"/>
      <c r="D10" s="42"/>
      <c r="E10" s="42"/>
      <c r="F10" s="42"/>
      <c r="G10" s="42"/>
      <c r="H10" s="42"/>
      <c r="I10" s="107"/>
      <c r="J10" s="42"/>
      <c r="K10" s="45"/>
      <c r="AZ10" s="104" t="s">
        <v>1092</v>
      </c>
      <c r="BA10" s="104" t="s">
        <v>1093</v>
      </c>
      <c r="BB10" s="104" t="s">
        <v>106</v>
      </c>
      <c r="BC10" s="104" t="s">
        <v>1094</v>
      </c>
      <c r="BD10" s="104" t="s">
        <v>87</v>
      </c>
    </row>
    <row r="11" spans="2:56" s="1" customFormat="1" ht="14.45" customHeight="1">
      <c r="B11" s="41"/>
      <c r="C11" s="42"/>
      <c r="D11" s="37" t="s">
        <v>21</v>
      </c>
      <c r="E11" s="42"/>
      <c r="F11" s="35" t="s">
        <v>95</v>
      </c>
      <c r="G11" s="42"/>
      <c r="H11" s="42"/>
      <c r="I11" s="108" t="s">
        <v>22</v>
      </c>
      <c r="J11" s="35" t="s">
        <v>5</v>
      </c>
      <c r="K11" s="45"/>
      <c r="AZ11" s="104" t="s">
        <v>1095</v>
      </c>
      <c r="BA11" s="104" t="s">
        <v>1096</v>
      </c>
      <c r="BB11" s="104" t="s">
        <v>114</v>
      </c>
      <c r="BC11" s="104" t="s">
        <v>1097</v>
      </c>
      <c r="BD11" s="104" t="s">
        <v>87</v>
      </c>
    </row>
    <row r="12" spans="2:56" s="1" customFormat="1" ht="14.45" customHeight="1">
      <c r="B12" s="41"/>
      <c r="C12" s="42"/>
      <c r="D12" s="37" t="s">
        <v>23</v>
      </c>
      <c r="E12" s="42"/>
      <c r="F12" s="35" t="s">
        <v>24</v>
      </c>
      <c r="G12" s="42"/>
      <c r="H12" s="42"/>
      <c r="I12" s="108" t="s">
        <v>25</v>
      </c>
      <c r="J12" s="109" t="str">
        <f>'Rekapitulace stavby'!AN8</f>
        <v>12. 6. 2017</v>
      </c>
      <c r="K12" s="45"/>
      <c r="AZ12" s="104" t="s">
        <v>1098</v>
      </c>
      <c r="BA12" s="104" t="s">
        <v>1099</v>
      </c>
      <c r="BB12" s="104" t="s">
        <v>106</v>
      </c>
      <c r="BC12" s="104" t="s">
        <v>1100</v>
      </c>
      <c r="BD12" s="104" t="s">
        <v>87</v>
      </c>
    </row>
    <row r="13" spans="2:56" s="1" customFormat="1" ht="10.9" customHeight="1">
      <c r="B13" s="41"/>
      <c r="C13" s="42"/>
      <c r="D13" s="42"/>
      <c r="E13" s="42"/>
      <c r="F13" s="42"/>
      <c r="G13" s="42"/>
      <c r="H13" s="42"/>
      <c r="I13" s="107"/>
      <c r="J13" s="42"/>
      <c r="K13" s="45"/>
      <c r="AZ13" s="104" t="s">
        <v>1101</v>
      </c>
      <c r="BA13" s="104" t="s">
        <v>1102</v>
      </c>
      <c r="BB13" s="104" t="s">
        <v>106</v>
      </c>
      <c r="BC13" s="104" t="s">
        <v>1103</v>
      </c>
      <c r="BD13" s="104" t="s">
        <v>87</v>
      </c>
    </row>
    <row r="14" spans="2:56" s="1" customFormat="1" ht="14.45" customHeight="1">
      <c r="B14" s="41"/>
      <c r="C14" s="42"/>
      <c r="D14" s="37" t="s">
        <v>27</v>
      </c>
      <c r="E14" s="42"/>
      <c r="F14" s="42"/>
      <c r="G14" s="42"/>
      <c r="H14" s="42"/>
      <c r="I14" s="108" t="s">
        <v>28</v>
      </c>
      <c r="J14" s="35" t="s">
        <v>29</v>
      </c>
      <c r="K14" s="45"/>
      <c r="AZ14" s="104" t="s">
        <v>1104</v>
      </c>
      <c r="BA14" s="104" t="s">
        <v>1105</v>
      </c>
      <c r="BB14" s="104" t="s">
        <v>114</v>
      </c>
      <c r="BC14" s="104" t="s">
        <v>1106</v>
      </c>
      <c r="BD14" s="104" t="s">
        <v>87</v>
      </c>
    </row>
    <row r="15" spans="2:56" s="1" customFormat="1" ht="18" customHeight="1">
      <c r="B15" s="41"/>
      <c r="C15" s="42"/>
      <c r="D15" s="42"/>
      <c r="E15" s="35" t="s">
        <v>30</v>
      </c>
      <c r="F15" s="42"/>
      <c r="G15" s="42"/>
      <c r="H15" s="42"/>
      <c r="I15" s="108" t="s">
        <v>31</v>
      </c>
      <c r="J15" s="35" t="s">
        <v>32</v>
      </c>
      <c r="K15" s="45"/>
      <c r="AZ15" s="104" t="s">
        <v>1107</v>
      </c>
      <c r="BA15" s="104" t="s">
        <v>1108</v>
      </c>
      <c r="BB15" s="104" t="s">
        <v>106</v>
      </c>
      <c r="BC15" s="104" t="s">
        <v>1109</v>
      </c>
      <c r="BD15" s="104" t="s">
        <v>87</v>
      </c>
    </row>
    <row r="16" spans="2:56" s="1" customFormat="1" ht="6.95" customHeight="1">
      <c r="B16" s="41"/>
      <c r="C16" s="42"/>
      <c r="D16" s="42"/>
      <c r="E16" s="42"/>
      <c r="F16" s="42"/>
      <c r="G16" s="42"/>
      <c r="H16" s="42"/>
      <c r="I16" s="107"/>
      <c r="J16" s="42"/>
      <c r="K16" s="45"/>
      <c r="AZ16" s="104" t="s">
        <v>1110</v>
      </c>
      <c r="BA16" s="104" t="s">
        <v>1111</v>
      </c>
      <c r="BB16" s="104" t="s">
        <v>114</v>
      </c>
      <c r="BC16" s="104" t="s">
        <v>1112</v>
      </c>
      <c r="BD16" s="104" t="s">
        <v>87</v>
      </c>
    </row>
    <row r="17" spans="2:56" s="1" customFormat="1" ht="14.45" customHeight="1">
      <c r="B17" s="41"/>
      <c r="C17" s="42"/>
      <c r="D17" s="37" t="s">
        <v>33</v>
      </c>
      <c r="E17" s="42"/>
      <c r="F17" s="42"/>
      <c r="G17" s="42"/>
      <c r="H17" s="42"/>
      <c r="I17" s="108" t="s">
        <v>28</v>
      </c>
      <c r="J17" s="35" t="str">
        <f>IF('Rekapitulace stavby'!AN13="Vyplň údaj","",IF('Rekapitulace stavby'!AN13="","",'Rekapitulace stavby'!AN13))</f>
        <v/>
      </c>
      <c r="K17" s="45"/>
      <c r="AZ17" s="104" t="s">
        <v>1113</v>
      </c>
      <c r="BA17" s="104" t="s">
        <v>1114</v>
      </c>
      <c r="BB17" s="104" t="s">
        <v>1011</v>
      </c>
      <c r="BC17" s="104" t="s">
        <v>1115</v>
      </c>
      <c r="BD17" s="104" t="s">
        <v>87</v>
      </c>
    </row>
    <row r="18" spans="2:56" s="1" customFormat="1" ht="18" customHeight="1">
      <c r="B18" s="41"/>
      <c r="C18" s="42"/>
      <c r="D18" s="42"/>
      <c r="E18" s="35" t="str">
        <f>IF('Rekapitulace stavby'!E14="Vyplň údaj","",IF('Rekapitulace stavby'!E14="","",'Rekapitulace stavby'!E14))</f>
        <v/>
      </c>
      <c r="F18" s="42"/>
      <c r="G18" s="42"/>
      <c r="H18" s="42"/>
      <c r="I18" s="108" t="s">
        <v>31</v>
      </c>
      <c r="J18" s="35" t="str">
        <f>IF('Rekapitulace stavby'!AN14="Vyplň údaj","",IF('Rekapitulace stavby'!AN14="","",'Rekapitulace stavby'!AN14))</f>
        <v/>
      </c>
      <c r="K18" s="45"/>
      <c r="AZ18" s="104" t="s">
        <v>1116</v>
      </c>
      <c r="BA18" s="104" t="s">
        <v>1117</v>
      </c>
      <c r="BB18" s="104" t="s">
        <v>106</v>
      </c>
      <c r="BC18" s="104" t="s">
        <v>1118</v>
      </c>
      <c r="BD18" s="104" t="s">
        <v>87</v>
      </c>
    </row>
    <row r="19" spans="2:56" s="1" customFormat="1" ht="6.95" customHeight="1">
      <c r="B19" s="41"/>
      <c r="C19" s="42"/>
      <c r="D19" s="42"/>
      <c r="E19" s="42"/>
      <c r="F19" s="42"/>
      <c r="G19" s="42"/>
      <c r="H19" s="42"/>
      <c r="I19" s="107"/>
      <c r="J19" s="42"/>
      <c r="K19" s="45"/>
      <c r="AZ19" s="104" t="s">
        <v>163</v>
      </c>
      <c r="BA19" s="104" t="s">
        <v>164</v>
      </c>
      <c r="BB19" s="104" t="s">
        <v>114</v>
      </c>
      <c r="BC19" s="104" t="s">
        <v>1119</v>
      </c>
      <c r="BD19" s="104" t="s">
        <v>87</v>
      </c>
    </row>
    <row r="20" spans="2:11" s="1" customFormat="1" ht="14.45" customHeight="1">
      <c r="B20" s="41"/>
      <c r="C20" s="42"/>
      <c r="D20" s="37" t="s">
        <v>35</v>
      </c>
      <c r="E20" s="42"/>
      <c r="F20" s="42"/>
      <c r="G20" s="42"/>
      <c r="H20" s="42"/>
      <c r="I20" s="108" t="s">
        <v>28</v>
      </c>
      <c r="J20" s="35" t="s">
        <v>36</v>
      </c>
      <c r="K20" s="45"/>
    </row>
    <row r="21" spans="2:11" s="1" customFormat="1" ht="18" customHeight="1">
      <c r="B21" s="41"/>
      <c r="C21" s="42"/>
      <c r="D21" s="42"/>
      <c r="E21" s="35" t="s">
        <v>37</v>
      </c>
      <c r="F21" s="42"/>
      <c r="G21" s="42"/>
      <c r="H21" s="42"/>
      <c r="I21" s="108" t="s">
        <v>31</v>
      </c>
      <c r="J21" s="35" t="s">
        <v>38</v>
      </c>
      <c r="K21" s="45"/>
    </row>
    <row r="22" spans="2:11" s="1" customFormat="1" ht="6.95" customHeight="1">
      <c r="B22" s="41"/>
      <c r="C22" s="42"/>
      <c r="D22" s="42"/>
      <c r="E22" s="42"/>
      <c r="F22" s="42"/>
      <c r="G22" s="42"/>
      <c r="H22" s="42"/>
      <c r="I22" s="107"/>
      <c r="J22" s="42"/>
      <c r="K22" s="45"/>
    </row>
    <row r="23" spans="2:11" s="1" customFormat="1" ht="14.45" customHeight="1">
      <c r="B23" s="41"/>
      <c r="C23" s="42"/>
      <c r="D23" s="37" t="s">
        <v>40</v>
      </c>
      <c r="E23" s="42"/>
      <c r="F23" s="42"/>
      <c r="G23" s="42"/>
      <c r="H23" s="42"/>
      <c r="I23" s="107"/>
      <c r="J23" s="42"/>
      <c r="K23" s="45"/>
    </row>
    <row r="24" spans="2:11" s="6" customFormat="1" ht="16.5" customHeight="1">
      <c r="B24" s="110"/>
      <c r="C24" s="111"/>
      <c r="D24" s="111"/>
      <c r="E24" s="324" t="s">
        <v>5</v>
      </c>
      <c r="F24" s="324"/>
      <c r="G24" s="324"/>
      <c r="H24" s="324"/>
      <c r="I24" s="112"/>
      <c r="J24" s="111"/>
      <c r="K24" s="113"/>
    </row>
    <row r="25" spans="2:11" s="1" customFormat="1" ht="6.95" customHeight="1">
      <c r="B25" s="41"/>
      <c r="C25" s="42"/>
      <c r="D25" s="42"/>
      <c r="E25" s="42"/>
      <c r="F25" s="42"/>
      <c r="G25" s="42"/>
      <c r="H25" s="42"/>
      <c r="I25" s="107"/>
      <c r="J25" s="42"/>
      <c r="K25" s="45"/>
    </row>
    <row r="26" spans="2:11" s="1" customFormat="1" ht="6.95" customHeight="1">
      <c r="B26" s="41"/>
      <c r="C26" s="42"/>
      <c r="D26" s="68"/>
      <c r="E26" s="68"/>
      <c r="F26" s="68"/>
      <c r="G26" s="68"/>
      <c r="H26" s="68"/>
      <c r="I26" s="114"/>
      <c r="J26" s="68"/>
      <c r="K26" s="115"/>
    </row>
    <row r="27" spans="2:11" s="1" customFormat="1" ht="25.35" customHeight="1">
      <c r="B27" s="41"/>
      <c r="C27" s="42"/>
      <c r="D27" s="116" t="s">
        <v>42</v>
      </c>
      <c r="E27" s="42"/>
      <c r="F27" s="42"/>
      <c r="G27" s="42"/>
      <c r="H27" s="42"/>
      <c r="I27" s="107"/>
      <c r="J27" s="117">
        <f>ROUND(J80,2)</f>
        <v>0</v>
      </c>
      <c r="K27" s="45"/>
    </row>
    <row r="28" spans="2:11" s="1" customFormat="1" ht="6.95" customHeight="1">
      <c r="B28" s="41"/>
      <c r="C28" s="42"/>
      <c r="D28" s="68"/>
      <c r="E28" s="68"/>
      <c r="F28" s="68"/>
      <c r="G28" s="68"/>
      <c r="H28" s="68"/>
      <c r="I28" s="114"/>
      <c r="J28" s="68"/>
      <c r="K28" s="115"/>
    </row>
    <row r="29" spans="2:11" s="1" customFormat="1" ht="14.45" customHeight="1">
      <c r="B29" s="41"/>
      <c r="C29" s="42"/>
      <c r="D29" s="42"/>
      <c r="E29" s="42"/>
      <c r="F29" s="46" t="s">
        <v>44</v>
      </c>
      <c r="G29" s="42"/>
      <c r="H29" s="42"/>
      <c r="I29" s="118" t="s">
        <v>43</v>
      </c>
      <c r="J29" s="46" t="s">
        <v>45</v>
      </c>
      <c r="K29" s="45"/>
    </row>
    <row r="30" spans="2:11" s="1" customFormat="1" ht="14.45" customHeight="1">
      <c r="B30" s="41"/>
      <c r="C30" s="42"/>
      <c r="D30" s="49" t="s">
        <v>46</v>
      </c>
      <c r="E30" s="49" t="s">
        <v>47</v>
      </c>
      <c r="F30" s="119">
        <f>ROUND(SUM(BE80:BE436),2)</f>
        <v>0</v>
      </c>
      <c r="G30" s="42"/>
      <c r="H30" s="42"/>
      <c r="I30" s="120">
        <v>0.21</v>
      </c>
      <c r="J30" s="119">
        <f>ROUND(ROUND((SUM(BE80:BE436)),2)*I30,2)</f>
        <v>0</v>
      </c>
      <c r="K30" s="45"/>
    </row>
    <row r="31" spans="2:11" s="1" customFormat="1" ht="14.45" customHeight="1">
      <c r="B31" s="41"/>
      <c r="C31" s="42"/>
      <c r="D31" s="42"/>
      <c r="E31" s="49" t="s">
        <v>48</v>
      </c>
      <c r="F31" s="119">
        <f>ROUND(SUM(BF80:BF436),2)</f>
        <v>0</v>
      </c>
      <c r="G31" s="42"/>
      <c r="H31" s="42"/>
      <c r="I31" s="120">
        <v>0.15</v>
      </c>
      <c r="J31" s="119">
        <f>ROUND(ROUND((SUM(BF80:BF436)),2)*I31,2)</f>
        <v>0</v>
      </c>
      <c r="K31" s="45"/>
    </row>
    <row r="32" spans="2:11" s="1" customFormat="1" ht="14.45" customHeight="1" hidden="1">
      <c r="B32" s="41"/>
      <c r="C32" s="42"/>
      <c r="D32" s="42"/>
      <c r="E32" s="49" t="s">
        <v>49</v>
      </c>
      <c r="F32" s="119">
        <f>ROUND(SUM(BG80:BG436),2)</f>
        <v>0</v>
      </c>
      <c r="G32" s="42"/>
      <c r="H32" s="42"/>
      <c r="I32" s="120">
        <v>0.21</v>
      </c>
      <c r="J32" s="119">
        <v>0</v>
      </c>
      <c r="K32" s="45"/>
    </row>
    <row r="33" spans="2:11" s="1" customFormat="1" ht="14.45" customHeight="1" hidden="1">
      <c r="B33" s="41"/>
      <c r="C33" s="42"/>
      <c r="D33" s="42"/>
      <c r="E33" s="49" t="s">
        <v>50</v>
      </c>
      <c r="F33" s="119">
        <f>ROUND(SUM(BH80:BH436),2)</f>
        <v>0</v>
      </c>
      <c r="G33" s="42"/>
      <c r="H33" s="42"/>
      <c r="I33" s="120">
        <v>0.15</v>
      </c>
      <c r="J33" s="119">
        <v>0</v>
      </c>
      <c r="K33" s="45"/>
    </row>
    <row r="34" spans="2:11" s="1" customFormat="1" ht="14.45" customHeight="1" hidden="1">
      <c r="B34" s="41"/>
      <c r="C34" s="42"/>
      <c r="D34" s="42"/>
      <c r="E34" s="49" t="s">
        <v>51</v>
      </c>
      <c r="F34" s="119">
        <f>ROUND(SUM(BI80:BI436),2)</f>
        <v>0</v>
      </c>
      <c r="G34" s="42"/>
      <c r="H34" s="42"/>
      <c r="I34" s="120">
        <v>0</v>
      </c>
      <c r="J34" s="119">
        <v>0</v>
      </c>
      <c r="K34" s="45"/>
    </row>
    <row r="35" spans="2:11" s="1" customFormat="1" ht="6.95" customHeight="1">
      <c r="B35" s="41"/>
      <c r="C35" s="42"/>
      <c r="D35" s="42"/>
      <c r="E35" s="42"/>
      <c r="F35" s="42"/>
      <c r="G35" s="42"/>
      <c r="H35" s="42"/>
      <c r="I35" s="107"/>
      <c r="J35" s="42"/>
      <c r="K35" s="45"/>
    </row>
    <row r="36" spans="2:11" s="1" customFormat="1" ht="25.35" customHeight="1">
      <c r="B36" s="41"/>
      <c r="C36" s="121"/>
      <c r="D36" s="122" t="s">
        <v>52</v>
      </c>
      <c r="E36" s="71"/>
      <c r="F36" s="71"/>
      <c r="G36" s="123" t="s">
        <v>53</v>
      </c>
      <c r="H36" s="124" t="s">
        <v>54</v>
      </c>
      <c r="I36" s="125"/>
      <c r="J36" s="126">
        <f>SUM(J27:J34)</f>
        <v>0</v>
      </c>
      <c r="K36" s="127"/>
    </row>
    <row r="37" spans="2:11" s="1" customFormat="1" ht="14.45" customHeight="1">
      <c r="B37" s="56"/>
      <c r="C37" s="57"/>
      <c r="D37" s="57"/>
      <c r="E37" s="57"/>
      <c r="F37" s="57"/>
      <c r="G37" s="57"/>
      <c r="H37" s="57"/>
      <c r="I37" s="128"/>
      <c r="J37" s="57"/>
      <c r="K37" s="58"/>
    </row>
    <row r="41" spans="2:11" s="1" customFormat="1" ht="6.95" customHeight="1">
      <c r="B41" s="59"/>
      <c r="C41" s="60"/>
      <c r="D41" s="60"/>
      <c r="E41" s="60"/>
      <c r="F41" s="60"/>
      <c r="G41" s="60"/>
      <c r="H41" s="60"/>
      <c r="I41" s="129"/>
      <c r="J41" s="60"/>
      <c r="K41" s="130"/>
    </row>
    <row r="42" spans="2:11" s="1" customFormat="1" ht="36.95" customHeight="1">
      <c r="B42" s="41"/>
      <c r="C42" s="30" t="s">
        <v>166</v>
      </c>
      <c r="D42" s="42"/>
      <c r="E42" s="42"/>
      <c r="F42" s="42"/>
      <c r="G42" s="42"/>
      <c r="H42" s="42"/>
      <c r="I42" s="107"/>
      <c r="J42" s="42"/>
      <c r="K42" s="45"/>
    </row>
    <row r="43" spans="2:11" s="1" customFormat="1" ht="6.95" customHeight="1">
      <c r="B43" s="41"/>
      <c r="C43" s="42"/>
      <c r="D43" s="42"/>
      <c r="E43" s="42"/>
      <c r="F43" s="42"/>
      <c r="G43" s="42"/>
      <c r="H43" s="42"/>
      <c r="I43" s="107"/>
      <c r="J43" s="42"/>
      <c r="K43" s="45"/>
    </row>
    <row r="44" spans="2:11" s="1" customFormat="1" ht="14.45" customHeight="1">
      <c r="B44" s="41"/>
      <c r="C44" s="37" t="s">
        <v>19</v>
      </c>
      <c r="D44" s="42"/>
      <c r="E44" s="42"/>
      <c r="F44" s="42"/>
      <c r="G44" s="42"/>
      <c r="H44" s="42"/>
      <c r="I44" s="107"/>
      <c r="J44" s="42"/>
      <c r="K44" s="45"/>
    </row>
    <row r="45" spans="2:11" s="1" customFormat="1" ht="16.5" customHeight="1">
      <c r="B45" s="41"/>
      <c r="C45" s="42"/>
      <c r="D45" s="42"/>
      <c r="E45" s="354" t="str">
        <f>E7</f>
        <v>Opatření v úseku pod Krnovem, ochrana LB území – ČR, OHO, stavba č. 5758</v>
      </c>
      <c r="F45" s="355"/>
      <c r="G45" s="355"/>
      <c r="H45" s="355"/>
      <c r="I45" s="107"/>
      <c r="J45" s="42"/>
      <c r="K45" s="45"/>
    </row>
    <row r="46" spans="2:11" s="1" customFormat="1" ht="14.45" customHeight="1">
      <c r="B46" s="41"/>
      <c r="C46" s="37" t="s">
        <v>125</v>
      </c>
      <c r="D46" s="42"/>
      <c r="E46" s="42"/>
      <c r="F46" s="42"/>
      <c r="G46" s="42"/>
      <c r="H46" s="42"/>
      <c r="I46" s="107"/>
      <c r="J46" s="42"/>
      <c r="K46" s="45"/>
    </row>
    <row r="47" spans="2:11" s="1" customFormat="1" ht="17.25" customHeight="1">
      <c r="B47" s="41"/>
      <c r="C47" s="42"/>
      <c r="D47" s="42"/>
      <c r="E47" s="356" t="str">
        <f>E9</f>
        <v>SO 03 - Vegetační úpravy</v>
      </c>
      <c r="F47" s="357"/>
      <c r="G47" s="357"/>
      <c r="H47" s="357"/>
      <c r="I47" s="107"/>
      <c r="J47" s="42"/>
      <c r="K47" s="45"/>
    </row>
    <row r="48" spans="2:11" s="1" customFormat="1" ht="6.95" customHeight="1">
      <c r="B48" s="41"/>
      <c r="C48" s="42"/>
      <c r="D48" s="42"/>
      <c r="E48" s="42"/>
      <c r="F48" s="42"/>
      <c r="G48" s="42"/>
      <c r="H48" s="42"/>
      <c r="I48" s="107"/>
      <c r="J48" s="42"/>
      <c r="K48" s="45"/>
    </row>
    <row r="49" spans="2:11" s="1" customFormat="1" ht="18" customHeight="1">
      <c r="B49" s="41"/>
      <c r="C49" s="37" t="s">
        <v>23</v>
      </c>
      <c r="D49" s="42"/>
      <c r="E49" s="42"/>
      <c r="F49" s="35" t="str">
        <f>F12</f>
        <v>Krnov - Horní předměstí a Opavské předměstí</v>
      </c>
      <c r="G49" s="42"/>
      <c r="H49" s="42"/>
      <c r="I49" s="108" t="s">
        <v>25</v>
      </c>
      <c r="J49" s="109" t="str">
        <f>IF(J12="","",J12)</f>
        <v>12. 6. 2017</v>
      </c>
      <c r="K49" s="45"/>
    </row>
    <row r="50" spans="2:11" s="1" customFormat="1" ht="6.95" customHeight="1">
      <c r="B50" s="41"/>
      <c r="C50" s="42"/>
      <c r="D50" s="42"/>
      <c r="E50" s="42"/>
      <c r="F50" s="42"/>
      <c r="G50" s="42"/>
      <c r="H50" s="42"/>
      <c r="I50" s="107"/>
      <c r="J50" s="42"/>
      <c r="K50" s="45"/>
    </row>
    <row r="51" spans="2:11" s="1" customFormat="1" ht="13.5">
      <c r="B51" s="41"/>
      <c r="C51" s="37" t="s">
        <v>27</v>
      </c>
      <c r="D51" s="42"/>
      <c r="E51" s="42"/>
      <c r="F51" s="35" t="str">
        <f>E15</f>
        <v>Povodí Odry, státní podnik</v>
      </c>
      <c r="G51" s="42"/>
      <c r="H51" s="42"/>
      <c r="I51" s="108" t="s">
        <v>35</v>
      </c>
      <c r="J51" s="324" t="str">
        <f>E21</f>
        <v xml:space="preserve">Golik VH, s. r. o. </v>
      </c>
      <c r="K51" s="45"/>
    </row>
    <row r="52" spans="2:11" s="1" customFormat="1" ht="14.45" customHeight="1">
      <c r="B52" s="41"/>
      <c r="C52" s="37" t="s">
        <v>33</v>
      </c>
      <c r="D52" s="42"/>
      <c r="E52" s="42"/>
      <c r="F52" s="35" t="str">
        <f>IF(E18="","",E18)</f>
        <v/>
      </c>
      <c r="G52" s="42"/>
      <c r="H52" s="42"/>
      <c r="I52" s="107"/>
      <c r="J52" s="358"/>
      <c r="K52" s="45"/>
    </row>
    <row r="53" spans="2:11" s="1" customFormat="1" ht="10.35" customHeight="1">
      <c r="B53" s="41"/>
      <c r="C53" s="42"/>
      <c r="D53" s="42"/>
      <c r="E53" s="42"/>
      <c r="F53" s="42"/>
      <c r="G53" s="42"/>
      <c r="H53" s="42"/>
      <c r="I53" s="107"/>
      <c r="J53" s="42"/>
      <c r="K53" s="45"/>
    </row>
    <row r="54" spans="2:11" s="1" customFormat="1" ht="29.25" customHeight="1">
      <c r="B54" s="41"/>
      <c r="C54" s="131" t="s">
        <v>167</v>
      </c>
      <c r="D54" s="121"/>
      <c r="E54" s="121"/>
      <c r="F54" s="121"/>
      <c r="G54" s="121"/>
      <c r="H54" s="121"/>
      <c r="I54" s="132"/>
      <c r="J54" s="133" t="s">
        <v>168</v>
      </c>
      <c r="K54" s="134"/>
    </row>
    <row r="55" spans="2:11" s="1" customFormat="1" ht="10.35" customHeight="1">
      <c r="B55" s="41"/>
      <c r="C55" s="42"/>
      <c r="D55" s="42"/>
      <c r="E55" s="42"/>
      <c r="F55" s="42"/>
      <c r="G55" s="42"/>
      <c r="H55" s="42"/>
      <c r="I55" s="107"/>
      <c r="J55" s="42"/>
      <c r="K55" s="45"/>
    </row>
    <row r="56" spans="2:47" s="1" customFormat="1" ht="29.25" customHeight="1">
      <c r="B56" s="41"/>
      <c r="C56" s="135" t="s">
        <v>169</v>
      </c>
      <c r="D56" s="42"/>
      <c r="E56" s="42"/>
      <c r="F56" s="42"/>
      <c r="G56" s="42"/>
      <c r="H56" s="42"/>
      <c r="I56" s="107"/>
      <c r="J56" s="117">
        <f>J80</f>
        <v>0</v>
      </c>
      <c r="K56" s="45"/>
      <c r="AU56" s="24" t="s">
        <v>170</v>
      </c>
    </row>
    <row r="57" spans="2:11" s="7" customFormat="1" ht="24.95" customHeight="1">
      <c r="B57" s="136"/>
      <c r="C57" s="137"/>
      <c r="D57" s="138" t="s">
        <v>171</v>
      </c>
      <c r="E57" s="139"/>
      <c r="F57" s="139"/>
      <c r="G57" s="139"/>
      <c r="H57" s="139"/>
      <c r="I57" s="140"/>
      <c r="J57" s="141">
        <f>J81</f>
        <v>0</v>
      </c>
      <c r="K57" s="142"/>
    </row>
    <row r="58" spans="2:11" s="8" customFormat="1" ht="19.9" customHeight="1">
      <c r="B58" s="143"/>
      <c r="C58" s="144"/>
      <c r="D58" s="145" t="s">
        <v>172</v>
      </c>
      <c r="E58" s="146"/>
      <c r="F58" s="146"/>
      <c r="G58" s="146"/>
      <c r="H58" s="146"/>
      <c r="I58" s="147"/>
      <c r="J58" s="148">
        <f>J82</f>
        <v>0</v>
      </c>
      <c r="K58" s="149"/>
    </row>
    <row r="59" spans="2:11" s="8" customFormat="1" ht="19.9" customHeight="1">
      <c r="B59" s="143"/>
      <c r="C59" s="144"/>
      <c r="D59" s="145" t="s">
        <v>175</v>
      </c>
      <c r="E59" s="146"/>
      <c r="F59" s="146"/>
      <c r="G59" s="146"/>
      <c r="H59" s="146"/>
      <c r="I59" s="147"/>
      <c r="J59" s="148">
        <f>J432</f>
        <v>0</v>
      </c>
      <c r="K59" s="149"/>
    </row>
    <row r="60" spans="2:11" s="8" customFormat="1" ht="19.9" customHeight="1">
      <c r="B60" s="143"/>
      <c r="C60" s="144"/>
      <c r="D60" s="145" t="s">
        <v>176</v>
      </c>
      <c r="E60" s="146"/>
      <c r="F60" s="146"/>
      <c r="G60" s="146"/>
      <c r="H60" s="146"/>
      <c r="I60" s="147"/>
      <c r="J60" s="148">
        <f>J434</f>
        <v>0</v>
      </c>
      <c r="K60" s="149"/>
    </row>
    <row r="61" spans="2:11" s="1" customFormat="1" ht="21.75" customHeight="1">
      <c r="B61" s="41"/>
      <c r="C61" s="42"/>
      <c r="D61" s="42"/>
      <c r="E61" s="42"/>
      <c r="F61" s="42"/>
      <c r="G61" s="42"/>
      <c r="H61" s="42"/>
      <c r="I61" s="107"/>
      <c r="J61" s="42"/>
      <c r="K61" s="45"/>
    </row>
    <row r="62" spans="2:11" s="1" customFormat="1" ht="6.95" customHeight="1">
      <c r="B62" s="56"/>
      <c r="C62" s="57"/>
      <c r="D62" s="57"/>
      <c r="E62" s="57"/>
      <c r="F62" s="57"/>
      <c r="G62" s="57"/>
      <c r="H62" s="57"/>
      <c r="I62" s="128"/>
      <c r="J62" s="57"/>
      <c r="K62" s="58"/>
    </row>
    <row r="66" spans="2:12" s="1" customFormat="1" ht="6.95" customHeight="1">
      <c r="B66" s="59"/>
      <c r="C66" s="60"/>
      <c r="D66" s="60"/>
      <c r="E66" s="60"/>
      <c r="F66" s="60"/>
      <c r="G66" s="60"/>
      <c r="H66" s="60"/>
      <c r="I66" s="129"/>
      <c r="J66" s="60"/>
      <c r="K66" s="60"/>
      <c r="L66" s="41"/>
    </row>
    <row r="67" spans="2:12" s="1" customFormat="1" ht="36.95" customHeight="1">
      <c r="B67" s="41"/>
      <c r="C67" s="61" t="s">
        <v>177</v>
      </c>
      <c r="L67" s="41"/>
    </row>
    <row r="68" spans="2:12" s="1" customFormat="1" ht="6.95" customHeight="1">
      <c r="B68" s="41"/>
      <c r="L68" s="41"/>
    </row>
    <row r="69" spans="2:12" s="1" customFormat="1" ht="14.45" customHeight="1">
      <c r="B69" s="41"/>
      <c r="C69" s="63" t="s">
        <v>19</v>
      </c>
      <c r="L69" s="41"/>
    </row>
    <row r="70" spans="2:12" s="1" customFormat="1" ht="16.5" customHeight="1">
      <c r="B70" s="41"/>
      <c r="E70" s="359" t="str">
        <f>E7</f>
        <v>Opatření v úseku pod Krnovem, ochrana LB území – ČR, OHO, stavba č. 5758</v>
      </c>
      <c r="F70" s="360"/>
      <c r="G70" s="360"/>
      <c r="H70" s="360"/>
      <c r="L70" s="41"/>
    </row>
    <row r="71" spans="2:12" s="1" customFormat="1" ht="14.45" customHeight="1">
      <c r="B71" s="41"/>
      <c r="C71" s="63" t="s">
        <v>125</v>
      </c>
      <c r="L71" s="41"/>
    </row>
    <row r="72" spans="2:12" s="1" customFormat="1" ht="17.25" customHeight="1">
      <c r="B72" s="41"/>
      <c r="E72" s="335" t="str">
        <f>E9</f>
        <v>SO 03 - Vegetační úpravy</v>
      </c>
      <c r="F72" s="361"/>
      <c r="G72" s="361"/>
      <c r="H72" s="361"/>
      <c r="L72" s="41"/>
    </row>
    <row r="73" spans="2:12" s="1" customFormat="1" ht="6.95" customHeight="1">
      <c r="B73" s="41"/>
      <c r="L73" s="41"/>
    </row>
    <row r="74" spans="2:12" s="1" customFormat="1" ht="18" customHeight="1">
      <c r="B74" s="41"/>
      <c r="C74" s="63" t="s">
        <v>23</v>
      </c>
      <c r="F74" s="150" t="str">
        <f>F12</f>
        <v>Krnov - Horní předměstí a Opavské předměstí</v>
      </c>
      <c r="I74" s="151" t="s">
        <v>25</v>
      </c>
      <c r="J74" s="67" t="str">
        <f>IF(J12="","",J12)</f>
        <v>12. 6. 2017</v>
      </c>
      <c r="L74" s="41"/>
    </row>
    <row r="75" spans="2:12" s="1" customFormat="1" ht="6.95" customHeight="1">
      <c r="B75" s="41"/>
      <c r="L75" s="41"/>
    </row>
    <row r="76" spans="2:12" s="1" customFormat="1" ht="13.5">
      <c r="B76" s="41"/>
      <c r="C76" s="63" t="s">
        <v>27</v>
      </c>
      <c r="F76" s="150" t="str">
        <f>E15</f>
        <v>Povodí Odry, státní podnik</v>
      </c>
      <c r="I76" s="151" t="s">
        <v>35</v>
      </c>
      <c r="J76" s="150" t="str">
        <f>E21</f>
        <v xml:space="preserve">Golik VH, s. r. o. </v>
      </c>
      <c r="L76" s="41"/>
    </row>
    <row r="77" spans="2:12" s="1" customFormat="1" ht="14.45" customHeight="1">
      <c r="B77" s="41"/>
      <c r="C77" s="63" t="s">
        <v>33</v>
      </c>
      <c r="F77" s="150" t="str">
        <f>IF(E18="","",E18)</f>
        <v/>
      </c>
      <c r="L77" s="41"/>
    </row>
    <row r="78" spans="2:12" s="1" customFormat="1" ht="10.35" customHeight="1">
      <c r="B78" s="41"/>
      <c r="L78" s="41"/>
    </row>
    <row r="79" spans="2:20" s="9" customFormat="1" ht="29.25" customHeight="1">
      <c r="B79" s="152"/>
      <c r="C79" s="153" t="s">
        <v>178</v>
      </c>
      <c r="D79" s="154" t="s">
        <v>61</v>
      </c>
      <c r="E79" s="154" t="s">
        <v>57</v>
      </c>
      <c r="F79" s="154" t="s">
        <v>179</v>
      </c>
      <c r="G79" s="154" t="s">
        <v>180</v>
      </c>
      <c r="H79" s="154" t="s">
        <v>181</v>
      </c>
      <c r="I79" s="155" t="s">
        <v>182</v>
      </c>
      <c r="J79" s="154" t="s">
        <v>168</v>
      </c>
      <c r="K79" s="156" t="s">
        <v>183</v>
      </c>
      <c r="L79" s="152"/>
      <c r="M79" s="73" t="s">
        <v>184</v>
      </c>
      <c r="N79" s="74" t="s">
        <v>46</v>
      </c>
      <c r="O79" s="74" t="s">
        <v>185</v>
      </c>
      <c r="P79" s="74" t="s">
        <v>186</v>
      </c>
      <c r="Q79" s="74" t="s">
        <v>187</v>
      </c>
      <c r="R79" s="74" t="s">
        <v>188</v>
      </c>
      <c r="S79" s="74" t="s">
        <v>189</v>
      </c>
      <c r="T79" s="75" t="s">
        <v>190</v>
      </c>
    </row>
    <row r="80" spans="2:63" s="1" customFormat="1" ht="29.25" customHeight="1">
      <c r="B80" s="41"/>
      <c r="C80" s="77" t="s">
        <v>169</v>
      </c>
      <c r="J80" s="157">
        <f>BK80</f>
        <v>0</v>
      </c>
      <c r="L80" s="41"/>
      <c r="M80" s="76"/>
      <c r="N80" s="68"/>
      <c r="O80" s="68"/>
      <c r="P80" s="158">
        <f>P81</f>
        <v>0</v>
      </c>
      <c r="Q80" s="68"/>
      <c r="R80" s="158">
        <f>R81</f>
        <v>12.183311000000002</v>
      </c>
      <c r="S80" s="68"/>
      <c r="T80" s="159">
        <f>T81</f>
        <v>0</v>
      </c>
      <c r="AT80" s="24" t="s">
        <v>75</v>
      </c>
      <c r="AU80" s="24" t="s">
        <v>170</v>
      </c>
      <c r="BK80" s="160">
        <f>BK81</f>
        <v>0</v>
      </c>
    </row>
    <row r="81" spans="2:63" s="10" customFormat="1" ht="37.35" customHeight="1">
      <c r="B81" s="161"/>
      <c r="D81" s="162" t="s">
        <v>75</v>
      </c>
      <c r="E81" s="163" t="s">
        <v>191</v>
      </c>
      <c r="F81" s="163" t="s">
        <v>192</v>
      </c>
      <c r="I81" s="164"/>
      <c r="J81" s="165">
        <f>BK81</f>
        <v>0</v>
      </c>
      <c r="L81" s="161"/>
      <c r="M81" s="166"/>
      <c r="N81" s="167"/>
      <c r="O81" s="167"/>
      <c r="P81" s="168">
        <f>P82+P432+P434</f>
        <v>0</v>
      </c>
      <c r="Q81" s="167"/>
      <c r="R81" s="168">
        <f>R82+R432+R434</f>
        <v>12.183311000000002</v>
      </c>
      <c r="S81" s="167"/>
      <c r="T81" s="169">
        <f>T82+T432+T434</f>
        <v>0</v>
      </c>
      <c r="AR81" s="162" t="s">
        <v>84</v>
      </c>
      <c r="AT81" s="170" t="s">
        <v>75</v>
      </c>
      <c r="AU81" s="170" t="s">
        <v>76</v>
      </c>
      <c r="AY81" s="162" t="s">
        <v>193</v>
      </c>
      <c r="BK81" s="171">
        <f>BK82+BK432+BK434</f>
        <v>0</v>
      </c>
    </row>
    <row r="82" spans="2:63" s="10" customFormat="1" ht="19.9" customHeight="1">
      <c r="B82" s="161"/>
      <c r="D82" s="162" t="s">
        <v>75</v>
      </c>
      <c r="E82" s="172" t="s">
        <v>84</v>
      </c>
      <c r="F82" s="172" t="s">
        <v>194</v>
      </c>
      <c r="I82" s="164"/>
      <c r="J82" s="173">
        <f>BK82</f>
        <v>0</v>
      </c>
      <c r="L82" s="161"/>
      <c r="M82" s="166"/>
      <c r="N82" s="167"/>
      <c r="O82" s="167"/>
      <c r="P82" s="168">
        <f>SUM(P83:P431)</f>
        <v>0</v>
      </c>
      <c r="Q82" s="167"/>
      <c r="R82" s="168">
        <f>SUM(R83:R431)</f>
        <v>12.183311000000002</v>
      </c>
      <c r="S82" s="167"/>
      <c r="T82" s="169">
        <f>SUM(T83:T431)</f>
        <v>0</v>
      </c>
      <c r="AR82" s="162" t="s">
        <v>84</v>
      </c>
      <c r="AT82" s="170" t="s">
        <v>75</v>
      </c>
      <c r="AU82" s="170" t="s">
        <v>84</v>
      </c>
      <c r="AY82" s="162" t="s">
        <v>193</v>
      </c>
      <c r="BK82" s="171">
        <f>SUM(BK83:BK431)</f>
        <v>0</v>
      </c>
    </row>
    <row r="83" spans="2:65" s="1" customFormat="1" ht="16.5" customHeight="1">
      <c r="B83" s="174"/>
      <c r="C83" s="175" t="s">
        <v>84</v>
      </c>
      <c r="D83" s="175" t="s">
        <v>195</v>
      </c>
      <c r="E83" s="176" t="s">
        <v>1120</v>
      </c>
      <c r="F83" s="177" t="s">
        <v>1121</v>
      </c>
      <c r="G83" s="178" t="s">
        <v>1122</v>
      </c>
      <c r="H83" s="179">
        <v>0.026</v>
      </c>
      <c r="I83" s="180"/>
      <c r="J83" s="181">
        <f>ROUND(I83*H83,2)</f>
        <v>0</v>
      </c>
      <c r="K83" s="177" t="s">
        <v>198</v>
      </c>
      <c r="L83" s="41"/>
      <c r="M83" s="182" t="s">
        <v>5</v>
      </c>
      <c r="N83" s="183" t="s">
        <v>47</v>
      </c>
      <c r="O83" s="42"/>
      <c r="P83" s="184">
        <f>O83*H83</f>
        <v>0</v>
      </c>
      <c r="Q83" s="184">
        <v>0</v>
      </c>
      <c r="R83" s="184">
        <f>Q83*H83</f>
        <v>0</v>
      </c>
      <c r="S83" s="184">
        <v>0</v>
      </c>
      <c r="T83" s="185">
        <f>S83*H83</f>
        <v>0</v>
      </c>
      <c r="AR83" s="24" t="s">
        <v>199</v>
      </c>
      <c r="AT83" s="24" t="s">
        <v>195</v>
      </c>
      <c r="AU83" s="24" t="s">
        <v>87</v>
      </c>
      <c r="AY83" s="24" t="s">
        <v>193</v>
      </c>
      <c r="BE83" s="186">
        <f>IF(N83="základní",J83,0)</f>
        <v>0</v>
      </c>
      <c r="BF83" s="186">
        <f>IF(N83="snížená",J83,0)</f>
        <v>0</v>
      </c>
      <c r="BG83" s="186">
        <f>IF(N83="zákl. přenesená",J83,0)</f>
        <v>0</v>
      </c>
      <c r="BH83" s="186">
        <f>IF(N83="sníž. přenesená",J83,0)</f>
        <v>0</v>
      </c>
      <c r="BI83" s="186">
        <f>IF(N83="nulová",J83,0)</f>
        <v>0</v>
      </c>
      <c r="BJ83" s="24" t="s">
        <v>84</v>
      </c>
      <c r="BK83" s="186">
        <f>ROUND(I83*H83,2)</f>
        <v>0</v>
      </c>
      <c r="BL83" s="24" t="s">
        <v>199</v>
      </c>
      <c r="BM83" s="24" t="s">
        <v>1123</v>
      </c>
    </row>
    <row r="84" spans="2:47" s="1" customFormat="1" ht="13.5">
      <c r="B84" s="41"/>
      <c r="D84" s="187" t="s">
        <v>201</v>
      </c>
      <c r="F84" s="188" t="s">
        <v>1124</v>
      </c>
      <c r="I84" s="189"/>
      <c r="L84" s="41"/>
      <c r="M84" s="190"/>
      <c r="N84" s="42"/>
      <c r="O84" s="42"/>
      <c r="P84" s="42"/>
      <c r="Q84" s="42"/>
      <c r="R84" s="42"/>
      <c r="S84" s="42"/>
      <c r="T84" s="70"/>
      <c r="AT84" s="24" t="s">
        <v>201</v>
      </c>
      <c r="AU84" s="24" t="s">
        <v>87</v>
      </c>
    </row>
    <row r="85" spans="2:47" s="1" customFormat="1" ht="94.5">
      <c r="B85" s="41"/>
      <c r="D85" s="187" t="s">
        <v>203</v>
      </c>
      <c r="F85" s="191" t="s">
        <v>1125</v>
      </c>
      <c r="I85" s="189"/>
      <c r="L85" s="41"/>
      <c r="M85" s="190"/>
      <c r="N85" s="42"/>
      <c r="O85" s="42"/>
      <c r="P85" s="42"/>
      <c r="Q85" s="42"/>
      <c r="R85" s="42"/>
      <c r="S85" s="42"/>
      <c r="T85" s="70"/>
      <c r="AT85" s="24" t="s">
        <v>203</v>
      </c>
      <c r="AU85" s="24" t="s">
        <v>87</v>
      </c>
    </row>
    <row r="86" spans="2:47" s="1" customFormat="1" ht="27">
      <c r="B86" s="41"/>
      <c r="D86" s="187" t="s">
        <v>412</v>
      </c>
      <c r="F86" s="191" t="s">
        <v>1126</v>
      </c>
      <c r="I86" s="189"/>
      <c r="L86" s="41"/>
      <c r="M86" s="190"/>
      <c r="N86" s="42"/>
      <c r="O86" s="42"/>
      <c r="P86" s="42"/>
      <c r="Q86" s="42"/>
      <c r="R86" s="42"/>
      <c r="S86" s="42"/>
      <c r="T86" s="70"/>
      <c r="AT86" s="24" t="s">
        <v>412</v>
      </c>
      <c r="AU86" s="24" t="s">
        <v>87</v>
      </c>
    </row>
    <row r="87" spans="2:51" s="11" customFormat="1" ht="13.5">
      <c r="B87" s="192"/>
      <c r="D87" s="187" t="s">
        <v>205</v>
      </c>
      <c r="E87" s="193" t="s">
        <v>5</v>
      </c>
      <c r="F87" s="194" t="s">
        <v>1127</v>
      </c>
      <c r="H87" s="195">
        <v>0.026</v>
      </c>
      <c r="I87" s="196"/>
      <c r="L87" s="192"/>
      <c r="M87" s="197"/>
      <c r="N87" s="198"/>
      <c r="O87" s="198"/>
      <c r="P87" s="198"/>
      <c r="Q87" s="198"/>
      <c r="R87" s="198"/>
      <c r="S87" s="198"/>
      <c r="T87" s="199"/>
      <c r="AT87" s="193" t="s">
        <v>205</v>
      </c>
      <c r="AU87" s="193" t="s">
        <v>87</v>
      </c>
      <c r="AV87" s="11" t="s">
        <v>87</v>
      </c>
      <c r="AW87" s="11" t="s">
        <v>39</v>
      </c>
      <c r="AX87" s="11" t="s">
        <v>84</v>
      </c>
      <c r="AY87" s="193" t="s">
        <v>193</v>
      </c>
    </row>
    <row r="88" spans="2:65" s="1" customFormat="1" ht="25.5" customHeight="1">
      <c r="B88" s="174"/>
      <c r="C88" s="175" t="s">
        <v>87</v>
      </c>
      <c r="D88" s="175" t="s">
        <v>195</v>
      </c>
      <c r="E88" s="176" t="s">
        <v>1128</v>
      </c>
      <c r="F88" s="177" t="s">
        <v>1129</v>
      </c>
      <c r="G88" s="178" t="s">
        <v>106</v>
      </c>
      <c r="H88" s="179">
        <v>2270</v>
      </c>
      <c r="I88" s="180"/>
      <c r="J88" s="181">
        <f>ROUND(I88*H88,2)</f>
        <v>0</v>
      </c>
      <c r="K88" s="177" t="s">
        <v>198</v>
      </c>
      <c r="L88" s="41"/>
      <c r="M88" s="182" t="s">
        <v>5</v>
      </c>
      <c r="N88" s="183" t="s">
        <v>47</v>
      </c>
      <c r="O88" s="42"/>
      <c r="P88" s="184">
        <f>O88*H88</f>
        <v>0</v>
      </c>
      <c r="Q88" s="184">
        <v>0</v>
      </c>
      <c r="R88" s="184">
        <f>Q88*H88</f>
        <v>0</v>
      </c>
      <c r="S88" s="184">
        <v>0</v>
      </c>
      <c r="T88" s="185">
        <f>S88*H88</f>
        <v>0</v>
      </c>
      <c r="AR88" s="24" t="s">
        <v>199</v>
      </c>
      <c r="AT88" s="24" t="s">
        <v>195</v>
      </c>
      <c r="AU88" s="24" t="s">
        <v>87</v>
      </c>
      <c r="AY88" s="24" t="s">
        <v>193</v>
      </c>
      <c r="BE88" s="186">
        <f>IF(N88="základní",J88,0)</f>
        <v>0</v>
      </c>
      <c r="BF88" s="186">
        <f>IF(N88="snížená",J88,0)</f>
        <v>0</v>
      </c>
      <c r="BG88" s="186">
        <f>IF(N88="zákl. přenesená",J88,0)</f>
        <v>0</v>
      </c>
      <c r="BH88" s="186">
        <f>IF(N88="sníž. přenesená",J88,0)</f>
        <v>0</v>
      </c>
      <c r="BI88" s="186">
        <f>IF(N88="nulová",J88,0)</f>
        <v>0</v>
      </c>
      <c r="BJ88" s="24" t="s">
        <v>84</v>
      </c>
      <c r="BK88" s="186">
        <f>ROUND(I88*H88,2)</f>
        <v>0</v>
      </c>
      <c r="BL88" s="24" t="s">
        <v>199</v>
      </c>
      <c r="BM88" s="24" t="s">
        <v>1130</v>
      </c>
    </row>
    <row r="89" spans="2:47" s="1" customFormat="1" ht="27">
      <c r="B89" s="41"/>
      <c r="D89" s="187" t="s">
        <v>201</v>
      </c>
      <c r="F89" s="188" t="s">
        <v>1131</v>
      </c>
      <c r="I89" s="189"/>
      <c r="L89" s="41"/>
      <c r="M89" s="190"/>
      <c r="N89" s="42"/>
      <c r="O89" s="42"/>
      <c r="P89" s="42"/>
      <c r="Q89" s="42"/>
      <c r="R89" s="42"/>
      <c r="S89" s="42"/>
      <c r="T89" s="70"/>
      <c r="AT89" s="24" t="s">
        <v>201</v>
      </c>
      <c r="AU89" s="24" t="s">
        <v>87</v>
      </c>
    </row>
    <row r="90" spans="2:47" s="1" customFormat="1" ht="148.5">
      <c r="B90" s="41"/>
      <c r="D90" s="187" t="s">
        <v>203</v>
      </c>
      <c r="F90" s="191" t="s">
        <v>1132</v>
      </c>
      <c r="I90" s="189"/>
      <c r="L90" s="41"/>
      <c r="M90" s="190"/>
      <c r="N90" s="42"/>
      <c r="O90" s="42"/>
      <c r="P90" s="42"/>
      <c r="Q90" s="42"/>
      <c r="R90" s="42"/>
      <c r="S90" s="42"/>
      <c r="T90" s="70"/>
      <c r="AT90" s="24" t="s">
        <v>203</v>
      </c>
      <c r="AU90" s="24" t="s">
        <v>87</v>
      </c>
    </row>
    <row r="91" spans="2:51" s="12" customFormat="1" ht="13.5">
      <c r="B91" s="200"/>
      <c r="D91" s="187" t="s">
        <v>205</v>
      </c>
      <c r="E91" s="201" t="s">
        <v>5</v>
      </c>
      <c r="F91" s="202" t="s">
        <v>1133</v>
      </c>
      <c r="H91" s="201" t="s">
        <v>5</v>
      </c>
      <c r="I91" s="203"/>
      <c r="L91" s="200"/>
      <c r="M91" s="204"/>
      <c r="N91" s="205"/>
      <c r="O91" s="205"/>
      <c r="P91" s="205"/>
      <c r="Q91" s="205"/>
      <c r="R91" s="205"/>
      <c r="S91" s="205"/>
      <c r="T91" s="206"/>
      <c r="AT91" s="201" t="s">
        <v>205</v>
      </c>
      <c r="AU91" s="201" t="s">
        <v>87</v>
      </c>
      <c r="AV91" s="12" t="s">
        <v>84</v>
      </c>
      <c r="AW91" s="12" t="s">
        <v>39</v>
      </c>
      <c r="AX91" s="12" t="s">
        <v>76</v>
      </c>
      <c r="AY91" s="201" t="s">
        <v>193</v>
      </c>
    </row>
    <row r="92" spans="2:51" s="11" customFormat="1" ht="13.5">
      <c r="B92" s="192"/>
      <c r="D92" s="187" t="s">
        <v>205</v>
      </c>
      <c r="E92" s="193" t="s">
        <v>5</v>
      </c>
      <c r="F92" s="194" t="s">
        <v>1134</v>
      </c>
      <c r="H92" s="195">
        <v>800</v>
      </c>
      <c r="I92" s="196"/>
      <c r="L92" s="192"/>
      <c r="M92" s="197"/>
      <c r="N92" s="198"/>
      <c r="O92" s="198"/>
      <c r="P92" s="198"/>
      <c r="Q92" s="198"/>
      <c r="R92" s="198"/>
      <c r="S92" s="198"/>
      <c r="T92" s="199"/>
      <c r="AT92" s="193" t="s">
        <v>205</v>
      </c>
      <c r="AU92" s="193" t="s">
        <v>87</v>
      </c>
      <c r="AV92" s="11" t="s">
        <v>87</v>
      </c>
      <c r="AW92" s="11" t="s">
        <v>39</v>
      </c>
      <c r="AX92" s="11" t="s">
        <v>76</v>
      </c>
      <c r="AY92" s="193" t="s">
        <v>193</v>
      </c>
    </row>
    <row r="93" spans="2:51" s="11" customFormat="1" ht="13.5">
      <c r="B93" s="192"/>
      <c r="D93" s="187" t="s">
        <v>205</v>
      </c>
      <c r="E93" s="193" t="s">
        <v>5</v>
      </c>
      <c r="F93" s="194" t="s">
        <v>1135</v>
      </c>
      <c r="H93" s="195">
        <v>480</v>
      </c>
      <c r="I93" s="196"/>
      <c r="L93" s="192"/>
      <c r="M93" s="197"/>
      <c r="N93" s="198"/>
      <c r="O93" s="198"/>
      <c r="P93" s="198"/>
      <c r="Q93" s="198"/>
      <c r="R93" s="198"/>
      <c r="S93" s="198"/>
      <c r="T93" s="199"/>
      <c r="AT93" s="193" t="s">
        <v>205</v>
      </c>
      <c r="AU93" s="193" t="s">
        <v>87</v>
      </c>
      <c r="AV93" s="11" t="s">
        <v>87</v>
      </c>
      <c r="AW93" s="11" t="s">
        <v>39</v>
      </c>
      <c r="AX93" s="11" t="s">
        <v>76</v>
      </c>
      <c r="AY93" s="193" t="s">
        <v>193</v>
      </c>
    </row>
    <row r="94" spans="2:51" s="11" customFormat="1" ht="13.5">
      <c r="B94" s="192"/>
      <c r="D94" s="187" t="s">
        <v>205</v>
      </c>
      <c r="E94" s="193" t="s">
        <v>5</v>
      </c>
      <c r="F94" s="194" t="s">
        <v>1136</v>
      </c>
      <c r="H94" s="195">
        <v>400</v>
      </c>
      <c r="I94" s="196"/>
      <c r="L94" s="192"/>
      <c r="M94" s="197"/>
      <c r="N94" s="198"/>
      <c r="O94" s="198"/>
      <c r="P94" s="198"/>
      <c r="Q94" s="198"/>
      <c r="R94" s="198"/>
      <c r="S94" s="198"/>
      <c r="T94" s="199"/>
      <c r="AT94" s="193" t="s">
        <v>205</v>
      </c>
      <c r="AU94" s="193" t="s">
        <v>87</v>
      </c>
      <c r="AV94" s="11" t="s">
        <v>87</v>
      </c>
      <c r="AW94" s="11" t="s">
        <v>39</v>
      </c>
      <c r="AX94" s="11" t="s">
        <v>76</v>
      </c>
      <c r="AY94" s="193" t="s">
        <v>193</v>
      </c>
    </row>
    <row r="95" spans="2:51" s="11" customFormat="1" ht="13.5">
      <c r="B95" s="192"/>
      <c r="D95" s="187" t="s">
        <v>205</v>
      </c>
      <c r="E95" s="193" t="s">
        <v>5</v>
      </c>
      <c r="F95" s="194" t="s">
        <v>1137</v>
      </c>
      <c r="H95" s="195">
        <v>390</v>
      </c>
      <c r="I95" s="196"/>
      <c r="L95" s="192"/>
      <c r="M95" s="197"/>
      <c r="N95" s="198"/>
      <c r="O95" s="198"/>
      <c r="P95" s="198"/>
      <c r="Q95" s="198"/>
      <c r="R95" s="198"/>
      <c r="S95" s="198"/>
      <c r="T95" s="199"/>
      <c r="AT95" s="193" t="s">
        <v>205</v>
      </c>
      <c r="AU95" s="193" t="s">
        <v>87</v>
      </c>
      <c r="AV95" s="11" t="s">
        <v>87</v>
      </c>
      <c r="AW95" s="11" t="s">
        <v>39</v>
      </c>
      <c r="AX95" s="11" t="s">
        <v>76</v>
      </c>
      <c r="AY95" s="193" t="s">
        <v>193</v>
      </c>
    </row>
    <row r="96" spans="2:51" s="11" customFormat="1" ht="13.5">
      <c r="B96" s="192"/>
      <c r="D96" s="187" t="s">
        <v>205</v>
      </c>
      <c r="E96" s="193" t="s">
        <v>5</v>
      </c>
      <c r="F96" s="194" t="s">
        <v>1138</v>
      </c>
      <c r="H96" s="195">
        <v>200</v>
      </c>
      <c r="I96" s="196"/>
      <c r="L96" s="192"/>
      <c r="M96" s="197"/>
      <c r="N96" s="198"/>
      <c r="O96" s="198"/>
      <c r="P96" s="198"/>
      <c r="Q96" s="198"/>
      <c r="R96" s="198"/>
      <c r="S96" s="198"/>
      <c r="T96" s="199"/>
      <c r="AT96" s="193" t="s">
        <v>205</v>
      </c>
      <c r="AU96" s="193" t="s">
        <v>87</v>
      </c>
      <c r="AV96" s="11" t="s">
        <v>87</v>
      </c>
      <c r="AW96" s="11" t="s">
        <v>39</v>
      </c>
      <c r="AX96" s="11" t="s">
        <v>76</v>
      </c>
      <c r="AY96" s="193" t="s">
        <v>193</v>
      </c>
    </row>
    <row r="97" spans="2:51" s="13" customFormat="1" ht="13.5">
      <c r="B97" s="207"/>
      <c r="D97" s="187" t="s">
        <v>205</v>
      </c>
      <c r="E97" s="208" t="s">
        <v>1098</v>
      </c>
      <c r="F97" s="209" t="s">
        <v>240</v>
      </c>
      <c r="H97" s="210">
        <v>2270</v>
      </c>
      <c r="I97" s="211"/>
      <c r="L97" s="207"/>
      <c r="M97" s="212"/>
      <c r="N97" s="213"/>
      <c r="O97" s="213"/>
      <c r="P97" s="213"/>
      <c r="Q97" s="213"/>
      <c r="R97" s="213"/>
      <c r="S97" s="213"/>
      <c r="T97" s="214"/>
      <c r="AT97" s="208" t="s">
        <v>205</v>
      </c>
      <c r="AU97" s="208" t="s">
        <v>87</v>
      </c>
      <c r="AV97" s="13" t="s">
        <v>199</v>
      </c>
      <c r="AW97" s="13" t="s">
        <v>39</v>
      </c>
      <c r="AX97" s="13" t="s">
        <v>84</v>
      </c>
      <c r="AY97" s="208" t="s">
        <v>193</v>
      </c>
    </row>
    <row r="98" spans="2:65" s="1" customFormat="1" ht="16.5" customHeight="1">
      <c r="B98" s="174"/>
      <c r="C98" s="175" t="s">
        <v>212</v>
      </c>
      <c r="D98" s="175" t="s">
        <v>195</v>
      </c>
      <c r="E98" s="176" t="s">
        <v>1139</v>
      </c>
      <c r="F98" s="177" t="s">
        <v>1140</v>
      </c>
      <c r="G98" s="178" t="s">
        <v>106</v>
      </c>
      <c r="H98" s="179">
        <v>257.2</v>
      </c>
      <c r="I98" s="180"/>
      <c r="J98" s="181">
        <f>ROUND(I98*H98,2)</f>
        <v>0</v>
      </c>
      <c r="K98" s="177" t="s">
        <v>198</v>
      </c>
      <c r="L98" s="41"/>
      <c r="M98" s="182" t="s">
        <v>5</v>
      </c>
      <c r="N98" s="183" t="s">
        <v>47</v>
      </c>
      <c r="O98" s="42"/>
      <c r="P98" s="184">
        <f>O98*H98</f>
        <v>0</v>
      </c>
      <c r="Q98" s="184">
        <v>0.00017</v>
      </c>
      <c r="R98" s="184">
        <f>Q98*H98</f>
        <v>0.043724</v>
      </c>
      <c r="S98" s="184">
        <v>0</v>
      </c>
      <c r="T98" s="185">
        <f>S98*H98</f>
        <v>0</v>
      </c>
      <c r="AR98" s="24" t="s">
        <v>199</v>
      </c>
      <c r="AT98" s="24" t="s">
        <v>195</v>
      </c>
      <c r="AU98" s="24" t="s">
        <v>87</v>
      </c>
      <c r="AY98" s="24" t="s">
        <v>193</v>
      </c>
      <c r="BE98" s="186">
        <f>IF(N98="základní",J98,0)</f>
        <v>0</v>
      </c>
      <c r="BF98" s="186">
        <f>IF(N98="snížená",J98,0)</f>
        <v>0</v>
      </c>
      <c r="BG98" s="186">
        <f>IF(N98="zákl. přenesená",J98,0)</f>
        <v>0</v>
      </c>
      <c r="BH98" s="186">
        <f>IF(N98="sníž. přenesená",J98,0)</f>
        <v>0</v>
      </c>
      <c r="BI98" s="186">
        <f>IF(N98="nulová",J98,0)</f>
        <v>0</v>
      </c>
      <c r="BJ98" s="24" t="s">
        <v>84</v>
      </c>
      <c r="BK98" s="186">
        <f>ROUND(I98*H98,2)</f>
        <v>0</v>
      </c>
      <c r="BL98" s="24" t="s">
        <v>199</v>
      </c>
      <c r="BM98" s="24" t="s">
        <v>1141</v>
      </c>
    </row>
    <row r="99" spans="2:47" s="1" customFormat="1" ht="13.5">
      <c r="B99" s="41"/>
      <c r="D99" s="187" t="s">
        <v>201</v>
      </c>
      <c r="F99" s="188" t="s">
        <v>1142</v>
      </c>
      <c r="I99" s="189"/>
      <c r="L99" s="41"/>
      <c r="M99" s="190"/>
      <c r="N99" s="42"/>
      <c r="O99" s="42"/>
      <c r="P99" s="42"/>
      <c r="Q99" s="42"/>
      <c r="R99" s="42"/>
      <c r="S99" s="42"/>
      <c r="T99" s="70"/>
      <c r="AT99" s="24" t="s">
        <v>201</v>
      </c>
      <c r="AU99" s="24" t="s">
        <v>87</v>
      </c>
    </row>
    <row r="100" spans="2:47" s="1" customFormat="1" ht="27">
      <c r="B100" s="41"/>
      <c r="D100" s="187" t="s">
        <v>412</v>
      </c>
      <c r="F100" s="191" t="s">
        <v>1143</v>
      </c>
      <c r="I100" s="189"/>
      <c r="L100" s="41"/>
      <c r="M100" s="190"/>
      <c r="N100" s="42"/>
      <c r="O100" s="42"/>
      <c r="P100" s="42"/>
      <c r="Q100" s="42"/>
      <c r="R100" s="42"/>
      <c r="S100" s="42"/>
      <c r="T100" s="70"/>
      <c r="AT100" s="24" t="s">
        <v>412</v>
      </c>
      <c r="AU100" s="24" t="s">
        <v>87</v>
      </c>
    </row>
    <row r="101" spans="2:51" s="11" customFormat="1" ht="13.5">
      <c r="B101" s="192"/>
      <c r="D101" s="187" t="s">
        <v>205</v>
      </c>
      <c r="E101" s="193" t="s">
        <v>5</v>
      </c>
      <c r="F101" s="194" t="s">
        <v>1101</v>
      </c>
      <c r="H101" s="195">
        <v>257.2</v>
      </c>
      <c r="I101" s="196"/>
      <c r="L101" s="192"/>
      <c r="M101" s="197"/>
      <c r="N101" s="198"/>
      <c r="O101" s="198"/>
      <c r="P101" s="198"/>
      <c r="Q101" s="198"/>
      <c r="R101" s="198"/>
      <c r="S101" s="198"/>
      <c r="T101" s="199"/>
      <c r="AT101" s="193" t="s">
        <v>205</v>
      </c>
      <c r="AU101" s="193" t="s">
        <v>87</v>
      </c>
      <c r="AV101" s="11" t="s">
        <v>87</v>
      </c>
      <c r="AW101" s="11" t="s">
        <v>39</v>
      </c>
      <c r="AX101" s="11" t="s">
        <v>84</v>
      </c>
      <c r="AY101" s="193" t="s">
        <v>193</v>
      </c>
    </row>
    <row r="102" spans="2:65" s="1" customFormat="1" ht="16.5" customHeight="1">
      <c r="B102" s="174"/>
      <c r="C102" s="175" t="s">
        <v>199</v>
      </c>
      <c r="D102" s="175" t="s">
        <v>195</v>
      </c>
      <c r="E102" s="176" t="s">
        <v>1144</v>
      </c>
      <c r="F102" s="177" t="s">
        <v>1145</v>
      </c>
      <c r="G102" s="178" t="s">
        <v>114</v>
      </c>
      <c r="H102" s="179">
        <v>22.7</v>
      </c>
      <c r="I102" s="180"/>
      <c r="J102" s="181">
        <f>ROUND(I102*H102,2)</f>
        <v>0</v>
      </c>
      <c r="K102" s="177" t="s">
        <v>198</v>
      </c>
      <c r="L102" s="41"/>
      <c r="M102" s="182" t="s">
        <v>5</v>
      </c>
      <c r="N102" s="183" t="s">
        <v>47</v>
      </c>
      <c r="O102" s="42"/>
      <c r="P102" s="184">
        <f>O102*H102</f>
        <v>0</v>
      </c>
      <c r="Q102" s="184">
        <v>0</v>
      </c>
      <c r="R102" s="184">
        <f>Q102*H102</f>
        <v>0</v>
      </c>
      <c r="S102" s="184">
        <v>0</v>
      </c>
      <c r="T102" s="185">
        <f>S102*H102</f>
        <v>0</v>
      </c>
      <c r="AR102" s="24" t="s">
        <v>199</v>
      </c>
      <c r="AT102" s="24" t="s">
        <v>195</v>
      </c>
      <c r="AU102" s="24" t="s">
        <v>87</v>
      </c>
      <c r="AY102" s="24" t="s">
        <v>193</v>
      </c>
      <c r="BE102" s="186">
        <f>IF(N102="základní",J102,0)</f>
        <v>0</v>
      </c>
      <c r="BF102" s="186">
        <f>IF(N102="snížená",J102,0)</f>
        <v>0</v>
      </c>
      <c r="BG102" s="186">
        <f>IF(N102="zákl. přenesená",J102,0)</f>
        <v>0</v>
      </c>
      <c r="BH102" s="186">
        <f>IF(N102="sníž. přenesená",J102,0)</f>
        <v>0</v>
      </c>
      <c r="BI102" s="186">
        <f>IF(N102="nulová",J102,0)</f>
        <v>0</v>
      </c>
      <c r="BJ102" s="24" t="s">
        <v>84</v>
      </c>
      <c r="BK102" s="186">
        <f>ROUND(I102*H102,2)</f>
        <v>0</v>
      </c>
      <c r="BL102" s="24" t="s">
        <v>199</v>
      </c>
      <c r="BM102" s="24" t="s">
        <v>1146</v>
      </c>
    </row>
    <row r="103" spans="2:47" s="1" customFormat="1" ht="13.5">
      <c r="B103" s="41"/>
      <c r="D103" s="187" t="s">
        <v>201</v>
      </c>
      <c r="F103" s="188" t="s">
        <v>1147</v>
      </c>
      <c r="I103" s="189"/>
      <c r="L103" s="41"/>
      <c r="M103" s="190"/>
      <c r="N103" s="42"/>
      <c r="O103" s="42"/>
      <c r="P103" s="42"/>
      <c r="Q103" s="42"/>
      <c r="R103" s="42"/>
      <c r="S103" s="42"/>
      <c r="T103" s="70"/>
      <c r="AT103" s="24" t="s">
        <v>201</v>
      </c>
      <c r="AU103" s="24" t="s">
        <v>87</v>
      </c>
    </row>
    <row r="104" spans="2:47" s="1" customFormat="1" ht="54">
      <c r="B104" s="41"/>
      <c r="D104" s="187" t="s">
        <v>203</v>
      </c>
      <c r="F104" s="191" t="s">
        <v>1148</v>
      </c>
      <c r="I104" s="189"/>
      <c r="L104" s="41"/>
      <c r="M104" s="190"/>
      <c r="N104" s="42"/>
      <c r="O104" s="42"/>
      <c r="P104" s="42"/>
      <c r="Q104" s="42"/>
      <c r="R104" s="42"/>
      <c r="S104" s="42"/>
      <c r="T104" s="70"/>
      <c r="AT104" s="24" t="s">
        <v>203</v>
      </c>
      <c r="AU104" s="24" t="s">
        <v>87</v>
      </c>
    </row>
    <row r="105" spans="2:51" s="11" customFormat="1" ht="13.5">
      <c r="B105" s="192"/>
      <c r="D105" s="187" t="s">
        <v>205</v>
      </c>
      <c r="E105" s="193" t="s">
        <v>1110</v>
      </c>
      <c r="F105" s="194" t="s">
        <v>1149</v>
      </c>
      <c r="H105" s="195">
        <v>22.7</v>
      </c>
      <c r="I105" s="196"/>
      <c r="L105" s="192"/>
      <c r="M105" s="197"/>
      <c r="N105" s="198"/>
      <c r="O105" s="198"/>
      <c r="P105" s="198"/>
      <c r="Q105" s="198"/>
      <c r="R105" s="198"/>
      <c r="S105" s="198"/>
      <c r="T105" s="199"/>
      <c r="AT105" s="193" t="s">
        <v>205</v>
      </c>
      <c r="AU105" s="193" t="s">
        <v>87</v>
      </c>
      <c r="AV105" s="11" t="s">
        <v>87</v>
      </c>
      <c r="AW105" s="11" t="s">
        <v>39</v>
      </c>
      <c r="AX105" s="11" t="s">
        <v>84</v>
      </c>
      <c r="AY105" s="193" t="s">
        <v>193</v>
      </c>
    </row>
    <row r="106" spans="2:65" s="1" customFormat="1" ht="16.5" customHeight="1">
      <c r="B106" s="174"/>
      <c r="C106" s="175" t="s">
        <v>228</v>
      </c>
      <c r="D106" s="175" t="s">
        <v>195</v>
      </c>
      <c r="E106" s="176" t="s">
        <v>1150</v>
      </c>
      <c r="F106" s="177" t="s">
        <v>1151</v>
      </c>
      <c r="G106" s="178" t="s">
        <v>1011</v>
      </c>
      <c r="H106" s="179">
        <v>186</v>
      </c>
      <c r="I106" s="180"/>
      <c r="J106" s="181">
        <f>ROUND(I106*H106,2)</f>
        <v>0</v>
      </c>
      <c r="K106" s="177" t="s">
        <v>198</v>
      </c>
      <c r="L106" s="41"/>
      <c r="M106" s="182" t="s">
        <v>5</v>
      </c>
      <c r="N106" s="183" t="s">
        <v>47</v>
      </c>
      <c r="O106" s="42"/>
      <c r="P106" s="184">
        <f>O106*H106</f>
        <v>0</v>
      </c>
      <c r="Q106" s="184">
        <v>0</v>
      </c>
      <c r="R106" s="184">
        <f>Q106*H106</f>
        <v>0</v>
      </c>
      <c r="S106" s="184">
        <v>0</v>
      </c>
      <c r="T106" s="185">
        <f>S106*H106</f>
        <v>0</v>
      </c>
      <c r="AR106" s="24" t="s">
        <v>199</v>
      </c>
      <c r="AT106" s="24" t="s">
        <v>195</v>
      </c>
      <c r="AU106" s="24" t="s">
        <v>87</v>
      </c>
      <c r="AY106" s="24" t="s">
        <v>193</v>
      </c>
      <c r="BE106" s="186">
        <f>IF(N106="základní",J106,0)</f>
        <v>0</v>
      </c>
      <c r="BF106" s="186">
        <f>IF(N106="snížená",J106,0)</f>
        <v>0</v>
      </c>
      <c r="BG106" s="186">
        <f>IF(N106="zákl. přenesená",J106,0)</f>
        <v>0</v>
      </c>
      <c r="BH106" s="186">
        <f>IF(N106="sníž. přenesená",J106,0)</f>
        <v>0</v>
      </c>
      <c r="BI106" s="186">
        <f>IF(N106="nulová",J106,0)</f>
        <v>0</v>
      </c>
      <c r="BJ106" s="24" t="s">
        <v>84</v>
      </c>
      <c r="BK106" s="186">
        <f>ROUND(I106*H106,2)</f>
        <v>0</v>
      </c>
      <c r="BL106" s="24" t="s">
        <v>199</v>
      </c>
      <c r="BM106" s="24" t="s">
        <v>1152</v>
      </c>
    </row>
    <row r="107" spans="2:47" s="1" customFormat="1" ht="13.5">
      <c r="B107" s="41"/>
      <c r="D107" s="187" t="s">
        <v>201</v>
      </c>
      <c r="F107" s="188" t="s">
        <v>1153</v>
      </c>
      <c r="I107" s="189"/>
      <c r="L107" s="41"/>
      <c r="M107" s="190"/>
      <c r="N107" s="42"/>
      <c r="O107" s="42"/>
      <c r="P107" s="42"/>
      <c r="Q107" s="42"/>
      <c r="R107" s="42"/>
      <c r="S107" s="42"/>
      <c r="T107" s="70"/>
      <c r="AT107" s="24" t="s">
        <v>201</v>
      </c>
      <c r="AU107" s="24" t="s">
        <v>87</v>
      </c>
    </row>
    <row r="108" spans="2:47" s="1" customFormat="1" ht="121.5">
      <c r="B108" s="41"/>
      <c r="D108" s="187" t="s">
        <v>203</v>
      </c>
      <c r="F108" s="191" t="s">
        <v>1154</v>
      </c>
      <c r="I108" s="189"/>
      <c r="L108" s="41"/>
      <c r="M108" s="190"/>
      <c r="N108" s="42"/>
      <c r="O108" s="42"/>
      <c r="P108" s="42"/>
      <c r="Q108" s="42"/>
      <c r="R108" s="42"/>
      <c r="S108" s="42"/>
      <c r="T108" s="70"/>
      <c r="AT108" s="24" t="s">
        <v>203</v>
      </c>
      <c r="AU108" s="24" t="s">
        <v>87</v>
      </c>
    </row>
    <row r="109" spans="2:51" s="11" customFormat="1" ht="13.5">
      <c r="B109" s="192"/>
      <c r="D109" s="187" t="s">
        <v>205</v>
      </c>
      <c r="E109" s="193" t="s">
        <v>1076</v>
      </c>
      <c r="F109" s="194" t="s">
        <v>1155</v>
      </c>
      <c r="H109" s="195">
        <v>186</v>
      </c>
      <c r="I109" s="196"/>
      <c r="L109" s="192"/>
      <c r="M109" s="197"/>
      <c r="N109" s="198"/>
      <c r="O109" s="198"/>
      <c r="P109" s="198"/>
      <c r="Q109" s="198"/>
      <c r="R109" s="198"/>
      <c r="S109" s="198"/>
      <c r="T109" s="199"/>
      <c r="AT109" s="193" t="s">
        <v>205</v>
      </c>
      <c r="AU109" s="193" t="s">
        <v>87</v>
      </c>
      <c r="AV109" s="11" t="s">
        <v>87</v>
      </c>
      <c r="AW109" s="11" t="s">
        <v>39</v>
      </c>
      <c r="AX109" s="11" t="s">
        <v>84</v>
      </c>
      <c r="AY109" s="193" t="s">
        <v>193</v>
      </c>
    </row>
    <row r="110" spans="2:65" s="1" customFormat="1" ht="16.5" customHeight="1">
      <c r="B110" s="174"/>
      <c r="C110" s="175" t="s">
        <v>241</v>
      </c>
      <c r="D110" s="175" t="s">
        <v>195</v>
      </c>
      <c r="E110" s="176" t="s">
        <v>1156</v>
      </c>
      <c r="F110" s="177" t="s">
        <v>1157</v>
      </c>
      <c r="G110" s="178" t="s">
        <v>1011</v>
      </c>
      <c r="H110" s="179">
        <v>41</v>
      </c>
      <c r="I110" s="180"/>
      <c r="J110" s="181">
        <f>ROUND(I110*H110,2)</f>
        <v>0</v>
      </c>
      <c r="K110" s="177" t="s">
        <v>198</v>
      </c>
      <c r="L110" s="41"/>
      <c r="M110" s="182" t="s">
        <v>5</v>
      </c>
      <c r="N110" s="183" t="s">
        <v>47</v>
      </c>
      <c r="O110" s="42"/>
      <c r="P110" s="184">
        <f>O110*H110</f>
        <v>0</v>
      </c>
      <c r="Q110" s="184">
        <v>0</v>
      </c>
      <c r="R110" s="184">
        <f>Q110*H110</f>
        <v>0</v>
      </c>
      <c r="S110" s="184">
        <v>0</v>
      </c>
      <c r="T110" s="185">
        <f>S110*H110</f>
        <v>0</v>
      </c>
      <c r="AR110" s="24" t="s">
        <v>199</v>
      </c>
      <c r="AT110" s="24" t="s">
        <v>195</v>
      </c>
      <c r="AU110" s="24" t="s">
        <v>87</v>
      </c>
      <c r="AY110" s="24" t="s">
        <v>193</v>
      </c>
      <c r="BE110" s="186">
        <f>IF(N110="základní",J110,0)</f>
        <v>0</v>
      </c>
      <c r="BF110" s="186">
        <f>IF(N110="snížená",J110,0)</f>
        <v>0</v>
      </c>
      <c r="BG110" s="186">
        <f>IF(N110="zákl. přenesená",J110,0)</f>
        <v>0</v>
      </c>
      <c r="BH110" s="186">
        <f>IF(N110="sníž. přenesená",J110,0)</f>
        <v>0</v>
      </c>
      <c r="BI110" s="186">
        <f>IF(N110="nulová",J110,0)</f>
        <v>0</v>
      </c>
      <c r="BJ110" s="24" t="s">
        <v>84</v>
      </c>
      <c r="BK110" s="186">
        <f>ROUND(I110*H110,2)</f>
        <v>0</v>
      </c>
      <c r="BL110" s="24" t="s">
        <v>199</v>
      </c>
      <c r="BM110" s="24" t="s">
        <v>1158</v>
      </c>
    </row>
    <row r="111" spans="2:47" s="1" customFormat="1" ht="13.5">
      <c r="B111" s="41"/>
      <c r="D111" s="187" t="s">
        <v>201</v>
      </c>
      <c r="F111" s="188" t="s">
        <v>1159</v>
      </c>
      <c r="I111" s="189"/>
      <c r="L111" s="41"/>
      <c r="M111" s="190"/>
      <c r="N111" s="42"/>
      <c r="O111" s="42"/>
      <c r="P111" s="42"/>
      <c r="Q111" s="42"/>
      <c r="R111" s="42"/>
      <c r="S111" s="42"/>
      <c r="T111" s="70"/>
      <c r="AT111" s="24" t="s">
        <v>201</v>
      </c>
      <c r="AU111" s="24" t="s">
        <v>87</v>
      </c>
    </row>
    <row r="112" spans="2:47" s="1" customFormat="1" ht="121.5">
      <c r="B112" s="41"/>
      <c r="D112" s="187" t="s">
        <v>203</v>
      </c>
      <c r="F112" s="191" t="s">
        <v>1154</v>
      </c>
      <c r="I112" s="189"/>
      <c r="L112" s="41"/>
      <c r="M112" s="190"/>
      <c r="N112" s="42"/>
      <c r="O112" s="42"/>
      <c r="P112" s="42"/>
      <c r="Q112" s="42"/>
      <c r="R112" s="42"/>
      <c r="S112" s="42"/>
      <c r="T112" s="70"/>
      <c r="AT112" s="24" t="s">
        <v>203</v>
      </c>
      <c r="AU112" s="24" t="s">
        <v>87</v>
      </c>
    </row>
    <row r="113" spans="2:51" s="11" customFormat="1" ht="13.5">
      <c r="B113" s="192"/>
      <c r="D113" s="187" t="s">
        <v>205</v>
      </c>
      <c r="E113" s="193" t="s">
        <v>1079</v>
      </c>
      <c r="F113" s="194" t="s">
        <v>1160</v>
      </c>
      <c r="H113" s="195">
        <v>41</v>
      </c>
      <c r="I113" s="196"/>
      <c r="L113" s="192"/>
      <c r="M113" s="197"/>
      <c r="N113" s="198"/>
      <c r="O113" s="198"/>
      <c r="P113" s="198"/>
      <c r="Q113" s="198"/>
      <c r="R113" s="198"/>
      <c r="S113" s="198"/>
      <c r="T113" s="199"/>
      <c r="AT113" s="193" t="s">
        <v>205</v>
      </c>
      <c r="AU113" s="193" t="s">
        <v>87</v>
      </c>
      <c r="AV113" s="11" t="s">
        <v>87</v>
      </c>
      <c r="AW113" s="11" t="s">
        <v>39</v>
      </c>
      <c r="AX113" s="11" t="s">
        <v>84</v>
      </c>
      <c r="AY113" s="193" t="s">
        <v>193</v>
      </c>
    </row>
    <row r="114" spans="2:65" s="1" customFormat="1" ht="16.5" customHeight="1">
      <c r="B114" s="174"/>
      <c r="C114" s="175" t="s">
        <v>248</v>
      </c>
      <c r="D114" s="175" t="s">
        <v>195</v>
      </c>
      <c r="E114" s="176" t="s">
        <v>1161</v>
      </c>
      <c r="F114" s="177" t="s">
        <v>1162</v>
      </c>
      <c r="G114" s="178" t="s">
        <v>1011</v>
      </c>
      <c r="H114" s="179">
        <v>3</v>
      </c>
      <c r="I114" s="180"/>
      <c r="J114" s="181">
        <f>ROUND(I114*H114,2)</f>
        <v>0</v>
      </c>
      <c r="K114" s="177" t="s">
        <v>198</v>
      </c>
      <c r="L114" s="41"/>
      <c r="M114" s="182" t="s">
        <v>5</v>
      </c>
      <c r="N114" s="183" t="s">
        <v>47</v>
      </c>
      <c r="O114" s="42"/>
      <c r="P114" s="184">
        <f>O114*H114</f>
        <v>0</v>
      </c>
      <c r="Q114" s="184">
        <v>0</v>
      </c>
      <c r="R114" s="184">
        <f>Q114*H114</f>
        <v>0</v>
      </c>
      <c r="S114" s="184">
        <v>0</v>
      </c>
      <c r="T114" s="185">
        <f>S114*H114</f>
        <v>0</v>
      </c>
      <c r="AR114" s="24" t="s">
        <v>199</v>
      </c>
      <c r="AT114" s="24" t="s">
        <v>195</v>
      </c>
      <c r="AU114" s="24" t="s">
        <v>87</v>
      </c>
      <c r="AY114" s="24" t="s">
        <v>193</v>
      </c>
      <c r="BE114" s="186">
        <f>IF(N114="základní",J114,0)</f>
        <v>0</v>
      </c>
      <c r="BF114" s="186">
        <f>IF(N114="snížená",J114,0)</f>
        <v>0</v>
      </c>
      <c r="BG114" s="186">
        <f>IF(N114="zákl. přenesená",J114,0)</f>
        <v>0</v>
      </c>
      <c r="BH114" s="186">
        <f>IF(N114="sníž. přenesená",J114,0)</f>
        <v>0</v>
      </c>
      <c r="BI114" s="186">
        <f>IF(N114="nulová",J114,0)</f>
        <v>0</v>
      </c>
      <c r="BJ114" s="24" t="s">
        <v>84</v>
      </c>
      <c r="BK114" s="186">
        <f>ROUND(I114*H114,2)</f>
        <v>0</v>
      </c>
      <c r="BL114" s="24" t="s">
        <v>199</v>
      </c>
      <c r="BM114" s="24" t="s">
        <v>1163</v>
      </c>
    </row>
    <row r="115" spans="2:47" s="1" customFormat="1" ht="13.5">
      <c r="B115" s="41"/>
      <c r="D115" s="187" t="s">
        <v>201</v>
      </c>
      <c r="F115" s="188" t="s">
        <v>1164</v>
      </c>
      <c r="I115" s="189"/>
      <c r="L115" s="41"/>
      <c r="M115" s="190"/>
      <c r="N115" s="42"/>
      <c r="O115" s="42"/>
      <c r="P115" s="42"/>
      <c r="Q115" s="42"/>
      <c r="R115" s="42"/>
      <c r="S115" s="42"/>
      <c r="T115" s="70"/>
      <c r="AT115" s="24" t="s">
        <v>201</v>
      </c>
      <c r="AU115" s="24" t="s">
        <v>87</v>
      </c>
    </row>
    <row r="116" spans="2:47" s="1" customFormat="1" ht="121.5">
      <c r="B116" s="41"/>
      <c r="D116" s="187" t="s">
        <v>203</v>
      </c>
      <c r="F116" s="191" t="s">
        <v>1154</v>
      </c>
      <c r="I116" s="189"/>
      <c r="L116" s="41"/>
      <c r="M116" s="190"/>
      <c r="N116" s="42"/>
      <c r="O116" s="42"/>
      <c r="P116" s="42"/>
      <c r="Q116" s="42"/>
      <c r="R116" s="42"/>
      <c r="S116" s="42"/>
      <c r="T116" s="70"/>
      <c r="AT116" s="24" t="s">
        <v>203</v>
      </c>
      <c r="AU116" s="24" t="s">
        <v>87</v>
      </c>
    </row>
    <row r="117" spans="2:51" s="11" customFormat="1" ht="13.5">
      <c r="B117" s="192"/>
      <c r="D117" s="187" t="s">
        <v>205</v>
      </c>
      <c r="E117" s="193" t="s">
        <v>1081</v>
      </c>
      <c r="F117" s="194" t="s">
        <v>1165</v>
      </c>
      <c r="H117" s="195">
        <v>3</v>
      </c>
      <c r="I117" s="196"/>
      <c r="L117" s="192"/>
      <c r="M117" s="197"/>
      <c r="N117" s="198"/>
      <c r="O117" s="198"/>
      <c r="P117" s="198"/>
      <c r="Q117" s="198"/>
      <c r="R117" s="198"/>
      <c r="S117" s="198"/>
      <c r="T117" s="199"/>
      <c r="AT117" s="193" t="s">
        <v>205</v>
      </c>
      <c r="AU117" s="193" t="s">
        <v>87</v>
      </c>
      <c r="AV117" s="11" t="s">
        <v>87</v>
      </c>
      <c r="AW117" s="11" t="s">
        <v>39</v>
      </c>
      <c r="AX117" s="11" t="s">
        <v>84</v>
      </c>
      <c r="AY117" s="193" t="s">
        <v>193</v>
      </c>
    </row>
    <row r="118" spans="2:65" s="1" customFormat="1" ht="16.5" customHeight="1">
      <c r="B118" s="174"/>
      <c r="C118" s="175" t="s">
        <v>267</v>
      </c>
      <c r="D118" s="175" t="s">
        <v>195</v>
      </c>
      <c r="E118" s="176" t="s">
        <v>1166</v>
      </c>
      <c r="F118" s="177" t="s">
        <v>1167</v>
      </c>
      <c r="G118" s="178" t="s">
        <v>1011</v>
      </c>
      <c r="H118" s="179">
        <v>5</v>
      </c>
      <c r="I118" s="180"/>
      <c r="J118" s="181">
        <f>ROUND(I118*H118,2)</f>
        <v>0</v>
      </c>
      <c r="K118" s="177" t="s">
        <v>198</v>
      </c>
      <c r="L118" s="41"/>
      <c r="M118" s="182" t="s">
        <v>5</v>
      </c>
      <c r="N118" s="183" t="s">
        <v>47</v>
      </c>
      <c r="O118" s="42"/>
      <c r="P118" s="184">
        <f>O118*H118</f>
        <v>0</v>
      </c>
      <c r="Q118" s="184">
        <v>0</v>
      </c>
      <c r="R118" s="184">
        <f>Q118*H118</f>
        <v>0</v>
      </c>
      <c r="S118" s="184">
        <v>0</v>
      </c>
      <c r="T118" s="185">
        <f>S118*H118</f>
        <v>0</v>
      </c>
      <c r="AR118" s="24" t="s">
        <v>199</v>
      </c>
      <c r="AT118" s="24" t="s">
        <v>195</v>
      </c>
      <c r="AU118" s="24" t="s">
        <v>87</v>
      </c>
      <c r="AY118" s="24" t="s">
        <v>193</v>
      </c>
      <c r="BE118" s="186">
        <f>IF(N118="základní",J118,0)</f>
        <v>0</v>
      </c>
      <c r="BF118" s="186">
        <f>IF(N118="snížená",J118,0)</f>
        <v>0</v>
      </c>
      <c r="BG118" s="186">
        <f>IF(N118="zákl. přenesená",J118,0)</f>
        <v>0</v>
      </c>
      <c r="BH118" s="186">
        <f>IF(N118="sníž. přenesená",J118,0)</f>
        <v>0</v>
      </c>
      <c r="BI118" s="186">
        <f>IF(N118="nulová",J118,0)</f>
        <v>0</v>
      </c>
      <c r="BJ118" s="24" t="s">
        <v>84</v>
      </c>
      <c r="BK118" s="186">
        <f>ROUND(I118*H118,2)</f>
        <v>0</v>
      </c>
      <c r="BL118" s="24" t="s">
        <v>199</v>
      </c>
      <c r="BM118" s="24" t="s">
        <v>1168</v>
      </c>
    </row>
    <row r="119" spans="2:47" s="1" customFormat="1" ht="13.5">
      <c r="B119" s="41"/>
      <c r="D119" s="187" t="s">
        <v>201</v>
      </c>
      <c r="F119" s="188" t="s">
        <v>1169</v>
      </c>
      <c r="I119" s="189"/>
      <c r="L119" s="41"/>
      <c r="M119" s="190"/>
      <c r="N119" s="42"/>
      <c r="O119" s="42"/>
      <c r="P119" s="42"/>
      <c r="Q119" s="42"/>
      <c r="R119" s="42"/>
      <c r="S119" s="42"/>
      <c r="T119" s="70"/>
      <c r="AT119" s="24" t="s">
        <v>201</v>
      </c>
      <c r="AU119" s="24" t="s">
        <v>87</v>
      </c>
    </row>
    <row r="120" spans="2:47" s="1" customFormat="1" ht="121.5">
      <c r="B120" s="41"/>
      <c r="D120" s="187" t="s">
        <v>203</v>
      </c>
      <c r="F120" s="191" t="s">
        <v>1154</v>
      </c>
      <c r="I120" s="189"/>
      <c r="L120" s="41"/>
      <c r="M120" s="190"/>
      <c r="N120" s="42"/>
      <c r="O120" s="42"/>
      <c r="P120" s="42"/>
      <c r="Q120" s="42"/>
      <c r="R120" s="42"/>
      <c r="S120" s="42"/>
      <c r="T120" s="70"/>
      <c r="AT120" s="24" t="s">
        <v>203</v>
      </c>
      <c r="AU120" s="24" t="s">
        <v>87</v>
      </c>
    </row>
    <row r="121" spans="2:51" s="11" customFormat="1" ht="13.5">
      <c r="B121" s="192"/>
      <c r="D121" s="187" t="s">
        <v>205</v>
      </c>
      <c r="E121" s="193" t="s">
        <v>1083</v>
      </c>
      <c r="F121" s="194" t="s">
        <v>1170</v>
      </c>
      <c r="H121" s="195">
        <v>5</v>
      </c>
      <c r="I121" s="196"/>
      <c r="L121" s="192"/>
      <c r="M121" s="197"/>
      <c r="N121" s="198"/>
      <c r="O121" s="198"/>
      <c r="P121" s="198"/>
      <c r="Q121" s="198"/>
      <c r="R121" s="198"/>
      <c r="S121" s="198"/>
      <c r="T121" s="199"/>
      <c r="AT121" s="193" t="s">
        <v>205</v>
      </c>
      <c r="AU121" s="193" t="s">
        <v>87</v>
      </c>
      <c r="AV121" s="11" t="s">
        <v>87</v>
      </c>
      <c r="AW121" s="11" t="s">
        <v>39</v>
      </c>
      <c r="AX121" s="11" t="s">
        <v>84</v>
      </c>
      <c r="AY121" s="193" t="s">
        <v>193</v>
      </c>
    </row>
    <row r="122" spans="2:65" s="1" customFormat="1" ht="16.5" customHeight="1">
      <c r="B122" s="174"/>
      <c r="C122" s="175" t="s">
        <v>273</v>
      </c>
      <c r="D122" s="175" t="s">
        <v>195</v>
      </c>
      <c r="E122" s="176" t="s">
        <v>1171</v>
      </c>
      <c r="F122" s="177" t="s">
        <v>1172</v>
      </c>
      <c r="G122" s="178" t="s">
        <v>1011</v>
      </c>
      <c r="H122" s="179">
        <v>8</v>
      </c>
      <c r="I122" s="180"/>
      <c r="J122" s="181">
        <f>ROUND(I122*H122,2)</f>
        <v>0</v>
      </c>
      <c r="K122" s="177" t="s">
        <v>5</v>
      </c>
      <c r="L122" s="41"/>
      <c r="M122" s="182" t="s">
        <v>5</v>
      </c>
      <c r="N122" s="183" t="s">
        <v>47</v>
      </c>
      <c r="O122" s="42"/>
      <c r="P122" s="184">
        <f>O122*H122</f>
        <v>0</v>
      </c>
      <c r="Q122" s="184">
        <v>0</v>
      </c>
      <c r="R122" s="184">
        <f>Q122*H122</f>
        <v>0</v>
      </c>
      <c r="S122" s="184">
        <v>0</v>
      </c>
      <c r="T122" s="185">
        <f>S122*H122</f>
        <v>0</v>
      </c>
      <c r="AR122" s="24" t="s">
        <v>199</v>
      </c>
      <c r="AT122" s="24" t="s">
        <v>195</v>
      </c>
      <c r="AU122" s="24" t="s">
        <v>87</v>
      </c>
      <c r="AY122" s="24" t="s">
        <v>193</v>
      </c>
      <c r="BE122" s="186">
        <f>IF(N122="základní",J122,0)</f>
        <v>0</v>
      </c>
      <c r="BF122" s="186">
        <f>IF(N122="snížená",J122,0)</f>
        <v>0</v>
      </c>
      <c r="BG122" s="186">
        <f>IF(N122="zákl. přenesená",J122,0)</f>
        <v>0</v>
      </c>
      <c r="BH122" s="186">
        <f>IF(N122="sníž. přenesená",J122,0)</f>
        <v>0</v>
      </c>
      <c r="BI122" s="186">
        <f>IF(N122="nulová",J122,0)</f>
        <v>0</v>
      </c>
      <c r="BJ122" s="24" t="s">
        <v>84</v>
      </c>
      <c r="BK122" s="186">
        <f>ROUND(I122*H122,2)</f>
        <v>0</v>
      </c>
      <c r="BL122" s="24" t="s">
        <v>199</v>
      </c>
      <c r="BM122" s="24" t="s">
        <v>1173</v>
      </c>
    </row>
    <row r="123" spans="2:47" s="1" customFormat="1" ht="13.5">
      <c r="B123" s="41"/>
      <c r="D123" s="187" t="s">
        <v>201</v>
      </c>
      <c r="F123" s="188" t="s">
        <v>1174</v>
      </c>
      <c r="I123" s="189"/>
      <c r="L123" s="41"/>
      <c r="M123" s="190"/>
      <c r="N123" s="42"/>
      <c r="O123" s="42"/>
      <c r="P123" s="42"/>
      <c r="Q123" s="42"/>
      <c r="R123" s="42"/>
      <c r="S123" s="42"/>
      <c r="T123" s="70"/>
      <c r="AT123" s="24" t="s">
        <v>201</v>
      </c>
      <c r="AU123" s="24" t="s">
        <v>87</v>
      </c>
    </row>
    <row r="124" spans="2:47" s="1" customFormat="1" ht="121.5">
      <c r="B124" s="41"/>
      <c r="D124" s="187" t="s">
        <v>203</v>
      </c>
      <c r="F124" s="191" t="s">
        <v>1154</v>
      </c>
      <c r="I124" s="189"/>
      <c r="L124" s="41"/>
      <c r="M124" s="190"/>
      <c r="N124" s="42"/>
      <c r="O124" s="42"/>
      <c r="P124" s="42"/>
      <c r="Q124" s="42"/>
      <c r="R124" s="42"/>
      <c r="S124" s="42"/>
      <c r="T124" s="70"/>
      <c r="AT124" s="24" t="s">
        <v>203</v>
      </c>
      <c r="AU124" s="24" t="s">
        <v>87</v>
      </c>
    </row>
    <row r="125" spans="2:51" s="11" customFormat="1" ht="13.5">
      <c r="B125" s="192"/>
      <c r="D125" s="187" t="s">
        <v>205</v>
      </c>
      <c r="E125" s="193" t="s">
        <v>1074</v>
      </c>
      <c r="F125" s="194" t="s">
        <v>1175</v>
      </c>
      <c r="H125" s="195">
        <v>8</v>
      </c>
      <c r="I125" s="196"/>
      <c r="L125" s="192"/>
      <c r="M125" s="197"/>
      <c r="N125" s="198"/>
      <c r="O125" s="198"/>
      <c r="P125" s="198"/>
      <c r="Q125" s="198"/>
      <c r="R125" s="198"/>
      <c r="S125" s="198"/>
      <c r="T125" s="199"/>
      <c r="AT125" s="193" t="s">
        <v>205</v>
      </c>
      <c r="AU125" s="193" t="s">
        <v>87</v>
      </c>
      <c r="AV125" s="11" t="s">
        <v>87</v>
      </c>
      <c r="AW125" s="11" t="s">
        <v>39</v>
      </c>
      <c r="AX125" s="11" t="s">
        <v>84</v>
      </c>
      <c r="AY125" s="193" t="s">
        <v>193</v>
      </c>
    </row>
    <row r="126" spans="2:65" s="1" customFormat="1" ht="16.5" customHeight="1">
      <c r="B126" s="174"/>
      <c r="C126" s="175" t="s">
        <v>282</v>
      </c>
      <c r="D126" s="175" t="s">
        <v>195</v>
      </c>
      <c r="E126" s="176" t="s">
        <v>1176</v>
      </c>
      <c r="F126" s="177" t="s">
        <v>1177</v>
      </c>
      <c r="G126" s="178" t="s">
        <v>1011</v>
      </c>
      <c r="H126" s="179">
        <v>186</v>
      </c>
      <c r="I126" s="180"/>
      <c r="J126" s="181">
        <f>ROUND(I126*H126,2)</f>
        <v>0</v>
      </c>
      <c r="K126" s="177" t="s">
        <v>198</v>
      </c>
      <c r="L126" s="41"/>
      <c r="M126" s="182" t="s">
        <v>5</v>
      </c>
      <c r="N126" s="183" t="s">
        <v>47</v>
      </c>
      <c r="O126" s="42"/>
      <c r="P126" s="184">
        <f>O126*H126</f>
        <v>0</v>
      </c>
      <c r="Q126" s="184">
        <v>5E-05</v>
      </c>
      <c r="R126" s="184">
        <f>Q126*H126</f>
        <v>0.009300000000000001</v>
      </c>
      <c r="S126" s="184">
        <v>0</v>
      </c>
      <c r="T126" s="185">
        <f>S126*H126</f>
        <v>0</v>
      </c>
      <c r="AR126" s="24" t="s">
        <v>199</v>
      </c>
      <c r="AT126" s="24" t="s">
        <v>195</v>
      </c>
      <c r="AU126" s="24" t="s">
        <v>87</v>
      </c>
      <c r="AY126" s="24" t="s">
        <v>193</v>
      </c>
      <c r="BE126" s="186">
        <f>IF(N126="základní",J126,0)</f>
        <v>0</v>
      </c>
      <c r="BF126" s="186">
        <f>IF(N126="snížená",J126,0)</f>
        <v>0</v>
      </c>
      <c r="BG126" s="186">
        <f>IF(N126="zákl. přenesená",J126,0)</f>
        <v>0</v>
      </c>
      <c r="BH126" s="186">
        <f>IF(N126="sníž. přenesená",J126,0)</f>
        <v>0</v>
      </c>
      <c r="BI126" s="186">
        <f>IF(N126="nulová",J126,0)</f>
        <v>0</v>
      </c>
      <c r="BJ126" s="24" t="s">
        <v>84</v>
      </c>
      <c r="BK126" s="186">
        <f>ROUND(I126*H126,2)</f>
        <v>0</v>
      </c>
      <c r="BL126" s="24" t="s">
        <v>199</v>
      </c>
      <c r="BM126" s="24" t="s">
        <v>1178</v>
      </c>
    </row>
    <row r="127" spans="2:47" s="1" customFormat="1" ht="27">
      <c r="B127" s="41"/>
      <c r="D127" s="187" t="s">
        <v>201</v>
      </c>
      <c r="F127" s="188" t="s">
        <v>1179</v>
      </c>
      <c r="I127" s="189"/>
      <c r="L127" s="41"/>
      <c r="M127" s="190"/>
      <c r="N127" s="42"/>
      <c r="O127" s="42"/>
      <c r="P127" s="42"/>
      <c r="Q127" s="42"/>
      <c r="R127" s="42"/>
      <c r="S127" s="42"/>
      <c r="T127" s="70"/>
      <c r="AT127" s="24" t="s">
        <v>201</v>
      </c>
      <c r="AU127" s="24" t="s">
        <v>87</v>
      </c>
    </row>
    <row r="128" spans="2:47" s="1" customFormat="1" ht="108">
      <c r="B128" s="41"/>
      <c r="D128" s="187" t="s">
        <v>203</v>
      </c>
      <c r="F128" s="191" t="s">
        <v>1180</v>
      </c>
      <c r="I128" s="189"/>
      <c r="L128" s="41"/>
      <c r="M128" s="190"/>
      <c r="N128" s="42"/>
      <c r="O128" s="42"/>
      <c r="P128" s="42"/>
      <c r="Q128" s="42"/>
      <c r="R128" s="42"/>
      <c r="S128" s="42"/>
      <c r="T128" s="70"/>
      <c r="AT128" s="24" t="s">
        <v>203</v>
      </c>
      <c r="AU128" s="24" t="s">
        <v>87</v>
      </c>
    </row>
    <row r="129" spans="2:51" s="11" customFormat="1" ht="13.5">
      <c r="B129" s="192"/>
      <c r="D129" s="187" t="s">
        <v>205</v>
      </c>
      <c r="E129" s="193" t="s">
        <v>5</v>
      </c>
      <c r="F129" s="194" t="s">
        <v>1076</v>
      </c>
      <c r="H129" s="195">
        <v>186</v>
      </c>
      <c r="I129" s="196"/>
      <c r="L129" s="192"/>
      <c r="M129" s="197"/>
      <c r="N129" s="198"/>
      <c r="O129" s="198"/>
      <c r="P129" s="198"/>
      <c r="Q129" s="198"/>
      <c r="R129" s="198"/>
      <c r="S129" s="198"/>
      <c r="T129" s="199"/>
      <c r="AT129" s="193" t="s">
        <v>205</v>
      </c>
      <c r="AU129" s="193" t="s">
        <v>87</v>
      </c>
      <c r="AV129" s="11" t="s">
        <v>87</v>
      </c>
      <c r="AW129" s="11" t="s">
        <v>39</v>
      </c>
      <c r="AX129" s="11" t="s">
        <v>84</v>
      </c>
      <c r="AY129" s="193" t="s">
        <v>193</v>
      </c>
    </row>
    <row r="130" spans="2:65" s="1" customFormat="1" ht="16.5" customHeight="1">
      <c r="B130" s="174"/>
      <c r="C130" s="175" t="s">
        <v>288</v>
      </c>
      <c r="D130" s="175" t="s">
        <v>195</v>
      </c>
      <c r="E130" s="176" t="s">
        <v>1181</v>
      </c>
      <c r="F130" s="177" t="s">
        <v>1182</v>
      </c>
      <c r="G130" s="178" t="s">
        <v>1011</v>
      </c>
      <c r="H130" s="179">
        <v>41</v>
      </c>
      <c r="I130" s="180"/>
      <c r="J130" s="181">
        <f>ROUND(I130*H130,2)</f>
        <v>0</v>
      </c>
      <c r="K130" s="177" t="s">
        <v>198</v>
      </c>
      <c r="L130" s="41"/>
      <c r="M130" s="182" t="s">
        <v>5</v>
      </c>
      <c r="N130" s="183" t="s">
        <v>47</v>
      </c>
      <c r="O130" s="42"/>
      <c r="P130" s="184">
        <f>O130*H130</f>
        <v>0</v>
      </c>
      <c r="Q130" s="184">
        <v>5E-05</v>
      </c>
      <c r="R130" s="184">
        <f>Q130*H130</f>
        <v>0.00205</v>
      </c>
      <c r="S130" s="184">
        <v>0</v>
      </c>
      <c r="T130" s="185">
        <f>S130*H130</f>
        <v>0</v>
      </c>
      <c r="AR130" s="24" t="s">
        <v>199</v>
      </c>
      <c r="AT130" s="24" t="s">
        <v>195</v>
      </c>
      <c r="AU130" s="24" t="s">
        <v>87</v>
      </c>
      <c r="AY130" s="24" t="s">
        <v>193</v>
      </c>
      <c r="BE130" s="186">
        <f>IF(N130="základní",J130,0)</f>
        <v>0</v>
      </c>
      <c r="BF130" s="186">
        <f>IF(N130="snížená",J130,0)</f>
        <v>0</v>
      </c>
      <c r="BG130" s="186">
        <f>IF(N130="zákl. přenesená",J130,0)</f>
        <v>0</v>
      </c>
      <c r="BH130" s="186">
        <f>IF(N130="sníž. přenesená",J130,0)</f>
        <v>0</v>
      </c>
      <c r="BI130" s="186">
        <f>IF(N130="nulová",J130,0)</f>
        <v>0</v>
      </c>
      <c r="BJ130" s="24" t="s">
        <v>84</v>
      </c>
      <c r="BK130" s="186">
        <f>ROUND(I130*H130,2)</f>
        <v>0</v>
      </c>
      <c r="BL130" s="24" t="s">
        <v>199</v>
      </c>
      <c r="BM130" s="24" t="s">
        <v>1183</v>
      </c>
    </row>
    <row r="131" spans="2:47" s="1" customFormat="1" ht="27">
      <c r="B131" s="41"/>
      <c r="D131" s="187" t="s">
        <v>201</v>
      </c>
      <c r="F131" s="188" t="s">
        <v>1184</v>
      </c>
      <c r="I131" s="189"/>
      <c r="L131" s="41"/>
      <c r="M131" s="190"/>
      <c r="N131" s="42"/>
      <c r="O131" s="42"/>
      <c r="P131" s="42"/>
      <c r="Q131" s="42"/>
      <c r="R131" s="42"/>
      <c r="S131" s="42"/>
      <c r="T131" s="70"/>
      <c r="AT131" s="24" t="s">
        <v>201</v>
      </c>
      <c r="AU131" s="24" t="s">
        <v>87</v>
      </c>
    </row>
    <row r="132" spans="2:47" s="1" customFormat="1" ht="108">
      <c r="B132" s="41"/>
      <c r="D132" s="187" t="s">
        <v>203</v>
      </c>
      <c r="F132" s="191" t="s">
        <v>1180</v>
      </c>
      <c r="I132" s="189"/>
      <c r="L132" s="41"/>
      <c r="M132" s="190"/>
      <c r="N132" s="42"/>
      <c r="O132" s="42"/>
      <c r="P132" s="42"/>
      <c r="Q132" s="42"/>
      <c r="R132" s="42"/>
      <c r="S132" s="42"/>
      <c r="T132" s="70"/>
      <c r="AT132" s="24" t="s">
        <v>203</v>
      </c>
      <c r="AU132" s="24" t="s">
        <v>87</v>
      </c>
    </row>
    <row r="133" spans="2:51" s="11" customFormat="1" ht="13.5">
      <c r="B133" s="192"/>
      <c r="D133" s="187" t="s">
        <v>205</v>
      </c>
      <c r="E133" s="193" t="s">
        <v>5</v>
      </c>
      <c r="F133" s="194" t="s">
        <v>1079</v>
      </c>
      <c r="H133" s="195">
        <v>41</v>
      </c>
      <c r="I133" s="196"/>
      <c r="L133" s="192"/>
      <c r="M133" s="197"/>
      <c r="N133" s="198"/>
      <c r="O133" s="198"/>
      <c r="P133" s="198"/>
      <c r="Q133" s="198"/>
      <c r="R133" s="198"/>
      <c r="S133" s="198"/>
      <c r="T133" s="199"/>
      <c r="AT133" s="193" t="s">
        <v>205</v>
      </c>
      <c r="AU133" s="193" t="s">
        <v>87</v>
      </c>
      <c r="AV133" s="11" t="s">
        <v>87</v>
      </c>
      <c r="AW133" s="11" t="s">
        <v>39</v>
      </c>
      <c r="AX133" s="11" t="s">
        <v>84</v>
      </c>
      <c r="AY133" s="193" t="s">
        <v>193</v>
      </c>
    </row>
    <row r="134" spans="2:65" s="1" customFormat="1" ht="16.5" customHeight="1">
      <c r="B134" s="174"/>
      <c r="C134" s="175" t="s">
        <v>293</v>
      </c>
      <c r="D134" s="175" t="s">
        <v>195</v>
      </c>
      <c r="E134" s="176" t="s">
        <v>1185</v>
      </c>
      <c r="F134" s="177" t="s">
        <v>1186</v>
      </c>
      <c r="G134" s="178" t="s">
        <v>1011</v>
      </c>
      <c r="H134" s="179">
        <v>3</v>
      </c>
      <c r="I134" s="180"/>
      <c r="J134" s="181">
        <f>ROUND(I134*H134,2)</f>
        <v>0</v>
      </c>
      <c r="K134" s="177" t="s">
        <v>198</v>
      </c>
      <c r="L134" s="41"/>
      <c r="M134" s="182" t="s">
        <v>5</v>
      </c>
      <c r="N134" s="183" t="s">
        <v>47</v>
      </c>
      <c r="O134" s="42"/>
      <c r="P134" s="184">
        <f>O134*H134</f>
        <v>0</v>
      </c>
      <c r="Q134" s="184">
        <v>9E-05</v>
      </c>
      <c r="R134" s="184">
        <f>Q134*H134</f>
        <v>0.00027</v>
      </c>
      <c r="S134" s="184">
        <v>0</v>
      </c>
      <c r="T134" s="185">
        <f>S134*H134</f>
        <v>0</v>
      </c>
      <c r="AR134" s="24" t="s">
        <v>199</v>
      </c>
      <c r="AT134" s="24" t="s">
        <v>195</v>
      </c>
      <c r="AU134" s="24" t="s">
        <v>87</v>
      </c>
      <c r="AY134" s="24" t="s">
        <v>193</v>
      </c>
      <c r="BE134" s="186">
        <f>IF(N134="základní",J134,0)</f>
        <v>0</v>
      </c>
      <c r="BF134" s="186">
        <f>IF(N134="snížená",J134,0)</f>
        <v>0</v>
      </c>
      <c r="BG134" s="186">
        <f>IF(N134="zákl. přenesená",J134,0)</f>
        <v>0</v>
      </c>
      <c r="BH134" s="186">
        <f>IF(N134="sníž. přenesená",J134,0)</f>
        <v>0</v>
      </c>
      <c r="BI134" s="186">
        <f>IF(N134="nulová",J134,0)</f>
        <v>0</v>
      </c>
      <c r="BJ134" s="24" t="s">
        <v>84</v>
      </c>
      <c r="BK134" s="186">
        <f>ROUND(I134*H134,2)</f>
        <v>0</v>
      </c>
      <c r="BL134" s="24" t="s">
        <v>199</v>
      </c>
      <c r="BM134" s="24" t="s">
        <v>1187</v>
      </c>
    </row>
    <row r="135" spans="2:47" s="1" customFormat="1" ht="27">
      <c r="B135" s="41"/>
      <c r="D135" s="187" t="s">
        <v>201</v>
      </c>
      <c r="F135" s="188" t="s">
        <v>1188</v>
      </c>
      <c r="I135" s="189"/>
      <c r="L135" s="41"/>
      <c r="M135" s="190"/>
      <c r="N135" s="42"/>
      <c r="O135" s="42"/>
      <c r="P135" s="42"/>
      <c r="Q135" s="42"/>
      <c r="R135" s="42"/>
      <c r="S135" s="42"/>
      <c r="T135" s="70"/>
      <c r="AT135" s="24" t="s">
        <v>201</v>
      </c>
      <c r="AU135" s="24" t="s">
        <v>87</v>
      </c>
    </row>
    <row r="136" spans="2:47" s="1" customFormat="1" ht="108">
      <c r="B136" s="41"/>
      <c r="D136" s="187" t="s">
        <v>203</v>
      </c>
      <c r="F136" s="191" t="s">
        <v>1180</v>
      </c>
      <c r="I136" s="189"/>
      <c r="L136" s="41"/>
      <c r="M136" s="190"/>
      <c r="N136" s="42"/>
      <c r="O136" s="42"/>
      <c r="P136" s="42"/>
      <c r="Q136" s="42"/>
      <c r="R136" s="42"/>
      <c r="S136" s="42"/>
      <c r="T136" s="70"/>
      <c r="AT136" s="24" t="s">
        <v>203</v>
      </c>
      <c r="AU136" s="24" t="s">
        <v>87</v>
      </c>
    </row>
    <row r="137" spans="2:51" s="11" customFormat="1" ht="13.5">
      <c r="B137" s="192"/>
      <c r="D137" s="187" t="s">
        <v>205</v>
      </c>
      <c r="E137" s="193" t="s">
        <v>5</v>
      </c>
      <c r="F137" s="194" t="s">
        <v>1081</v>
      </c>
      <c r="H137" s="195">
        <v>3</v>
      </c>
      <c r="I137" s="196"/>
      <c r="L137" s="192"/>
      <c r="M137" s="197"/>
      <c r="N137" s="198"/>
      <c r="O137" s="198"/>
      <c r="P137" s="198"/>
      <c r="Q137" s="198"/>
      <c r="R137" s="198"/>
      <c r="S137" s="198"/>
      <c r="T137" s="199"/>
      <c r="AT137" s="193" t="s">
        <v>205</v>
      </c>
      <c r="AU137" s="193" t="s">
        <v>87</v>
      </c>
      <c r="AV137" s="11" t="s">
        <v>87</v>
      </c>
      <c r="AW137" s="11" t="s">
        <v>39</v>
      </c>
      <c r="AX137" s="11" t="s">
        <v>84</v>
      </c>
      <c r="AY137" s="193" t="s">
        <v>193</v>
      </c>
    </row>
    <row r="138" spans="2:65" s="1" customFormat="1" ht="16.5" customHeight="1">
      <c r="B138" s="174"/>
      <c r="C138" s="175" t="s">
        <v>326</v>
      </c>
      <c r="D138" s="175" t="s">
        <v>195</v>
      </c>
      <c r="E138" s="176" t="s">
        <v>1189</v>
      </c>
      <c r="F138" s="177" t="s">
        <v>1190</v>
      </c>
      <c r="G138" s="178" t="s">
        <v>1011</v>
      </c>
      <c r="H138" s="179">
        <v>5</v>
      </c>
      <c r="I138" s="180"/>
      <c r="J138" s="181">
        <f>ROUND(I138*H138,2)</f>
        <v>0</v>
      </c>
      <c r="K138" s="177" t="s">
        <v>198</v>
      </c>
      <c r="L138" s="41"/>
      <c r="M138" s="182" t="s">
        <v>5</v>
      </c>
      <c r="N138" s="183" t="s">
        <v>47</v>
      </c>
      <c r="O138" s="42"/>
      <c r="P138" s="184">
        <f>O138*H138</f>
        <v>0</v>
      </c>
      <c r="Q138" s="184">
        <v>9E-05</v>
      </c>
      <c r="R138" s="184">
        <f>Q138*H138</f>
        <v>0.00045000000000000004</v>
      </c>
      <c r="S138" s="184">
        <v>0</v>
      </c>
      <c r="T138" s="185">
        <f>S138*H138</f>
        <v>0</v>
      </c>
      <c r="AR138" s="24" t="s">
        <v>199</v>
      </c>
      <c r="AT138" s="24" t="s">
        <v>195</v>
      </c>
      <c r="AU138" s="24" t="s">
        <v>87</v>
      </c>
      <c r="AY138" s="24" t="s">
        <v>193</v>
      </c>
      <c r="BE138" s="186">
        <f>IF(N138="základní",J138,0)</f>
        <v>0</v>
      </c>
      <c r="BF138" s="186">
        <f>IF(N138="snížená",J138,0)</f>
        <v>0</v>
      </c>
      <c r="BG138" s="186">
        <f>IF(N138="zákl. přenesená",J138,0)</f>
        <v>0</v>
      </c>
      <c r="BH138" s="186">
        <f>IF(N138="sníž. přenesená",J138,0)</f>
        <v>0</v>
      </c>
      <c r="BI138" s="186">
        <f>IF(N138="nulová",J138,0)</f>
        <v>0</v>
      </c>
      <c r="BJ138" s="24" t="s">
        <v>84</v>
      </c>
      <c r="BK138" s="186">
        <f>ROUND(I138*H138,2)</f>
        <v>0</v>
      </c>
      <c r="BL138" s="24" t="s">
        <v>199</v>
      </c>
      <c r="BM138" s="24" t="s">
        <v>1191</v>
      </c>
    </row>
    <row r="139" spans="2:47" s="1" customFormat="1" ht="27">
      <c r="B139" s="41"/>
      <c r="D139" s="187" t="s">
        <v>201</v>
      </c>
      <c r="F139" s="188" t="s">
        <v>1192</v>
      </c>
      <c r="I139" s="189"/>
      <c r="L139" s="41"/>
      <c r="M139" s="190"/>
      <c r="N139" s="42"/>
      <c r="O139" s="42"/>
      <c r="P139" s="42"/>
      <c r="Q139" s="42"/>
      <c r="R139" s="42"/>
      <c r="S139" s="42"/>
      <c r="T139" s="70"/>
      <c r="AT139" s="24" t="s">
        <v>201</v>
      </c>
      <c r="AU139" s="24" t="s">
        <v>87</v>
      </c>
    </row>
    <row r="140" spans="2:47" s="1" customFormat="1" ht="108">
      <c r="B140" s="41"/>
      <c r="D140" s="187" t="s">
        <v>203</v>
      </c>
      <c r="F140" s="191" t="s">
        <v>1180</v>
      </c>
      <c r="I140" s="189"/>
      <c r="L140" s="41"/>
      <c r="M140" s="190"/>
      <c r="N140" s="42"/>
      <c r="O140" s="42"/>
      <c r="P140" s="42"/>
      <c r="Q140" s="42"/>
      <c r="R140" s="42"/>
      <c r="S140" s="42"/>
      <c r="T140" s="70"/>
      <c r="AT140" s="24" t="s">
        <v>203</v>
      </c>
      <c r="AU140" s="24" t="s">
        <v>87</v>
      </c>
    </row>
    <row r="141" spans="2:51" s="11" customFormat="1" ht="13.5">
      <c r="B141" s="192"/>
      <c r="D141" s="187" t="s">
        <v>205</v>
      </c>
      <c r="E141" s="193" t="s">
        <v>5</v>
      </c>
      <c r="F141" s="194" t="s">
        <v>1083</v>
      </c>
      <c r="H141" s="195">
        <v>5</v>
      </c>
      <c r="I141" s="196"/>
      <c r="L141" s="192"/>
      <c r="M141" s="197"/>
      <c r="N141" s="198"/>
      <c r="O141" s="198"/>
      <c r="P141" s="198"/>
      <c r="Q141" s="198"/>
      <c r="R141" s="198"/>
      <c r="S141" s="198"/>
      <c r="T141" s="199"/>
      <c r="AT141" s="193" t="s">
        <v>205</v>
      </c>
      <c r="AU141" s="193" t="s">
        <v>87</v>
      </c>
      <c r="AV141" s="11" t="s">
        <v>87</v>
      </c>
      <c r="AW141" s="11" t="s">
        <v>39</v>
      </c>
      <c r="AX141" s="11" t="s">
        <v>84</v>
      </c>
      <c r="AY141" s="193" t="s">
        <v>193</v>
      </c>
    </row>
    <row r="142" spans="2:65" s="1" customFormat="1" ht="16.5" customHeight="1">
      <c r="B142" s="174"/>
      <c r="C142" s="175" t="s">
        <v>332</v>
      </c>
      <c r="D142" s="175" t="s">
        <v>195</v>
      </c>
      <c r="E142" s="176" t="s">
        <v>1193</v>
      </c>
      <c r="F142" s="177" t="s">
        <v>1194</v>
      </c>
      <c r="G142" s="178" t="s">
        <v>1011</v>
      </c>
      <c r="H142" s="179">
        <v>8</v>
      </c>
      <c r="I142" s="180"/>
      <c r="J142" s="181">
        <f>ROUND(I142*H142,2)</f>
        <v>0</v>
      </c>
      <c r="K142" s="177" t="s">
        <v>198</v>
      </c>
      <c r="L142" s="41"/>
      <c r="M142" s="182" t="s">
        <v>5</v>
      </c>
      <c r="N142" s="183" t="s">
        <v>47</v>
      </c>
      <c r="O142" s="42"/>
      <c r="P142" s="184">
        <f>O142*H142</f>
        <v>0</v>
      </c>
      <c r="Q142" s="184">
        <v>9E-05</v>
      </c>
      <c r="R142" s="184">
        <f>Q142*H142</f>
        <v>0.00072</v>
      </c>
      <c r="S142" s="184">
        <v>0</v>
      </c>
      <c r="T142" s="185">
        <f>S142*H142</f>
        <v>0</v>
      </c>
      <c r="AR142" s="24" t="s">
        <v>199</v>
      </c>
      <c r="AT142" s="24" t="s">
        <v>195</v>
      </c>
      <c r="AU142" s="24" t="s">
        <v>87</v>
      </c>
      <c r="AY142" s="24" t="s">
        <v>193</v>
      </c>
      <c r="BE142" s="186">
        <f>IF(N142="základní",J142,0)</f>
        <v>0</v>
      </c>
      <c r="BF142" s="186">
        <f>IF(N142="snížená",J142,0)</f>
        <v>0</v>
      </c>
      <c r="BG142" s="186">
        <f>IF(N142="zákl. přenesená",J142,0)</f>
        <v>0</v>
      </c>
      <c r="BH142" s="186">
        <f>IF(N142="sníž. přenesená",J142,0)</f>
        <v>0</v>
      </c>
      <c r="BI142" s="186">
        <f>IF(N142="nulová",J142,0)</f>
        <v>0</v>
      </c>
      <c r="BJ142" s="24" t="s">
        <v>84</v>
      </c>
      <c r="BK142" s="186">
        <f>ROUND(I142*H142,2)</f>
        <v>0</v>
      </c>
      <c r="BL142" s="24" t="s">
        <v>199</v>
      </c>
      <c r="BM142" s="24" t="s">
        <v>1195</v>
      </c>
    </row>
    <row r="143" spans="2:47" s="1" customFormat="1" ht="27">
      <c r="B143" s="41"/>
      <c r="D143" s="187" t="s">
        <v>201</v>
      </c>
      <c r="F143" s="188" t="s">
        <v>1196</v>
      </c>
      <c r="I143" s="189"/>
      <c r="L143" s="41"/>
      <c r="M143" s="190"/>
      <c r="N143" s="42"/>
      <c r="O143" s="42"/>
      <c r="P143" s="42"/>
      <c r="Q143" s="42"/>
      <c r="R143" s="42"/>
      <c r="S143" s="42"/>
      <c r="T143" s="70"/>
      <c r="AT143" s="24" t="s">
        <v>201</v>
      </c>
      <c r="AU143" s="24" t="s">
        <v>87</v>
      </c>
    </row>
    <row r="144" spans="2:47" s="1" customFormat="1" ht="108">
      <c r="B144" s="41"/>
      <c r="D144" s="187" t="s">
        <v>203</v>
      </c>
      <c r="F144" s="191" t="s">
        <v>1180</v>
      </c>
      <c r="I144" s="189"/>
      <c r="L144" s="41"/>
      <c r="M144" s="190"/>
      <c r="N144" s="42"/>
      <c r="O144" s="42"/>
      <c r="P144" s="42"/>
      <c r="Q144" s="42"/>
      <c r="R144" s="42"/>
      <c r="S144" s="42"/>
      <c r="T144" s="70"/>
      <c r="AT144" s="24" t="s">
        <v>203</v>
      </c>
      <c r="AU144" s="24" t="s">
        <v>87</v>
      </c>
    </row>
    <row r="145" spans="2:51" s="11" customFormat="1" ht="13.5">
      <c r="B145" s="192"/>
      <c r="D145" s="187" t="s">
        <v>205</v>
      </c>
      <c r="E145" s="193" t="s">
        <v>5</v>
      </c>
      <c r="F145" s="194" t="s">
        <v>1074</v>
      </c>
      <c r="H145" s="195">
        <v>8</v>
      </c>
      <c r="I145" s="196"/>
      <c r="L145" s="192"/>
      <c r="M145" s="197"/>
      <c r="N145" s="198"/>
      <c r="O145" s="198"/>
      <c r="P145" s="198"/>
      <c r="Q145" s="198"/>
      <c r="R145" s="198"/>
      <c r="S145" s="198"/>
      <c r="T145" s="199"/>
      <c r="AT145" s="193" t="s">
        <v>205</v>
      </c>
      <c r="AU145" s="193" t="s">
        <v>87</v>
      </c>
      <c r="AV145" s="11" t="s">
        <v>87</v>
      </c>
      <c r="AW145" s="11" t="s">
        <v>39</v>
      </c>
      <c r="AX145" s="11" t="s">
        <v>84</v>
      </c>
      <c r="AY145" s="193" t="s">
        <v>193</v>
      </c>
    </row>
    <row r="146" spans="2:65" s="1" customFormat="1" ht="16.5" customHeight="1">
      <c r="B146" s="174"/>
      <c r="C146" s="175" t="s">
        <v>11</v>
      </c>
      <c r="D146" s="175" t="s">
        <v>195</v>
      </c>
      <c r="E146" s="176" t="s">
        <v>333</v>
      </c>
      <c r="F146" s="177" t="s">
        <v>334</v>
      </c>
      <c r="G146" s="178" t="s">
        <v>114</v>
      </c>
      <c r="H146" s="179">
        <v>2300</v>
      </c>
      <c r="I146" s="180"/>
      <c r="J146" s="181">
        <f>ROUND(I146*H146,2)</f>
        <v>0</v>
      </c>
      <c r="K146" s="177" t="s">
        <v>198</v>
      </c>
      <c r="L146" s="41"/>
      <c r="M146" s="182" t="s">
        <v>5</v>
      </c>
      <c r="N146" s="183" t="s">
        <v>47</v>
      </c>
      <c r="O146" s="42"/>
      <c r="P146" s="184">
        <f>O146*H146</f>
        <v>0</v>
      </c>
      <c r="Q146" s="184">
        <v>0</v>
      </c>
      <c r="R146" s="184">
        <f>Q146*H146</f>
        <v>0</v>
      </c>
      <c r="S146" s="184">
        <v>0</v>
      </c>
      <c r="T146" s="185">
        <f>S146*H146</f>
        <v>0</v>
      </c>
      <c r="AR146" s="24" t="s">
        <v>199</v>
      </c>
      <c r="AT146" s="24" t="s">
        <v>195</v>
      </c>
      <c r="AU146" s="24" t="s">
        <v>87</v>
      </c>
      <c r="AY146" s="24" t="s">
        <v>193</v>
      </c>
      <c r="BE146" s="186">
        <f>IF(N146="základní",J146,0)</f>
        <v>0</v>
      </c>
      <c r="BF146" s="186">
        <f>IF(N146="snížená",J146,0)</f>
        <v>0</v>
      </c>
      <c r="BG146" s="186">
        <f>IF(N146="zákl. přenesená",J146,0)</f>
        <v>0</v>
      </c>
      <c r="BH146" s="186">
        <f>IF(N146="sníž. přenesená",J146,0)</f>
        <v>0</v>
      </c>
      <c r="BI146" s="186">
        <f>IF(N146="nulová",J146,0)</f>
        <v>0</v>
      </c>
      <c r="BJ146" s="24" t="s">
        <v>84</v>
      </c>
      <c r="BK146" s="186">
        <f>ROUND(I146*H146,2)</f>
        <v>0</v>
      </c>
      <c r="BL146" s="24" t="s">
        <v>199</v>
      </c>
      <c r="BM146" s="24" t="s">
        <v>1197</v>
      </c>
    </row>
    <row r="147" spans="2:47" s="1" customFormat="1" ht="40.5">
      <c r="B147" s="41"/>
      <c r="D147" s="187" t="s">
        <v>201</v>
      </c>
      <c r="F147" s="188" t="s">
        <v>336</v>
      </c>
      <c r="I147" s="189"/>
      <c r="L147" s="41"/>
      <c r="M147" s="190"/>
      <c r="N147" s="42"/>
      <c r="O147" s="42"/>
      <c r="P147" s="42"/>
      <c r="Q147" s="42"/>
      <c r="R147" s="42"/>
      <c r="S147" s="42"/>
      <c r="T147" s="70"/>
      <c r="AT147" s="24" t="s">
        <v>201</v>
      </c>
      <c r="AU147" s="24" t="s">
        <v>87</v>
      </c>
    </row>
    <row r="148" spans="2:47" s="1" customFormat="1" ht="189">
      <c r="B148" s="41"/>
      <c r="D148" s="187" t="s">
        <v>203</v>
      </c>
      <c r="F148" s="191" t="s">
        <v>337</v>
      </c>
      <c r="I148" s="189"/>
      <c r="L148" s="41"/>
      <c r="M148" s="190"/>
      <c r="N148" s="42"/>
      <c r="O148" s="42"/>
      <c r="P148" s="42"/>
      <c r="Q148" s="42"/>
      <c r="R148" s="42"/>
      <c r="S148" s="42"/>
      <c r="T148" s="70"/>
      <c r="AT148" s="24" t="s">
        <v>203</v>
      </c>
      <c r="AU148" s="24" t="s">
        <v>87</v>
      </c>
    </row>
    <row r="149" spans="2:51" s="11" customFormat="1" ht="13.5">
      <c r="B149" s="192"/>
      <c r="D149" s="187" t="s">
        <v>205</v>
      </c>
      <c r="E149" s="193" t="s">
        <v>5</v>
      </c>
      <c r="F149" s="194" t="s">
        <v>1198</v>
      </c>
      <c r="H149" s="195">
        <v>2300</v>
      </c>
      <c r="I149" s="196"/>
      <c r="L149" s="192"/>
      <c r="M149" s="197"/>
      <c r="N149" s="198"/>
      <c r="O149" s="198"/>
      <c r="P149" s="198"/>
      <c r="Q149" s="198"/>
      <c r="R149" s="198"/>
      <c r="S149" s="198"/>
      <c r="T149" s="199"/>
      <c r="AT149" s="193" t="s">
        <v>205</v>
      </c>
      <c r="AU149" s="193" t="s">
        <v>87</v>
      </c>
      <c r="AV149" s="11" t="s">
        <v>87</v>
      </c>
      <c r="AW149" s="11" t="s">
        <v>39</v>
      </c>
      <c r="AX149" s="11" t="s">
        <v>84</v>
      </c>
      <c r="AY149" s="193" t="s">
        <v>193</v>
      </c>
    </row>
    <row r="150" spans="2:65" s="1" customFormat="1" ht="16.5" customHeight="1">
      <c r="B150" s="174"/>
      <c r="C150" s="175" t="s">
        <v>356</v>
      </c>
      <c r="D150" s="175" t="s">
        <v>195</v>
      </c>
      <c r="E150" s="176" t="s">
        <v>1199</v>
      </c>
      <c r="F150" s="177" t="s">
        <v>1200</v>
      </c>
      <c r="G150" s="178" t="s">
        <v>1011</v>
      </c>
      <c r="H150" s="179">
        <v>186</v>
      </c>
      <c r="I150" s="180"/>
      <c r="J150" s="181">
        <f>ROUND(I150*H150,2)</f>
        <v>0</v>
      </c>
      <c r="K150" s="177" t="s">
        <v>198</v>
      </c>
      <c r="L150" s="41"/>
      <c r="M150" s="182" t="s">
        <v>5</v>
      </c>
      <c r="N150" s="183" t="s">
        <v>47</v>
      </c>
      <c r="O150" s="42"/>
      <c r="P150" s="184">
        <f>O150*H150</f>
        <v>0</v>
      </c>
      <c r="Q150" s="184">
        <v>0</v>
      </c>
      <c r="R150" s="184">
        <f>Q150*H150</f>
        <v>0</v>
      </c>
      <c r="S150" s="184">
        <v>0</v>
      </c>
      <c r="T150" s="185">
        <f>S150*H150</f>
        <v>0</v>
      </c>
      <c r="AR150" s="24" t="s">
        <v>199</v>
      </c>
      <c r="AT150" s="24" t="s">
        <v>195</v>
      </c>
      <c r="AU150" s="24" t="s">
        <v>87</v>
      </c>
      <c r="AY150" s="24" t="s">
        <v>193</v>
      </c>
      <c r="BE150" s="186">
        <f>IF(N150="základní",J150,0)</f>
        <v>0</v>
      </c>
      <c r="BF150" s="186">
        <f>IF(N150="snížená",J150,0)</f>
        <v>0</v>
      </c>
      <c r="BG150" s="186">
        <f>IF(N150="zákl. přenesená",J150,0)</f>
        <v>0</v>
      </c>
      <c r="BH150" s="186">
        <f>IF(N150="sníž. přenesená",J150,0)</f>
        <v>0</v>
      </c>
      <c r="BI150" s="186">
        <f>IF(N150="nulová",J150,0)</f>
        <v>0</v>
      </c>
      <c r="BJ150" s="24" t="s">
        <v>84</v>
      </c>
      <c r="BK150" s="186">
        <f>ROUND(I150*H150,2)</f>
        <v>0</v>
      </c>
      <c r="BL150" s="24" t="s">
        <v>199</v>
      </c>
      <c r="BM150" s="24" t="s">
        <v>1201</v>
      </c>
    </row>
    <row r="151" spans="2:47" s="1" customFormat="1" ht="27">
      <c r="B151" s="41"/>
      <c r="D151" s="187" t="s">
        <v>201</v>
      </c>
      <c r="F151" s="188" t="s">
        <v>1202</v>
      </c>
      <c r="I151" s="189"/>
      <c r="L151" s="41"/>
      <c r="M151" s="190"/>
      <c r="N151" s="42"/>
      <c r="O151" s="42"/>
      <c r="P151" s="42"/>
      <c r="Q151" s="42"/>
      <c r="R151" s="42"/>
      <c r="S151" s="42"/>
      <c r="T151" s="70"/>
      <c r="AT151" s="24" t="s">
        <v>201</v>
      </c>
      <c r="AU151" s="24" t="s">
        <v>87</v>
      </c>
    </row>
    <row r="152" spans="2:47" s="1" customFormat="1" ht="27">
      <c r="B152" s="41"/>
      <c r="D152" s="187" t="s">
        <v>203</v>
      </c>
      <c r="F152" s="191" t="s">
        <v>1203</v>
      </c>
      <c r="I152" s="189"/>
      <c r="L152" s="41"/>
      <c r="M152" s="190"/>
      <c r="N152" s="42"/>
      <c r="O152" s="42"/>
      <c r="P152" s="42"/>
      <c r="Q152" s="42"/>
      <c r="R152" s="42"/>
      <c r="S152" s="42"/>
      <c r="T152" s="70"/>
      <c r="AT152" s="24" t="s">
        <v>203</v>
      </c>
      <c r="AU152" s="24" t="s">
        <v>87</v>
      </c>
    </row>
    <row r="153" spans="2:47" s="1" customFormat="1" ht="27">
      <c r="B153" s="41"/>
      <c r="D153" s="187" t="s">
        <v>412</v>
      </c>
      <c r="F153" s="191" t="s">
        <v>1204</v>
      </c>
      <c r="I153" s="189"/>
      <c r="L153" s="41"/>
      <c r="M153" s="190"/>
      <c r="N153" s="42"/>
      <c r="O153" s="42"/>
      <c r="P153" s="42"/>
      <c r="Q153" s="42"/>
      <c r="R153" s="42"/>
      <c r="S153" s="42"/>
      <c r="T153" s="70"/>
      <c r="AT153" s="24" t="s">
        <v>412</v>
      </c>
      <c r="AU153" s="24" t="s">
        <v>87</v>
      </c>
    </row>
    <row r="154" spans="2:51" s="11" customFormat="1" ht="13.5">
      <c r="B154" s="192"/>
      <c r="D154" s="187" t="s">
        <v>205</v>
      </c>
      <c r="E154" s="193" t="s">
        <v>5</v>
      </c>
      <c r="F154" s="194" t="s">
        <v>1076</v>
      </c>
      <c r="H154" s="195">
        <v>186</v>
      </c>
      <c r="I154" s="196"/>
      <c r="L154" s="192"/>
      <c r="M154" s="197"/>
      <c r="N154" s="198"/>
      <c r="O154" s="198"/>
      <c r="P154" s="198"/>
      <c r="Q154" s="198"/>
      <c r="R154" s="198"/>
      <c r="S154" s="198"/>
      <c r="T154" s="199"/>
      <c r="AT154" s="193" t="s">
        <v>205</v>
      </c>
      <c r="AU154" s="193" t="s">
        <v>87</v>
      </c>
      <c r="AV154" s="11" t="s">
        <v>87</v>
      </c>
      <c r="AW154" s="11" t="s">
        <v>39</v>
      </c>
      <c r="AX154" s="11" t="s">
        <v>84</v>
      </c>
      <c r="AY154" s="193" t="s">
        <v>193</v>
      </c>
    </row>
    <row r="155" spans="2:65" s="1" customFormat="1" ht="16.5" customHeight="1">
      <c r="B155" s="174"/>
      <c r="C155" s="175" t="s">
        <v>363</v>
      </c>
      <c r="D155" s="175" t="s">
        <v>195</v>
      </c>
      <c r="E155" s="176" t="s">
        <v>1205</v>
      </c>
      <c r="F155" s="177" t="s">
        <v>1206</v>
      </c>
      <c r="G155" s="178" t="s">
        <v>1011</v>
      </c>
      <c r="H155" s="179">
        <v>41</v>
      </c>
      <c r="I155" s="180"/>
      <c r="J155" s="181">
        <f>ROUND(I155*H155,2)</f>
        <v>0</v>
      </c>
      <c r="K155" s="177" t="s">
        <v>198</v>
      </c>
      <c r="L155" s="41"/>
      <c r="M155" s="182" t="s">
        <v>5</v>
      </c>
      <c r="N155" s="183" t="s">
        <v>47</v>
      </c>
      <c r="O155" s="42"/>
      <c r="P155" s="184">
        <f>O155*H155</f>
        <v>0</v>
      </c>
      <c r="Q155" s="184">
        <v>0</v>
      </c>
      <c r="R155" s="184">
        <f>Q155*H155</f>
        <v>0</v>
      </c>
      <c r="S155" s="184">
        <v>0</v>
      </c>
      <c r="T155" s="185">
        <f>S155*H155</f>
        <v>0</v>
      </c>
      <c r="AR155" s="24" t="s">
        <v>199</v>
      </c>
      <c r="AT155" s="24" t="s">
        <v>195</v>
      </c>
      <c r="AU155" s="24" t="s">
        <v>87</v>
      </c>
      <c r="AY155" s="24" t="s">
        <v>193</v>
      </c>
      <c r="BE155" s="186">
        <f>IF(N155="základní",J155,0)</f>
        <v>0</v>
      </c>
      <c r="BF155" s="186">
        <f>IF(N155="snížená",J155,0)</f>
        <v>0</v>
      </c>
      <c r="BG155" s="186">
        <f>IF(N155="zákl. přenesená",J155,0)</f>
        <v>0</v>
      </c>
      <c r="BH155" s="186">
        <f>IF(N155="sníž. přenesená",J155,0)</f>
        <v>0</v>
      </c>
      <c r="BI155" s="186">
        <f>IF(N155="nulová",J155,0)</f>
        <v>0</v>
      </c>
      <c r="BJ155" s="24" t="s">
        <v>84</v>
      </c>
      <c r="BK155" s="186">
        <f>ROUND(I155*H155,2)</f>
        <v>0</v>
      </c>
      <c r="BL155" s="24" t="s">
        <v>199</v>
      </c>
      <c r="BM155" s="24" t="s">
        <v>1207</v>
      </c>
    </row>
    <row r="156" spans="2:47" s="1" customFormat="1" ht="27">
      <c r="B156" s="41"/>
      <c r="D156" s="187" t="s">
        <v>201</v>
      </c>
      <c r="F156" s="188" t="s">
        <v>1208</v>
      </c>
      <c r="I156" s="189"/>
      <c r="L156" s="41"/>
      <c r="M156" s="190"/>
      <c r="N156" s="42"/>
      <c r="O156" s="42"/>
      <c r="P156" s="42"/>
      <c r="Q156" s="42"/>
      <c r="R156" s="42"/>
      <c r="S156" s="42"/>
      <c r="T156" s="70"/>
      <c r="AT156" s="24" t="s">
        <v>201</v>
      </c>
      <c r="AU156" s="24" t="s">
        <v>87</v>
      </c>
    </row>
    <row r="157" spans="2:47" s="1" customFormat="1" ht="27">
      <c r="B157" s="41"/>
      <c r="D157" s="187" t="s">
        <v>203</v>
      </c>
      <c r="F157" s="191" t="s">
        <v>1203</v>
      </c>
      <c r="I157" s="189"/>
      <c r="L157" s="41"/>
      <c r="M157" s="190"/>
      <c r="N157" s="42"/>
      <c r="O157" s="42"/>
      <c r="P157" s="42"/>
      <c r="Q157" s="42"/>
      <c r="R157" s="42"/>
      <c r="S157" s="42"/>
      <c r="T157" s="70"/>
      <c r="AT157" s="24" t="s">
        <v>203</v>
      </c>
      <c r="AU157" s="24" t="s">
        <v>87</v>
      </c>
    </row>
    <row r="158" spans="2:47" s="1" customFormat="1" ht="27">
      <c r="B158" s="41"/>
      <c r="D158" s="187" t="s">
        <v>412</v>
      </c>
      <c r="F158" s="191" t="s">
        <v>1204</v>
      </c>
      <c r="I158" s="189"/>
      <c r="L158" s="41"/>
      <c r="M158" s="190"/>
      <c r="N158" s="42"/>
      <c r="O158" s="42"/>
      <c r="P158" s="42"/>
      <c r="Q158" s="42"/>
      <c r="R158" s="42"/>
      <c r="S158" s="42"/>
      <c r="T158" s="70"/>
      <c r="AT158" s="24" t="s">
        <v>412</v>
      </c>
      <c r="AU158" s="24" t="s">
        <v>87</v>
      </c>
    </row>
    <row r="159" spans="2:51" s="11" customFormat="1" ht="13.5">
      <c r="B159" s="192"/>
      <c r="D159" s="187" t="s">
        <v>205</v>
      </c>
      <c r="E159" s="193" t="s">
        <v>5</v>
      </c>
      <c r="F159" s="194" t="s">
        <v>1079</v>
      </c>
      <c r="H159" s="195">
        <v>41</v>
      </c>
      <c r="I159" s="196"/>
      <c r="L159" s="192"/>
      <c r="M159" s="197"/>
      <c r="N159" s="198"/>
      <c r="O159" s="198"/>
      <c r="P159" s="198"/>
      <c r="Q159" s="198"/>
      <c r="R159" s="198"/>
      <c r="S159" s="198"/>
      <c r="T159" s="199"/>
      <c r="AT159" s="193" t="s">
        <v>205</v>
      </c>
      <c r="AU159" s="193" t="s">
        <v>87</v>
      </c>
      <c r="AV159" s="11" t="s">
        <v>87</v>
      </c>
      <c r="AW159" s="11" t="s">
        <v>39</v>
      </c>
      <c r="AX159" s="11" t="s">
        <v>84</v>
      </c>
      <c r="AY159" s="193" t="s">
        <v>193</v>
      </c>
    </row>
    <row r="160" spans="2:65" s="1" customFormat="1" ht="16.5" customHeight="1">
      <c r="B160" s="174"/>
      <c r="C160" s="175" t="s">
        <v>380</v>
      </c>
      <c r="D160" s="175" t="s">
        <v>195</v>
      </c>
      <c r="E160" s="176" t="s">
        <v>1209</v>
      </c>
      <c r="F160" s="177" t="s">
        <v>1210</v>
      </c>
      <c r="G160" s="178" t="s">
        <v>1011</v>
      </c>
      <c r="H160" s="179">
        <v>3</v>
      </c>
      <c r="I160" s="180"/>
      <c r="J160" s="181">
        <f>ROUND(I160*H160,2)</f>
        <v>0</v>
      </c>
      <c r="K160" s="177" t="s">
        <v>198</v>
      </c>
      <c r="L160" s="41"/>
      <c r="M160" s="182" t="s">
        <v>5</v>
      </c>
      <c r="N160" s="183" t="s">
        <v>47</v>
      </c>
      <c r="O160" s="42"/>
      <c r="P160" s="184">
        <f>O160*H160</f>
        <v>0</v>
      </c>
      <c r="Q160" s="184">
        <v>0</v>
      </c>
      <c r="R160" s="184">
        <f>Q160*H160</f>
        <v>0</v>
      </c>
      <c r="S160" s="184">
        <v>0</v>
      </c>
      <c r="T160" s="185">
        <f>S160*H160</f>
        <v>0</v>
      </c>
      <c r="AR160" s="24" t="s">
        <v>199</v>
      </c>
      <c r="AT160" s="24" t="s">
        <v>195</v>
      </c>
      <c r="AU160" s="24" t="s">
        <v>87</v>
      </c>
      <c r="AY160" s="24" t="s">
        <v>193</v>
      </c>
      <c r="BE160" s="186">
        <f>IF(N160="základní",J160,0)</f>
        <v>0</v>
      </c>
      <c r="BF160" s="186">
        <f>IF(N160="snížená",J160,0)</f>
        <v>0</v>
      </c>
      <c r="BG160" s="186">
        <f>IF(N160="zákl. přenesená",J160,0)</f>
        <v>0</v>
      </c>
      <c r="BH160" s="186">
        <f>IF(N160="sníž. přenesená",J160,0)</f>
        <v>0</v>
      </c>
      <c r="BI160" s="186">
        <f>IF(N160="nulová",J160,0)</f>
        <v>0</v>
      </c>
      <c r="BJ160" s="24" t="s">
        <v>84</v>
      </c>
      <c r="BK160" s="186">
        <f>ROUND(I160*H160,2)</f>
        <v>0</v>
      </c>
      <c r="BL160" s="24" t="s">
        <v>199</v>
      </c>
      <c r="BM160" s="24" t="s">
        <v>1211</v>
      </c>
    </row>
    <row r="161" spans="2:47" s="1" customFormat="1" ht="27">
      <c r="B161" s="41"/>
      <c r="D161" s="187" t="s">
        <v>201</v>
      </c>
      <c r="F161" s="188" t="s">
        <v>1212</v>
      </c>
      <c r="I161" s="189"/>
      <c r="L161" s="41"/>
      <c r="M161" s="190"/>
      <c r="N161" s="42"/>
      <c r="O161" s="42"/>
      <c r="P161" s="42"/>
      <c r="Q161" s="42"/>
      <c r="R161" s="42"/>
      <c r="S161" s="42"/>
      <c r="T161" s="70"/>
      <c r="AT161" s="24" t="s">
        <v>201</v>
      </c>
      <c r="AU161" s="24" t="s">
        <v>87</v>
      </c>
    </row>
    <row r="162" spans="2:47" s="1" customFormat="1" ht="27">
      <c r="B162" s="41"/>
      <c r="D162" s="187" t="s">
        <v>203</v>
      </c>
      <c r="F162" s="191" t="s">
        <v>1203</v>
      </c>
      <c r="I162" s="189"/>
      <c r="L162" s="41"/>
      <c r="M162" s="190"/>
      <c r="N162" s="42"/>
      <c r="O162" s="42"/>
      <c r="P162" s="42"/>
      <c r="Q162" s="42"/>
      <c r="R162" s="42"/>
      <c r="S162" s="42"/>
      <c r="T162" s="70"/>
      <c r="AT162" s="24" t="s">
        <v>203</v>
      </c>
      <c r="AU162" s="24" t="s">
        <v>87</v>
      </c>
    </row>
    <row r="163" spans="2:47" s="1" customFormat="1" ht="27">
      <c r="B163" s="41"/>
      <c r="D163" s="187" t="s">
        <v>412</v>
      </c>
      <c r="F163" s="191" t="s">
        <v>1204</v>
      </c>
      <c r="I163" s="189"/>
      <c r="L163" s="41"/>
      <c r="M163" s="190"/>
      <c r="N163" s="42"/>
      <c r="O163" s="42"/>
      <c r="P163" s="42"/>
      <c r="Q163" s="42"/>
      <c r="R163" s="42"/>
      <c r="S163" s="42"/>
      <c r="T163" s="70"/>
      <c r="AT163" s="24" t="s">
        <v>412</v>
      </c>
      <c r="AU163" s="24" t="s">
        <v>87</v>
      </c>
    </row>
    <row r="164" spans="2:51" s="11" customFormat="1" ht="13.5">
      <c r="B164" s="192"/>
      <c r="D164" s="187" t="s">
        <v>205</v>
      </c>
      <c r="E164" s="193" t="s">
        <v>5</v>
      </c>
      <c r="F164" s="194" t="s">
        <v>1081</v>
      </c>
      <c r="H164" s="195">
        <v>3</v>
      </c>
      <c r="I164" s="196"/>
      <c r="L164" s="192"/>
      <c r="M164" s="197"/>
      <c r="N164" s="198"/>
      <c r="O164" s="198"/>
      <c r="P164" s="198"/>
      <c r="Q164" s="198"/>
      <c r="R164" s="198"/>
      <c r="S164" s="198"/>
      <c r="T164" s="199"/>
      <c r="AT164" s="193" t="s">
        <v>205</v>
      </c>
      <c r="AU164" s="193" t="s">
        <v>87</v>
      </c>
      <c r="AV164" s="11" t="s">
        <v>87</v>
      </c>
      <c r="AW164" s="11" t="s">
        <v>39</v>
      </c>
      <c r="AX164" s="11" t="s">
        <v>84</v>
      </c>
      <c r="AY164" s="193" t="s">
        <v>193</v>
      </c>
    </row>
    <row r="165" spans="2:65" s="1" customFormat="1" ht="16.5" customHeight="1">
      <c r="B165" s="174"/>
      <c r="C165" s="175" t="s">
        <v>406</v>
      </c>
      <c r="D165" s="175" t="s">
        <v>195</v>
      </c>
      <c r="E165" s="176" t="s">
        <v>1213</v>
      </c>
      <c r="F165" s="177" t="s">
        <v>1214</v>
      </c>
      <c r="G165" s="178" t="s">
        <v>1011</v>
      </c>
      <c r="H165" s="179">
        <v>5</v>
      </c>
      <c r="I165" s="180"/>
      <c r="J165" s="181">
        <f>ROUND(I165*H165,2)</f>
        <v>0</v>
      </c>
      <c r="K165" s="177" t="s">
        <v>198</v>
      </c>
      <c r="L165" s="41"/>
      <c r="M165" s="182" t="s">
        <v>5</v>
      </c>
      <c r="N165" s="183" t="s">
        <v>47</v>
      </c>
      <c r="O165" s="42"/>
      <c r="P165" s="184">
        <f>O165*H165</f>
        <v>0</v>
      </c>
      <c r="Q165" s="184">
        <v>0</v>
      </c>
      <c r="R165" s="184">
        <f>Q165*H165</f>
        <v>0</v>
      </c>
      <c r="S165" s="184">
        <v>0</v>
      </c>
      <c r="T165" s="185">
        <f>S165*H165</f>
        <v>0</v>
      </c>
      <c r="AR165" s="24" t="s">
        <v>199</v>
      </c>
      <c r="AT165" s="24" t="s">
        <v>195</v>
      </c>
      <c r="AU165" s="24" t="s">
        <v>87</v>
      </c>
      <c r="AY165" s="24" t="s">
        <v>193</v>
      </c>
      <c r="BE165" s="186">
        <f>IF(N165="základní",J165,0)</f>
        <v>0</v>
      </c>
      <c r="BF165" s="186">
        <f>IF(N165="snížená",J165,0)</f>
        <v>0</v>
      </c>
      <c r="BG165" s="186">
        <f>IF(N165="zákl. přenesená",J165,0)</f>
        <v>0</v>
      </c>
      <c r="BH165" s="186">
        <f>IF(N165="sníž. přenesená",J165,0)</f>
        <v>0</v>
      </c>
      <c r="BI165" s="186">
        <f>IF(N165="nulová",J165,0)</f>
        <v>0</v>
      </c>
      <c r="BJ165" s="24" t="s">
        <v>84</v>
      </c>
      <c r="BK165" s="186">
        <f>ROUND(I165*H165,2)</f>
        <v>0</v>
      </c>
      <c r="BL165" s="24" t="s">
        <v>199</v>
      </c>
      <c r="BM165" s="24" t="s">
        <v>1215</v>
      </c>
    </row>
    <row r="166" spans="2:47" s="1" customFormat="1" ht="27">
      <c r="B166" s="41"/>
      <c r="D166" s="187" t="s">
        <v>201</v>
      </c>
      <c r="F166" s="188" t="s">
        <v>1216</v>
      </c>
      <c r="I166" s="189"/>
      <c r="L166" s="41"/>
      <c r="M166" s="190"/>
      <c r="N166" s="42"/>
      <c r="O166" s="42"/>
      <c r="P166" s="42"/>
      <c r="Q166" s="42"/>
      <c r="R166" s="42"/>
      <c r="S166" s="42"/>
      <c r="T166" s="70"/>
      <c r="AT166" s="24" t="s">
        <v>201</v>
      </c>
      <c r="AU166" s="24" t="s">
        <v>87</v>
      </c>
    </row>
    <row r="167" spans="2:47" s="1" customFormat="1" ht="27">
      <c r="B167" s="41"/>
      <c r="D167" s="187" t="s">
        <v>203</v>
      </c>
      <c r="F167" s="191" t="s">
        <v>1203</v>
      </c>
      <c r="I167" s="189"/>
      <c r="L167" s="41"/>
      <c r="M167" s="190"/>
      <c r="N167" s="42"/>
      <c r="O167" s="42"/>
      <c r="P167" s="42"/>
      <c r="Q167" s="42"/>
      <c r="R167" s="42"/>
      <c r="S167" s="42"/>
      <c r="T167" s="70"/>
      <c r="AT167" s="24" t="s">
        <v>203</v>
      </c>
      <c r="AU167" s="24" t="s">
        <v>87</v>
      </c>
    </row>
    <row r="168" spans="2:47" s="1" customFormat="1" ht="27">
      <c r="B168" s="41"/>
      <c r="D168" s="187" t="s">
        <v>412</v>
      </c>
      <c r="F168" s="191" t="s">
        <v>1204</v>
      </c>
      <c r="I168" s="189"/>
      <c r="L168" s="41"/>
      <c r="M168" s="190"/>
      <c r="N168" s="42"/>
      <c r="O168" s="42"/>
      <c r="P168" s="42"/>
      <c r="Q168" s="42"/>
      <c r="R168" s="42"/>
      <c r="S168" s="42"/>
      <c r="T168" s="70"/>
      <c r="AT168" s="24" t="s">
        <v>412</v>
      </c>
      <c r="AU168" s="24" t="s">
        <v>87</v>
      </c>
    </row>
    <row r="169" spans="2:51" s="11" customFormat="1" ht="13.5">
      <c r="B169" s="192"/>
      <c r="D169" s="187" t="s">
        <v>205</v>
      </c>
      <c r="E169" s="193" t="s">
        <v>5</v>
      </c>
      <c r="F169" s="194" t="s">
        <v>1083</v>
      </c>
      <c r="H169" s="195">
        <v>5</v>
      </c>
      <c r="I169" s="196"/>
      <c r="L169" s="192"/>
      <c r="M169" s="197"/>
      <c r="N169" s="198"/>
      <c r="O169" s="198"/>
      <c r="P169" s="198"/>
      <c r="Q169" s="198"/>
      <c r="R169" s="198"/>
      <c r="S169" s="198"/>
      <c r="T169" s="199"/>
      <c r="AT169" s="193" t="s">
        <v>205</v>
      </c>
      <c r="AU169" s="193" t="s">
        <v>87</v>
      </c>
      <c r="AV169" s="11" t="s">
        <v>87</v>
      </c>
      <c r="AW169" s="11" t="s">
        <v>39</v>
      </c>
      <c r="AX169" s="11" t="s">
        <v>84</v>
      </c>
      <c r="AY169" s="193" t="s">
        <v>193</v>
      </c>
    </row>
    <row r="170" spans="2:65" s="1" customFormat="1" ht="16.5" customHeight="1">
      <c r="B170" s="174"/>
      <c r="C170" s="175" t="s">
        <v>431</v>
      </c>
      <c r="D170" s="175" t="s">
        <v>195</v>
      </c>
      <c r="E170" s="176" t="s">
        <v>1217</v>
      </c>
      <c r="F170" s="177" t="s">
        <v>1218</v>
      </c>
      <c r="G170" s="178" t="s">
        <v>1011</v>
      </c>
      <c r="H170" s="179">
        <v>8</v>
      </c>
      <c r="I170" s="180"/>
      <c r="J170" s="181">
        <f>ROUND(I170*H170,2)</f>
        <v>0</v>
      </c>
      <c r="K170" s="177" t="s">
        <v>5</v>
      </c>
      <c r="L170" s="41"/>
      <c r="M170" s="182" t="s">
        <v>5</v>
      </c>
      <c r="N170" s="183" t="s">
        <v>47</v>
      </c>
      <c r="O170" s="42"/>
      <c r="P170" s="184">
        <f>O170*H170</f>
        <v>0</v>
      </c>
      <c r="Q170" s="184">
        <v>0</v>
      </c>
      <c r="R170" s="184">
        <f>Q170*H170</f>
        <v>0</v>
      </c>
      <c r="S170" s="184">
        <v>0</v>
      </c>
      <c r="T170" s="185">
        <f>S170*H170</f>
        <v>0</v>
      </c>
      <c r="AR170" s="24" t="s">
        <v>199</v>
      </c>
      <c r="AT170" s="24" t="s">
        <v>195</v>
      </c>
      <c r="AU170" s="24" t="s">
        <v>87</v>
      </c>
      <c r="AY170" s="24" t="s">
        <v>193</v>
      </c>
      <c r="BE170" s="186">
        <f>IF(N170="základní",J170,0)</f>
        <v>0</v>
      </c>
      <c r="BF170" s="186">
        <f>IF(N170="snížená",J170,0)</f>
        <v>0</v>
      </c>
      <c r="BG170" s="186">
        <f>IF(N170="zákl. přenesená",J170,0)</f>
        <v>0</v>
      </c>
      <c r="BH170" s="186">
        <f>IF(N170="sníž. přenesená",J170,0)</f>
        <v>0</v>
      </c>
      <c r="BI170" s="186">
        <f>IF(N170="nulová",J170,0)</f>
        <v>0</v>
      </c>
      <c r="BJ170" s="24" t="s">
        <v>84</v>
      </c>
      <c r="BK170" s="186">
        <f>ROUND(I170*H170,2)</f>
        <v>0</v>
      </c>
      <c r="BL170" s="24" t="s">
        <v>199</v>
      </c>
      <c r="BM170" s="24" t="s">
        <v>1219</v>
      </c>
    </row>
    <row r="171" spans="2:47" s="1" customFormat="1" ht="27">
      <c r="B171" s="41"/>
      <c r="D171" s="187" t="s">
        <v>201</v>
      </c>
      <c r="F171" s="188" t="s">
        <v>1220</v>
      </c>
      <c r="I171" s="189"/>
      <c r="L171" s="41"/>
      <c r="M171" s="190"/>
      <c r="N171" s="42"/>
      <c r="O171" s="42"/>
      <c r="P171" s="42"/>
      <c r="Q171" s="42"/>
      <c r="R171" s="42"/>
      <c r="S171" s="42"/>
      <c r="T171" s="70"/>
      <c r="AT171" s="24" t="s">
        <v>201</v>
      </c>
      <c r="AU171" s="24" t="s">
        <v>87</v>
      </c>
    </row>
    <row r="172" spans="2:47" s="1" customFormat="1" ht="27">
      <c r="B172" s="41"/>
      <c r="D172" s="187" t="s">
        <v>203</v>
      </c>
      <c r="F172" s="191" t="s">
        <v>1203</v>
      </c>
      <c r="I172" s="189"/>
      <c r="L172" s="41"/>
      <c r="M172" s="190"/>
      <c r="N172" s="42"/>
      <c r="O172" s="42"/>
      <c r="P172" s="42"/>
      <c r="Q172" s="42"/>
      <c r="R172" s="42"/>
      <c r="S172" s="42"/>
      <c r="T172" s="70"/>
      <c r="AT172" s="24" t="s">
        <v>203</v>
      </c>
      <c r="AU172" s="24" t="s">
        <v>87</v>
      </c>
    </row>
    <row r="173" spans="2:47" s="1" customFormat="1" ht="27">
      <c r="B173" s="41"/>
      <c r="D173" s="187" t="s">
        <v>412</v>
      </c>
      <c r="F173" s="191" t="s">
        <v>1204</v>
      </c>
      <c r="I173" s="189"/>
      <c r="L173" s="41"/>
      <c r="M173" s="190"/>
      <c r="N173" s="42"/>
      <c r="O173" s="42"/>
      <c r="P173" s="42"/>
      <c r="Q173" s="42"/>
      <c r="R173" s="42"/>
      <c r="S173" s="42"/>
      <c r="T173" s="70"/>
      <c r="AT173" s="24" t="s">
        <v>412</v>
      </c>
      <c r="AU173" s="24" t="s">
        <v>87</v>
      </c>
    </row>
    <row r="174" spans="2:51" s="11" customFormat="1" ht="13.5">
      <c r="B174" s="192"/>
      <c r="D174" s="187" t="s">
        <v>205</v>
      </c>
      <c r="E174" s="193" t="s">
        <v>5</v>
      </c>
      <c r="F174" s="194" t="s">
        <v>1074</v>
      </c>
      <c r="H174" s="195">
        <v>8</v>
      </c>
      <c r="I174" s="196"/>
      <c r="L174" s="192"/>
      <c r="M174" s="197"/>
      <c r="N174" s="198"/>
      <c r="O174" s="198"/>
      <c r="P174" s="198"/>
      <c r="Q174" s="198"/>
      <c r="R174" s="198"/>
      <c r="S174" s="198"/>
      <c r="T174" s="199"/>
      <c r="AT174" s="193" t="s">
        <v>205</v>
      </c>
      <c r="AU174" s="193" t="s">
        <v>87</v>
      </c>
      <c r="AV174" s="11" t="s">
        <v>87</v>
      </c>
      <c r="AW174" s="11" t="s">
        <v>39</v>
      </c>
      <c r="AX174" s="11" t="s">
        <v>84</v>
      </c>
      <c r="AY174" s="193" t="s">
        <v>193</v>
      </c>
    </row>
    <row r="175" spans="2:65" s="1" customFormat="1" ht="16.5" customHeight="1">
      <c r="B175" s="174"/>
      <c r="C175" s="175" t="s">
        <v>10</v>
      </c>
      <c r="D175" s="175" t="s">
        <v>195</v>
      </c>
      <c r="E175" s="176" t="s">
        <v>1221</v>
      </c>
      <c r="F175" s="177" t="s">
        <v>1222</v>
      </c>
      <c r="G175" s="178" t="s">
        <v>1011</v>
      </c>
      <c r="H175" s="179">
        <v>372</v>
      </c>
      <c r="I175" s="180"/>
      <c r="J175" s="181">
        <f>ROUND(I175*H175,2)</f>
        <v>0</v>
      </c>
      <c r="K175" s="177" t="s">
        <v>198</v>
      </c>
      <c r="L175" s="41"/>
      <c r="M175" s="182" t="s">
        <v>5</v>
      </c>
      <c r="N175" s="183" t="s">
        <v>47</v>
      </c>
      <c r="O175" s="42"/>
      <c r="P175" s="184">
        <f>O175*H175</f>
        <v>0</v>
      </c>
      <c r="Q175" s="184">
        <v>0</v>
      </c>
      <c r="R175" s="184">
        <f>Q175*H175</f>
        <v>0</v>
      </c>
      <c r="S175" s="184">
        <v>0</v>
      </c>
      <c r="T175" s="185">
        <f>S175*H175</f>
        <v>0</v>
      </c>
      <c r="AR175" s="24" t="s">
        <v>199</v>
      </c>
      <c r="AT175" s="24" t="s">
        <v>195</v>
      </c>
      <c r="AU175" s="24" t="s">
        <v>87</v>
      </c>
      <c r="AY175" s="24" t="s">
        <v>193</v>
      </c>
      <c r="BE175" s="186">
        <f>IF(N175="základní",J175,0)</f>
        <v>0</v>
      </c>
      <c r="BF175" s="186">
        <f>IF(N175="snížená",J175,0)</f>
        <v>0</v>
      </c>
      <c r="BG175" s="186">
        <f>IF(N175="zákl. přenesená",J175,0)</f>
        <v>0</v>
      </c>
      <c r="BH175" s="186">
        <f>IF(N175="sníž. přenesená",J175,0)</f>
        <v>0</v>
      </c>
      <c r="BI175" s="186">
        <f>IF(N175="nulová",J175,0)</f>
        <v>0</v>
      </c>
      <c r="BJ175" s="24" t="s">
        <v>84</v>
      </c>
      <c r="BK175" s="186">
        <f>ROUND(I175*H175,2)</f>
        <v>0</v>
      </c>
      <c r="BL175" s="24" t="s">
        <v>199</v>
      </c>
      <c r="BM175" s="24" t="s">
        <v>1223</v>
      </c>
    </row>
    <row r="176" spans="2:47" s="1" customFormat="1" ht="40.5">
      <c r="B176" s="41"/>
      <c r="D176" s="187" t="s">
        <v>201</v>
      </c>
      <c r="F176" s="188" t="s">
        <v>1224</v>
      </c>
      <c r="I176" s="189"/>
      <c r="L176" s="41"/>
      <c r="M176" s="190"/>
      <c r="N176" s="42"/>
      <c r="O176" s="42"/>
      <c r="P176" s="42"/>
      <c r="Q176" s="42"/>
      <c r="R176" s="42"/>
      <c r="S176" s="42"/>
      <c r="T176" s="70"/>
      <c r="AT176" s="24" t="s">
        <v>201</v>
      </c>
      <c r="AU176" s="24" t="s">
        <v>87</v>
      </c>
    </row>
    <row r="177" spans="2:47" s="1" customFormat="1" ht="27">
      <c r="B177" s="41"/>
      <c r="D177" s="187" t="s">
        <v>203</v>
      </c>
      <c r="F177" s="191" t="s">
        <v>1203</v>
      </c>
      <c r="I177" s="189"/>
      <c r="L177" s="41"/>
      <c r="M177" s="190"/>
      <c r="N177" s="42"/>
      <c r="O177" s="42"/>
      <c r="P177" s="42"/>
      <c r="Q177" s="42"/>
      <c r="R177" s="42"/>
      <c r="S177" s="42"/>
      <c r="T177" s="70"/>
      <c r="AT177" s="24" t="s">
        <v>203</v>
      </c>
      <c r="AU177" s="24" t="s">
        <v>87</v>
      </c>
    </row>
    <row r="178" spans="2:51" s="11" customFormat="1" ht="13.5">
      <c r="B178" s="192"/>
      <c r="D178" s="187" t="s">
        <v>205</v>
      </c>
      <c r="E178" s="193" t="s">
        <v>5</v>
      </c>
      <c r="F178" s="194" t="s">
        <v>1225</v>
      </c>
      <c r="H178" s="195">
        <v>372</v>
      </c>
      <c r="I178" s="196"/>
      <c r="L178" s="192"/>
      <c r="M178" s="197"/>
      <c r="N178" s="198"/>
      <c r="O178" s="198"/>
      <c r="P178" s="198"/>
      <c r="Q178" s="198"/>
      <c r="R178" s="198"/>
      <c r="S178" s="198"/>
      <c r="T178" s="199"/>
      <c r="AT178" s="193" t="s">
        <v>205</v>
      </c>
      <c r="AU178" s="193" t="s">
        <v>87</v>
      </c>
      <c r="AV178" s="11" t="s">
        <v>87</v>
      </c>
      <c r="AW178" s="11" t="s">
        <v>39</v>
      </c>
      <c r="AX178" s="11" t="s">
        <v>84</v>
      </c>
      <c r="AY178" s="193" t="s">
        <v>193</v>
      </c>
    </row>
    <row r="179" spans="2:65" s="1" customFormat="1" ht="16.5" customHeight="1">
      <c r="B179" s="174"/>
      <c r="C179" s="175" t="s">
        <v>501</v>
      </c>
      <c r="D179" s="175" t="s">
        <v>195</v>
      </c>
      <c r="E179" s="176" t="s">
        <v>1226</v>
      </c>
      <c r="F179" s="177" t="s">
        <v>1227</v>
      </c>
      <c r="G179" s="178" t="s">
        <v>1011</v>
      </c>
      <c r="H179" s="179">
        <v>82</v>
      </c>
      <c r="I179" s="180"/>
      <c r="J179" s="181">
        <f>ROUND(I179*H179,2)</f>
        <v>0</v>
      </c>
      <c r="K179" s="177" t="s">
        <v>198</v>
      </c>
      <c r="L179" s="41"/>
      <c r="M179" s="182" t="s">
        <v>5</v>
      </c>
      <c r="N179" s="183" t="s">
        <v>47</v>
      </c>
      <c r="O179" s="42"/>
      <c r="P179" s="184">
        <f>O179*H179</f>
        <v>0</v>
      </c>
      <c r="Q179" s="184">
        <v>0</v>
      </c>
      <c r="R179" s="184">
        <f>Q179*H179</f>
        <v>0</v>
      </c>
      <c r="S179" s="184">
        <v>0</v>
      </c>
      <c r="T179" s="185">
        <f>S179*H179</f>
        <v>0</v>
      </c>
      <c r="AR179" s="24" t="s">
        <v>199</v>
      </c>
      <c r="AT179" s="24" t="s">
        <v>195</v>
      </c>
      <c r="AU179" s="24" t="s">
        <v>87</v>
      </c>
      <c r="AY179" s="24" t="s">
        <v>193</v>
      </c>
      <c r="BE179" s="186">
        <f>IF(N179="základní",J179,0)</f>
        <v>0</v>
      </c>
      <c r="BF179" s="186">
        <f>IF(N179="snížená",J179,0)</f>
        <v>0</v>
      </c>
      <c r="BG179" s="186">
        <f>IF(N179="zákl. přenesená",J179,0)</f>
        <v>0</v>
      </c>
      <c r="BH179" s="186">
        <f>IF(N179="sníž. přenesená",J179,0)</f>
        <v>0</v>
      </c>
      <c r="BI179" s="186">
        <f>IF(N179="nulová",J179,0)</f>
        <v>0</v>
      </c>
      <c r="BJ179" s="24" t="s">
        <v>84</v>
      </c>
      <c r="BK179" s="186">
        <f>ROUND(I179*H179,2)</f>
        <v>0</v>
      </c>
      <c r="BL179" s="24" t="s">
        <v>199</v>
      </c>
      <c r="BM179" s="24" t="s">
        <v>1228</v>
      </c>
    </row>
    <row r="180" spans="2:47" s="1" customFormat="1" ht="40.5">
      <c r="B180" s="41"/>
      <c r="D180" s="187" t="s">
        <v>201</v>
      </c>
      <c r="F180" s="188" t="s">
        <v>1229</v>
      </c>
      <c r="I180" s="189"/>
      <c r="L180" s="41"/>
      <c r="M180" s="190"/>
      <c r="N180" s="42"/>
      <c r="O180" s="42"/>
      <c r="P180" s="42"/>
      <c r="Q180" s="42"/>
      <c r="R180" s="42"/>
      <c r="S180" s="42"/>
      <c r="T180" s="70"/>
      <c r="AT180" s="24" t="s">
        <v>201</v>
      </c>
      <c r="AU180" s="24" t="s">
        <v>87</v>
      </c>
    </row>
    <row r="181" spans="2:47" s="1" customFormat="1" ht="27">
      <c r="B181" s="41"/>
      <c r="D181" s="187" t="s">
        <v>203</v>
      </c>
      <c r="F181" s="191" t="s">
        <v>1203</v>
      </c>
      <c r="I181" s="189"/>
      <c r="L181" s="41"/>
      <c r="M181" s="190"/>
      <c r="N181" s="42"/>
      <c r="O181" s="42"/>
      <c r="P181" s="42"/>
      <c r="Q181" s="42"/>
      <c r="R181" s="42"/>
      <c r="S181" s="42"/>
      <c r="T181" s="70"/>
      <c r="AT181" s="24" t="s">
        <v>203</v>
      </c>
      <c r="AU181" s="24" t="s">
        <v>87</v>
      </c>
    </row>
    <row r="182" spans="2:51" s="11" customFormat="1" ht="13.5">
      <c r="B182" s="192"/>
      <c r="D182" s="187" t="s">
        <v>205</v>
      </c>
      <c r="E182" s="193" t="s">
        <v>5</v>
      </c>
      <c r="F182" s="194" t="s">
        <v>1230</v>
      </c>
      <c r="H182" s="195">
        <v>82</v>
      </c>
      <c r="I182" s="196"/>
      <c r="L182" s="192"/>
      <c r="M182" s="197"/>
      <c r="N182" s="198"/>
      <c r="O182" s="198"/>
      <c r="P182" s="198"/>
      <c r="Q182" s="198"/>
      <c r="R182" s="198"/>
      <c r="S182" s="198"/>
      <c r="T182" s="199"/>
      <c r="AT182" s="193" t="s">
        <v>205</v>
      </c>
      <c r="AU182" s="193" t="s">
        <v>87</v>
      </c>
      <c r="AV182" s="11" t="s">
        <v>87</v>
      </c>
      <c r="AW182" s="11" t="s">
        <v>39</v>
      </c>
      <c r="AX182" s="11" t="s">
        <v>84</v>
      </c>
      <c r="AY182" s="193" t="s">
        <v>193</v>
      </c>
    </row>
    <row r="183" spans="2:65" s="1" customFormat="1" ht="16.5" customHeight="1">
      <c r="B183" s="174"/>
      <c r="C183" s="175" t="s">
        <v>511</v>
      </c>
      <c r="D183" s="175" t="s">
        <v>195</v>
      </c>
      <c r="E183" s="176" t="s">
        <v>1231</v>
      </c>
      <c r="F183" s="177" t="s">
        <v>1232</v>
      </c>
      <c r="G183" s="178" t="s">
        <v>1011</v>
      </c>
      <c r="H183" s="179">
        <v>6</v>
      </c>
      <c r="I183" s="180"/>
      <c r="J183" s="181">
        <f>ROUND(I183*H183,2)</f>
        <v>0</v>
      </c>
      <c r="K183" s="177" t="s">
        <v>198</v>
      </c>
      <c r="L183" s="41"/>
      <c r="M183" s="182" t="s">
        <v>5</v>
      </c>
      <c r="N183" s="183" t="s">
        <v>47</v>
      </c>
      <c r="O183" s="42"/>
      <c r="P183" s="184">
        <f>O183*H183</f>
        <v>0</v>
      </c>
      <c r="Q183" s="184">
        <v>0</v>
      </c>
      <c r="R183" s="184">
        <f>Q183*H183</f>
        <v>0</v>
      </c>
      <c r="S183" s="184">
        <v>0</v>
      </c>
      <c r="T183" s="185">
        <f>S183*H183</f>
        <v>0</v>
      </c>
      <c r="AR183" s="24" t="s">
        <v>199</v>
      </c>
      <c r="AT183" s="24" t="s">
        <v>195</v>
      </c>
      <c r="AU183" s="24" t="s">
        <v>87</v>
      </c>
      <c r="AY183" s="24" t="s">
        <v>193</v>
      </c>
      <c r="BE183" s="186">
        <f>IF(N183="základní",J183,0)</f>
        <v>0</v>
      </c>
      <c r="BF183" s="186">
        <f>IF(N183="snížená",J183,0)</f>
        <v>0</v>
      </c>
      <c r="BG183" s="186">
        <f>IF(N183="zákl. přenesená",J183,0)</f>
        <v>0</v>
      </c>
      <c r="BH183" s="186">
        <f>IF(N183="sníž. přenesená",J183,0)</f>
        <v>0</v>
      </c>
      <c r="BI183" s="186">
        <f>IF(N183="nulová",J183,0)</f>
        <v>0</v>
      </c>
      <c r="BJ183" s="24" t="s">
        <v>84</v>
      </c>
      <c r="BK183" s="186">
        <f>ROUND(I183*H183,2)</f>
        <v>0</v>
      </c>
      <c r="BL183" s="24" t="s">
        <v>199</v>
      </c>
      <c r="BM183" s="24" t="s">
        <v>1233</v>
      </c>
    </row>
    <row r="184" spans="2:47" s="1" customFormat="1" ht="40.5">
      <c r="B184" s="41"/>
      <c r="D184" s="187" t="s">
        <v>201</v>
      </c>
      <c r="F184" s="188" t="s">
        <v>1234</v>
      </c>
      <c r="I184" s="189"/>
      <c r="L184" s="41"/>
      <c r="M184" s="190"/>
      <c r="N184" s="42"/>
      <c r="O184" s="42"/>
      <c r="P184" s="42"/>
      <c r="Q184" s="42"/>
      <c r="R184" s="42"/>
      <c r="S184" s="42"/>
      <c r="T184" s="70"/>
      <c r="AT184" s="24" t="s">
        <v>201</v>
      </c>
      <c r="AU184" s="24" t="s">
        <v>87</v>
      </c>
    </row>
    <row r="185" spans="2:47" s="1" customFormat="1" ht="27">
      <c r="B185" s="41"/>
      <c r="D185" s="187" t="s">
        <v>203</v>
      </c>
      <c r="F185" s="191" t="s">
        <v>1203</v>
      </c>
      <c r="I185" s="189"/>
      <c r="L185" s="41"/>
      <c r="M185" s="190"/>
      <c r="N185" s="42"/>
      <c r="O185" s="42"/>
      <c r="P185" s="42"/>
      <c r="Q185" s="42"/>
      <c r="R185" s="42"/>
      <c r="S185" s="42"/>
      <c r="T185" s="70"/>
      <c r="AT185" s="24" t="s">
        <v>203</v>
      </c>
      <c r="AU185" s="24" t="s">
        <v>87</v>
      </c>
    </row>
    <row r="186" spans="2:51" s="11" customFormat="1" ht="13.5">
      <c r="B186" s="192"/>
      <c r="D186" s="187" t="s">
        <v>205</v>
      </c>
      <c r="E186" s="193" t="s">
        <v>5</v>
      </c>
      <c r="F186" s="194" t="s">
        <v>1235</v>
      </c>
      <c r="H186" s="195">
        <v>6</v>
      </c>
      <c r="I186" s="196"/>
      <c r="L186" s="192"/>
      <c r="M186" s="197"/>
      <c r="N186" s="198"/>
      <c r="O186" s="198"/>
      <c r="P186" s="198"/>
      <c r="Q186" s="198"/>
      <c r="R186" s="198"/>
      <c r="S186" s="198"/>
      <c r="T186" s="199"/>
      <c r="AT186" s="193" t="s">
        <v>205</v>
      </c>
      <c r="AU186" s="193" t="s">
        <v>87</v>
      </c>
      <c r="AV186" s="11" t="s">
        <v>87</v>
      </c>
      <c r="AW186" s="11" t="s">
        <v>39</v>
      </c>
      <c r="AX186" s="11" t="s">
        <v>84</v>
      </c>
      <c r="AY186" s="193" t="s">
        <v>193</v>
      </c>
    </row>
    <row r="187" spans="2:65" s="1" customFormat="1" ht="16.5" customHeight="1">
      <c r="B187" s="174"/>
      <c r="C187" s="175" t="s">
        <v>518</v>
      </c>
      <c r="D187" s="175" t="s">
        <v>195</v>
      </c>
      <c r="E187" s="176" t="s">
        <v>1236</v>
      </c>
      <c r="F187" s="177" t="s">
        <v>1237</v>
      </c>
      <c r="G187" s="178" t="s">
        <v>1011</v>
      </c>
      <c r="H187" s="179">
        <v>10</v>
      </c>
      <c r="I187" s="180"/>
      <c r="J187" s="181">
        <f>ROUND(I187*H187,2)</f>
        <v>0</v>
      </c>
      <c r="K187" s="177" t="s">
        <v>198</v>
      </c>
      <c r="L187" s="41"/>
      <c r="M187" s="182" t="s">
        <v>5</v>
      </c>
      <c r="N187" s="183" t="s">
        <v>47</v>
      </c>
      <c r="O187" s="42"/>
      <c r="P187" s="184">
        <f>O187*H187</f>
        <v>0</v>
      </c>
      <c r="Q187" s="184">
        <v>0</v>
      </c>
      <c r="R187" s="184">
        <f>Q187*H187</f>
        <v>0</v>
      </c>
      <c r="S187" s="184">
        <v>0</v>
      </c>
      <c r="T187" s="185">
        <f>S187*H187</f>
        <v>0</v>
      </c>
      <c r="AR187" s="24" t="s">
        <v>199</v>
      </c>
      <c r="AT187" s="24" t="s">
        <v>195</v>
      </c>
      <c r="AU187" s="24" t="s">
        <v>87</v>
      </c>
      <c r="AY187" s="24" t="s">
        <v>193</v>
      </c>
      <c r="BE187" s="186">
        <f>IF(N187="základní",J187,0)</f>
        <v>0</v>
      </c>
      <c r="BF187" s="186">
        <f>IF(N187="snížená",J187,0)</f>
        <v>0</v>
      </c>
      <c r="BG187" s="186">
        <f>IF(N187="zákl. přenesená",J187,0)</f>
        <v>0</v>
      </c>
      <c r="BH187" s="186">
        <f>IF(N187="sníž. přenesená",J187,0)</f>
        <v>0</v>
      </c>
      <c r="BI187" s="186">
        <f>IF(N187="nulová",J187,0)</f>
        <v>0</v>
      </c>
      <c r="BJ187" s="24" t="s">
        <v>84</v>
      </c>
      <c r="BK187" s="186">
        <f>ROUND(I187*H187,2)</f>
        <v>0</v>
      </c>
      <c r="BL187" s="24" t="s">
        <v>199</v>
      </c>
      <c r="BM187" s="24" t="s">
        <v>1238</v>
      </c>
    </row>
    <row r="188" spans="2:47" s="1" customFormat="1" ht="40.5">
      <c r="B188" s="41"/>
      <c r="D188" s="187" t="s">
        <v>201</v>
      </c>
      <c r="F188" s="188" t="s">
        <v>1239</v>
      </c>
      <c r="I188" s="189"/>
      <c r="L188" s="41"/>
      <c r="M188" s="190"/>
      <c r="N188" s="42"/>
      <c r="O188" s="42"/>
      <c r="P188" s="42"/>
      <c r="Q188" s="42"/>
      <c r="R188" s="42"/>
      <c r="S188" s="42"/>
      <c r="T188" s="70"/>
      <c r="AT188" s="24" t="s">
        <v>201</v>
      </c>
      <c r="AU188" s="24" t="s">
        <v>87</v>
      </c>
    </row>
    <row r="189" spans="2:47" s="1" customFormat="1" ht="27">
      <c r="B189" s="41"/>
      <c r="D189" s="187" t="s">
        <v>203</v>
      </c>
      <c r="F189" s="191" t="s">
        <v>1203</v>
      </c>
      <c r="I189" s="189"/>
      <c r="L189" s="41"/>
      <c r="M189" s="190"/>
      <c r="N189" s="42"/>
      <c r="O189" s="42"/>
      <c r="P189" s="42"/>
      <c r="Q189" s="42"/>
      <c r="R189" s="42"/>
      <c r="S189" s="42"/>
      <c r="T189" s="70"/>
      <c r="AT189" s="24" t="s">
        <v>203</v>
      </c>
      <c r="AU189" s="24" t="s">
        <v>87</v>
      </c>
    </row>
    <row r="190" spans="2:51" s="11" customFormat="1" ht="13.5">
      <c r="B190" s="192"/>
      <c r="D190" s="187" t="s">
        <v>205</v>
      </c>
      <c r="E190" s="193" t="s">
        <v>5</v>
      </c>
      <c r="F190" s="194" t="s">
        <v>1240</v>
      </c>
      <c r="H190" s="195">
        <v>10</v>
      </c>
      <c r="I190" s="196"/>
      <c r="L190" s="192"/>
      <c r="M190" s="197"/>
      <c r="N190" s="198"/>
      <c r="O190" s="198"/>
      <c r="P190" s="198"/>
      <c r="Q190" s="198"/>
      <c r="R190" s="198"/>
      <c r="S190" s="198"/>
      <c r="T190" s="199"/>
      <c r="AT190" s="193" t="s">
        <v>205</v>
      </c>
      <c r="AU190" s="193" t="s">
        <v>87</v>
      </c>
      <c r="AV190" s="11" t="s">
        <v>87</v>
      </c>
      <c r="AW190" s="11" t="s">
        <v>39</v>
      </c>
      <c r="AX190" s="11" t="s">
        <v>84</v>
      </c>
      <c r="AY190" s="193" t="s">
        <v>193</v>
      </c>
    </row>
    <row r="191" spans="2:65" s="1" customFormat="1" ht="16.5" customHeight="1">
      <c r="B191" s="174"/>
      <c r="C191" s="175" t="s">
        <v>529</v>
      </c>
      <c r="D191" s="175" t="s">
        <v>195</v>
      </c>
      <c r="E191" s="176" t="s">
        <v>1241</v>
      </c>
      <c r="F191" s="177" t="s">
        <v>1242</v>
      </c>
      <c r="G191" s="178" t="s">
        <v>1011</v>
      </c>
      <c r="H191" s="179">
        <v>16</v>
      </c>
      <c r="I191" s="180"/>
      <c r="J191" s="181">
        <f>ROUND(I191*H191,2)</f>
        <v>0</v>
      </c>
      <c r="K191" s="177" t="s">
        <v>5</v>
      </c>
      <c r="L191" s="41"/>
      <c r="M191" s="182" t="s">
        <v>5</v>
      </c>
      <c r="N191" s="183" t="s">
        <v>47</v>
      </c>
      <c r="O191" s="42"/>
      <c r="P191" s="184">
        <f>O191*H191</f>
        <v>0</v>
      </c>
      <c r="Q191" s="184">
        <v>0</v>
      </c>
      <c r="R191" s="184">
        <f>Q191*H191</f>
        <v>0</v>
      </c>
      <c r="S191" s="184">
        <v>0</v>
      </c>
      <c r="T191" s="185">
        <f>S191*H191</f>
        <v>0</v>
      </c>
      <c r="AR191" s="24" t="s">
        <v>199</v>
      </c>
      <c r="AT191" s="24" t="s">
        <v>195</v>
      </c>
      <c r="AU191" s="24" t="s">
        <v>87</v>
      </c>
      <c r="AY191" s="24" t="s">
        <v>193</v>
      </c>
      <c r="BE191" s="186">
        <f>IF(N191="základní",J191,0)</f>
        <v>0</v>
      </c>
      <c r="BF191" s="186">
        <f>IF(N191="snížená",J191,0)</f>
        <v>0</v>
      </c>
      <c r="BG191" s="186">
        <f>IF(N191="zákl. přenesená",J191,0)</f>
        <v>0</v>
      </c>
      <c r="BH191" s="186">
        <f>IF(N191="sníž. přenesená",J191,0)</f>
        <v>0</v>
      </c>
      <c r="BI191" s="186">
        <f>IF(N191="nulová",J191,0)</f>
        <v>0</v>
      </c>
      <c r="BJ191" s="24" t="s">
        <v>84</v>
      </c>
      <c r="BK191" s="186">
        <f>ROUND(I191*H191,2)</f>
        <v>0</v>
      </c>
      <c r="BL191" s="24" t="s">
        <v>199</v>
      </c>
      <c r="BM191" s="24" t="s">
        <v>1243</v>
      </c>
    </row>
    <row r="192" spans="2:47" s="1" customFormat="1" ht="27">
      <c r="B192" s="41"/>
      <c r="D192" s="187" t="s">
        <v>201</v>
      </c>
      <c r="F192" s="188" t="s">
        <v>1244</v>
      </c>
      <c r="I192" s="189"/>
      <c r="L192" s="41"/>
      <c r="M192" s="190"/>
      <c r="N192" s="42"/>
      <c r="O192" s="42"/>
      <c r="P192" s="42"/>
      <c r="Q192" s="42"/>
      <c r="R192" s="42"/>
      <c r="S192" s="42"/>
      <c r="T192" s="70"/>
      <c r="AT192" s="24" t="s">
        <v>201</v>
      </c>
      <c r="AU192" s="24" t="s">
        <v>87</v>
      </c>
    </row>
    <row r="193" spans="2:47" s="1" customFormat="1" ht="27">
      <c r="B193" s="41"/>
      <c r="D193" s="187" t="s">
        <v>203</v>
      </c>
      <c r="F193" s="191" t="s">
        <v>1203</v>
      </c>
      <c r="I193" s="189"/>
      <c r="L193" s="41"/>
      <c r="M193" s="190"/>
      <c r="N193" s="42"/>
      <c r="O193" s="42"/>
      <c r="P193" s="42"/>
      <c r="Q193" s="42"/>
      <c r="R193" s="42"/>
      <c r="S193" s="42"/>
      <c r="T193" s="70"/>
      <c r="AT193" s="24" t="s">
        <v>203</v>
      </c>
      <c r="AU193" s="24" t="s">
        <v>87</v>
      </c>
    </row>
    <row r="194" spans="2:51" s="11" customFormat="1" ht="13.5">
      <c r="B194" s="192"/>
      <c r="D194" s="187" t="s">
        <v>205</v>
      </c>
      <c r="E194" s="193" t="s">
        <v>5</v>
      </c>
      <c r="F194" s="194" t="s">
        <v>1245</v>
      </c>
      <c r="H194" s="195">
        <v>16</v>
      </c>
      <c r="I194" s="196"/>
      <c r="L194" s="192"/>
      <c r="M194" s="197"/>
      <c r="N194" s="198"/>
      <c r="O194" s="198"/>
      <c r="P194" s="198"/>
      <c r="Q194" s="198"/>
      <c r="R194" s="198"/>
      <c r="S194" s="198"/>
      <c r="T194" s="199"/>
      <c r="AT194" s="193" t="s">
        <v>205</v>
      </c>
      <c r="AU194" s="193" t="s">
        <v>87</v>
      </c>
      <c r="AV194" s="11" t="s">
        <v>87</v>
      </c>
      <c r="AW194" s="11" t="s">
        <v>39</v>
      </c>
      <c r="AX194" s="11" t="s">
        <v>84</v>
      </c>
      <c r="AY194" s="193" t="s">
        <v>193</v>
      </c>
    </row>
    <row r="195" spans="2:65" s="1" customFormat="1" ht="25.5" customHeight="1">
      <c r="B195" s="174"/>
      <c r="C195" s="175" t="s">
        <v>538</v>
      </c>
      <c r="D195" s="175" t="s">
        <v>195</v>
      </c>
      <c r="E195" s="176" t="s">
        <v>1246</v>
      </c>
      <c r="F195" s="177" t="s">
        <v>1247</v>
      </c>
      <c r="G195" s="178" t="s">
        <v>1063</v>
      </c>
      <c r="H195" s="179">
        <v>1</v>
      </c>
      <c r="I195" s="180"/>
      <c r="J195" s="181">
        <f>ROUND(I195*H195,2)</f>
        <v>0</v>
      </c>
      <c r="K195" s="177" t="s">
        <v>5</v>
      </c>
      <c r="L195" s="41"/>
      <c r="M195" s="182" t="s">
        <v>5</v>
      </c>
      <c r="N195" s="183" t="s">
        <v>47</v>
      </c>
      <c r="O195" s="42"/>
      <c r="P195" s="184">
        <f>O195*H195</f>
        <v>0</v>
      </c>
      <c r="Q195" s="184">
        <v>0</v>
      </c>
      <c r="R195" s="184">
        <f>Q195*H195</f>
        <v>0</v>
      </c>
      <c r="S195" s="184">
        <v>0</v>
      </c>
      <c r="T195" s="185">
        <f>S195*H195</f>
        <v>0</v>
      </c>
      <c r="AR195" s="24" t="s">
        <v>199</v>
      </c>
      <c r="AT195" s="24" t="s">
        <v>195</v>
      </c>
      <c r="AU195" s="24" t="s">
        <v>87</v>
      </c>
      <c r="AY195" s="24" t="s">
        <v>193</v>
      </c>
      <c r="BE195" s="186">
        <f>IF(N195="základní",J195,0)</f>
        <v>0</v>
      </c>
      <c r="BF195" s="186">
        <f>IF(N195="snížená",J195,0)</f>
        <v>0</v>
      </c>
      <c r="BG195" s="186">
        <f>IF(N195="zákl. přenesená",J195,0)</f>
        <v>0</v>
      </c>
      <c r="BH195" s="186">
        <f>IF(N195="sníž. přenesená",J195,0)</f>
        <v>0</v>
      </c>
      <c r="BI195" s="186">
        <f>IF(N195="nulová",J195,0)</f>
        <v>0</v>
      </c>
      <c r="BJ195" s="24" t="s">
        <v>84</v>
      </c>
      <c r="BK195" s="186">
        <f>ROUND(I195*H195,2)</f>
        <v>0</v>
      </c>
      <c r="BL195" s="24" t="s">
        <v>199</v>
      </c>
      <c r="BM195" s="24" t="s">
        <v>1248</v>
      </c>
    </row>
    <row r="196" spans="2:47" s="1" customFormat="1" ht="27">
      <c r="B196" s="41"/>
      <c r="D196" s="187" t="s">
        <v>201</v>
      </c>
      <c r="F196" s="188" t="s">
        <v>1249</v>
      </c>
      <c r="I196" s="189"/>
      <c r="L196" s="41"/>
      <c r="M196" s="190"/>
      <c r="N196" s="42"/>
      <c r="O196" s="42"/>
      <c r="P196" s="42"/>
      <c r="Q196" s="42"/>
      <c r="R196" s="42"/>
      <c r="S196" s="42"/>
      <c r="T196" s="70"/>
      <c r="AT196" s="24" t="s">
        <v>201</v>
      </c>
      <c r="AU196" s="24" t="s">
        <v>87</v>
      </c>
    </row>
    <row r="197" spans="2:65" s="1" customFormat="1" ht="16.5" customHeight="1">
      <c r="B197" s="174"/>
      <c r="C197" s="175" t="s">
        <v>547</v>
      </c>
      <c r="D197" s="175" t="s">
        <v>195</v>
      </c>
      <c r="E197" s="176" t="s">
        <v>1250</v>
      </c>
      <c r="F197" s="177" t="s">
        <v>1251</v>
      </c>
      <c r="G197" s="178" t="s">
        <v>114</v>
      </c>
      <c r="H197" s="179">
        <v>34.818</v>
      </c>
      <c r="I197" s="180"/>
      <c r="J197" s="181">
        <f>ROUND(I197*H197,2)</f>
        <v>0</v>
      </c>
      <c r="K197" s="177" t="s">
        <v>198</v>
      </c>
      <c r="L197" s="41"/>
      <c r="M197" s="182" t="s">
        <v>5</v>
      </c>
      <c r="N197" s="183" t="s">
        <v>47</v>
      </c>
      <c r="O197" s="42"/>
      <c r="P197" s="184">
        <f>O197*H197</f>
        <v>0</v>
      </c>
      <c r="Q197" s="184">
        <v>0</v>
      </c>
      <c r="R197" s="184">
        <f>Q197*H197</f>
        <v>0</v>
      </c>
      <c r="S197" s="184">
        <v>0</v>
      </c>
      <c r="T197" s="185">
        <f>S197*H197</f>
        <v>0</v>
      </c>
      <c r="AR197" s="24" t="s">
        <v>199</v>
      </c>
      <c r="AT197" s="24" t="s">
        <v>195</v>
      </c>
      <c r="AU197" s="24" t="s">
        <v>87</v>
      </c>
      <c r="AY197" s="24" t="s">
        <v>193</v>
      </c>
      <c r="BE197" s="186">
        <f>IF(N197="základní",J197,0)</f>
        <v>0</v>
      </c>
      <c r="BF197" s="186">
        <f>IF(N197="snížená",J197,0)</f>
        <v>0</v>
      </c>
      <c r="BG197" s="186">
        <f>IF(N197="zákl. přenesená",J197,0)</f>
        <v>0</v>
      </c>
      <c r="BH197" s="186">
        <f>IF(N197="sníž. přenesená",J197,0)</f>
        <v>0</v>
      </c>
      <c r="BI197" s="186">
        <f>IF(N197="nulová",J197,0)</f>
        <v>0</v>
      </c>
      <c r="BJ197" s="24" t="s">
        <v>84</v>
      </c>
      <c r="BK197" s="186">
        <f>ROUND(I197*H197,2)</f>
        <v>0</v>
      </c>
      <c r="BL197" s="24" t="s">
        <v>199</v>
      </c>
      <c r="BM197" s="24" t="s">
        <v>1252</v>
      </c>
    </row>
    <row r="198" spans="2:47" s="1" customFormat="1" ht="40.5">
      <c r="B198" s="41"/>
      <c r="D198" s="187" t="s">
        <v>201</v>
      </c>
      <c r="F198" s="188" t="s">
        <v>1253</v>
      </c>
      <c r="I198" s="189"/>
      <c r="L198" s="41"/>
      <c r="M198" s="190"/>
      <c r="N198" s="42"/>
      <c r="O198" s="42"/>
      <c r="P198" s="42"/>
      <c r="Q198" s="42"/>
      <c r="R198" s="42"/>
      <c r="S198" s="42"/>
      <c r="T198" s="70"/>
      <c r="AT198" s="24" t="s">
        <v>201</v>
      </c>
      <c r="AU198" s="24" t="s">
        <v>87</v>
      </c>
    </row>
    <row r="199" spans="2:47" s="1" customFormat="1" ht="189">
      <c r="B199" s="41"/>
      <c r="D199" s="187" t="s">
        <v>203</v>
      </c>
      <c r="F199" s="191" t="s">
        <v>337</v>
      </c>
      <c r="I199" s="189"/>
      <c r="L199" s="41"/>
      <c r="M199" s="190"/>
      <c r="N199" s="42"/>
      <c r="O199" s="42"/>
      <c r="P199" s="42"/>
      <c r="Q199" s="42"/>
      <c r="R199" s="42"/>
      <c r="S199" s="42"/>
      <c r="T199" s="70"/>
      <c r="AT199" s="24" t="s">
        <v>203</v>
      </c>
      <c r="AU199" s="24" t="s">
        <v>87</v>
      </c>
    </row>
    <row r="200" spans="2:51" s="11" customFormat="1" ht="13.5">
      <c r="B200" s="192"/>
      <c r="D200" s="187" t="s">
        <v>205</v>
      </c>
      <c r="E200" s="193" t="s">
        <v>5</v>
      </c>
      <c r="F200" s="194" t="s">
        <v>1254</v>
      </c>
      <c r="H200" s="195">
        <v>34.818</v>
      </c>
      <c r="I200" s="196"/>
      <c r="L200" s="192"/>
      <c r="M200" s="197"/>
      <c r="N200" s="198"/>
      <c r="O200" s="198"/>
      <c r="P200" s="198"/>
      <c r="Q200" s="198"/>
      <c r="R200" s="198"/>
      <c r="S200" s="198"/>
      <c r="T200" s="199"/>
      <c r="AT200" s="193" t="s">
        <v>205</v>
      </c>
      <c r="AU200" s="193" t="s">
        <v>87</v>
      </c>
      <c r="AV200" s="11" t="s">
        <v>87</v>
      </c>
      <c r="AW200" s="11" t="s">
        <v>39</v>
      </c>
      <c r="AX200" s="11" t="s">
        <v>84</v>
      </c>
      <c r="AY200" s="193" t="s">
        <v>193</v>
      </c>
    </row>
    <row r="201" spans="2:65" s="1" customFormat="1" ht="25.5" customHeight="1">
      <c r="B201" s="174"/>
      <c r="C201" s="175" t="s">
        <v>554</v>
      </c>
      <c r="D201" s="175" t="s">
        <v>195</v>
      </c>
      <c r="E201" s="176" t="s">
        <v>1255</v>
      </c>
      <c r="F201" s="177" t="s">
        <v>1256</v>
      </c>
      <c r="G201" s="178" t="s">
        <v>114</v>
      </c>
      <c r="H201" s="179">
        <v>174.09</v>
      </c>
      <c r="I201" s="180"/>
      <c r="J201" s="181">
        <f>ROUND(I201*H201,2)</f>
        <v>0</v>
      </c>
      <c r="K201" s="177" t="s">
        <v>198</v>
      </c>
      <c r="L201" s="41"/>
      <c r="M201" s="182" t="s">
        <v>5</v>
      </c>
      <c r="N201" s="183" t="s">
        <v>47</v>
      </c>
      <c r="O201" s="42"/>
      <c r="P201" s="184">
        <f>O201*H201</f>
        <v>0</v>
      </c>
      <c r="Q201" s="184">
        <v>0</v>
      </c>
      <c r="R201" s="184">
        <f>Q201*H201</f>
        <v>0</v>
      </c>
      <c r="S201" s="184">
        <v>0</v>
      </c>
      <c r="T201" s="185">
        <f>S201*H201</f>
        <v>0</v>
      </c>
      <c r="AR201" s="24" t="s">
        <v>199</v>
      </c>
      <c r="AT201" s="24" t="s">
        <v>195</v>
      </c>
      <c r="AU201" s="24" t="s">
        <v>87</v>
      </c>
      <c r="AY201" s="24" t="s">
        <v>193</v>
      </c>
      <c r="BE201" s="186">
        <f>IF(N201="základní",J201,0)</f>
        <v>0</v>
      </c>
      <c r="BF201" s="186">
        <f>IF(N201="snížená",J201,0)</f>
        <v>0</v>
      </c>
      <c r="BG201" s="186">
        <f>IF(N201="zákl. přenesená",J201,0)</f>
        <v>0</v>
      </c>
      <c r="BH201" s="186">
        <f>IF(N201="sníž. přenesená",J201,0)</f>
        <v>0</v>
      </c>
      <c r="BI201" s="186">
        <f>IF(N201="nulová",J201,0)</f>
        <v>0</v>
      </c>
      <c r="BJ201" s="24" t="s">
        <v>84</v>
      </c>
      <c r="BK201" s="186">
        <f>ROUND(I201*H201,2)</f>
        <v>0</v>
      </c>
      <c r="BL201" s="24" t="s">
        <v>199</v>
      </c>
      <c r="BM201" s="24" t="s">
        <v>1257</v>
      </c>
    </row>
    <row r="202" spans="2:47" s="1" customFormat="1" ht="40.5">
      <c r="B202" s="41"/>
      <c r="D202" s="187" t="s">
        <v>201</v>
      </c>
      <c r="F202" s="188" t="s">
        <v>1258</v>
      </c>
      <c r="I202" s="189"/>
      <c r="L202" s="41"/>
      <c r="M202" s="190"/>
      <c r="N202" s="42"/>
      <c r="O202" s="42"/>
      <c r="P202" s="42"/>
      <c r="Q202" s="42"/>
      <c r="R202" s="42"/>
      <c r="S202" s="42"/>
      <c r="T202" s="70"/>
      <c r="AT202" s="24" t="s">
        <v>201</v>
      </c>
      <c r="AU202" s="24" t="s">
        <v>87</v>
      </c>
    </row>
    <row r="203" spans="2:47" s="1" customFormat="1" ht="189">
      <c r="B203" s="41"/>
      <c r="D203" s="187" t="s">
        <v>203</v>
      </c>
      <c r="F203" s="191" t="s">
        <v>337</v>
      </c>
      <c r="I203" s="189"/>
      <c r="L203" s="41"/>
      <c r="M203" s="190"/>
      <c r="N203" s="42"/>
      <c r="O203" s="42"/>
      <c r="P203" s="42"/>
      <c r="Q203" s="42"/>
      <c r="R203" s="42"/>
      <c r="S203" s="42"/>
      <c r="T203" s="70"/>
      <c r="AT203" s="24" t="s">
        <v>203</v>
      </c>
      <c r="AU203" s="24" t="s">
        <v>87</v>
      </c>
    </row>
    <row r="204" spans="2:51" s="11" customFormat="1" ht="13.5">
      <c r="B204" s="192"/>
      <c r="D204" s="187" t="s">
        <v>205</v>
      </c>
      <c r="E204" s="193" t="s">
        <v>5</v>
      </c>
      <c r="F204" s="194" t="s">
        <v>1259</v>
      </c>
      <c r="H204" s="195">
        <v>174.09</v>
      </c>
      <c r="I204" s="196"/>
      <c r="L204" s="192"/>
      <c r="M204" s="197"/>
      <c r="N204" s="198"/>
      <c r="O204" s="198"/>
      <c r="P204" s="198"/>
      <c r="Q204" s="198"/>
      <c r="R204" s="198"/>
      <c r="S204" s="198"/>
      <c r="T204" s="199"/>
      <c r="AT204" s="193" t="s">
        <v>205</v>
      </c>
      <c r="AU204" s="193" t="s">
        <v>87</v>
      </c>
      <c r="AV204" s="11" t="s">
        <v>87</v>
      </c>
      <c r="AW204" s="11" t="s">
        <v>39</v>
      </c>
      <c r="AX204" s="11" t="s">
        <v>84</v>
      </c>
      <c r="AY204" s="193" t="s">
        <v>193</v>
      </c>
    </row>
    <row r="205" spans="2:65" s="1" customFormat="1" ht="16.5" customHeight="1">
      <c r="B205" s="174"/>
      <c r="C205" s="175" t="s">
        <v>559</v>
      </c>
      <c r="D205" s="175" t="s">
        <v>195</v>
      </c>
      <c r="E205" s="176" t="s">
        <v>364</v>
      </c>
      <c r="F205" s="177" t="s">
        <v>365</v>
      </c>
      <c r="G205" s="178" t="s">
        <v>114</v>
      </c>
      <c r="H205" s="179">
        <v>2300</v>
      </c>
      <c r="I205" s="180"/>
      <c r="J205" s="181">
        <f>ROUND(I205*H205,2)</f>
        <v>0</v>
      </c>
      <c r="K205" s="177" t="s">
        <v>198</v>
      </c>
      <c r="L205" s="41"/>
      <c r="M205" s="182" t="s">
        <v>5</v>
      </c>
      <c r="N205" s="183" t="s">
        <v>47</v>
      </c>
      <c r="O205" s="42"/>
      <c r="P205" s="184">
        <f>O205*H205</f>
        <v>0</v>
      </c>
      <c r="Q205" s="184">
        <v>0</v>
      </c>
      <c r="R205" s="184">
        <f>Q205*H205</f>
        <v>0</v>
      </c>
      <c r="S205" s="184">
        <v>0</v>
      </c>
      <c r="T205" s="185">
        <f>S205*H205</f>
        <v>0</v>
      </c>
      <c r="AR205" s="24" t="s">
        <v>199</v>
      </c>
      <c r="AT205" s="24" t="s">
        <v>195</v>
      </c>
      <c r="AU205" s="24" t="s">
        <v>87</v>
      </c>
      <c r="AY205" s="24" t="s">
        <v>193</v>
      </c>
      <c r="BE205" s="186">
        <f>IF(N205="základní",J205,0)</f>
        <v>0</v>
      </c>
      <c r="BF205" s="186">
        <f>IF(N205="snížená",J205,0)</f>
        <v>0</v>
      </c>
      <c r="BG205" s="186">
        <f>IF(N205="zákl. přenesená",J205,0)</f>
        <v>0</v>
      </c>
      <c r="BH205" s="186">
        <f>IF(N205="sníž. přenesená",J205,0)</f>
        <v>0</v>
      </c>
      <c r="BI205" s="186">
        <f>IF(N205="nulová",J205,0)</f>
        <v>0</v>
      </c>
      <c r="BJ205" s="24" t="s">
        <v>84</v>
      </c>
      <c r="BK205" s="186">
        <f>ROUND(I205*H205,2)</f>
        <v>0</v>
      </c>
      <c r="BL205" s="24" t="s">
        <v>199</v>
      </c>
      <c r="BM205" s="24" t="s">
        <v>1260</v>
      </c>
    </row>
    <row r="206" spans="2:47" s="1" customFormat="1" ht="27">
      <c r="B206" s="41"/>
      <c r="D206" s="187" t="s">
        <v>201</v>
      </c>
      <c r="F206" s="188" t="s">
        <v>367</v>
      </c>
      <c r="I206" s="189"/>
      <c r="L206" s="41"/>
      <c r="M206" s="190"/>
      <c r="N206" s="42"/>
      <c r="O206" s="42"/>
      <c r="P206" s="42"/>
      <c r="Q206" s="42"/>
      <c r="R206" s="42"/>
      <c r="S206" s="42"/>
      <c r="T206" s="70"/>
      <c r="AT206" s="24" t="s">
        <v>201</v>
      </c>
      <c r="AU206" s="24" t="s">
        <v>87</v>
      </c>
    </row>
    <row r="207" spans="2:47" s="1" customFormat="1" ht="148.5">
      <c r="B207" s="41"/>
      <c r="D207" s="187" t="s">
        <v>203</v>
      </c>
      <c r="F207" s="191" t="s">
        <v>368</v>
      </c>
      <c r="I207" s="189"/>
      <c r="L207" s="41"/>
      <c r="M207" s="190"/>
      <c r="N207" s="42"/>
      <c r="O207" s="42"/>
      <c r="P207" s="42"/>
      <c r="Q207" s="42"/>
      <c r="R207" s="42"/>
      <c r="S207" s="42"/>
      <c r="T207" s="70"/>
      <c r="AT207" s="24" t="s">
        <v>203</v>
      </c>
      <c r="AU207" s="24" t="s">
        <v>87</v>
      </c>
    </row>
    <row r="208" spans="2:51" s="11" customFormat="1" ht="13.5">
      <c r="B208" s="192"/>
      <c r="D208" s="187" t="s">
        <v>205</v>
      </c>
      <c r="E208" s="193" t="s">
        <v>1104</v>
      </c>
      <c r="F208" s="194" t="s">
        <v>1261</v>
      </c>
      <c r="H208" s="195">
        <v>2300</v>
      </c>
      <c r="I208" s="196"/>
      <c r="L208" s="192"/>
      <c r="M208" s="197"/>
      <c r="N208" s="198"/>
      <c r="O208" s="198"/>
      <c r="P208" s="198"/>
      <c r="Q208" s="198"/>
      <c r="R208" s="198"/>
      <c r="S208" s="198"/>
      <c r="T208" s="199"/>
      <c r="AT208" s="193" t="s">
        <v>205</v>
      </c>
      <c r="AU208" s="193" t="s">
        <v>87</v>
      </c>
      <c r="AV208" s="11" t="s">
        <v>87</v>
      </c>
      <c r="AW208" s="11" t="s">
        <v>39</v>
      </c>
      <c r="AX208" s="11" t="s">
        <v>84</v>
      </c>
      <c r="AY208" s="193" t="s">
        <v>193</v>
      </c>
    </row>
    <row r="209" spans="2:65" s="1" customFormat="1" ht="16.5" customHeight="1">
      <c r="B209" s="174"/>
      <c r="C209" s="175" t="s">
        <v>564</v>
      </c>
      <c r="D209" s="175" t="s">
        <v>195</v>
      </c>
      <c r="E209" s="176" t="s">
        <v>512</v>
      </c>
      <c r="F209" s="177" t="s">
        <v>513</v>
      </c>
      <c r="G209" s="178" t="s">
        <v>514</v>
      </c>
      <c r="H209" s="179">
        <v>80.081</v>
      </c>
      <c r="I209" s="180"/>
      <c r="J209" s="181">
        <f>ROUND(I209*H209,2)</f>
        <v>0</v>
      </c>
      <c r="K209" s="177" t="s">
        <v>198</v>
      </c>
      <c r="L209" s="41"/>
      <c r="M209" s="182" t="s">
        <v>5</v>
      </c>
      <c r="N209" s="183" t="s">
        <v>47</v>
      </c>
      <c r="O209" s="42"/>
      <c r="P209" s="184">
        <f>O209*H209</f>
        <v>0</v>
      </c>
      <c r="Q209" s="184">
        <v>0</v>
      </c>
      <c r="R209" s="184">
        <f>Q209*H209</f>
        <v>0</v>
      </c>
      <c r="S209" s="184">
        <v>0</v>
      </c>
      <c r="T209" s="185">
        <f>S209*H209</f>
        <v>0</v>
      </c>
      <c r="AR209" s="24" t="s">
        <v>199</v>
      </c>
      <c r="AT209" s="24" t="s">
        <v>195</v>
      </c>
      <c r="AU209" s="24" t="s">
        <v>87</v>
      </c>
      <c r="AY209" s="24" t="s">
        <v>193</v>
      </c>
      <c r="BE209" s="186">
        <f>IF(N209="základní",J209,0)</f>
        <v>0</v>
      </c>
      <c r="BF209" s="186">
        <f>IF(N209="snížená",J209,0)</f>
        <v>0</v>
      </c>
      <c r="BG209" s="186">
        <f>IF(N209="zákl. přenesená",J209,0)</f>
        <v>0</v>
      </c>
      <c r="BH209" s="186">
        <f>IF(N209="sníž. přenesená",J209,0)</f>
        <v>0</v>
      </c>
      <c r="BI209" s="186">
        <f>IF(N209="nulová",J209,0)</f>
        <v>0</v>
      </c>
      <c r="BJ209" s="24" t="s">
        <v>84</v>
      </c>
      <c r="BK209" s="186">
        <f>ROUND(I209*H209,2)</f>
        <v>0</v>
      </c>
      <c r="BL209" s="24" t="s">
        <v>199</v>
      </c>
      <c r="BM209" s="24" t="s">
        <v>1262</v>
      </c>
    </row>
    <row r="210" spans="2:47" s="1" customFormat="1" ht="13.5">
      <c r="B210" s="41"/>
      <c r="D210" s="187" t="s">
        <v>201</v>
      </c>
      <c r="F210" s="188" t="s">
        <v>516</v>
      </c>
      <c r="I210" s="189"/>
      <c r="L210" s="41"/>
      <c r="M210" s="190"/>
      <c r="N210" s="42"/>
      <c r="O210" s="42"/>
      <c r="P210" s="42"/>
      <c r="Q210" s="42"/>
      <c r="R210" s="42"/>
      <c r="S210" s="42"/>
      <c r="T210" s="70"/>
      <c r="AT210" s="24" t="s">
        <v>201</v>
      </c>
      <c r="AU210" s="24" t="s">
        <v>87</v>
      </c>
    </row>
    <row r="211" spans="2:47" s="1" customFormat="1" ht="297">
      <c r="B211" s="41"/>
      <c r="D211" s="187" t="s">
        <v>203</v>
      </c>
      <c r="F211" s="191" t="s">
        <v>505</v>
      </c>
      <c r="I211" s="189"/>
      <c r="L211" s="41"/>
      <c r="M211" s="190"/>
      <c r="N211" s="42"/>
      <c r="O211" s="42"/>
      <c r="P211" s="42"/>
      <c r="Q211" s="42"/>
      <c r="R211" s="42"/>
      <c r="S211" s="42"/>
      <c r="T211" s="70"/>
      <c r="AT211" s="24" t="s">
        <v>203</v>
      </c>
      <c r="AU211" s="24" t="s">
        <v>87</v>
      </c>
    </row>
    <row r="212" spans="2:51" s="11" customFormat="1" ht="13.5">
      <c r="B212" s="192"/>
      <c r="D212" s="187" t="s">
        <v>205</v>
      </c>
      <c r="E212" s="193" t="s">
        <v>5</v>
      </c>
      <c r="F212" s="194" t="s">
        <v>1263</v>
      </c>
      <c r="H212" s="195">
        <v>80.081</v>
      </c>
      <c r="I212" s="196"/>
      <c r="L212" s="192"/>
      <c r="M212" s="197"/>
      <c r="N212" s="198"/>
      <c r="O212" s="198"/>
      <c r="P212" s="198"/>
      <c r="Q212" s="198"/>
      <c r="R212" s="198"/>
      <c r="S212" s="198"/>
      <c r="T212" s="199"/>
      <c r="AT212" s="193" t="s">
        <v>205</v>
      </c>
      <c r="AU212" s="193" t="s">
        <v>87</v>
      </c>
      <c r="AV212" s="11" t="s">
        <v>87</v>
      </c>
      <c r="AW212" s="11" t="s">
        <v>39</v>
      </c>
      <c r="AX212" s="11" t="s">
        <v>84</v>
      </c>
      <c r="AY212" s="193" t="s">
        <v>193</v>
      </c>
    </row>
    <row r="213" spans="2:65" s="1" customFormat="1" ht="16.5" customHeight="1">
      <c r="B213" s="174"/>
      <c r="C213" s="175" t="s">
        <v>569</v>
      </c>
      <c r="D213" s="175" t="s">
        <v>195</v>
      </c>
      <c r="E213" s="176" t="s">
        <v>1264</v>
      </c>
      <c r="F213" s="177" t="s">
        <v>1265</v>
      </c>
      <c r="G213" s="178" t="s">
        <v>1011</v>
      </c>
      <c r="H213" s="179">
        <v>186</v>
      </c>
      <c r="I213" s="180"/>
      <c r="J213" s="181">
        <f>ROUND(I213*H213,2)</f>
        <v>0</v>
      </c>
      <c r="K213" s="177" t="s">
        <v>198</v>
      </c>
      <c r="L213" s="41"/>
      <c r="M213" s="182" t="s">
        <v>5</v>
      </c>
      <c r="N213" s="183" t="s">
        <v>47</v>
      </c>
      <c r="O213" s="42"/>
      <c r="P213" s="184">
        <f>O213*H213</f>
        <v>0</v>
      </c>
      <c r="Q213" s="184">
        <v>0</v>
      </c>
      <c r="R213" s="184">
        <f>Q213*H213</f>
        <v>0</v>
      </c>
      <c r="S213" s="184">
        <v>0</v>
      </c>
      <c r="T213" s="185">
        <f>S213*H213</f>
        <v>0</v>
      </c>
      <c r="AR213" s="24" t="s">
        <v>199</v>
      </c>
      <c r="AT213" s="24" t="s">
        <v>195</v>
      </c>
      <c r="AU213" s="24" t="s">
        <v>87</v>
      </c>
      <c r="AY213" s="24" t="s">
        <v>193</v>
      </c>
      <c r="BE213" s="186">
        <f>IF(N213="základní",J213,0)</f>
        <v>0</v>
      </c>
      <c r="BF213" s="186">
        <f>IF(N213="snížená",J213,0)</f>
        <v>0</v>
      </c>
      <c r="BG213" s="186">
        <f>IF(N213="zákl. přenesená",J213,0)</f>
        <v>0</v>
      </c>
      <c r="BH213" s="186">
        <f>IF(N213="sníž. přenesená",J213,0)</f>
        <v>0</v>
      </c>
      <c r="BI213" s="186">
        <f>IF(N213="nulová",J213,0)</f>
        <v>0</v>
      </c>
      <c r="BJ213" s="24" t="s">
        <v>84</v>
      </c>
      <c r="BK213" s="186">
        <f>ROUND(I213*H213,2)</f>
        <v>0</v>
      </c>
      <c r="BL213" s="24" t="s">
        <v>199</v>
      </c>
      <c r="BM213" s="24" t="s">
        <v>1266</v>
      </c>
    </row>
    <row r="214" spans="2:47" s="1" customFormat="1" ht="27">
      <c r="B214" s="41"/>
      <c r="D214" s="187" t="s">
        <v>201</v>
      </c>
      <c r="F214" s="188" t="s">
        <v>1267</v>
      </c>
      <c r="I214" s="189"/>
      <c r="L214" s="41"/>
      <c r="M214" s="190"/>
      <c r="N214" s="42"/>
      <c r="O214" s="42"/>
      <c r="P214" s="42"/>
      <c r="Q214" s="42"/>
      <c r="R214" s="42"/>
      <c r="S214" s="42"/>
      <c r="T214" s="70"/>
      <c r="AT214" s="24" t="s">
        <v>201</v>
      </c>
      <c r="AU214" s="24" t="s">
        <v>87</v>
      </c>
    </row>
    <row r="215" spans="2:47" s="1" customFormat="1" ht="81">
      <c r="B215" s="41"/>
      <c r="D215" s="187" t="s">
        <v>203</v>
      </c>
      <c r="F215" s="191" t="s">
        <v>1268</v>
      </c>
      <c r="I215" s="189"/>
      <c r="L215" s="41"/>
      <c r="M215" s="190"/>
      <c r="N215" s="42"/>
      <c r="O215" s="42"/>
      <c r="P215" s="42"/>
      <c r="Q215" s="42"/>
      <c r="R215" s="42"/>
      <c r="S215" s="42"/>
      <c r="T215" s="70"/>
      <c r="AT215" s="24" t="s">
        <v>203</v>
      </c>
      <c r="AU215" s="24" t="s">
        <v>87</v>
      </c>
    </row>
    <row r="216" spans="2:51" s="11" customFormat="1" ht="13.5">
      <c r="B216" s="192"/>
      <c r="D216" s="187" t="s">
        <v>205</v>
      </c>
      <c r="E216" s="193" t="s">
        <v>5</v>
      </c>
      <c r="F216" s="194" t="s">
        <v>1076</v>
      </c>
      <c r="H216" s="195">
        <v>186</v>
      </c>
      <c r="I216" s="196"/>
      <c r="L216" s="192"/>
      <c r="M216" s="197"/>
      <c r="N216" s="198"/>
      <c r="O216" s="198"/>
      <c r="P216" s="198"/>
      <c r="Q216" s="198"/>
      <c r="R216" s="198"/>
      <c r="S216" s="198"/>
      <c r="T216" s="199"/>
      <c r="AT216" s="193" t="s">
        <v>205</v>
      </c>
      <c r="AU216" s="193" t="s">
        <v>87</v>
      </c>
      <c r="AV216" s="11" t="s">
        <v>87</v>
      </c>
      <c r="AW216" s="11" t="s">
        <v>39</v>
      </c>
      <c r="AX216" s="11" t="s">
        <v>84</v>
      </c>
      <c r="AY216" s="193" t="s">
        <v>193</v>
      </c>
    </row>
    <row r="217" spans="2:65" s="1" customFormat="1" ht="16.5" customHeight="1">
      <c r="B217" s="174"/>
      <c r="C217" s="175" t="s">
        <v>576</v>
      </c>
      <c r="D217" s="175" t="s">
        <v>195</v>
      </c>
      <c r="E217" s="176" t="s">
        <v>1269</v>
      </c>
      <c r="F217" s="177" t="s">
        <v>1270</v>
      </c>
      <c r="G217" s="178" t="s">
        <v>1011</v>
      </c>
      <c r="H217" s="179">
        <v>41</v>
      </c>
      <c r="I217" s="180"/>
      <c r="J217" s="181">
        <f>ROUND(I217*H217,2)</f>
        <v>0</v>
      </c>
      <c r="K217" s="177" t="s">
        <v>198</v>
      </c>
      <c r="L217" s="41"/>
      <c r="M217" s="182" t="s">
        <v>5</v>
      </c>
      <c r="N217" s="183" t="s">
        <v>47</v>
      </c>
      <c r="O217" s="42"/>
      <c r="P217" s="184">
        <f>O217*H217</f>
        <v>0</v>
      </c>
      <c r="Q217" s="184">
        <v>0</v>
      </c>
      <c r="R217" s="184">
        <f>Q217*H217</f>
        <v>0</v>
      </c>
      <c r="S217" s="184">
        <v>0</v>
      </c>
      <c r="T217" s="185">
        <f>S217*H217</f>
        <v>0</v>
      </c>
      <c r="AR217" s="24" t="s">
        <v>199</v>
      </c>
      <c r="AT217" s="24" t="s">
        <v>195</v>
      </c>
      <c r="AU217" s="24" t="s">
        <v>87</v>
      </c>
      <c r="AY217" s="24" t="s">
        <v>193</v>
      </c>
      <c r="BE217" s="186">
        <f>IF(N217="základní",J217,0)</f>
        <v>0</v>
      </c>
      <c r="BF217" s="186">
        <f>IF(N217="snížená",J217,0)</f>
        <v>0</v>
      </c>
      <c r="BG217" s="186">
        <f>IF(N217="zákl. přenesená",J217,0)</f>
        <v>0</v>
      </c>
      <c r="BH217" s="186">
        <f>IF(N217="sníž. přenesená",J217,0)</f>
        <v>0</v>
      </c>
      <c r="BI217" s="186">
        <f>IF(N217="nulová",J217,0)</f>
        <v>0</v>
      </c>
      <c r="BJ217" s="24" t="s">
        <v>84</v>
      </c>
      <c r="BK217" s="186">
        <f>ROUND(I217*H217,2)</f>
        <v>0</v>
      </c>
      <c r="BL217" s="24" t="s">
        <v>199</v>
      </c>
      <c r="BM217" s="24" t="s">
        <v>1271</v>
      </c>
    </row>
    <row r="218" spans="2:47" s="1" customFormat="1" ht="27">
      <c r="B218" s="41"/>
      <c r="D218" s="187" t="s">
        <v>201</v>
      </c>
      <c r="F218" s="188" t="s">
        <v>1272</v>
      </c>
      <c r="I218" s="189"/>
      <c r="L218" s="41"/>
      <c r="M218" s="190"/>
      <c r="N218" s="42"/>
      <c r="O218" s="42"/>
      <c r="P218" s="42"/>
      <c r="Q218" s="42"/>
      <c r="R218" s="42"/>
      <c r="S218" s="42"/>
      <c r="T218" s="70"/>
      <c r="AT218" s="24" t="s">
        <v>201</v>
      </c>
      <c r="AU218" s="24" t="s">
        <v>87</v>
      </c>
    </row>
    <row r="219" spans="2:47" s="1" customFormat="1" ht="81">
      <c r="B219" s="41"/>
      <c r="D219" s="187" t="s">
        <v>203</v>
      </c>
      <c r="F219" s="191" t="s">
        <v>1268</v>
      </c>
      <c r="I219" s="189"/>
      <c r="L219" s="41"/>
      <c r="M219" s="190"/>
      <c r="N219" s="42"/>
      <c r="O219" s="42"/>
      <c r="P219" s="42"/>
      <c r="Q219" s="42"/>
      <c r="R219" s="42"/>
      <c r="S219" s="42"/>
      <c r="T219" s="70"/>
      <c r="AT219" s="24" t="s">
        <v>203</v>
      </c>
      <c r="AU219" s="24" t="s">
        <v>87</v>
      </c>
    </row>
    <row r="220" spans="2:51" s="11" customFormat="1" ht="13.5">
      <c r="B220" s="192"/>
      <c r="D220" s="187" t="s">
        <v>205</v>
      </c>
      <c r="E220" s="193" t="s">
        <v>5</v>
      </c>
      <c r="F220" s="194" t="s">
        <v>1079</v>
      </c>
      <c r="H220" s="195">
        <v>41</v>
      </c>
      <c r="I220" s="196"/>
      <c r="L220" s="192"/>
      <c r="M220" s="197"/>
      <c r="N220" s="198"/>
      <c r="O220" s="198"/>
      <c r="P220" s="198"/>
      <c r="Q220" s="198"/>
      <c r="R220" s="198"/>
      <c r="S220" s="198"/>
      <c r="T220" s="199"/>
      <c r="AT220" s="193" t="s">
        <v>205</v>
      </c>
      <c r="AU220" s="193" t="s">
        <v>87</v>
      </c>
      <c r="AV220" s="11" t="s">
        <v>87</v>
      </c>
      <c r="AW220" s="11" t="s">
        <v>39</v>
      </c>
      <c r="AX220" s="11" t="s">
        <v>84</v>
      </c>
      <c r="AY220" s="193" t="s">
        <v>193</v>
      </c>
    </row>
    <row r="221" spans="2:65" s="1" customFormat="1" ht="16.5" customHeight="1">
      <c r="B221" s="174"/>
      <c r="C221" s="175" t="s">
        <v>579</v>
      </c>
      <c r="D221" s="175" t="s">
        <v>195</v>
      </c>
      <c r="E221" s="176" t="s">
        <v>1273</v>
      </c>
      <c r="F221" s="177" t="s">
        <v>1274</v>
      </c>
      <c r="G221" s="178" t="s">
        <v>1011</v>
      </c>
      <c r="H221" s="179">
        <v>3</v>
      </c>
      <c r="I221" s="180"/>
      <c r="J221" s="181">
        <f>ROUND(I221*H221,2)</f>
        <v>0</v>
      </c>
      <c r="K221" s="177" t="s">
        <v>198</v>
      </c>
      <c r="L221" s="41"/>
      <c r="M221" s="182" t="s">
        <v>5</v>
      </c>
      <c r="N221" s="183" t="s">
        <v>47</v>
      </c>
      <c r="O221" s="42"/>
      <c r="P221" s="184">
        <f>O221*H221</f>
        <v>0</v>
      </c>
      <c r="Q221" s="184">
        <v>0</v>
      </c>
      <c r="R221" s="184">
        <f>Q221*H221</f>
        <v>0</v>
      </c>
      <c r="S221" s="184">
        <v>0</v>
      </c>
      <c r="T221" s="185">
        <f>S221*H221</f>
        <v>0</v>
      </c>
      <c r="AR221" s="24" t="s">
        <v>199</v>
      </c>
      <c r="AT221" s="24" t="s">
        <v>195</v>
      </c>
      <c r="AU221" s="24" t="s">
        <v>87</v>
      </c>
      <c r="AY221" s="24" t="s">
        <v>193</v>
      </c>
      <c r="BE221" s="186">
        <f>IF(N221="základní",J221,0)</f>
        <v>0</v>
      </c>
      <c r="BF221" s="186">
        <f>IF(N221="snížená",J221,0)</f>
        <v>0</v>
      </c>
      <c r="BG221" s="186">
        <f>IF(N221="zákl. přenesená",J221,0)</f>
        <v>0</v>
      </c>
      <c r="BH221" s="186">
        <f>IF(N221="sníž. přenesená",J221,0)</f>
        <v>0</v>
      </c>
      <c r="BI221" s="186">
        <f>IF(N221="nulová",J221,0)</f>
        <v>0</v>
      </c>
      <c r="BJ221" s="24" t="s">
        <v>84</v>
      </c>
      <c r="BK221" s="186">
        <f>ROUND(I221*H221,2)</f>
        <v>0</v>
      </c>
      <c r="BL221" s="24" t="s">
        <v>199</v>
      </c>
      <c r="BM221" s="24" t="s">
        <v>1275</v>
      </c>
    </row>
    <row r="222" spans="2:47" s="1" customFormat="1" ht="27">
      <c r="B222" s="41"/>
      <c r="D222" s="187" t="s">
        <v>201</v>
      </c>
      <c r="F222" s="188" t="s">
        <v>1276</v>
      </c>
      <c r="I222" s="189"/>
      <c r="L222" s="41"/>
      <c r="M222" s="190"/>
      <c r="N222" s="42"/>
      <c r="O222" s="42"/>
      <c r="P222" s="42"/>
      <c r="Q222" s="42"/>
      <c r="R222" s="42"/>
      <c r="S222" s="42"/>
      <c r="T222" s="70"/>
      <c r="AT222" s="24" t="s">
        <v>201</v>
      </c>
      <c r="AU222" s="24" t="s">
        <v>87</v>
      </c>
    </row>
    <row r="223" spans="2:47" s="1" customFormat="1" ht="81">
      <c r="B223" s="41"/>
      <c r="D223" s="187" t="s">
        <v>203</v>
      </c>
      <c r="F223" s="191" t="s">
        <v>1268</v>
      </c>
      <c r="I223" s="189"/>
      <c r="L223" s="41"/>
      <c r="M223" s="190"/>
      <c r="N223" s="42"/>
      <c r="O223" s="42"/>
      <c r="P223" s="42"/>
      <c r="Q223" s="42"/>
      <c r="R223" s="42"/>
      <c r="S223" s="42"/>
      <c r="T223" s="70"/>
      <c r="AT223" s="24" t="s">
        <v>203</v>
      </c>
      <c r="AU223" s="24" t="s">
        <v>87</v>
      </c>
    </row>
    <row r="224" spans="2:51" s="11" customFormat="1" ht="13.5">
      <c r="B224" s="192"/>
      <c r="D224" s="187" t="s">
        <v>205</v>
      </c>
      <c r="E224" s="193" t="s">
        <v>5</v>
      </c>
      <c r="F224" s="194" t="s">
        <v>1081</v>
      </c>
      <c r="H224" s="195">
        <v>3</v>
      </c>
      <c r="I224" s="196"/>
      <c r="L224" s="192"/>
      <c r="M224" s="197"/>
      <c r="N224" s="198"/>
      <c r="O224" s="198"/>
      <c r="P224" s="198"/>
      <c r="Q224" s="198"/>
      <c r="R224" s="198"/>
      <c r="S224" s="198"/>
      <c r="T224" s="199"/>
      <c r="AT224" s="193" t="s">
        <v>205</v>
      </c>
      <c r="AU224" s="193" t="s">
        <v>87</v>
      </c>
      <c r="AV224" s="11" t="s">
        <v>87</v>
      </c>
      <c r="AW224" s="11" t="s">
        <v>39</v>
      </c>
      <c r="AX224" s="11" t="s">
        <v>84</v>
      </c>
      <c r="AY224" s="193" t="s">
        <v>193</v>
      </c>
    </row>
    <row r="225" spans="2:65" s="1" customFormat="1" ht="16.5" customHeight="1">
      <c r="B225" s="174"/>
      <c r="C225" s="175" t="s">
        <v>590</v>
      </c>
      <c r="D225" s="175" t="s">
        <v>195</v>
      </c>
      <c r="E225" s="176" t="s">
        <v>1277</v>
      </c>
      <c r="F225" s="177" t="s">
        <v>1278</v>
      </c>
      <c r="G225" s="178" t="s">
        <v>1011</v>
      </c>
      <c r="H225" s="179">
        <v>5</v>
      </c>
      <c r="I225" s="180"/>
      <c r="J225" s="181">
        <f>ROUND(I225*H225,2)</f>
        <v>0</v>
      </c>
      <c r="K225" s="177" t="s">
        <v>198</v>
      </c>
      <c r="L225" s="41"/>
      <c r="M225" s="182" t="s">
        <v>5</v>
      </c>
      <c r="N225" s="183" t="s">
        <v>47</v>
      </c>
      <c r="O225" s="42"/>
      <c r="P225" s="184">
        <f>O225*H225</f>
        <v>0</v>
      </c>
      <c r="Q225" s="184">
        <v>0</v>
      </c>
      <c r="R225" s="184">
        <f>Q225*H225</f>
        <v>0</v>
      </c>
      <c r="S225" s="184">
        <v>0</v>
      </c>
      <c r="T225" s="185">
        <f>S225*H225</f>
        <v>0</v>
      </c>
      <c r="AR225" s="24" t="s">
        <v>199</v>
      </c>
      <c r="AT225" s="24" t="s">
        <v>195</v>
      </c>
      <c r="AU225" s="24" t="s">
        <v>87</v>
      </c>
      <c r="AY225" s="24" t="s">
        <v>193</v>
      </c>
      <c r="BE225" s="186">
        <f>IF(N225="základní",J225,0)</f>
        <v>0</v>
      </c>
      <c r="BF225" s="186">
        <f>IF(N225="snížená",J225,0)</f>
        <v>0</v>
      </c>
      <c r="BG225" s="186">
        <f>IF(N225="zákl. přenesená",J225,0)</f>
        <v>0</v>
      </c>
      <c r="BH225" s="186">
        <f>IF(N225="sníž. přenesená",J225,0)</f>
        <v>0</v>
      </c>
      <c r="BI225" s="186">
        <f>IF(N225="nulová",J225,0)</f>
        <v>0</v>
      </c>
      <c r="BJ225" s="24" t="s">
        <v>84</v>
      </c>
      <c r="BK225" s="186">
        <f>ROUND(I225*H225,2)</f>
        <v>0</v>
      </c>
      <c r="BL225" s="24" t="s">
        <v>199</v>
      </c>
      <c r="BM225" s="24" t="s">
        <v>1279</v>
      </c>
    </row>
    <row r="226" spans="2:47" s="1" customFormat="1" ht="27">
      <c r="B226" s="41"/>
      <c r="D226" s="187" t="s">
        <v>201</v>
      </c>
      <c r="F226" s="188" t="s">
        <v>1280</v>
      </c>
      <c r="I226" s="189"/>
      <c r="L226" s="41"/>
      <c r="M226" s="190"/>
      <c r="N226" s="42"/>
      <c r="O226" s="42"/>
      <c r="P226" s="42"/>
      <c r="Q226" s="42"/>
      <c r="R226" s="42"/>
      <c r="S226" s="42"/>
      <c r="T226" s="70"/>
      <c r="AT226" s="24" t="s">
        <v>201</v>
      </c>
      <c r="AU226" s="24" t="s">
        <v>87</v>
      </c>
    </row>
    <row r="227" spans="2:47" s="1" customFormat="1" ht="81">
      <c r="B227" s="41"/>
      <c r="D227" s="187" t="s">
        <v>203</v>
      </c>
      <c r="F227" s="191" t="s">
        <v>1268</v>
      </c>
      <c r="I227" s="189"/>
      <c r="L227" s="41"/>
      <c r="M227" s="190"/>
      <c r="N227" s="42"/>
      <c r="O227" s="42"/>
      <c r="P227" s="42"/>
      <c r="Q227" s="42"/>
      <c r="R227" s="42"/>
      <c r="S227" s="42"/>
      <c r="T227" s="70"/>
      <c r="AT227" s="24" t="s">
        <v>203</v>
      </c>
      <c r="AU227" s="24" t="s">
        <v>87</v>
      </c>
    </row>
    <row r="228" spans="2:51" s="11" customFormat="1" ht="13.5">
      <c r="B228" s="192"/>
      <c r="D228" s="187" t="s">
        <v>205</v>
      </c>
      <c r="E228" s="193" t="s">
        <v>5</v>
      </c>
      <c r="F228" s="194" t="s">
        <v>1083</v>
      </c>
      <c r="H228" s="195">
        <v>5</v>
      </c>
      <c r="I228" s="196"/>
      <c r="L228" s="192"/>
      <c r="M228" s="197"/>
      <c r="N228" s="198"/>
      <c r="O228" s="198"/>
      <c r="P228" s="198"/>
      <c r="Q228" s="198"/>
      <c r="R228" s="198"/>
      <c r="S228" s="198"/>
      <c r="T228" s="199"/>
      <c r="AT228" s="193" t="s">
        <v>205</v>
      </c>
      <c r="AU228" s="193" t="s">
        <v>87</v>
      </c>
      <c r="AV228" s="11" t="s">
        <v>87</v>
      </c>
      <c r="AW228" s="11" t="s">
        <v>39</v>
      </c>
      <c r="AX228" s="11" t="s">
        <v>84</v>
      </c>
      <c r="AY228" s="193" t="s">
        <v>193</v>
      </c>
    </row>
    <row r="229" spans="2:65" s="1" customFormat="1" ht="16.5" customHeight="1">
      <c r="B229" s="174"/>
      <c r="C229" s="175" t="s">
        <v>596</v>
      </c>
      <c r="D229" s="175" t="s">
        <v>195</v>
      </c>
      <c r="E229" s="176" t="s">
        <v>1281</v>
      </c>
      <c r="F229" s="177" t="s">
        <v>1282</v>
      </c>
      <c r="G229" s="178" t="s">
        <v>1011</v>
      </c>
      <c r="H229" s="179">
        <v>8</v>
      </c>
      <c r="I229" s="180"/>
      <c r="J229" s="181">
        <f>ROUND(I229*H229,2)</f>
        <v>0</v>
      </c>
      <c r="K229" s="177" t="s">
        <v>5</v>
      </c>
      <c r="L229" s="41"/>
      <c r="M229" s="182" t="s">
        <v>5</v>
      </c>
      <c r="N229" s="183" t="s">
        <v>47</v>
      </c>
      <c r="O229" s="42"/>
      <c r="P229" s="184">
        <f>O229*H229</f>
        <v>0</v>
      </c>
      <c r="Q229" s="184">
        <v>0</v>
      </c>
      <c r="R229" s="184">
        <f>Q229*H229</f>
        <v>0</v>
      </c>
      <c r="S229" s="184">
        <v>0</v>
      </c>
      <c r="T229" s="185">
        <f>S229*H229</f>
        <v>0</v>
      </c>
      <c r="AR229" s="24" t="s">
        <v>199</v>
      </c>
      <c r="AT229" s="24" t="s">
        <v>195</v>
      </c>
      <c r="AU229" s="24" t="s">
        <v>87</v>
      </c>
      <c r="AY229" s="24" t="s">
        <v>193</v>
      </c>
      <c r="BE229" s="186">
        <f>IF(N229="základní",J229,0)</f>
        <v>0</v>
      </c>
      <c r="BF229" s="186">
        <f>IF(N229="snížená",J229,0)</f>
        <v>0</v>
      </c>
      <c r="BG229" s="186">
        <f>IF(N229="zákl. přenesená",J229,0)</f>
        <v>0</v>
      </c>
      <c r="BH229" s="186">
        <f>IF(N229="sníž. přenesená",J229,0)</f>
        <v>0</v>
      </c>
      <c r="BI229" s="186">
        <f>IF(N229="nulová",J229,0)</f>
        <v>0</v>
      </c>
      <c r="BJ229" s="24" t="s">
        <v>84</v>
      </c>
      <c r="BK229" s="186">
        <f>ROUND(I229*H229,2)</f>
        <v>0</v>
      </c>
      <c r="BL229" s="24" t="s">
        <v>199</v>
      </c>
      <c r="BM229" s="24" t="s">
        <v>1283</v>
      </c>
    </row>
    <row r="230" spans="2:47" s="1" customFormat="1" ht="27">
      <c r="B230" s="41"/>
      <c r="D230" s="187" t="s">
        <v>201</v>
      </c>
      <c r="F230" s="188" t="s">
        <v>1284</v>
      </c>
      <c r="I230" s="189"/>
      <c r="L230" s="41"/>
      <c r="M230" s="190"/>
      <c r="N230" s="42"/>
      <c r="O230" s="42"/>
      <c r="P230" s="42"/>
      <c r="Q230" s="42"/>
      <c r="R230" s="42"/>
      <c r="S230" s="42"/>
      <c r="T230" s="70"/>
      <c r="AT230" s="24" t="s">
        <v>201</v>
      </c>
      <c r="AU230" s="24" t="s">
        <v>87</v>
      </c>
    </row>
    <row r="231" spans="2:47" s="1" customFormat="1" ht="81">
      <c r="B231" s="41"/>
      <c r="D231" s="187" t="s">
        <v>203</v>
      </c>
      <c r="F231" s="191" t="s">
        <v>1268</v>
      </c>
      <c r="I231" s="189"/>
      <c r="L231" s="41"/>
      <c r="M231" s="190"/>
      <c r="N231" s="42"/>
      <c r="O231" s="42"/>
      <c r="P231" s="42"/>
      <c r="Q231" s="42"/>
      <c r="R231" s="42"/>
      <c r="S231" s="42"/>
      <c r="T231" s="70"/>
      <c r="AT231" s="24" t="s">
        <v>203</v>
      </c>
      <c r="AU231" s="24" t="s">
        <v>87</v>
      </c>
    </row>
    <row r="232" spans="2:51" s="11" customFormat="1" ht="13.5">
      <c r="B232" s="192"/>
      <c r="D232" s="187" t="s">
        <v>205</v>
      </c>
      <c r="E232" s="193" t="s">
        <v>5</v>
      </c>
      <c r="F232" s="194" t="s">
        <v>1074</v>
      </c>
      <c r="H232" s="195">
        <v>8</v>
      </c>
      <c r="I232" s="196"/>
      <c r="L232" s="192"/>
      <c r="M232" s="197"/>
      <c r="N232" s="198"/>
      <c r="O232" s="198"/>
      <c r="P232" s="198"/>
      <c r="Q232" s="198"/>
      <c r="R232" s="198"/>
      <c r="S232" s="198"/>
      <c r="T232" s="199"/>
      <c r="AT232" s="193" t="s">
        <v>205</v>
      </c>
      <c r="AU232" s="193" t="s">
        <v>87</v>
      </c>
      <c r="AV232" s="11" t="s">
        <v>87</v>
      </c>
      <c r="AW232" s="11" t="s">
        <v>39</v>
      </c>
      <c r="AX232" s="11" t="s">
        <v>84</v>
      </c>
      <c r="AY232" s="193" t="s">
        <v>193</v>
      </c>
    </row>
    <row r="233" spans="2:65" s="1" customFormat="1" ht="25.5" customHeight="1">
      <c r="B233" s="174"/>
      <c r="C233" s="175" t="s">
        <v>603</v>
      </c>
      <c r="D233" s="175" t="s">
        <v>195</v>
      </c>
      <c r="E233" s="176" t="s">
        <v>1285</v>
      </c>
      <c r="F233" s="177" t="s">
        <v>1286</v>
      </c>
      <c r="G233" s="178" t="s">
        <v>114</v>
      </c>
      <c r="H233" s="179">
        <v>34.818</v>
      </c>
      <c r="I233" s="180"/>
      <c r="J233" s="181">
        <f>ROUND(I233*H233,2)</f>
        <v>0</v>
      </c>
      <c r="K233" s="177" t="s">
        <v>198</v>
      </c>
      <c r="L233" s="41"/>
      <c r="M233" s="182" t="s">
        <v>5</v>
      </c>
      <c r="N233" s="183" t="s">
        <v>47</v>
      </c>
      <c r="O233" s="42"/>
      <c r="P233" s="184">
        <f>O233*H233</f>
        <v>0</v>
      </c>
      <c r="Q233" s="184">
        <v>0</v>
      </c>
      <c r="R233" s="184">
        <f>Q233*H233</f>
        <v>0</v>
      </c>
      <c r="S233" s="184">
        <v>0</v>
      </c>
      <c r="T233" s="185">
        <f>S233*H233</f>
        <v>0</v>
      </c>
      <c r="AR233" s="24" t="s">
        <v>199</v>
      </c>
      <c r="AT233" s="24" t="s">
        <v>195</v>
      </c>
      <c r="AU233" s="24" t="s">
        <v>87</v>
      </c>
      <c r="AY233" s="24" t="s">
        <v>193</v>
      </c>
      <c r="BE233" s="186">
        <f>IF(N233="základní",J233,0)</f>
        <v>0</v>
      </c>
      <c r="BF233" s="186">
        <f>IF(N233="snížená",J233,0)</f>
        <v>0</v>
      </c>
      <c r="BG233" s="186">
        <f>IF(N233="zákl. přenesená",J233,0)</f>
        <v>0</v>
      </c>
      <c r="BH233" s="186">
        <f>IF(N233="sníž. přenesená",J233,0)</f>
        <v>0</v>
      </c>
      <c r="BI233" s="186">
        <f>IF(N233="nulová",J233,0)</f>
        <v>0</v>
      </c>
      <c r="BJ233" s="24" t="s">
        <v>84</v>
      </c>
      <c r="BK233" s="186">
        <f>ROUND(I233*H233,2)</f>
        <v>0</v>
      </c>
      <c r="BL233" s="24" t="s">
        <v>199</v>
      </c>
      <c r="BM233" s="24" t="s">
        <v>1287</v>
      </c>
    </row>
    <row r="234" spans="2:47" s="1" customFormat="1" ht="13.5">
      <c r="B234" s="41"/>
      <c r="D234" s="187" t="s">
        <v>201</v>
      </c>
      <c r="F234" s="188" t="s">
        <v>1288</v>
      </c>
      <c r="I234" s="189"/>
      <c r="L234" s="41"/>
      <c r="M234" s="190"/>
      <c r="N234" s="42"/>
      <c r="O234" s="42"/>
      <c r="P234" s="42"/>
      <c r="Q234" s="42"/>
      <c r="R234" s="42"/>
      <c r="S234" s="42"/>
      <c r="T234" s="70"/>
      <c r="AT234" s="24" t="s">
        <v>201</v>
      </c>
      <c r="AU234" s="24" t="s">
        <v>87</v>
      </c>
    </row>
    <row r="235" spans="2:47" s="1" customFormat="1" ht="81">
      <c r="B235" s="41"/>
      <c r="D235" s="187" t="s">
        <v>203</v>
      </c>
      <c r="F235" s="191" t="s">
        <v>1289</v>
      </c>
      <c r="I235" s="189"/>
      <c r="L235" s="41"/>
      <c r="M235" s="190"/>
      <c r="N235" s="42"/>
      <c r="O235" s="42"/>
      <c r="P235" s="42"/>
      <c r="Q235" s="42"/>
      <c r="R235" s="42"/>
      <c r="S235" s="42"/>
      <c r="T235" s="70"/>
      <c r="AT235" s="24" t="s">
        <v>203</v>
      </c>
      <c r="AU235" s="24" t="s">
        <v>87</v>
      </c>
    </row>
    <row r="236" spans="2:51" s="12" customFormat="1" ht="13.5">
      <c r="B236" s="200"/>
      <c r="D236" s="187" t="s">
        <v>205</v>
      </c>
      <c r="E236" s="201" t="s">
        <v>5</v>
      </c>
      <c r="F236" s="202" t="s">
        <v>1290</v>
      </c>
      <c r="H236" s="201" t="s">
        <v>5</v>
      </c>
      <c r="I236" s="203"/>
      <c r="L236" s="200"/>
      <c r="M236" s="204"/>
      <c r="N236" s="205"/>
      <c r="O236" s="205"/>
      <c r="P236" s="205"/>
      <c r="Q236" s="205"/>
      <c r="R236" s="205"/>
      <c r="S236" s="205"/>
      <c r="T236" s="206"/>
      <c r="AT236" s="201" t="s">
        <v>205</v>
      </c>
      <c r="AU236" s="201" t="s">
        <v>87</v>
      </c>
      <c r="AV236" s="12" t="s">
        <v>84</v>
      </c>
      <c r="AW236" s="12" t="s">
        <v>39</v>
      </c>
      <c r="AX236" s="12" t="s">
        <v>76</v>
      </c>
      <c r="AY236" s="201" t="s">
        <v>193</v>
      </c>
    </row>
    <row r="237" spans="2:51" s="11" customFormat="1" ht="13.5">
      <c r="B237" s="192"/>
      <c r="D237" s="187" t="s">
        <v>205</v>
      </c>
      <c r="E237" s="193" t="s">
        <v>5</v>
      </c>
      <c r="F237" s="194" t="s">
        <v>1291</v>
      </c>
      <c r="H237" s="195">
        <v>23.613</v>
      </c>
      <c r="I237" s="196"/>
      <c r="L237" s="192"/>
      <c r="M237" s="197"/>
      <c r="N237" s="198"/>
      <c r="O237" s="198"/>
      <c r="P237" s="198"/>
      <c r="Q237" s="198"/>
      <c r="R237" s="198"/>
      <c r="S237" s="198"/>
      <c r="T237" s="199"/>
      <c r="AT237" s="193" t="s">
        <v>205</v>
      </c>
      <c r="AU237" s="193" t="s">
        <v>87</v>
      </c>
      <c r="AV237" s="11" t="s">
        <v>87</v>
      </c>
      <c r="AW237" s="11" t="s">
        <v>39</v>
      </c>
      <c r="AX237" s="11" t="s">
        <v>76</v>
      </c>
      <c r="AY237" s="193" t="s">
        <v>193</v>
      </c>
    </row>
    <row r="238" spans="2:51" s="11" customFormat="1" ht="13.5">
      <c r="B238" s="192"/>
      <c r="D238" s="187" t="s">
        <v>205</v>
      </c>
      <c r="E238" s="193" t="s">
        <v>5</v>
      </c>
      <c r="F238" s="194" t="s">
        <v>1292</v>
      </c>
      <c r="H238" s="195">
        <v>6.795</v>
      </c>
      <c r="I238" s="196"/>
      <c r="L238" s="192"/>
      <c r="M238" s="197"/>
      <c r="N238" s="198"/>
      <c r="O238" s="198"/>
      <c r="P238" s="198"/>
      <c r="Q238" s="198"/>
      <c r="R238" s="198"/>
      <c r="S238" s="198"/>
      <c r="T238" s="199"/>
      <c r="AT238" s="193" t="s">
        <v>205</v>
      </c>
      <c r="AU238" s="193" t="s">
        <v>87</v>
      </c>
      <c r="AV238" s="11" t="s">
        <v>87</v>
      </c>
      <c r="AW238" s="11" t="s">
        <v>39</v>
      </c>
      <c r="AX238" s="11" t="s">
        <v>76</v>
      </c>
      <c r="AY238" s="193" t="s">
        <v>193</v>
      </c>
    </row>
    <row r="239" spans="2:51" s="11" customFormat="1" ht="13.5">
      <c r="B239" s="192"/>
      <c r="D239" s="187" t="s">
        <v>205</v>
      </c>
      <c r="E239" s="193" t="s">
        <v>5</v>
      </c>
      <c r="F239" s="194" t="s">
        <v>1293</v>
      </c>
      <c r="H239" s="195">
        <v>4.41</v>
      </c>
      <c r="I239" s="196"/>
      <c r="L239" s="192"/>
      <c r="M239" s="197"/>
      <c r="N239" s="198"/>
      <c r="O239" s="198"/>
      <c r="P239" s="198"/>
      <c r="Q239" s="198"/>
      <c r="R239" s="198"/>
      <c r="S239" s="198"/>
      <c r="T239" s="199"/>
      <c r="AT239" s="193" t="s">
        <v>205</v>
      </c>
      <c r="AU239" s="193" t="s">
        <v>87</v>
      </c>
      <c r="AV239" s="11" t="s">
        <v>87</v>
      </c>
      <c r="AW239" s="11" t="s">
        <v>39</v>
      </c>
      <c r="AX239" s="11" t="s">
        <v>76</v>
      </c>
      <c r="AY239" s="193" t="s">
        <v>193</v>
      </c>
    </row>
    <row r="240" spans="2:51" s="13" customFormat="1" ht="13.5">
      <c r="B240" s="207"/>
      <c r="D240" s="187" t="s">
        <v>205</v>
      </c>
      <c r="E240" s="208" t="s">
        <v>1095</v>
      </c>
      <c r="F240" s="209" t="s">
        <v>240</v>
      </c>
      <c r="H240" s="210">
        <v>34.818</v>
      </c>
      <c r="I240" s="211"/>
      <c r="L240" s="207"/>
      <c r="M240" s="212"/>
      <c r="N240" s="213"/>
      <c r="O240" s="213"/>
      <c r="P240" s="213"/>
      <c r="Q240" s="213"/>
      <c r="R240" s="213"/>
      <c r="S240" s="213"/>
      <c r="T240" s="214"/>
      <c r="AT240" s="208" t="s">
        <v>205</v>
      </c>
      <c r="AU240" s="208" t="s">
        <v>87</v>
      </c>
      <c r="AV240" s="13" t="s">
        <v>199</v>
      </c>
      <c r="AW240" s="13" t="s">
        <v>39</v>
      </c>
      <c r="AX240" s="13" t="s">
        <v>84</v>
      </c>
      <c r="AY240" s="208" t="s">
        <v>193</v>
      </c>
    </row>
    <row r="241" spans="2:65" s="1" customFormat="1" ht="25.5" customHeight="1">
      <c r="B241" s="174"/>
      <c r="C241" s="175" t="s">
        <v>608</v>
      </c>
      <c r="D241" s="175" t="s">
        <v>195</v>
      </c>
      <c r="E241" s="176" t="s">
        <v>530</v>
      </c>
      <c r="F241" s="177" t="s">
        <v>531</v>
      </c>
      <c r="G241" s="178" t="s">
        <v>106</v>
      </c>
      <c r="H241" s="179">
        <v>7871</v>
      </c>
      <c r="I241" s="180"/>
      <c r="J241" s="181">
        <f>ROUND(I241*H241,2)</f>
        <v>0</v>
      </c>
      <c r="K241" s="177" t="s">
        <v>198</v>
      </c>
      <c r="L241" s="41"/>
      <c r="M241" s="182" t="s">
        <v>5</v>
      </c>
      <c r="N241" s="183" t="s">
        <v>47</v>
      </c>
      <c r="O241" s="42"/>
      <c r="P241" s="184">
        <f>O241*H241</f>
        <v>0</v>
      </c>
      <c r="Q241" s="184">
        <v>0</v>
      </c>
      <c r="R241" s="184">
        <f>Q241*H241</f>
        <v>0</v>
      </c>
      <c r="S241" s="184">
        <v>0</v>
      </c>
      <c r="T241" s="185">
        <f>S241*H241</f>
        <v>0</v>
      </c>
      <c r="AR241" s="24" t="s">
        <v>199</v>
      </c>
      <c r="AT241" s="24" t="s">
        <v>195</v>
      </c>
      <c r="AU241" s="24" t="s">
        <v>87</v>
      </c>
      <c r="AY241" s="24" t="s">
        <v>193</v>
      </c>
      <c r="BE241" s="186">
        <f>IF(N241="základní",J241,0)</f>
        <v>0</v>
      </c>
      <c r="BF241" s="186">
        <f>IF(N241="snížená",J241,0)</f>
        <v>0</v>
      </c>
      <c r="BG241" s="186">
        <f>IF(N241="zákl. přenesená",J241,0)</f>
        <v>0</v>
      </c>
      <c r="BH241" s="186">
        <f>IF(N241="sníž. přenesená",J241,0)</f>
        <v>0</v>
      </c>
      <c r="BI241" s="186">
        <f>IF(N241="nulová",J241,0)</f>
        <v>0</v>
      </c>
      <c r="BJ241" s="24" t="s">
        <v>84</v>
      </c>
      <c r="BK241" s="186">
        <f>ROUND(I241*H241,2)</f>
        <v>0</v>
      </c>
      <c r="BL241" s="24" t="s">
        <v>199</v>
      </c>
      <c r="BM241" s="24" t="s">
        <v>1294</v>
      </c>
    </row>
    <row r="242" spans="2:47" s="1" customFormat="1" ht="27">
      <c r="B242" s="41"/>
      <c r="D242" s="187" t="s">
        <v>201</v>
      </c>
      <c r="F242" s="188" t="s">
        <v>533</v>
      </c>
      <c r="I242" s="189"/>
      <c r="L242" s="41"/>
      <c r="M242" s="190"/>
      <c r="N242" s="42"/>
      <c r="O242" s="42"/>
      <c r="P242" s="42"/>
      <c r="Q242" s="42"/>
      <c r="R242" s="42"/>
      <c r="S242" s="42"/>
      <c r="T242" s="70"/>
      <c r="AT242" s="24" t="s">
        <v>201</v>
      </c>
      <c r="AU242" s="24" t="s">
        <v>87</v>
      </c>
    </row>
    <row r="243" spans="2:47" s="1" customFormat="1" ht="121.5">
      <c r="B243" s="41"/>
      <c r="D243" s="187" t="s">
        <v>203</v>
      </c>
      <c r="F243" s="191" t="s">
        <v>523</v>
      </c>
      <c r="I243" s="189"/>
      <c r="L243" s="41"/>
      <c r="M243" s="190"/>
      <c r="N243" s="42"/>
      <c r="O243" s="42"/>
      <c r="P243" s="42"/>
      <c r="Q243" s="42"/>
      <c r="R243" s="42"/>
      <c r="S243" s="42"/>
      <c r="T243" s="70"/>
      <c r="AT243" s="24" t="s">
        <v>203</v>
      </c>
      <c r="AU243" s="24" t="s">
        <v>87</v>
      </c>
    </row>
    <row r="244" spans="2:51" s="12" customFormat="1" ht="13.5">
      <c r="B244" s="200"/>
      <c r="D244" s="187" t="s">
        <v>205</v>
      </c>
      <c r="E244" s="201" t="s">
        <v>5</v>
      </c>
      <c r="F244" s="202" t="s">
        <v>1295</v>
      </c>
      <c r="H244" s="201" t="s">
        <v>5</v>
      </c>
      <c r="I244" s="203"/>
      <c r="L244" s="200"/>
      <c r="M244" s="204"/>
      <c r="N244" s="205"/>
      <c r="O244" s="205"/>
      <c r="P244" s="205"/>
      <c r="Q244" s="205"/>
      <c r="R244" s="205"/>
      <c r="S244" s="205"/>
      <c r="T244" s="206"/>
      <c r="AT244" s="201" t="s">
        <v>205</v>
      </c>
      <c r="AU244" s="201" t="s">
        <v>87</v>
      </c>
      <c r="AV244" s="12" t="s">
        <v>84</v>
      </c>
      <c r="AW244" s="12" t="s">
        <v>39</v>
      </c>
      <c r="AX244" s="12" t="s">
        <v>76</v>
      </c>
      <c r="AY244" s="201" t="s">
        <v>193</v>
      </c>
    </row>
    <row r="245" spans="2:51" s="11" customFormat="1" ht="27">
      <c r="B245" s="192"/>
      <c r="D245" s="187" t="s">
        <v>205</v>
      </c>
      <c r="E245" s="193" t="s">
        <v>1116</v>
      </c>
      <c r="F245" s="194" t="s">
        <v>1296</v>
      </c>
      <c r="H245" s="195">
        <v>7871</v>
      </c>
      <c r="I245" s="196"/>
      <c r="L245" s="192"/>
      <c r="M245" s="197"/>
      <c r="N245" s="198"/>
      <c r="O245" s="198"/>
      <c r="P245" s="198"/>
      <c r="Q245" s="198"/>
      <c r="R245" s="198"/>
      <c r="S245" s="198"/>
      <c r="T245" s="199"/>
      <c r="AT245" s="193" t="s">
        <v>205</v>
      </c>
      <c r="AU245" s="193" t="s">
        <v>87</v>
      </c>
      <c r="AV245" s="11" t="s">
        <v>87</v>
      </c>
      <c r="AW245" s="11" t="s">
        <v>39</v>
      </c>
      <c r="AX245" s="11" t="s">
        <v>84</v>
      </c>
      <c r="AY245" s="193" t="s">
        <v>193</v>
      </c>
    </row>
    <row r="246" spans="2:65" s="1" customFormat="1" ht="25.5" customHeight="1">
      <c r="B246" s="174"/>
      <c r="C246" s="175" t="s">
        <v>616</v>
      </c>
      <c r="D246" s="175" t="s">
        <v>195</v>
      </c>
      <c r="E246" s="176" t="s">
        <v>1297</v>
      </c>
      <c r="F246" s="177" t="s">
        <v>1298</v>
      </c>
      <c r="G246" s="178" t="s">
        <v>1011</v>
      </c>
      <c r="H246" s="179">
        <v>302.4</v>
      </c>
      <c r="I246" s="180"/>
      <c r="J246" s="181">
        <f>ROUND(I246*H246,2)</f>
        <v>0</v>
      </c>
      <c r="K246" s="177" t="s">
        <v>198</v>
      </c>
      <c r="L246" s="41"/>
      <c r="M246" s="182" t="s">
        <v>5</v>
      </c>
      <c r="N246" s="183" t="s">
        <v>47</v>
      </c>
      <c r="O246" s="42"/>
      <c r="P246" s="184">
        <f>O246*H246</f>
        <v>0</v>
      </c>
      <c r="Q246" s="184">
        <v>0</v>
      </c>
      <c r="R246" s="184">
        <f>Q246*H246</f>
        <v>0</v>
      </c>
      <c r="S246" s="184">
        <v>0</v>
      </c>
      <c r="T246" s="185">
        <f>S246*H246</f>
        <v>0</v>
      </c>
      <c r="AR246" s="24" t="s">
        <v>199</v>
      </c>
      <c r="AT246" s="24" t="s">
        <v>195</v>
      </c>
      <c r="AU246" s="24" t="s">
        <v>87</v>
      </c>
      <c r="AY246" s="24" t="s">
        <v>193</v>
      </c>
      <c r="BE246" s="186">
        <f>IF(N246="základní",J246,0)</f>
        <v>0</v>
      </c>
      <c r="BF246" s="186">
        <f>IF(N246="snížená",J246,0)</f>
        <v>0</v>
      </c>
      <c r="BG246" s="186">
        <f>IF(N246="zákl. přenesená",J246,0)</f>
        <v>0</v>
      </c>
      <c r="BH246" s="186">
        <f>IF(N246="sníž. přenesená",J246,0)</f>
        <v>0</v>
      </c>
      <c r="BI246" s="186">
        <f>IF(N246="nulová",J246,0)</f>
        <v>0</v>
      </c>
      <c r="BJ246" s="24" t="s">
        <v>84</v>
      </c>
      <c r="BK246" s="186">
        <f>ROUND(I246*H246,2)</f>
        <v>0</v>
      </c>
      <c r="BL246" s="24" t="s">
        <v>199</v>
      </c>
      <c r="BM246" s="24" t="s">
        <v>1299</v>
      </c>
    </row>
    <row r="247" spans="2:47" s="1" customFormat="1" ht="27">
      <c r="B247" s="41"/>
      <c r="D247" s="187" t="s">
        <v>201</v>
      </c>
      <c r="F247" s="188" t="s">
        <v>1300</v>
      </c>
      <c r="I247" s="189"/>
      <c r="L247" s="41"/>
      <c r="M247" s="190"/>
      <c r="N247" s="42"/>
      <c r="O247" s="42"/>
      <c r="P247" s="42"/>
      <c r="Q247" s="42"/>
      <c r="R247" s="42"/>
      <c r="S247" s="42"/>
      <c r="T247" s="70"/>
      <c r="AT247" s="24" t="s">
        <v>201</v>
      </c>
      <c r="AU247" s="24" t="s">
        <v>87</v>
      </c>
    </row>
    <row r="248" spans="2:47" s="1" customFormat="1" ht="81">
      <c r="B248" s="41"/>
      <c r="D248" s="187" t="s">
        <v>203</v>
      </c>
      <c r="F248" s="191" t="s">
        <v>1301</v>
      </c>
      <c r="I248" s="189"/>
      <c r="L248" s="41"/>
      <c r="M248" s="190"/>
      <c r="N248" s="42"/>
      <c r="O248" s="42"/>
      <c r="P248" s="42"/>
      <c r="Q248" s="42"/>
      <c r="R248" s="42"/>
      <c r="S248" s="42"/>
      <c r="T248" s="70"/>
      <c r="AT248" s="24" t="s">
        <v>203</v>
      </c>
      <c r="AU248" s="24" t="s">
        <v>87</v>
      </c>
    </row>
    <row r="249" spans="2:51" s="11" customFormat="1" ht="13.5">
      <c r="B249" s="192"/>
      <c r="D249" s="187" t="s">
        <v>205</v>
      </c>
      <c r="E249" s="193" t="s">
        <v>5</v>
      </c>
      <c r="F249" s="194" t="s">
        <v>1302</v>
      </c>
      <c r="H249" s="195">
        <v>302.4</v>
      </c>
      <c r="I249" s="196"/>
      <c r="L249" s="192"/>
      <c r="M249" s="197"/>
      <c r="N249" s="198"/>
      <c r="O249" s="198"/>
      <c r="P249" s="198"/>
      <c r="Q249" s="198"/>
      <c r="R249" s="198"/>
      <c r="S249" s="198"/>
      <c r="T249" s="199"/>
      <c r="AT249" s="193" t="s">
        <v>205</v>
      </c>
      <c r="AU249" s="193" t="s">
        <v>87</v>
      </c>
      <c r="AV249" s="11" t="s">
        <v>87</v>
      </c>
      <c r="AW249" s="11" t="s">
        <v>39</v>
      </c>
      <c r="AX249" s="11" t="s">
        <v>84</v>
      </c>
      <c r="AY249" s="193" t="s">
        <v>193</v>
      </c>
    </row>
    <row r="250" spans="2:65" s="1" customFormat="1" ht="25.5" customHeight="1">
      <c r="B250" s="174"/>
      <c r="C250" s="175" t="s">
        <v>624</v>
      </c>
      <c r="D250" s="175" t="s">
        <v>195</v>
      </c>
      <c r="E250" s="176" t="s">
        <v>1303</v>
      </c>
      <c r="F250" s="177" t="s">
        <v>1304</v>
      </c>
      <c r="G250" s="178" t="s">
        <v>1011</v>
      </c>
      <c r="H250" s="179">
        <v>135</v>
      </c>
      <c r="I250" s="180"/>
      <c r="J250" s="181">
        <f>ROUND(I250*H250,2)</f>
        <v>0</v>
      </c>
      <c r="K250" s="177" t="s">
        <v>198</v>
      </c>
      <c r="L250" s="41"/>
      <c r="M250" s="182" t="s">
        <v>5</v>
      </c>
      <c r="N250" s="183" t="s">
        <v>47</v>
      </c>
      <c r="O250" s="42"/>
      <c r="P250" s="184">
        <f>O250*H250</f>
        <v>0</v>
      </c>
      <c r="Q250" s="184">
        <v>0</v>
      </c>
      <c r="R250" s="184">
        <f>Q250*H250</f>
        <v>0</v>
      </c>
      <c r="S250" s="184">
        <v>0</v>
      </c>
      <c r="T250" s="185">
        <f>S250*H250</f>
        <v>0</v>
      </c>
      <c r="AR250" s="24" t="s">
        <v>199</v>
      </c>
      <c r="AT250" s="24" t="s">
        <v>195</v>
      </c>
      <c r="AU250" s="24" t="s">
        <v>87</v>
      </c>
      <c r="AY250" s="24" t="s">
        <v>193</v>
      </c>
      <c r="BE250" s="186">
        <f>IF(N250="základní",J250,0)</f>
        <v>0</v>
      </c>
      <c r="BF250" s="186">
        <f>IF(N250="snížená",J250,0)</f>
        <v>0</v>
      </c>
      <c r="BG250" s="186">
        <f>IF(N250="zákl. přenesená",J250,0)</f>
        <v>0</v>
      </c>
      <c r="BH250" s="186">
        <f>IF(N250="sníž. přenesená",J250,0)</f>
        <v>0</v>
      </c>
      <c r="BI250" s="186">
        <f>IF(N250="nulová",J250,0)</f>
        <v>0</v>
      </c>
      <c r="BJ250" s="24" t="s">
        <v>84</v>
      </c>
      <c r="BK250" s="186">
        <f>ROUND(I250*H250,2)</f>
        <v>0</v>
      </c>
      <c r="BL250" s="24" t="s">
        <v>199</v>
      </c>
      <c r="BM250" s="24" t="s">
        <v>1305</v>
      </c>
    </row>
    <row r="251" spans="2:47" s="1" customFormat="1" ht="27">
      <c r="B251" s="41"/>
      <c r="D251" s="187" t="s">
        <v>201</v>
      </c>
      <c r="F251" s="188" t="s">
        <v>1306</v>
      </c>
      <c r="I251" s="189"/>
      <c r="L251" s="41"/>
      <c r="M251" s="190"/>
      <c r="N251" s="42"/>
      <c r="O251" s="42"/>
      <c r="P251" s="42"/>
      <c r="Q251" s="42"/>
      <c r="R251" s="42"/>
      <c r="S251" s="42"/>
      <c r="T251" s="70"/>
      <c r="AT251" s="24" t="s">
        <v>201</v>
      </c>
      <c r="AU251" s="24" t="s">
        <v>87</v>
      </c>
    </row>
    <row r="252" spans="2:47" s="1" customFormat="1" ht="81">
      <c r="B252" s="41"/>
      <c r="D252" s="187" t="s">
        <v>203</v>
      </c>
      <c r="F252" s="191" t="s">
        <v>1301</v>
      </c>
      <c r="I252" s="189"/>
      <c r="L252" s="41"/>
      <c r="M252" s="190"/>
      <c r="N252" s="42"/>
      <c r="O252" s="42"/>
      <c r="P252" s="42"/>
      <c r="Q252" s="42"/>
      <c r="R252" s="42"/>
      <c r="S252" s="42"/>
      <c r="T252" s="70"/>
      <c r="AT252" s="24" t="s">
        <v>203</v>
      </c>
      <c r="AU252" s="24" t="s">
        <v>87</v>
      </c>
    </row>
    <row r="253" spans="2:51" s="11" customFormat="1" ht="13.5">
      <c r="B253" s="192"/>
      <c r="D253" s="187" t="s">
        <v>205</v>
      </c>
      <c r="E253" s="193" t="s">
        <v>5</v>
      </c>
      <c r="F253" s="194" t="s">
        <v>1113</v>
      </c>
      <c r="H253" s="195">
        <v>135</v>
      </c>
      <c r="I253" s="196"/>
      <c r="L253" s="192"/>
      <c r="M253" s="197"/>
      <c r="N253" s="198"/>
      <c r="O253" s="198"/>
      <c r="P253" s="198"/>
      <c r="Q253" s="198"/>
      <c r="R253" s="198"/>
      <c r="S253" s="198"/>
      <c r="T253" s="199"/>
      <c r="AT253" s="193" t="s">
        <v>205</v>
      </c>
      <c r="AU253" s="193" t="s">
        <v>87</v>
      </c>
      <c r="AV253" s="11" t="s">
        <v>87</v>
      </c>
      <c r="AW253" s="11" t="s">
        <v>39</v>
      </c>
      <c r="AX253" s="11" t="s">
        <v>84</v>
      </c>
      <c r="AY253" s="193" t="s">
        <v>193</v>
      </c>
    </row>
    <row r="254" spans="2:65" s="1" customFormat="1" ht="16.5" customHeight="1">
      <c r="B254" s="174"/>
      <c r="C254" s="175" t="s">
        <v>632</v>
      </c>
      <c r="D254" s="175" t="s">
        <v>195</v>
      </c>
      <c r="E254" s="176" t="s">
        <v>1307</v>
      </c>
      <c r="F254" s="177" t="s">
        <v>1308</v>
      </c>
      <c r="G254" s="178" t="s">
        <v>106</v>
      </c>
      <c r="H254" s="179">
        <v>828</v>
      </c>
      <c r="I254" s="180"/>
      <c r="J254" s="181">
        <f>ROUND(I254*H254,2)</f>
        <v>0</v>
      </c>
      <c r="K254" s="177" t="s">
        <v>198</v>
      </c>
      <c r="L254" s="41"/>
      <c r="M254" s="182" t="s">
        <v>5</v>
      </c>
      <c r="N254" s="183" t="s">
        <v>47</v>
      </c>
      <c r="O254" s="42"/>
      <c r="P254" s="184">
        <f>O254*H254</f>
        <v>0</v>
      </c>
      <c r="Q254" s="184">
        <v>0</v>
      </c>
      <c r="R254" s="184">
        <f>Q254*H254</f>
        <v>0</v>
      </c>
      <c r="S254" s="184">
        <v>0</v>
      </c>
      <c r="T254" s="185">
        <f>S254*H254</f>
        <v>0</v>
      </c>
      <c r="AR254" s="24" t="s">
        <v>199</v>
      </c>
      <c r="AT254" s="24" t="s">
        <v>195</v>
      </c>
      <c r="AU254" s="24" t="s">
        <v>87</v>
      </c>
      <c r="AY254" s="24" t="s">
        <v>193</v>
      </c>
      <c r="BE254" s="186">
        <f>IF(N254="základní",J254,0)</f>
        <v>0</v>
      </c>
      <c r="BF254" s="186">
        <f>IF(N254="snížená",J254,0)</f>
        <v>0</v>
      </c>
      <c r="BG254" s="186">
        <f>IF(N254="zákl. přenesená",J254,0)</f>
        <v>0</v>
      </c>
      <c r="BH254" s="186">
        <f>IF(N254="sníž. přenesená",J254,0)</f>
        <v>0</v>
      </c>
      <c r="BI254" s="186">
        <f>IF(N254="nulová",J254,0)</f>
        <v>0</v>
      </c>
      <c r="BJ254" s="24" t="s">
        <v>84</v>
      </c>
      <c r="BK254" s="186">
        <f>ROUND(I254*H254,2)</f>
        <v>0</v>
      </c>
      <c r="BL254" s="24" t="s">
        <v>199</v>
      </c>
      <c r="BM254" s="24" t="s">
        <v>1309</v>
      </c>
    </row>
    <row r="255" spans="2:47" s="1" customFormat="1" ht="13.5">
      <c r="B255" s="41"/>
      <c r="D255" s="187" t="s">
        <v>201</v>
      </c>
      <c r="F255" s="188" t="s">
        <v>1310</v>
      </c>
      <c r="I255" s="189"/>
      <c r="L255" s="41"/>
      <c r="M255" s="190"/>
      <c r="N255" s="42"/>
      <c r="O255" s="42"/>
      <c r="P255" s="42"/>
      <c r="Q255" s="42"/>
      <c r="R255" s="42"/>
      <c r="S255" s="42"/>
      <c r="T255" s="70"/>
      <c r="AT255" s="24" t="s">
        <v>201</v>
      </c>
      <c r="AU255" s="24" t="s">
        <v>87</v>
      </c>
    </row>
    <row r="256" spans="2:47" s="1" customFormat="1" ht="40.5">
      <c r="B256" s="41"/>
      <c r="D256" s="187" t="s">
        <v>203</v>
      </c>
      <c r="F256" s="191" t="s">
        <v>1311</v>
      </c>
      <c r="I256" s="189"/>
      <c r="L256" s="41"/>
      <c r="M256" s="190"/>
      <c r="N256" s="42"/>
      <c r="O256" s="42"/>
      <c r="P256" s="42"/>
      <c r="Q256" s="42"/>
      <c r="R256" s="42"/>
      <c r="S256" s="42"/>
      <c r="T256" s="70"/>
      <c r="AT256" s="24" t="s">
        <v>203</v>
      </c>
      <c r="AU256" s="24" t="s">
        <v>87</v>
      </c>
    </row>
    <row r="257" spans="2:51" s="11" customFormat="1" ht="13.5">
      <c r="B257" s="192"/>
      <c r="D257" s="187" t="s">
        <v>205</v>
      </c>
      <c r="E257" s="193" t="s">
        <v>5</v>
      </c>
      <c r="F257" s="194" t="s">
        <v>1312</v>
      </c>
      <c r="H257" s="195">
        <v>540</v>
      </c>
      <c r="I257" s="196"/>
      <c r="L257" s="192"/>
      <c r="M257" s="197"/>
      <c r="N257" s="198"/>
      <c r="O257" s="198"/>
      <c r="P257" s="198"/>
      <c r="Q257" s="198"/>
      <c r="R257" s="198"/>
      <c r="S257" s="198"/>
      <c r="T257" s="199"/>
      <c r="AT257" s="193" t="s">
        <v>205</v>
      </c>
      <c r="AU257" s="193" t="s">
        <v>87</v>
      </c>
      <c r="AV257" s="11" t="s">
        <v>87</v>
      </c>
      <c r="AW257" s="11" t="s">
        <v>39</v>
      </c>
      <c r="AX257" s="11" t="s">
        <v>76</v>
      </c>
      <c r="AY257" s="193" t="s">
        <v>193</v>
      </c>
    </row>
    <row r="258" spans="2:51" s="11" customFormat="1" ht="13.5">
      <c r="B258" s="192"/>
      <c r="D258" s="187" t="s">
        <v>205</v>
      </c>
      <c r="E258" s="193" t="s">
        <v>5</v>
      </c>
      <c r="F258" s="194" t="s">
        <v>1313</v>
      </c>
      <c r="H258" s="195">
        <v>288</v>
      </c>
      <c r="I258" s="196"/>
      <c r="L258" s="192"/>
      <c r="M258" s="197"/>
      <c r="N258" s="198"/>
      <c r="O258" s="198"/>
      <c r="P258" s="198"/>
      <c r="Q258" s="198"/>
      <c r="R258" s="198"/>
      <c r="S258" s="198"/>
      <c r="T258" s="199"/>
      <c r="AT258" s="193" t="s">
        <v>205</v>
      </c>
      <c r="AU258" s="193" t="s">
        <v>87</v>
      </c>
      <c r="AV258" s="11" t="s">
        <v>87</v>
      </c>
      <c r="AW258" s="11" t="s">
        <v>39</v>
      </c>
      <c r="AX258" s="11" t="s">
        <v>76</v>
      </c>
      <c r="AY258" s="193" t="s">
        <v>193</v>
      </c>
    </row>
    <row r="259" spans="2:51" s="13" customFormat="1" ht="13.5">
      <c r="B259" s="207"/>
      <c r="D259" s="187" t="s">
        <v>205</v>
      </c>
      <c r="E259" s="208" t="s">
        <v>1092</v>
      </c>
      <c r="F259" s="209" t="s">
        <v>240</v>
      </c>
      <c r="H259" s="210">
        <v>828</v>
      </c>
      <c r="I259" s="211"/>
      <c r="L259" s="207"/>
      <c r="M259" s="212"/>
      <c r="N259" s="213"/>
      <c r="O259" s="213"/>
      <c r="P259" s="213"/>
      <c r="Q259" s="213"/>
      <c r="R259" s="213"/>
      <c r="S259" s="213"/>
      <c r="T259" s="214"/>
      <c r="AT259" s="208" t="s">
        <v>205</v>
      </c>
      <c r="AU259" s="208" t="s">
        <v>87</v>
      </c>
      <c r="AV259" s="13" t="s">
        <v>199</v>
      </c>
      <c r="AW259" s="13" t="s">
        <v>39</v>
      </c>
      <c r="AX259" s="13" t="s">
        <v>84</v>
      </c>
      <c r="AY259" s="208" t="s">
        <v>193</v>
      </c>
    </row>
    <row r="260" spans="2:65" s="1" customFormat="1" ht="16.5" customHeight="1">
      <c r="B260" s="174"/>
      <c r="C260" s="175" t="s">
        <v>639</v>
      </c>
      <c r="D260" s="175" t="s">
        <v>195</v>
      </c>
      <c r="E260" s="176" t="s">
        <v>1314</v>
      </c>
      <c r="F260" s="177" t="s">
        <v>1315</v>
      </c>
      <c r="G260" s="178" t="s">
        <v>106</v>
      </c>
      <c r="H260" s="179">
        <v>1574.2</v>
      </c>
      <c r="I260" s="180"/>
      <c r="J260" s="181">
        <f>ROUND(I260*H260,2)</f>
        <v>0</v>
      </c>
      <c r="K260" s="177" t="s">
        <v>198</v>
      </c>
      <c r="L260" s="41"/>
      <c r="M260" s="182" t="s">
        <v>5</v>
      </c>
      <c r="N260" s="183" t="s">
        <v>47</v>
      </c>
      <c r="O260" s="42"/>
      <c r="P260" s="184">
        <f>O260*H260</f>
        <v>0</v>
      </c>
      <c r="Q260" s="184">
        <v>0</v>
      </c>
      <c r="R260" s="184">
        <f>Q260*H260</f>
        <v>0</v>
      </c>
      <c r="S260" s="184">
        <v>0</v>
      </c>
      <c r="T260" s="185">
        <f>S260*H260</f>
        <v>0</v>
      </c>
      <c r="AR260" s="24" t="s">
        <v>199</v>
      </c>
      <c r="AT260" s="24" t="s">
        <v>195</v>
      </c>
      <c r="AU260" s="24" t="s">
        <v>87</v>
      </c>
      <c r="AY260" s="24" t="s">
        <v>193</v>
      </c>
      <c r="BE260" s="186">
        <f>IF(N260="základní",J260,0)</f>
        <v>0</v>
      </c>
      <c r="BF260" s="186">
        <f>IF(N260="snížená",J260,0)</f>
        <v>0</v>
      </c>
      <c r="BG260" s="186">
        <f>IF(N260="zákl. přenesená",J260,0)</f>
        <v>0</v>
      </c>
      <c r="BH260" s="186">
        <f>IF(N260="sníž. přenesená",J260,0)</f>
        <v>0</v>
      </c>
      <c r="BI260" s="186">
        <f>IF(N260="nulová",J260,0)</f>
        <v>0</v>
      </c>
      <c r="BJ260" s="24" t="s">
        <v>84</v>
      </c>
      <c r="BK260" s="186">
        <f>ROUND(I260*H260,2)</f>
        <v>0</v>
      </c>
      <c r="BL260" s="24" t="s">
        <v>199</v>
      </c>
      <c r="BM260" s="24" t="s">
        <v>1316</v>
      </c>
    </row>
    <row r="261" spans="2:47" s="1" customFormat="1" ht="13.5">
      <c r="B261" s="41"/>
      <c r="D261" s="187" t="s">
        <v>201</v>
      </c>
      <c r="F261" s="188" t="s">
        <v>1317</v>
      </c>
      <c r="I261" s="189"/>
      <c r="L261" s="41"/>
      <c r="M261" s="190"/>
      <c r="N261" s="42"/>
      <c r="O261" s="42"/>
      <c r="P261" s="42"/>
      <c r="Q261" s="42"/>
      <c r="R261" s="42"/>
      <c r="S261" s="42"/>
      <c r="T261" s="70"/>
      <c r="AT261" s="24" t="s">
        <v>201</v>
      </c>
      <c r="AU261" s="24" t="s">
        <v>87</v>
      </c>
    </row>
    <row r="262" spans="2:47" s="1" customFormat="1" ht="40.5">
      <c r="B262" s="41"/>
      <c r="D262" s="187" t="s">
        <v>203</v>
      </c>
      <c r="F262" s="191" t="s">
        <v>1311</v>
      </c>
      <c r="I262" s="189"/>
      <c r="L262" s="41"/>
      <c r="M262" s="190"/>
      <c r="N262" s="42"/>
      <c r="O262" s="42"/>
      <c r="P262" s="42"/>
      <c r="Q262" s="42"/>
      <c r="R262" s="42"/>
      <c r="S262" s="42"/>
      <c r="T262" s="70"/>
      <c r="AT262" s="24" t="s">
        <v>203</v>
      </c>
      <c r="AU262" s="24" t="s">
        <v>87</v>
      </c>
    </row>
    <row r="263" spans="2:51" s="12" customFormat="1" ht="13.5">
      <c r="B263" s="200"/>
      <c r="D263" s="187" t="s">
        <v>205</v>
      </c>
      <c r="E263" s="201" t="s">
        <v>5</v>
      </c>
      <c r="F263" s="202" t="s">
        <v>1318</v>
      </c>
      <c r="H263" s="201" t="s">
        <v>5</v>
      </c>
      <c r="I263" s="203"/>
      <c r="L263" s="200"/>
      <c r="M263" s="204"/>
      <c r="N263" s="205"/>
      <c r="O263" s="205"/>
      <c r="P263" s="205"/>
      <c r="Q263" s="205"/>
      <c r="R263" s="205"/>
      <c r="S263" s="205"/>
      <c r="T263" s="206"/>
      <c r="AT263" s="201" t="s">
        <v>205</v>
      </c>
      <c r="AU263" s="201" t="s">
        <v>87</v>
      </c>
      <c r="AV263" s="12" t="s">
        <v>84</v>
      </c>
      <c r="AW263" s="12" t="s">
        <v>39</v>
      </c>
      <c r="AX263" s="12" t="s">
        <v>76</v>
      </c>
      <c r="AY263" s="201" t="s">
        <v>193</v>
      </c>
    </row>
    <row r="264" spans="2:51" s="11" customFormat="1" ht="13.5">
      <c r="B264" s="192"/>
      <c r="D264" s="187" t="s">
        <v>205</v>
      </c>
      <c r="E264" s="193" t="s">
        <v>5</v>
      </c>
      <c r="F264" s="194" t="s">
        <v>1319</v>
      </c>
      <c r="H264" s="195">
        <v>1574.2</v>
      </c>
      <c r="I264" s="196"/>
      <c r="L264" s="192"/>
      <c r="M264" s="197"/>
      <c r="N264" s="198"/>
      <c r="O264" s="198"/>
      <c r="P264" s="198"/>
      <c r="Q264" s="198"/>
      <c r="R264" s="198"/>
      <c r="S264" s="198"/>
      <c r="T264" s="199"/>
      <c r="AT264" s="193" t="s">
        <v>205</v>
      </c>
      <c r="AU264" s="193" t="s">
        <v>87</v>
      </c>
      <c r="AV264" s="11" t="s">
        <v>87</v>
      </c>
      <c r="AW264" s="11" t="s">
        <v>39</v>
      </c>
      <c r="AX264" s="11" t="s">
        <v>84</v>
      </c>
      <c r="AY264" s="193" t="s">
        <v>193</v>
      </c>
    </row>
    <row r="265" spans="2:65" s="1" customFormat="1" ht="16.5" customHeight="1">
      <c r="B265" s="174"/>
      <c r="C265" s="175" t="s">
        <v>646</v>
      </c>
      <c r="D265" s="175" t="s">
        <v>195</v>
      </c>
      <c r="E265" s="176" t="s">
        <v>1320</v>
      </c>
      <c r="F265" s="177" t="s">
        <v>1321</v>
      </c>
      <c r="G265" s="178" t="s">
        <v>106</v>
      </c>
      <c r="H265" s="179">
        <v>6296.8</v>
      </c>
      <c r="I265" s="180"/>
      <c r="J265" s="181">
        <f>ROUND(I265*H265,2)</f>
        <v>0</v>
      </c>
      <c r="K265" s="177" t="s">
        <v>5</v>
      </c>
      <c r="L265" s="41"/>
      <c r="M265" s="182" t="s">
        <v>5</v>
      </c>
      <c r="N265" s="183" t="s">
        <v>47</v>
      </c>
      <c r="O265" s="42"/>
      <c r="P265" s="184">
        <f>O265*H265</f>
        <v>0</v>
      </c>
      <c r="Q265" s="184">
        <v>0</v>
      </c>
      <c r="R265" s="184">
        <f>Q265*H265</f>
        <v>0</v>
      </c>
      <c r="S265" s="184">
        <v>0</v>
      </c>
      <c r="T265" s="185">
        <f>S265*H265</f>
        <v>0</v>
      </c>
      <c r="AR265" s="24" t="s">
        <v>199</v>
      </c>
      <c r="AT265" s="24" t="s">
        <v>195</v>
      </c>
      <c r="AU265" s="24" t="s">
        <v>87</v>
      </c>
      <c r="AY265" s="24" t="s">
        <v>193</v>
      </c>
      <c r="BE265" s="186">
        <f>IF(N265="základní",J265,0)</f>
        <v>0</v>
      </c>
      <c r="BF265" s="186">
        <f>IF(N265="snížená",J265,0)</f>
        <v>0</v>
      </c>
      <c r="BG265" s="186">
        <f>IF(N265="zákl. přenesená",J265,0)</f>
        <v>0</v>
      </c>
      <c r="BH265" s="186">
        <f>IF(N265="sníž. přenesená",J265,0)</f>
        <v>0</v>
      </c>
      <c r="BI265" s="186">
        <f>IF(N265="nulová",J265,0)</f>
        <v>0</v>
      </c>
      <c r="BJ265" s="24" t="s">
        <v>84</v>
      </c>
      <c r="BK265" s="186">
        <f>ROUND(I265*H265,2)</f>
        <v>0</v>
      </c>
      <c r="BL265" s="24" t="s">
        <v>199</v>
      </c>
      <c r="BM265" s="24" t="s">
        <v>1322</v>
      </c>
    </row>
    <row r="266" spans="2:47" s="1" customFormat="1" ht="13.5">
      <c r="B266" s="41"/>
      <c r="D266" s="187" t="s">
        <v>201</v>
      </c>
      <c r="F266" s="188" t="s">
        <v>1323</v>
      </c>
      <c r="I266" s="189"/>
      <c r="L266" s="41"/>
      <c r="M266" s="190"/>
      <c r="N266" s="42"/>
      <c r="O266" s="42"/>
      <c r="P266" s="42"/>
      <c r="Q266" s="42"/>
      <c r="R266" s="42"/>
      <c r="S266" s="42"/>
      <c r="T266" s="70"/>
      <c r="AT266" s="24" t="s">
        <v>201</v>
      </c>
      <c r="AU266" s="24" t="s">
        <v>87</v>
      </c>
    </row>
    <row r="267" spans="2:47" s="1" customFormat="1" ht="40.5">
      <c r="B267" s="41"/>
      <c r="D267" s="187" t="s">
        <v>203</v>
      </c>
      <c r="F267" s="191" t="s">
        <v>1311</v>
      </c>
      <c r="I267" s="189"/>
      <c r="L267" s="41"/>
      <c r="M267" s="190"/>
      <c r="N267" s="42"/>
      <c r="O267" s="42"/>
      <c r="P267" s="42"/>
      <c r="Q267" s="42"/>
      <c r="R267" s="42"/>
      <c r="S267" s="42"/>
      <c r="T267" s="70"/>
      <c r="AT267" s="24" t="s">
        <v>203</v>
      </c>
      <c r="AU267" s="24" t="s">
        <v>87</v>
      </c>
    </row>
    <row r="268" spans="2:51" s="12" customFormat="1" ht="27">
      <c r="B268" s="200"/>
      <c r="D268" s="187" t="s">
        <v>205</v>
      </c>
      <c r="E268" s="201" t="s">
        <v>5</v>
      </c>
      <c r="F268" s="202" t="s">
        <v>1324</v>
      </c>
      <c r="H268" s="201" t="s">
        <v>5</v>
      </c>
      <c r="I268" s="203"/>
      <c r="L268" s="200"/>
      <c r="M268" s="204"/>
      <c r="N268" s="205"/>
      <c r="O268" s="205"/>
      <c r="P268" s="205"/>
      <c r="Q268" s="205"/>
      <c r="R268" s="205"/>
      <c r="S268" s="205"/>
      <c r="T268" s="206"/>
      <c r="AT268" s="201" t="s">
        <v>205</v>
      </c>
      <c r="AU268" s="201" t="s">
        <v>87</v>
      </c>
      <c r="AV268" s="12" t="s">
        <v>84</v>
      </c>
      <c r="AW268" s="12" t="s">
        <v>39</v>
      </c>
      <c r="AX268" s="12" t="s">
        <v>76</v>
      </c>
      <c r="AY268" s="201" t="s">
        <v>193</v>
      </c>
    </row>
    <row r="269" spans="2:51" s="11" customFormat="1" ht="13.5">
      <c r="B269" s="192"/>
      <c r="D269" s="187" t="s">
        <v>205</v>
      </c>
      <c r="E269" s="193" t="s">
        <v>5</v>
      </c>
      <c r="F269" s="194" t="s">
        <v>1325</v>
      </c>
      <c r="H269" s="195">
        <v>6296.8</v>
      </c>
      <c r="I269" s="196"/>
      <c r="L269" s="192"/>
      <c r="M269" s="197"/>
      <c r="N269" s="198"/>
      <c r="O269" s="198"/>
      <c r="P269" s="198"/>
      <c r="Q269" s="198"/>
      <c r="R269" s="198"/>
      <c r="S269" s="198"/>
      <c r="T269" s="199"/>
      <c r="AT269" s="193" t="s">
        <v>205</v>
      </c>
      <c r="AU269" s="193" t="s">
        <v>87</v>
      </c>
      <c r="AV269" s="11" t="s">
        <v>87</v>
      </c>
      <c r="AW269" s="11" t="s">
        <v>39</v>
      </c>
      <c r="AX269" s="11" t="s">
        <v>84</v>
      </c>
      <c r="AY269" s="193" t="s">
        <v>193</v>
      </c>
    </row>
    <row r="270" spans="2:65" s="1" customFormat="1" ht="16.5" customHeight="1">
      <c r="B270" s="174"/>
      <c r="C270" s="175" t="s">
        <v>651</v>
      </c>
      <c r="D270" s="175" t="s">
        <v>195</v>
      </c>
      <c r="E270" s="176" t="s">
        <v>1326</v>
      </c>
      <c r="F270" s="177" t="s">
        <v>1327</v>
      </c>
      <c r="G270" s="178" t="s">
        <v>106</v>
      </c>
      <c r="H270" s="179">
        <v>828</v>
      </c>
      <c r="I270" s="180"/>
      <c r="J270" s="181">
        <f>ROUND(I270*H270,2)</f>
        <v>0</v>
      </c>
      <c r="K270" s="177" t="s">
        <v>198</v>
      </c>
      <c r="L270" s="41"/>
      <c r="M270" s="182" t="s">
        <v>5</v>
      </c>
      <c r="N270" s="183" t="s">
        <v>47</v>
      </c>
      <c r="O270" s="42"/>
      <c r="P270" s="184">
        <f>O270*H270</f>
        <v>0</v>
      </c>
      <c r="Q270" s="184">
        <v>0</v>
      </c>
      <c r="R270" s="184">
        <f>Q270*H270</f>
        <v>0</v>
      </c>
      <c r="S270" s="184">
        <v>0</v>
      </c>
      <c r="T270" s="185">
        <f>S270*H270</f>
        <v>0</v>
      </c>
      <c r="AR270" s="24" t="s">
        <v>199</v>
      </c>
      <c r="AT270" s="24" t="s">
        <v>195</v>
      </c>
      <c r="AU270" s="24" t="s">
        <v>87</v>
      </c>
      <c r="AY270" s="24" t="s">
        <v>193</v>
      </c>
      <c r="BE270" s="186">
        <f>IF(N270="základní",J270,0)</f>
        <v>0</v>
      </c>
      <c r="BF270" s="186">
        <f>IF(N270="snížená",J270,0)</f>
        <v>0</v>
      </c>
      <c r="BG270" s="186">
        <f>IF(N270="zákl. přenesená",J270,0)</f>
        <v>0</v>
      </c>
      <c r="BH270" s="186">
        <f>IF(N270="sníž. přenesená",J270,0)</f>
        <v>0</v>
      </c>
      <c r="BI270" s="186">
        <f>IF(N270="nulová",J270,0)</f>
        <v>0</v>
      </c>
      <c r="BJ270" s="24" t="s">
        <v>84</v>
      </c>
      <c r="BK270" s="186">
        <f>ROUND(I270*H270,2)</f>
        <v>0</v>
      </c>
      <c r="BL270" s="24" t="s">
        <v>199</v>
      </c>
      <c r="BM270" s="24" t="s">
        <v>1328</v>
      </c>
    </row>
    <row r="271" spans="2:47" s="1" customFormat="1" ht="13.5">
      <c r="B271" s="41"/>
      <c r="D271" s="187" t="s">
        <v>201</v>
      </c>
      <c r="F271" s="188" t="s">
        <v>1329</v>
      </c>
      <c r="I271" s="189"/>
      <c r="L271" s="41"/>
      <c r="M271" s="190"/>
      <c r="N271" s="42"/>
      <c r="O271" s="42"/>
      <c r="P271" s="42"/>
      <c r="Q271" s="42"/>
      <c r="R271" s="42"/>
      <c r="S271" s="42"/>
      <c r="T271" s="70"/>
      <c r="AT271" s="24" t="s">
        <v>201</v>
      </c>
      <c r="AU271" s="24" t="s">
        <v>87</v>
      </c>
    </row>
    <row r="272" spans="2:47" s="1" customFormat="1" ht="40.5">
      <c r="B272" s="41"/>
      <c r="D272" s="187" t="s">
        <v>203</v>
      </c>
      <c r="F272" s="191" t="s">
        <v>1311</v>
      </c>
      <c r="I272" s="189"/>
      <c r="L272" s="41"/>
      <c r="M272" s="190"/>
      <c r="N272" s="42"/>
      <c r="O272" s="42"/>
      <c r="P272" s="42"/>
      <c r="Q272" s="42"/>
      <c r="R272" s="42"/>
      <c r="S272" s="42"/>
      <c r="T272" s="70"/>
      <c r="AT272" s="24" t="s">
        <v>203</v>
      </c>
      <c r="AU272" s="24" t="s">
        <v>87</v>
      </c>
    </row>
    <row r="273" spans="2:51" s="11" customFormat="1" ht="13.5">
      <c r="B273" s="192"/>
      <c r="D273" s="187" t="s">
        <v>205</v>
      </c>
      <c r="E273" s="193" t="s">
        <v>5</v>
      </c>
      <c r="F273" s="194" t="s">
        <v>1092</v>
      </c>
      <c r="H273" s="195">
        <v>828</v>
      </c>
      <c r="I273" s="196"/>
      <c r="L273" s="192"/>
      <c r="M273" s="197"/>
      <c r="N273" s="198"/>
      <c r="O273" s="198"/>
      <c r="P273" s="198"/>
      <c r="Q273" s="198"/>
      <c r="R273" s="198"/>
      <c r="S273" s="198"/>
      <c r="T273" s="199"/>
      <c r="AT273" s="193" t="s">
        <v>205</v>
      </c>
      <c r="AU273" s="193" t="s">
        <v>87</v>
      </c>
      <c r="AV273" s="11" t="s">
        <v>87</v>
      </c>
      <c r="AW273" s="11" t="s">
        <v>39</v>
      </c>
      <c r="AX273" s="11" t="s">
        <v>84</v>
      </c>
      <c r="AY273" s="193" t="s">
        <v>193</v>
      </c>
    </row>
    <row r="274" spans="2:65" s="1" customFormat="1" ht="25.5" customHeight="1">
      <c r="B274" s="174"/>
      <c r="C274" s="175" t="s">
        <v>657</v>
      </c>
      <c r="D274" s="175" t="s">
        <v>195</v>
      </c>
      <c r="E274" s="176" t="s">
        <v>1330</v>
      </c>
      <c r="F274" s="177" t="s">
        <v>1331</v>
      </c>
      <c r="G274" s="178" t="s">
        <v>1011</v>
      </c>
      <c r="H274" s="179">
        <v>302.4</v>
      </c>
      <c r="I274" s="180"/>
      <c r="J274" s="181">
        <f>ROUND(I274*H274,2)</f>
        <v>0</v>
      </c>
      <c r="K274" s="177" t="s">
        <v>198</v>
      </c>
      <c r="L274" s="41"/>
      <c r="M274" s="182" t="s">
        <v>5</v>
      </c>
      <c r="N274" s="183" t="s">
        <v>47</v>
      </c>
      <c r="O274" s="42"/>
      <c r="P274" s="184">
        <f>O274*H274</f>
        <v>0</v>
      </c>
      <c r="Q274" s="184">
        <v>0</v>
      </c>
      <c r="R274" s="184">
        <f>Q274*H274</f>
        <v>0</v>
      </c>
      <c r="S274" s="184">
        <v>0</v>
      </c>
      <c r="T274" s="185">
        <f>S274*H274</f>
        <v>0</v>
      </c>
      <c r="AR274" s="24" t="s">
        <v>199</v>
      </c>
      <c r="AT274" s="24" t="s">
        <v>195</v>
      </c>
      <c r="AU274" s="24" t="s">
        <v>87</v>
      </c>
      <c r="AY274" s="24" t="s">
        <v>193</v>
      </c>
      <c r="BE274" s="186">
        <f>IF(N274="základní",J274,0)</f>
        <v>0</v>
      </c>
      <c r="BF274" s="186">
        <f>IF(N274="snížená",J274,0)</f>
        <v>0</v>
      </c>
      <c r="BG274" s="186">
        <f>IF(N274="zákl. přenesená",J274,0)</f>
        <v>0</v>
      </c>
      <c r="BH274" s="186">
        <f>IF(N274="sníž. přenesená",J274,0)</f>
        <v>0</v>
      </c>
      <c r="BI274" s="186">
        <f>IF(N274="nulová",J274,0)</f>
        <v>0</v>
      </c>
      <c r="BJ274" s="24" t="s">
        <v>84</v>
      </c>
      <c r="BK274" s="186">
        <f>ROUND(I274*H274,2)</f>
        <v>0</v>
      </c>
      <c r="BL274" s="24" t="s">
        <v>199</v>
      </c>
      <c r="BM274" s="24" t="s">
        <v>1332</v>
      </c>
    </row>
    <row r="275" spans="2:47" s="1" customFormat="1" ht="27">
      <c r="B275" s="41"/>
      <c r="D275" s="187" t="s">
        <v>201</v>
      </c>
      <c r="F275" s="188" t="s">
        <v>1333</v>
      </c>
      <c r="I275" s="189"/>
      <c r="L275" s="41"/>
      <c r="M275" s="190"/>
      <c r="N275" s="42"/>
      <c r="O275" s="42"/>
      <c r="P275" s="42"/>
      <c r="Q275" s="42"/>
      <c r="R275" s="42"/>
      <c r="S275" s="42"/>
      <c r="T275" s="70"/>
      <c r="AT275" s="24" t="s">
        <v>201</v>
      </c>
      <c r="AU275" s="24" t="s">
        <v>87</v>
      </c>
    </row>
    <row r="276" spans="2:47" s="1" customFormat="1" ht="67.5">
      <c r="B276" s="41"/>
      <c r="D276" s="187" t="s">
        <v>203</v>
      </c>
      <c r="F276" s="191" t="s">
        <v>1334</v>
      </c>
      <c r="I276" s="189"/>
      <c r="L276" s="41"/>
      <c r="M276" s="190"/>
      <c r="N276" s="42"/>
      <c r="O276" s="42"/>
      <c r="P276" s="42"/>
      <c r="Q276" s="42"/>
      <c r="R276" s="42"/>
      <c r="S276" s="42"/>
      <c r="T276" s="70"/>
      <c r="AT276" s="24" t="s">
        <v>203</v>
      </c>
      <c r="AU276" s="24" t="s">
        <v>87</v>
      </c>
    </row>
    <row r="277" spans="2:47" s="1" customFormat="1" ht="27">
      <c r="B277" s="41"/>
      <c r="D277" s="187" t="s">
        <v>412</v>
      </c>
      <c r="F277" s="191" t="s">
        <v>1335</v>
      </c>
      <c r="I277" s="189"/>
      <c r="L277" s="41"/>
      <c r="M277" s="190"/>
      <c r="N277" s="42"/>
      <c r="O277" s="42"/>
      <c r="P277" s="42"/>
      <c r="Q277" s="42"/>
      <c r="R277" s="42"/>
      <c r="S277" s="42"/>
      <c r="T277" s="70"/>
      <c r="AT277" s="24" t="s">
        <v>412</v>
      </c>
      <c r="AU277" s="24" t="s">
        <v>87</v>
      </c>
    </row>
    <row r="278" spans="2:51" s="11" customFormat="1" ht="13.5">
      <c r="B278" s="192"/>
      <c r="D278" s="187" t="s">
        <v>205</v>
      </c>
      <c r="E278" s="193" t="s">
        <v>5</v>
      </c>
      <c r="F278" s="194" t="s">
        <v>1336</v>
      </c>
      <c r="H278" s="195">
        <v>40</v>
      </c>
      <c r="I278" s="196"/>
      <c r="L278" s="192"/>
      <c r="M278" s="197"/>
      <c r="N278" s="198"/>
      <c r="O278" s="198"/>
      <c r="P278" s="198"/>
      <c r="Q278" s="198"/>
      <c r="R278" s="198"/>
      <c r="S278" s="198"/>
      <c r="T278" s="199"/>
      <c r="AT278" s="193" t="s">
        <v>205</v>
      </c>
      <c r="AU278" s="193" t="s">
        <v>87</v>
      </c>
      <c r="AV278" s="11" t="s">
        <v>87</v>
      </c>
      <c r="AW278" s="11" t="s">
        <v>39</v>
      </c>
      <c r="AX278" s="11" t="s">
        <v>76</v>
      </c>
      <c r="AY278" s="193" t="s">
        <v>193</v>
      </c>
    </row>
    <row r="279" spans="2:51" s="11" customFormat="1" ht="13.5">
      <c r="B279" s="192"/>
      <c r="D279" s="187" t="s">
        <v>205</v>
      </c>
      <c r="E279" s="193" t="s">
        <v>5</v>
      </c>
      <c r="F279" s="194" t="s">
        <v>1337</v>
      </c>
      <c r="H279" s="195">
        <v>248</v>
      </c>
      <c r="I279" s="196"/>
      <c r="L279" s="192"/>
      <c r="M279" s="197"/>
      <c r="N279" s="198"/>
      <c r="O279" s="198"/>
      <c r="P279" s="198"/>
      <c r="Q279" s="198"/>
      <c r="R279" s="198"/>
      <c r="S279" s="198"/>
      <c r="T279" s="199"/>
      <c r="AT279" s="193" t="s">
        <v>205</v>
      </c>
      <c r="AU279" s="193" t="s">
        <v>87</v>
      </c>
      <c r="AV279" s="11" t="s">
        <v>87</v>
      </c>
      <c r="AW279" s="11" t="s">
        <v>39</v>
      </c>
      <c r="AX279" s="11" t="s">
        <v>76</v>
      </c>
      <c r="AY279" s="193" t="s">
        <v>193</v>
      </c>
    </row>
    <row r="280" spans="2:51" s="13" customFormat="1" ht="13.5">
      <c r="B280" s="207"/>
      <c r="D280" s="187" t="s">
        <v>205</v>
      </c>
      <c r="E280" s="208" t="s">
        <v>1085</v>
      </c>
      <c r="F280" s="209" t="s">
        <v>240</v>
      </c>
      <c r="H280" s="210">
        <v>288</v>
      </c>
      <c r="I280" s="211"/>
      <c r="L280" s="207"/>
      <c r="M280" s="212"/>
      <c r="N280" s="213"/>
      <c r="O280" s="213"/>
      <c r="P280" s="213"/>
      <c r="Q280" s="213"/>
      <c r="R280" s="213"/>
      <c r="S280" s="213"/>
      <c r="T280" s="214"/>
      <c r="AT280" s="208" t="s">
        <v>205</v>
      </c>
      <c r="AU280" s="208" t="s">
        <v>87</v>
      </c>
      <c r="AV280" s="13" t="s">
        <v>199</v>
      </c>
      <c r="AW280" s="13" t="s">
        <v>39</v>
      </c>
      <c r="AX280" s="13" t="s">
        <v>76</v>
      </c>
      <c r="AY280" s="208" t="s">
        <v>193</v>
      </c>
    </row>
    <row r="281" spans="2:51" s="11" customFormat="1" ht="13.5">
      <c r="B281" s="192"/>
      <c r="D281" s="187" t="s">
        <v>205</v>
      </c>
      <c r="E281" s="193" t="s">
        <v>5</v>
      </c>
      <c r="F281" s="194" t="s">
        <v>1302</v>
      </c>
      <c r="H281" s="195">
        <v>302.4</v>
      </c>
      <c r="I281" s="196"/>
      <c r="L281" s="192"/>
      <c r="M281" s="197"/>
      <c r="N281" s="198"/>
      <c r="O281" s="198"/>
      <c r="P281" s="198"/>
      <c r="Q281" s="198"/>
      <c r="R281" s="198"/>
      <c r="S281" s="198"/>
      <c r="T281" s="199"/>
      <c r="AT281" s="193" t="s">
        <v>205</v>
      </c>
      <c r="AU281" s="193" t="s">
        <v>87</v>
      </c>
      <c r="AV281" s="11" t="s">
        <v>87</v>
      </c>
      <c r="AW281" s="11" t="s">
        <v>39</v>
      </c>
      <c r="AX281" s="11" t="s">
        <v>84</v>
      </c>
      <c r="AY281" s="193" t="s">
        <v>193</v>
      </c>
    </row>
    <row r="282" spans="2:65" s="1" customFormat="1" ht="25.5" customHeight="1">
      <c r="B282" s="174"/>
      <c r="C282" s="223" t="s">
        <v>660</v>
      </c>
      <c r="D282" s="223" t="s">
        <v>289</v>
      </c>
      <c r="E282" s="224" t="s">
        <v>1338</v>
      </c>
      <c r="F282" s="225" t="s">
        <v>1339</v>
      </c>
      <c r="G282" s="226" t="s">
        <v>1011</v>
      </c>
      <c r="H282" s="227">
        <v>32.13</v>
      </c>
      <c r="I282" s="228"/>
      <c r="J282" s="229">
        <f>ROUND(I282*H282,2)</f>
        <v>0</v>
      </c>
      <c r="K282" s="225" t="s">
        <v>5</v>
      </c>
      <c r="L282" s="230"/>
      <c r="M282" s="231" t="s">
        <v>5</v>
      </c>
      <c r="N282" s="232" t="s">
        <v>47</v>
      </c>
      <c r="O282" s="42"/>
      <c r="P282" s="184">
        <f>O282*H282</f>
        <v>0</v>
      </c>
      <c r="Q282" s="184">
        <v>0</v>
      </c>
      <c r="R282" s="184">
        <f>Q282*H282</f>
        <v>0</v>
      </c>
      <c r="S282" s="184">
        <v>0</v>
      </c>
      <c r="T282" s="185">
        <f>S282*H282</f>
        <v>0</v>
      </c>
      <c r="AR282" s="24" t="s">
        <v>267</v>
      </c>
      <c r="AT282" s="24" t="s">
        <v>289</v>
      </c>
      <c r="AU282" s="24" t="s">
        <v>87</v>
      </c>
      <c r="AY282" s="24" t="s">
        <v>193</v>
      </c>
      <c r="BE282" s="186">
        <f>IF(N282="základní",J282,0)</f>
        <v>0</v>
      </c>
      <c r="BF282" s="186">
        <f>IF(N282="snížená",J282,0)</f>
        <v>0</v>
      </c>
      <c r="BG282" s="186">
        <f>IF(N282="zákl. přenesená",J282,0)</f>
        <v>0</v>
      </c>
      <c r="BH282" s="186">
        <f>IF(N282="sníž. přenesená",J282,0)</f>
        <v>0</v>
      </c>
      <c r="BI282" s="186">
        <f>IF(N282="nulová",J282,0)</f>
        <v>0</v>
      </c>
      <c r="BJ282" s="24" t="s">
        <v>84</v>
      </c>
      <c r="BK282" s="186">
        <f>ROUND(I282*H282,2)</f>
        <v>0</v>
      </c>
      <c r="BL282" s="24" t="s">
        <v>199</v>
      </c>
      <c r="BM282" s="24" t="s">
        <v>1340</v>
      </c>
    </row>
    <row r="283" spans="2:47" s="1" customFormat="1" ht="27">
      <c r="B283" s="41"/>
      <c r="D283" s="187" t="s">
        <v>412</v>
      </c>
      <c r="F283" s="191" t="s">
        <v>1341</v>
      </c>
      <c r="I283" s="189"/>
      <c r="L283" s="41"/>
      <c r="M283" s="190"/>
      <c r="N283" s="42"/>
      <c r="O283" s="42"/>
      <c r="P283" s="42"/>
      <c r="Q283" s="42"/>
      <c r="R283" s="42"/>
      <c r="S283" s="42"/>
      <c r="T283" s="70"/>
      <c r="AT283" s="24" t="s">
        <v>412</v>
      </c>
      <c r="AU283" s="24" t="s">
        <v>87</v>
      </c>
    </row>
    <row r="284" spans="2:51" s="11" customFormat="1" ht="13.5">
      <c r="B284" s="192"/>
      <c r="D284" s="187" t="s">
        <v>205</v>
      </c>
      <c r="E284" s="193" t="s">
        <v>5</v>
      </c>
      <c r="F284" s="194" t="s">
        <v>1342</v>
      </c>
      <c r="H284" s="195">
        <v>32.13</v>
      </c>
      <c r="I284" s="196"/>
      <c r="L284" s="192"/>
      <c r="M284" s="197"/>
      <c r="N284" s="198"/>
      <c r="O284" s="198"/>
      <c r="P284" s="198"/>
      <c r="Q284" s="198"/>
      <c r="R284" s="198"/>
      <c r="S284" s="198"/>
      <c r="T284" s="199"/>
      <c r="AT284" s="193" t="s">
        <v>205</v>
      </c>
      <c r="AU284" s="193" t="s">
        <v>87</v>
      </c>
      <c r="AV284" s="11" t="s">
        <v>87</v>
      </c>
      <c r="AW284" s="11" t="s">
        <v>39</v>
      </c>
      <c r="AX284" s="11" t="s">
        <v>84</v>
      </c>
      <c r="AY284" s="193" t="s">
        <v>193</v>
      </c>
    </row>
    <row r="285" spans="2:65" s="1" customFormat="1" ht="25.5" customHeight="1">
      <c r="B285" s="174"/>
      <c r="C285" s="223" t="s">
        <v>663</v>
      </c>
      <c r="D285" s="223" t="s">
        <v>289</v>
      </c>
      <c r="E285" s="224" t="s">
        <v>1343</v>
      </c>
      <c r="F285" s="225" t="s">
        <v>1344</v>
      </c>
      <c r="G285" s="226" t="s">
        <v>1011</v>
      </c>
      <c r="H285" s="227">
        <v>10.71</v>
      </c>
      <c r="I285" s="228"/>
      <c r="J285" s="229">
        <f>ROUND(I285*H285,2)</f>
        <v>0</v>
      </c>
      <c r="K285" s="225" t="s">
        <v>5</v>
      </c>
      <c r="L285" s="230"/>
      <c r="M285" s="231" t="s">
        <v>5</v>
      </c>
      <c r="N285" s="232" t="s">
        <v>47</v>
      </c>
      <c r="O285" s="42"/>
      <c r="P285" s="184">
        <f>O285*H285</f>
        <v>0</v>
      </c>
      <c r="Q285" s="184">
        <v>0</v>
      </c>
      <c r="R285" s="184">
        <f>Q285*H285</f>
        <v>0</v>
      </c>
      <c r="S285" s="184">
        <v>0</v>
      </c>
      <c r="T285" s="185">
        <f>S285*H285</f>
        <v>0</v>
      </c>
      <c r="AR285" s="24" t="s">
        <v>267</v>
      </c>
      <c r="AT285" s="24" t="s">
        <v>289</v>
      </c>
      <c r="AU285" s="24" t="s">
        <v>87</v>
      </c>
      <c r="AY285" s="24" t="s">
        <v>193</v>
      </c>
      <c r="BE285" s="186">
        <f>IF(N285="základní",J285,0)</f>
        <v>0</v>
      </c>
      <c r="BF285" s="186">
        <f>IF(N285="snížená",J285,0)</f>
        <v>0</v>
      </c>
      <c r="BG285" s="186">
        <f>IF(N285="zákl. přenesená",J285,0)</f>
        <v>0</v>
      </c>
      <c r="BH285" s="186">
        <f>IF(N285="sníž. přenesená",J285,0)</f>
        <v>0</v>
      </c>
      <c r="BI285" s="186">
        <f>IF(N285="nulová",J285,0)</f>
        <v>0</v>
      </c>
      <c r="BJ285" s="24" t="s">
        <v>84</v>
      </c>
      <c r="BK285" s="186">
        <f>ROUND(I285*H285,2)</f>
        <v>0</v>
      </c>
      <c r="BL285" s="24" t="s">
        <v>199</v>
      </c>
      <c r="BM285" s="24" t="s">
        <v>1345</v>
      </c>
    </row>
    <row r="286" spans="2:47" s="1" customFormat="1" ht="27">
      <c r="B286" s="41"/>
      <c r="D286" s="187" t="s">
        <v>412</v>
      </c>
      <c r="F286" s="191" t="s">
        <v>1341</v>
      </c>
      <c r="I286" s="189"/>
      <c r="L286" s="41"/>
      <c r="M286" s="190"/>
      <c r="N286" s="42"/>
      <c r="O286" s="42"/>
      <c r="P286" s="42"/>
      <c r="Q286" s="42"/>
      <c r="R286" s="42"/>
      <c r="S286" s="42"/>
      <c r="T286" s="70"/>
      <c r="AT286" s="24" t="s">
        <v>412</v>
      </c>
      <c r="AU286" s="24" t="s">
        <v>87</v>
      </c>
    </row>
    <row r="287" spans="2:51" s="11" customFormat="1" ht="13.5">
      <c r="B287" s="192"/>
      <c r="D287" s="187" t="s">
        <v>205</v>
      </c>
      <c r="E287" s="193" t="s">
        <v>5</v>
      </c>
      <c r="F287" s="194" t="s">
        <v>1346</v>
      </c>
      <c r="H287" s="195">
        <v>10.71</v>
      </c>
      <c r="I287" s="196"/>
      <c r="L287" s="192"/>
      <c r="M287" s="197"/>
      <c r="N287" s="198"/>
      <c r="O287" s="198"/>
      <c r="P287" s="198"/>
      <c r="Q287" s="198"/>
      <c r="R287" s="198"/>
      <c r="S287" s="198"/>
      <c r="T287" s="199"/>
      <c r="AT287" s="193" t="s">
        <v>205</v>
      </c>
      <c r="AU287" s="193" t="s">
        <v>87</v>
      </c>
      <c r="AV287" s="11" t="s">
        <v>87</v>
      </c>
      <c r="AW287" s="11" t="s">
        <v>39</v>
      </c>
      <c r="AX287" s="11" t="s">
        <v>84</v>
      </c>
      <c r="AY287" s="193" t="s">
        <v>193</v>
      </c>
    </row>
    <row r="288" spans="2:65" s="1" customFormat="1" ht="16.5" customHeight="1">
      <c r="B288" s="174"/>
      <c r="C288" s="223" t="s">
        <v>669</v>
      </c>
      <c r="D288" s="223" t="s">
        <v>289</v>
      </c>
      <c r="E288" s="224" t="s">
        <v>1347</v>
      </c>
      <c r="F288" s="225" t="s">
        <v>1348</v>
      </c>
      <c r="G288" s="226" t="s">
        <v>1011</v>
      </c>
      <c r="H288" s="227">
        <v>132.804</v>
      </c>
      <c r="I288" s="228"/>
      <c r="J288" s="229">
        <f>ROUND(I288*H288,2)</f>
        <v>0</v>
      </c>
      <c r="K288" s="225" t="s">
        <v>5</v>
      </c>
      <c r="L288" s="230"/>
      <c r="M288" s="231" t="s">
        <v>5</v>
      </c>
      <c r="N288" s="232" t="s">
        <v>47</v>
      </c>
      <c r="O288" s="42"/>
      <c r="P288" s="184">
        <f>O288*H288</f>
        <v>0</v>
      </c>
      <c r="Q288" s="184">
        <v>0</v>
      </c>
      <c r="R288" s="184">
        <f>Q288*H288</f>
        <v>0</v>
      </c>
      <c r="S288" s="184">
        <v>0</v>
      </c>
      <c r="T288" s="185">
        <f>S288*H288</f>
        <v>0</v>
      </c>
      <c r="AR288" s="24" t="s">
        <v>267</v>
      </c>
      <c r="AT288" s="24" t="s">
        <v>289</v>
      </c>
      <c r="AU288" s="24" t="s">
        <v>87</v>
      </c>
      <c r="AY288" s="24" t="s">
        <v>193</v>
      </c>
      <c r="BE288" s="186">
        <f>IF(N288="základní",J288,0)</f>
        <v>0</v>
      </c>
      <c r="BF288" s="186">
        <f>IF(N288="snížená",J288,0)</f>
        <v>0</v>
      </c>
      <c r="BG288" s="186">
        <f>IF(N288="zákl. přenesená",J288,0)</f>
        <v>0</v>
      </c>
      <c r="BH288" s="186">
        <f>IF(N288="sníž. přenesená",J288,0)</f>
        <v>0</v>
      </c>
      <c r="BI288" s="186">
        <f>IF(N288="nulová",J288,0)</f>
        <v>0</v>
      </c>
      <c r="BJ288" s="24" t="s">
        <v>84</v>
      </c>
      <c r="BK288" s="186">
        <f>ROUND(I288*H288,2)</f>
        <v>0</v>
      </c>
      <c r="BL288" s="24" t="s">
        <v>199</v>
      </c>
      <c r="BM288" s="24" t="s">
        <v>1349</v>
      </c>
    </row>
    <row r="289" spans="2:47" s="1" customFormat="1" ht="13.5">
      <c r="B289" s="41"/>
      <c r="D289" s="187" t="s">
        <v>201</v>
      </c>
      <c r="F289" s="188" t="s">
        <v>1348</v>
      </c>
      <c r="I289" s="189"/>
      <c r="L289" s="41"/>
      <c r="M289" s="190"/>
      <c r="N289" s="42"/>
      <c r="O289" s="42"/>
      <c r="P289" s="42"/>
      <c r="Q289" s="42"/>
      <c r="R289" s="42"/>
      <c r="S289" s="42"/>
      <c r="T289" s="70"/>
      <c r="AT289" s="24" t="s">
        <v>201</v>
      </c>
      <c r="AU289" s="24" t="s">
        <v>87</v>
      </c>
    </row>
    <row r="290" spans="2:51" s="11" customFormat="1" ht="13.5">
      <c r="B290" s="192"/>
      <c r="D290" s="187" t="s">
        <v>205</v>
      </c>
      <c r="E290" s="193" t="s">
        <v>5</v>
      </c>
      <c r="F290" s="194" t="s">
        <v>1350</v>
      </c>
      <c r="H290" s="195">
        <v>132.804</v>
      </c>
      <c r="I290" s="196"/>
      <c r="L290" s="192"/>
      <c r="M290" s="197"/>
      <c r="N290" s="198"/>
      <c r="O290" s="198"/>
      <c r="P290" s="198"/>
      <c r="Q290" s="198"/>
      <c r="R290" s="198"/>
      <c r="S290" s="198"/>
      <c r="T290" s="199"/>
      <c r="AT290" s="193" t="s">
        <v>205</v>
      </c>
      <c r="AU290" s="193" t="s">
        <v>87</v>
      </c>
      <c r="AV290" s="11" t="s">
        <v>87</v>
      </c>
      <c r="AW290" s="11" t="s">
        <v>39</v>
      </c>
      <c r="AX290" s="11" t="s">
        <v>84</v>
      </c>
      <c r="AY290" s="193" t="s">
        <v>193</v>
      </c>
    </row>
    <row r="291" spans="2:65" s="1" customFormat="1" ht="16.5" customHeight="1">
      <c r="B291" s="174"/>
      <c r="C291" s="223" t="s">
        <v>674</v>
      </c>
      <c r="D291" s="223" t="s">
        <v>289</v>
      </c>
      <c r="E291" s="224" t="s">
        <v>1351</v>
      </c>
      <c r="F291" s="225" t="s">
        <v>1352</v>
      </c>
      <c r="G291" s="226" t="s">
        <v>1011</v>
      </c>
      <c r="H291" s="227">
        <v>132.804</v>
      </c>
      <c r="I291" s="228"/>
      <c r="J291" s="229">
        <f>ROUND(I291*H291,2)</f>
        <v>0</v>
      </c>
      <c r="K291" s="225" t="s">
        <v>5</v>
      </c>
      <c r="L291" s="230"/>
      <c r="M291" s="231" t="s">
        <v>5</v>
      </c>
      <c r="N291" s="232" t="s">
        <v>47</v>
      </c>
      <c r="O291" s="42"/>
      <c r="P291" s="184">
        <f>O291*H291</f>
        <v>0</v>
      </c>
      <c r="Q291" s="184">
        <v>0</v>
      </c>
      <c r="R291" s="184">
        <f>Q291*H291</f>
        <v>0</v>
      </c>
      <c r="S291" s="184">
        <v>0</v>
      </c>
      <c r="T291" s="185">
        <f>S291*H291</f>
        <v>0</v>
      </c>
      <c r="AR291" s="24" t="s">
        <v>267</v>
      </c>
      <c r="AT291" s="24" t="s">
        <v>289</v>
      </c>
      <c r="AU291" s="24" t="s">
        <v>87</v>
      </c>
      <c r="AY291" s="24" t="s">
        <v>193</v>
      </c>
      <c r="BE291" s="186">
        <f>IF(N291="základní",J291,0)</f>
        <v>0</v>
      </c>
      <c r="BF291" s="186">
        <f>IF(N291="snížená",J291,0)</f>
        <v>0</v>
      </c>
      <c r="BG291" s="186">
        <f>IF(N291="zákl. přenesená",J291,0)</f>
        <v>0</v>
      </c>
      <c r="BH291" s="186">
        <f>IF(N291="sníž. přenesená",J291,0)</f>
        <v>0</v>
      </c>
      <c r="BI291" s="186">
        <f>IF(N291="nulová",J291,0)</f>
        <v>0</v>
      </c>
      <c r="BJ291" s="24" t="s">
        <v>84</v>
      </c>
      <c r="BK291" s="186">
        <f>ROUND(I291*H291,2)</f>
        <v>0</v>
      </c>
      <c r="BL291" s="24" t="s">
        <v>199</v>
      </c>
      <c r="BM291" s="24" t="s">
        <v>1353</v>
      </c>
    </row>
    <row r="292" spans="2:47" s="1" customFormat="1" ht="13.5">
      <c r="B292" s="41"/>
      <c r="D292" s="187" t="s">
        <v>201</v>
      </c>
      <c r="F292" s="188" t="s">
        <v>1352</v>
      </c>
      <c r="I292" s="189"/>
      <c r="L292" s="41"/>
      <c r="M292" s="190"/>
      <c r="N292" s="42"/>
      <c r="O292" s="42"/>
      <c r="P292" s="42"/>
      <c r="Q292" s="42"/>
      <c r="R292" s="42"/>
      <c r="S292" s="42"/>
      <c r="T292" s="70"/>
      <c r="AT292" s="24" t="s">
        <v>201</v>
      </c>
      <c r="AU292" s="24" t="s">
        <v>87</v>
      </c>
    </row>
    <row r="293" spans="2:51" s="11" customFormat="1" ht="13.5">
      <c r="B293" s="192"/>
      <c r="D293" s="187" t="s">
        <v>205</v>
      </c>
      <c r="E293" s="193" t="s">
        <v>5</v>
      </c>
      <c r="F293" s="194" t="s">
        <v>1350</v>
      </c>
      <c r="H293" s="195">
        <v>132.804</v>
      </c>
      <c r="I293" s="196"/>
      <c r="L293" s="192"/>
      <c r="M293" s="197"/>
      <c r="N293" s="198"/>
      <c r="O293" s="198"/>
      <c r="P293" s="198"/>
      <c r="Q293" s="198"/>
      <c r="R293" s="198"/>
      <c r="S293" s="198"/>
      <c r="T293" s="199"/>
      <c r="AT293" s="193" t="s">
        <v>205</v>
      </c>
      <c r="AU293" s="193" t="s">
        <v>87</v>
      </c>
      <c r="AV293" s="11" t="s">
        <v>87</v>
      </c>
      <c r="AW293" s="11" t="s">
        <v>39</v>
      </c>
      <c r="AX293" s="11" t="s">
        <v>84</v>
      </c>
      <c r="AY293" s="193" t="s">
        <v>193</v>
      </c>
    </row>
    <row r="294" spans="2:65" s="1" customFormat="1" ht="25.5" customHeight="1">
      <c r="B294" s="174"/>
      <c r="C294" s="175" t="s">
        <v>685</v>
      </c>
      <c r="D294" s="175" t="s">
        <v>195</v>
      </c>
      <c r="E294" s="176" t="s">
        <v>1354</v>
      </c>
      <c r="F294" s="177" t="s">
        <v>1355</v>
      </c>
      <c r="G294" s="178" t="s">
        <v>1011</v>
      </c>
      <c r="H294" s="179">
        <v>135</v>
      </c>
      <c r="I294" s="180"/>
      <c r="J294" s="181">
        <f>ROUND(I294*H294,2)</f>
        <v>0</v>
      </c>
      <c r="K294" s="177" t="s">
        <v>198</v>
      </c>
      <c r="L294" s="41"/>
      <c r="M294" s="182" t="s">
        <v>5</v>
      </c>
      <c r="N294" s="183" t="s">
        <v>47</v>
      </c>
      <c r="O294" s="42"/>
      <c r="P294" s="184">
        <f>O294*H294</f>
        <v>0</v>
      </c>
      <c r="Q294" s="184">
        <v>0</v>
      </c>
      <c r="R294" s="184">
        <f>Q294*H294</f>
        <v>0</v>
      </c>
      <c r="S294" s="184">
        <v>0</v>
      </c>
      <c r="T294" s="185">
        <f>S294*H294</f>
        <v>0</v>
      </c>
      <c r="AR294" s="24" t="s">
        <v>199</v>
      </c>
      <c r="AT294" s="24" t="s">
        <v>195</v>
      </c>
      <c r="AU294" s="24" t="s">
        <v>87</v>
      </c>
      <c r="AY294" s="24" t="s">
        <v>193</v>
      </c>
      <c r="BE294" s="186">
        <f>IF(N294="základní",J294,0)</f>
        <v>0</v>
      </c>
      <c r="BF294" s="186">
        <f>IF(N294="snížená",J294,0)</f>
        <v>0</v>
      </c>
      <c r="BG294" s="186">
        <f>IF(N294="zákl. přenesená",J294,0)</f>
        <v>0</v>
      </c>
      <c r="BH294" s="186">
        <f>IF(N294="sníž. přenesená",J294,0)</f>
        <v>0</v>
      </c>
      <c r="BI294" s="186">
        <f>IF(N294="nulová",J294,0)</f>
        <v>0</v>
      </c>
      <c r="BJ294" s="24" t="s">
        <v>84</v>
      </c>
      <c r="BK294" s="186">
        <f>ROUND(I294*H294,2)</f>
        <v>0</v>
      </c>
      <c r="BL294" s="24" t="s">
        <v>199</v>
      </c>
      <c r="BM294" s="24" t="s">
        <v>1356</v>
      </c>
    </row>
    <row r="295" spans="2:47" s="1" customFormat="1" ht="27">
      <c r="B295" s="41"/>
      <c r="D295" s="187" t="s">
        <v>201</v>
      </c>
      <c r="F295" s="188" t="s">
        <v>1357</v>
      </c>
      <c r="I295" s="189"/>
      <c r="L295" s="41"/>
      <c r="M295" s="190"/>
      <c r="N295" s="42"/>
      <c r="O295" s="42"/>
      <c r="P295" s="42"/>
      <c r="Q295" s="42"/>
      <c r="R295" s="42"/>
      <c r="S295" s="42"/>
      <c r="T295" s="70"/>
      <c r="AT295" s="24" t="s">
        <v>201</v>
      </c>
      <c r="AU295" s="24" t="s">
        <v>87</v>
      </c>
    </row>
    <row r="296" spans="2:47" s="1" customFormat="1" ht="67.5">
      <c r="B296" s="41"/>
      <c r="D296" s="187" t="s">
        <v>203</v>
      </c>
      <c r="F296" s="191" t="s">
        <v>1334</v>
      </c>
      <c r="I296" s="189"/>
      <c r="L296" s="41"/>
      <c r="M296" s="190"/>
      <c r="N296" s="42"/>
      <c r="O296" s="42"/>
      <c r="P296" s="42"/>
      <c r="Q296" s="42"/>
      <c r="R296" s="42"/>
      <c r="S296" s="42"/>
      <c r="T296" s="70"/>
      <c r="AT296" s="24" t="s">
        <v>203</v>
      </c>
      <c r="AU296" s="24" t="s">
        <v>87</v>
      </c>
    </row>
    <row r="297" spans="2:47" s="1" customFormat="1" ht="27">
      <c r="B297" s="41"/>
      <c r="D297" s="187" t="s">
        <v>412</v>
      </c>
      <c r="F297" s="191" t="s">
        <v>1358</v>
      </c>
      <c r="I297" s="189"/>
      <c r="L297" s="41"/>
      <c r="M297" s="190"/>
      <c r="N297" s="42"/>
      <c r="O297" s="42"/>
      <c r="P297" s="42"/>
      <c r="Q297" s="42"/>
      <c r="R297" s="42"/>
      <c r="S297" s="42"/>
      <c r="T297" s="70"/>
      <c r="AT297" s="24" t="s">
        <v>412</v>
      </c>
      <c r="AU297" s="24" t="s">
        <v>87</v>
      </c>
    </row>
    <row r="298" spans="2:51" s="11" customFormat="1" ht="13.5">
      <c r="B298" s="192"/>
      <c r="D298" s="187" t="s">
        <v>205</v>
      </c>
      <c r="E298" s="193" t="s">
        <v>5</v>
      </c>
      <c r="F298" s="194" t="s">
        <v>1359</v>
      </c>
      <c r="H298" s="195">
        <v>15</v>
      </c>
      <c r="I298" s="196"/>
      <c r="L298" s="192"/>
      <c r="M298" s="197"/>
      <c r="N298" s="198"/>
      <c r="O298" s="198"/>
      <c r="P298" s="198"/>
      <c r="Q298" s="198"/>
      <c r="R298" s="198"/>
      <c r="S298" s="198"/>
      <c r="T298" s="199"/>
      <c r="AT298" s="193" t="s">
        <v>205</v>
      </c>
      <c r="AU298" s="193" t="s">
        <v>87</v>
      </c>
      <c r="AV298" s="11" t="s">
        <v>87</v>
      </c>
      <c r="AW298" s="11" t="s">
        <v>39</v>
      </c>
      <c r="AX298" s="11" t="s">
        <v>76</v>
      </c>
      <c r="AY298" s="193" t="s">
        <v>193</v>
      </c>
    </row>
    <row r="299" spans="2:51" s="11" customFormat="1" ht="13.5">
      <c r="B299" s="192"/>
      <c r="D299" s="187" t="s">
        <v>205</v>
      </c>
      <c r="E299" s="193" t="s">
        <v>5</v>
      </c>
      <c r="F299" s="194" t="s">
        <v>1360</v>
      </c>
      <c r="H299" s="195">
        <v>113</v>
      </c>
      <c r="I299" s="196"/>
      <c r="L299" s="192"/>
      <c r="M299" s="197"/>
      <c r="N299" s="198"/>
      <c r="O299" s="198"/>
      <c r="P299" s="198"/>
      <c r="Q299" s="198"/>
      <c r="R299" s="198"/>
      <c r="S299" s="198"/>
      <c r="T299" s="199"/>
      <c r="AT299" s="193" t="s">
        <v>205</v>
      </c>
      <c r="AU299" s="193" t="s">
        <v>87</v>
      </c>
      <c r="AV299" s="11" t="s">
        <v>87</v>
      </c>
      <c r="AW299" s="11" t="s">
        <v>39</v>
      </c>
      <c r="AX299" s="11" t="s">
        <v>76</v>
      </c>
      <c r="AY299" s="193" t="s">
        <v>193</v>
      </c>
    </row>
    <row r="300" spans="2:51" s="11" customFormat="1" ht="13.5">
      <c r="B300" s="192"/>
      <c r="D300" s="187" t="s">
        <v>205</v>
      </c>
      <c r="E300" s="193" t="s">
        <v>5</v>
      </c>
      <c r="F300" s="194" t="s">
        <v>1361</v>
      </c>
      <c r="H300" s="195">
        <v>7</v>
      </c>
      <c r="I300" s="196"/>
      <c r="L300" s="192"/>
      <c r="M300" s="197"/>
      <c r="N300" s="198"/>
      <c r="O300" s="198"/>
      <c r="P300" s="198"/>
      <c r="Q300" s="198"/>
      <c r="R300" s="198"/>
      <c r="S300" s="198"/>
      <c r="T300" s="199"/>
      <c r="AT300" s="193" t="s">
        <v>205</v>
      </c>
      <c r="AU300" s="193" t="s">
        <v>87</v>
      </c>
      <c r="AV300" s="11" t="s">
        <v>87</v>
      </c>
      <c r="AW300" s="11" t="s">
        <v>39</v>
      </c>
      <c r="AX300" s="11" t="s">
        <v>76</v>
      </c>
      <c r="AY300" s="193" t="s">
        <v>193</v>
      </c>
    </row>
    <row r="301" spans="2:51" s="13" customFormat="1" ht="13.5">
      <c r="B301" s="207"/>
      <c r="D301" s="187" t="s">
        <v>205</v>
      </c>
      <c r="E301" s="208" t="s">
        <v>1113</v>
      </c>
      <c r="F301" s="209" t="s">
        <v>240</v>
      </c>
      <c r="H301" s="210">
        <v>135</v>
      </c>
      <c r="I301" s="211"/>
      <c r="L301" s="207"/>
      <c r="M301" s="212"/>
      <c r="N301" s="213"/>
      <c r="O301" s="213"/>
      <c r="P301" s="213"/>
      <c r="Q301" s="213"/>
      <c r="R301" s="213"/>
      <c r="S301" s="213"/>
      <c r="T301" s="214"/>
      <c r="AT301" s="208" t="s">
        <v>205</v>
      </c>
      <c r="AU301" s="208" t="s">
        <v>87</v>
      </c>
      <c r="AV301" s="13" t="s">
        <v>199</v>
      </c>
      <c r="AW301" s="13" t="s">
        <v>39</v>
      </c>
      <c r="AX301" s="13" t="s">
        <v>84</v>
      </c>
      <c r="AY301" s="208" t="s">
        <v>193</v>
      </c>
    </row>
    <row r="302" spans="2:65" s="1" customFormat="1" ht="25.5" customHeight="1">
      <c r="B302" s="174"/>
      <c r="C302" s="223" t="s">
        <v>691</v>
      </c>
      <c r="D302" s="223" t="s">
        <v>289</v>
      </c>
      <c r="E302" s="224" t="s">
        <v>1362</v>
      </c>
      <c r="F302" s="225" t="s">
        <v>1363</v>
      </c>
      <c r="G302" s="226" t="s">
        <v>1011</v>
      </c>
      <c r="H302" s="227">
        <v>6.18</v>
      </c>
      <c r="I302" s="228"/>
      <c r="J302" s="229">
        <f>ROUND(I302*H302,2)</f>
        <v>0</v>
      </c>
      <c r="K302" s="225" t="s">
        <v>5</v>
      </c>
      <c r="L302" s="230"/>
      <c r="M302" s="231" t="s">
        <v>5</v>
      </c>
      <c r="N302" s="232" t="s">
        <v>47</v>
      </c>
      <c r="O302" s="42"/>
      <c r="P302" s="184">
        <f>O302*H302</f>
        <v>0</v>
      </c>
      <c r="Q302" s="184">
        <v>0</v>
      </c>
      <c r="R302" s="184">
        <f>Q302*H302</f>
        <v>0</v>
      </c>
      <c r="S302" s="184">
        <v>0</v>
      </c>
      <c r="T302" s="185">
        <f>S302*H302</f>
        <v>0</v>
      </c>
      <c r="AR302" s="24" t="s">
        <v>267</v>
      </c>
      <c r="AT302" s="24" t="s">
        <v>289</v>
      </c>
      <c r="AU302" s="24" t="s">
        <v>87</v>
      </c>
      <c r="AY302" s="24" t="s">
        <v>193</v>
      </c>
      <c r="BE302" s="186">
        <f>IF(N302="základní",J302,0)</f>
        <v>0</v>
      </c>
      <c r="BF302" s="186">
        <f>IF(N302="snížená",J302,0)</f>
        <v>0</v>
      </c>
      <c r="BG302" s="186">
        <f>IF(N302="zákl. přenesená",J302,0)</f>
        <v>0</v>
      </c>
      <c r="BH302" s="186">
        <f>IF(N302="sníž. přenesená",J302,0)</f>
        <v>0</v>
      </c>
      <c r="BI302" s="186">
        <f>IF(N302="nulová",J302,0)</f>
        <v>0</v>
      </c>
      <c r="BJ302" s="24" t="s">
        <v>84</v>
      </c>
      <c r="BK302" s="186">
        <f>ROUND(I302*H302,2)</f>
        <v>0</v>
      </c>
      <c r="BL302" s="24" t="s">
        <v>199</v>
      </c>
      <c r="BM302" s="24" t="s">
        <v>1364</v>
      </c>
    </row>
    <row r="303" spans="2:47" s="1" customFormat="1" ht="27">
      <c r="B303" s="41"/>
      <c r="D303" s="187" t="s">
        <v>412</v>
      </c>
      <c r="F303" s="191" t="s">
        <v>1365</v>
      </c>
      <c r="I303" s="189"/>
      <c r="L303" s="41"/>
      <c r="M303" s="190"/>
      <c r="N303" s="42"/>
      <c r="O303" s="42"/>
      <c r="P303" s="42"/>
      <c r="Q303" s="42"/>
      <c r="R303" s="42"/>
      <c r="S303" s="42"/>
      <c r="T303" s="70"/>
      <c r="AT303" s="24" t="s">
        <v>412</v>
      </c>
      <c r="AU303" s="24" t="s">
        <v>87</v>
      </c>
    </row>
    <row r="304" spans="2:51" s="11" customFormat="1" ht="13.5">
      <c r="B304" s="192"/>
      <c r="D304" s="187" t="s">
        <v>205</v>
      </c>
      <c r="E304" s="193" t="s">
        <v>5</v>
      </c>
      <c r="F304" s="194" t="s">
        <v>1366</v>
      </c>
      <c r="H304" s="195">
        <v>6.18</v>
      </c>
      <c r="I304" s="196"/>
      <c r="L304" s="192"/>
      <c r="M304" s="197"/>
      <c r="N304" s="198"/>
      <c r="O304" s="198"/>
      <c r="P304" s="198"/>
      <c r="Q304" s="198"/>
      <c r="R304" s="198"/>
      <c r="S304" s="198"/>
      <c r="T304" s="199"/>
      <c r="AT304" s="193" t="s">
        <v>205</v>
      </c>
      <c r="AU304" s="193" t="s">
        <v>87</v>
      </c>
      <c r="AV304" s="11" t="s">
        <v>87</v>
      </c>
      <c r="AW304" s="11" t="s">
        <v>39</v>
      </c>
      <c r="AX304" s="11" t="s">
        <v>84</v>
      </c>
      <c r="AY304" s="193" t="s">
        <v>193</v>
      </c>
    </row>
    <row r="305" spans="2:65" s="1" customFormat="1" ht="25.5" customHeight="1">
      <c r="B305" s="174"/>
      <c r="C305" s="223" t="s">
        <v>697</v>
      </c>
      <c r="D305" s="223" t="s">
        <v>289</v>
      </c>
      <c r="E305" s="224" t="s">
        <v>1367</v>
      </c>
      <c r="F305" s="225" t="s">
        <v>1368</v>
      </c>
      <c r="G305" s="226" t="s">
        <v>1011</v>
      </c>
      <c r="H305" s="227">
        <v>4.12</v>
      </c>
      <c r="I305" s="228"/>
      <c r="J305" s="229">
        <f>ROUND(I305*H305,2)</f>
        <v>0</v>
      </c>
      <c r="K305" s="225" t="s">
        <v>5</v>
      </c>
      <c r="L305" s="230"/>
      <c r="M305" s="231" t="s">
        <v>5</v>
      </c>
      <c r="N305" s="232" t="s">
        <v>47</v>
      </c>
      <c r="O305" s="42"/>
      <c r="P305" s="184">
        <f>O305*H305</f>
        <v>0</v>
      </c>
      <c r="Q305" s="184">
        <v>0</v>
      </c>
      <c r="R305" s="184">
        <f>Q305*H305</f>
        <v>0</v>
      </c>
      <c r="S305" s="184">
        <v>0</v>
      </c>
      <c r="T305" s="185">
        <f>S305*H305</f>
        <v>0</v>
      </c>
      <c r="AR305" s="24" t="s">
        <v>267</v>
      </c>
      <c r="AT305" s="24" t="s">
        <v>289</v>
      </c>
      <c r="AU305" s="24" t="s">
        <v>87</v>
      </c>
      <c r="AY305" s="24" t="s">
        <v>193</v>
      </c>
      <c r="BE305" s="186">
        <f>IF(N305="základní",J305,0)</f>
        <v>0</v>
      </c>
      <c r="BF305" s="186">
        <f>IF(N305="snížená",J305,0)</f>
        <v>0</v>
      </c>
      <c r="BG305" s="186">
        <f>IF(N305="zákl. přenesená",J305,0)</f>
        <v>0</v>
      </c>
      <c r="BH305" s="186">
        <f>IF(N305="sníž. přenesená",J305,0)</f>
        <v>0</v>
      </c>
      <c r="BI305" s="186">
        <f>IF(N305="nulová",J305,0)</f>
        <v>0</v>
      </c>
      <c r="BJ305" s="24" t="s">
        <v>84</v>
      </c>
      <c r="BK305" s="186">
        <f>ROUND(I305*H305,2)</f>
        <v>0</v>
      </c>
      <c r="BL305" s="24" t="s">
        <v>199</v>
      </c>
      <c r="BM305" s="24" t="s">
        <v>1369</v>
      </c>
    </row>
    <row r="306" spans="2:47" s="1" customFormat="1" ht="27">
      <c r="B306" s="41"/>
      <c r="D306" s="187" t="s">
        <v>412</v>
      </c>
      <c r="F306" s="191" t="s">
        <v>1365</v>
      </c>
      <c r="I306" s="189"/>
      <c r="L306" s="41"/>
      <c r="M306" s="190"/>
      <c r="N306" s="42"/>
      <c r="O306" s="42"/>
      <c r="P306" s="42"/>
      <c r="Q306" s="42"/>
      <c r="R306" s="42"/>
      <c r="S306" s="42"/>
      <c r="T306" s="70"/>
      <c r="AT306" s="24" t="s">
        <v>412</v>
      </c>
      <c r="AU306" s="24" t="s">
        <v>87</v>
      </c>
    </row>
    <row r="307" spans="2:51" s="11" customFormat="1" ht="13.5">
      <c r="B307" s="192"/>
      <c r="D307" s="187" t="s">
        <v>205</v>
      </c>
      <c r="E307" s="193" t="s">
        <v>5</v>
      </c>
      <c r="F307" s="194" t="s">
        <v>1370</v>
      </c>
      <c r="H307" s="195">
        <v>4.12</v>
      </c>
      <c r="I307" s="196"/>
      <c r="L307" s="192"/>
      <c r="M307" s="197"/>
      <c r="N307" s="198"/>
      <c r="O307" s="198"/>
      <c r="P307" s="198"/>
      <c r="Q307" s="198"/>
      <c r="R307" s="198"/>
      <c r="S307" s="198"/>
      <c r="T307" s="199"/>
      <c r="AT307" s="193" t="s">
        <v>205</v>
      </c>
      <c r="AU307" s="193" t="s">
        <v>87</v>
      </c>
      <c r="AV307" s="11" t="s">
        <v>87</v>
      </c>
      <c r="AW307" s="11" t="s">
        <v>39</v>
      </c>
      <c r="AX307" s="11" t="s">
        <v>84</v>
      </c>
      <c r="AY307" s="193" t="s">
        <v>193</v>
      </c>
    </row>
    <row r="308" spans="2:65" s="1" customFormat="1" ht="25.5" customHeight="1">
      <c r="B308" s="174"/>
      <c r="C308" s="223" t="s">
        <v>731</v>
      </c>
      <c r="D308" s="223" t="s">
        <v>289</v>
      </c>
      <c r="E308" s="224" t="s">
        <v>1371</v>
      </c>
      <c r="F308" s="225" t="s">
        <v>1372</v>
      </c>
      <c r="G308" s="226" t="s">
        <v>1011</v>
      </c>
      <c r="H308" s="227">
        <v>5.15</v>
      </c>
      <c r="I308" s="228"/>
      <c r="J308" s="229">
        <f>ROUND(I308*H308,2)</f>
        <v>0</v>
      </c>
      <c r="K308" s="225" t="s">
        <v>5</v>
      </c>
      <c r="L308" s="230"/>
      <c r="M308" s="231" t="s">
        <v>5</v>
      </c>
      <c r="N308" s="232" t="s">
        <v>47</v>
      </c>
      <c r="O308" s="42"/>
      <c r="P308" s="184">
        <f>O308*H308</f>
        <v>0</v>
      </c>
      <c r="Q308" s="184">
        <v>0</v>
      </c>
      <c r="R308" s="184">
        <f>Q308*H308</f>
        <v>0</v>
      </c>
      <c r="S308" s="184">
        <v>0</v>
      </c>
      <c r="T308" s="185">
        <f>S308*H308</f>
        <v>0</v>
      </c>
      <c r="AR308" s="24" t="s">
        <v>267</v>
      </c>
      <c r="AT308" s="24" t="s">
        <v>289</v>
      </c>
      <c r="AU308" s="24" t="s">
        <v>87</v>
      </c>
      <c r="AY308" s="24" t="s">
        <v>193</v>
      </c>
      <c r="BE308" s="186">
        <f>IF(N308="základní",J308,0)</f>
        <v>0</v>
      </c>
      <c r="BF308" s="186">
        <f>IF(N308="snížená",J308,0)</f>
        <v>0</v>
      </c>
      <c r="BG308" s="186">
        <f>IF(N308="zákl. přenesená",J308,0)</f>
        <v>0</v>
      </c>
      <c r="BH308" s="186">
        <f>IF(N308="sníž. přenesená",J308,0)</f>
        <v>0</v>
      </c>
      <c r="BI308" s="186">
        <f>IF(N308="nulová",J308,0)</f>
        <v>0</v>
      </c>
      <c r="BJ308" s="24" t="s">
        <v>84</v>
      </c>
      <c r="BK308" s="186">
        <f>ROUND(I308*H308,2)</f>
        <v>0</v>
      </c>
      <c r="BL308" s="24" t="s">
        <v>199</v>
      </c>
      <c r="BM308" s="24" t="s">
        <v>1373</v>
      </c>
    </row>
    <row r="309" spans="2:47" s="1" customFormat="1" ht="27">
      <c r="B309" s="41"/>
      <c r="D309" s="187" t="s">
        <v>412</v>
      </c>
      <c r="F309" s="191" t="s">
        <v>1365</v>
      </c>
      <c r="I309" s="189"/>
      <c r="L309" s="41"/>
      <c r="M309" s="190"/>
      <c r="N309" s="42"/>
      <c r="O309" s="42"/>
      <c r="P309" s="42"/>
      <c r="Q309" s="42"/>
      <c r="R309" s="42"/>
      <c r="S309" s="42"/>
      <c r="T309" s="70"/>
      <c r="AT309" s="24" t="s">
        <v>412</v>
      </c>
      <c r="AU309" s="24" t="s">
        <v>87</v>
      </c>
    </row>
    <row r="310" spans="2:51" s="11" customFormat="1" ht="13.5">
      <c r="B310" s="192"/>
      <c r="D310" s="187" t="s">
        <v>205</v>
      </c>
      <c r="E310" s="193" t="s">
        <v>5</v>
      </c>
      <c r="F310" s="194" t="s">
        <v>1374</v>
      </c>
      <c r="H310" s="195">
        <v>5.15</v>
      </c>
      <c r="I310" s="196"/>
      <c r="L310" s="192"/>
      <c r="M310" s="197"/>
      <c r="N310" s="198"/>
      <c r="O310" s="198"/>
      <c r="P310" s="198"/>
      <c r="Q310" s="198"/>
      <c r="R310" s="198"/>
      <c r="S310" s="198"/>
      <c r="T310" s="199"/>
      <c r="AT310" s="193" t="s">
        <v>205</v>
      </c>
      <c r="AU310" s="193" t="s">
        <v>87</v>
      </c>
      <c r="AV310" s="11" t="s">
        <v>87</v>
      </c>
      <c r="AW310" s="11" t="s">
        <v>39</v>
      </c>
      <c r="AX310" s="11" t="s">
        <v>84</v>
      </c>
      <c r="AY310" s="193" t="s">
        <v>193</v>
      </c>
    </row>
    <row r="311" spans="2:65" s="1" customFormat="1" ht="16.5" customHeight="1">
      <c r="B311" s="174"/>
      <c r="C311" s="223" t="s">
        <v>739</v>
      </c>
      <c r="D311" s="223" t="s">
        <v>289</v>
      </c>
      <c r="E311" s="224" t="s">
        <v>1375</v>
      </c>
      <c r="F311" s="225" t="s">
        <v>1376</v>
      </c>
      <c r="G311" s="226" t="s">
        <v>1011</v>
      </c>
      <c r="H311" s="227">
        <v>39.14</v>
      </c>
      <c r="I311" s="228"/>
      <c r="J311" s="229">
        <f>ROUND(I311*H311,2)</f>
        <v>0</v>
      </c>
      <c r="K311" s="225" t="s">
        <v>5</v>
      </c>
      <c r="L311" s="230"/>
      <c r="M311" s="231" t="s">
        <v>5</v>
      </c>
      <c r="N311" s="232" t="s">
        <v>47</v>
      </c>
      <c r="O311" s="42"/>
      <c r="P311" s="184">
        <f>O311*H311</f>
        <v>0</v>
      </c>
      <c r="Q311" s="184">
        <v>0</v>
      </c>
      <c r="R311" s="184">
        <f>Q311*H311</f>
        <v>0</v>
      </c>
      <c r="S311" s="184">
        <v>0</v>
      </c>
      <c r="T311" s="185">
        <f>S311*H311</f>
        <v>0</v>
      </c>
      <c r="AR311" s="24" t="s">
        <v>267</v>
      </c>
      <c r="AT311" s="24" t="s">
        <v>289</v>
      </c>
      <c r="AU311" s="24" t="s">
        <v>87</v>
      </c>
      <c r="AY311" s="24" t="s">
        <v>193</v>
      </c>
      <c r="BE311" s="186">
        <f>IF(N311="základní",J311,0)</f>
        <v>0</v>
      </c>
      <c r="BF311" s="186">
        <f>IF(N311="snížená",J311,0)</f>
        <v>0</v>
      </c>
      <c r="BG311" s="186">
        <f>IF(N311="zákl. přenesená",J311,0)</f>
        <v>0</v>
      </c>
      <c r="BH311" s="186">
        <f>IF(N311="sníž. přenesená",J311,0)</f>
        <v>0</v>
      </c>
      <c r="BI311" s="186">
        <f>IF(N311="nulová",J311,0)</f>
        <v>0</v>
      </c>
      <c r="BJ311" s="24" t="s">
        <v>84</v>
      </c>
      <c r="BK311" s="186">
        <f>ROUND(I311*H311,2)</f>
        <v>0</v>
      </c>
      <c r="BL311" s="24" t="s">
        <v>199</v>
      </c>
      <c r="BM311" s="24" t="s">
        <v>1377</v>
      </c>
    </row>
    <row r="312" spans="2:47" s="1" customFormat="1" ht="13.5">
      <c r="B312" s="41"/>
      <c r="D312" s="187" t="s">
        <v>201</v>
      </c>
      <c r="F312" s="188" t="s">
        <v>1376</v>
      </c>
      <c r="I312" s="189"/>
      <c r="L312" s="41"/>
      <c r="M312" s="190"/>
      <c r="N312" s="42"/>
      <c r="O312" s="42"/>
      <c r="P312" s="42"/>
      <c r="Q312" s="42"/>
      <c r="R312" s="42"/>
      <c r="S312" s="42"/>
      <c r="T312" s="70"/>
      <c r="AT312" s="24" t="s">
        <v>201</v>
      </c>
      <c r="AU312" s="24" t="s">
        <v>87</v>
      </c>
    </row>
    <row r="313" spans="2:51" s="11" customFormat="1" ht="13.5">
      <c r="B313" s="192"/>
      <c r="D313" s="187" t="s">
        <v>205</v>
      </c>
      <c r="E313" s="193" t="s">
        <v>5</v>
      </c>
      <c r="F313" s="194" t="s">
        <v>1378</v>
      </c>
      <c r="H313" s="195">
        <v>39.14</v>
      </c>
      <c r="I313" s="196"/>
      <c r="L313" s="192"/>
      <c r="M313" s="197"/>
      <c r="N313" s="198"/>
      <c r="O313" s="198"/>
      <c r="P313" s="198"/>
      <c r="Q313" s="198"/>
      <c r="R313" s="198"/>
      <c r="S313" s="198"/>
      <c r="T313" s="199"/>
      <c r="AT313" s="193" t="s">
        <v>205</v>
      </c>
      <c r="AU313" s="193" t="s">
        <v>87</v>
      </c>
      <c r="AV313" s="11" t="s">
        <v>87</v>
      </c>
      <c r="AW313" s="11" t="s">
        <v>39</v>
      </c>
      <c r="AX313" s="11" t="s">
        <v>84</v>
      </c>
      <c r="AY313" s="193" t="s">
        <v>193</v>
      </c>
    </row>
    <row r="314" spans="2:65" s="1" customFormat="1" ht="16.5" customHeight="1">
      <c r="B314" s="174"/>
      <c r="C314" s="223" t="s">
        <v>748</v>
      </c>
      <c r="D314" s="223" t="s">
        <v>289</v>
      </c>
      <c r="E314" s="224" t="s">
        <v>1379</v>
      </c>
      <c r="F314" s="225" t="s">
        <v>1380</v>
      </c>
      <c r="G314" s="226" t="s">
        <v>1011</v>
      </c>
      <c r="H314" s="227">
        <v>13.39</v>
      </c>
      <c r="I314" s="228"/>
      <c r="J314" s="229">
        <f>ROUND(I314*H314,2)</f>
        <v>0</v>
      </c>
      <c r="K314" s="225" t="s">
        <v>5</v>
      </c>
      <c r="L314" s="230"/>
      <c r="M314" s="231" t="s">
        <v>5</v>
      </c>
      <c r="N314" s="232" t="s">
        <v>47</v>
      </c>
      <c r="O314" s="42"/>
      <c r="P314" s="184">
        <f>O314*H314</f>
        <v>0</v>
      </c>
      <c r="Q314" s="184">
        <v>0</v>
      </c>
      <c r="R314" s="184">
        <f>Q314*H314</f>
        <v>0</v>
      </c>
      <c r="S314" s="184">
        <v>0</v>
      </c>
      <c r="T314" s="185">
        <f>S314*H314</f>
        <v>0</v>
      </c>
      <c r="AR314" s="24" t="s">
        <v>267</v>
      </c>
      <c r="AT314" s="24" t="s">
        <v>289</v>
      </c>
      <c r="AU314" s="24" t="s">
        <v>87</v>
      </c>
      <c r="AY314" s="24" t="s">
        <v>193</v>
      </c>
      <c r="BE314" s="186">
        <f>IF(N314="základní",J314,0)</f>
        <v>0</v>
      </c>
      <c r="BF314" s="186">
        <f>IF(N314="snížená",J314,0)</f>
        <v>0</v>
      </c>
      <c r="BG314" s="186">
        <f>IF(N314="zákl. přenesená",J314,0)</f>
        <v>0</v>
      </c>
      <c r="BH314" s="186">
        <f>IF(N314="sníž. přenesená",J314,0)</f>
        <v>0</v>
      </c>
      <c r="BI314" s="186">
        <f>IF(N314="nulová",J314,0)</f>
        <v>0</v>
      </c>
      <c r="BJ314" s="24" t="s">
        <v>84</v>
      </c>
      <c r="BK314" s="186">
        <f>ROUND(I314*H314,2)</f>
        <v>0</v>
      </c>
      <c r="BL314" s="24" t="s">
        <v>199</v>
      </c>
      <c r="BM314" s="24" t="s">
        <v>1381</v>
      </c>
    </row>
    <row r="315" spans="2:47" s="1" customFormat="1" ht="13.5">
      <c r="B315" s="41"/>
      <c r="D315" s="187" t="s">
        <v>201</v>
      </c>
      <c r="F315" s="188" t="s">
        <v>1380</v>
      </c>
      <c r="I315" s="189"/>
      <c r="L315" s="41"/>
      <c r="M315" s="190"/>
      <c r="N315" s="42"/>
      <c r="O315" s="42"/>
      <c r="P315" s="42"/>
      <c r="Q315" s="42"/>
      <c r="R315" s="42"/>
      <c r="S315" s="42"/>
      <c r="T315" s="70"/>
      <c r="AT315" s="24" t="s">
        <v>201</v>
      </c>
      <c r="AU315" s="24" t="s">
        <v>87</v>
      </c>
    </row>
    <row r="316" spans="2:51" s="11" customFormat="1" ht="13.5">
      <c r="B316" s="192"/>
      <c r="D316" s="187" t="s">
        <v>205</v>
      </c>
      <c r="E316" s="193" t="s">
        <v>5</v>
      </c>
      <c r="F316" s="194" t="s">
        <v>1382</v>
      </c>
      <c r="H316" s="195">
        <v>13.39</v>
      </c>
      <c r="I316" s="196"/>
      <c r="L316" s="192"/>
      <c r="M316" s="197"/>
      <c r="N316" s="198"/>
      <c r="O316" s="198"/>
      <c r="P316" s="198"/>
      <c r="Q316" s="198"/>
      <c r="R316" s="198"/>
      <c r="S316" s="198"/>
      <c r="T316" s="199"/>
      <c r="AT316" s="193" t="s">
        <v>205</v>
      </c>
      <c r="AU316" s="193" t="s">
        <v>87</v>
      </c>
      <c r="AV316" s="11" t="s">
        <v>87</v>
      </c>
      <c r="AW316" s="11" t="s">
        <v>39</v>
      </c>
      <c r="AX316" s="11" t="s">
        <v>84</v>
      </c>
      <c r="AY316" s="193" t="s">
        <v>193</v>
      </c>
    </row>
    <row r="317" spans="2:65" s="1" customFormat="1" ht="16.5" customHeight="1">
      <c r="B317" s="174"/>
      <c r="C317" s="223" t="s">
        <v>753</v>
      </c>
      <c r="D317" s="223" t="s">
        <v>289</v>
      </c>
      <c r="E317" s="224" t="s">
        <v>1383</v>
      </c>
      <c r="F317" s="225" t="s">
        <v>1384</v>
      </c>
      <c r="G317" s="226" t="s">
        <v>1011</v>
      </c>
      <c r="H317" s="227">
        <v>18.54</v>
      </c>
      <c r="I317" s="228"/>
      <c r="J317" s="229">
        <f>ROUND(I317*H317,2)</f>
        <v>0</v>
      </c>
      <c r="K317" s="225" t="s">
        <v>5</v>
      </c>
      <c r="L317" s="230"/>
      <c r="M317" s="231" t="s">
        <v>5</v>
      </c>
      <c r="N317" s="232" t="s">
        <v>47</v>
      </c>
      <c r="O317" s="42"/>
      <c r="P317" s="184">
        <f>O317*H317</f>
        <v>0</v>
      </c>
      <c r="Q317" s="184">
        <v>0</v>
      </c>
      <c r="R317" s="184">
        <f>Q317*H317</f>
        <v>0</v>
      </c>
      <c r="S317" s="184">
        <v>0</v>
      </c>
      <c r="T317" s="185">
        <f>S317*H317</f>
        <v>0</v>
      </c>
      <c r="AR317" s="24" t="s">
        <v>267</v>
      </c>
      <c r="AT317" s="24" t="s">
        <v>289</v>
      </c>
      <c r="AU317" s="24" t="s">
        <v>87</v>
      </c>
      <c r="AY317" s="24" t="s">
        <v>193</v>
      </c>
      <c r="BE317" s="186">
        <f>IF(N317="základní",J317,0)</f>
        <v>0</v>
      </c>
      <c r="BF317" s="186">
        <f>IF(N317="snížená",J317,0)</f>
        <v>0</v>
      </c>
      <c r="BG317" s="186">
        <f>IF(N317="zákl. přenesená",J317,0)</f>
        <v>0</v>
      </c>
      <c r="BH317" s="186">
        <f>IF(N317="sníž. přenesená",J317,0)</f>
        <v>0</v>
      </c>
      <c r="BI317" s="186">
        <f>IF(N317="nulová",J317,0)</f>
        <v>0</v>
      </c>
      <c r="BJ317" s="24" t="s">
        <v>84</v>
      </c>
      <c r="BK317" s="186">
        <f>ROUND(I317*H317,2)</f>
        <v>0</v>
      </c>
      <c r="BL317" s="24" t="s">
        <v>199</v>
      </c>
      <c r="BM317" s="24" t="s">
        <v>1385</v>
      </c>
    </row>
    <row r="318" spans="2:47" s="1" customFormat="1" ht="13.5">
      <c r="B318" s="41"/>
      <c r="D318" s="187" t="s">
        <v>201</v>
      </c>
      <c r="F318" s="188" t="s">
        <v>1384</v>
      </c>
      <c r="I318" s="189"/>
      <c r="L318" s="41"/>
      <c r="M318" s="190"/>
      <c r="N318" s="42"/>
      <c r="O318" s="42"/>
      <c r="P318" s="42"/>
      <c r="Q318" s="42"/>
      <c r="R318" s="42"/>
      <c r="S318" s="42"/>
      <c r="T318" s="70"/>
      <c r="AT318" s="24" t="s">
        <v>201</v>
      </c>
      <c r="AU318" s="24" t="s">
        <v>87</v>
      </c>
    </row>
    <row r="319" spans="2:51" s="11" customFormat="1" ht="13.5">
      <c r="B319" s="192"/>
      <c r="D319" s="187" t="s">
        <v>205</v>
      </c>
      <c r="E319" s="193" t="s">
        <v>5</v>
      </c>
      <c r="F319" s="194" t="s">
        <v>1386</v>
      </c>
      <c r="H319" s="195">
        <v>18.54</v>
      </c>
      <c r="I319" s="196"/>
      <c r="L319" s="192"/>
      <c r="M319" s="197"/>
      <c r="N319" s="198"/>
      <c r="O319" s="198"/>
      <c r="P319" s="198"/>
      <c r="Q319" s="198"/>
      <c r="R319" s="198"/>
      <c r="S319" s="198"/>
      <c r="T319" s="199"/>
      <c r="AT319" s="193" t="s">
        <v>205</v>
      </c>
      <c r="AU319" s="193" t="s">
        <v>87</v>
      </c>
      <c r="AV319" s="11" t="s">
        <v>87</v>
      </c>
      <c r="AW319" s="11" t="s">
        <v>39</v>
      </c>
      <c r="AX319" s="11" t="s">
        <v>84</v>
      </c>
      <c r="AY319" s="193" t="s">
        <v>193</v>
      </c>
    </row>
    <row r="320" spans="2:65" s="1" customFormat="1" ht="16.5" customHeight="1">
      <c r="B320" s="174"/>
      <c r="C320" s="223" t="s">
        <v>759</v>
      </c>
      <c r="D320" s="223" t="s">
        <v>289</v>
      </c>
      <c r="E320" s="224" t="s">
        <v>1387</v>
      </c>
      <c r="F320" s="225" t="s">
        <v>1388</v>
      </c>
      <c r="G320" s="226" t="s">
        <v>1011</v>
      </c>
      <c r="H320" s="227">
        <v>11.33</v>
      </c>
      <c r="I320" s="228"/>
      <c r="J320" s="229">
        <f>ROUND(I320*H320,2)</f>
        <v>0</v>
      </c>
      <c r="K320" s="225" t="s">
        <v>5</v>
      </c>
      <c r="L320" s="230"/>
      <c r="M320" s="231" t="s">
        <v>5</v>
      </c>
      <c r="N320" s="232" t="s">
        <v>47</v>
      </c>
      <c r="O320" s="42"/>
      <c r="P320" s="184">
        <f>O320*H320</f>
        <v>0</v>
      </c>
      <c r="Q320" s="184">
        <v>0</v>
      </c>
      <c r="R320" s="184">
        <f>Q320*H320</f>
        <v>0</v>
      </c>
      <c r="S320" s="184">
        <v>0</v>
      </c>
      <c r="T320" s="185">
        <f>S320*H320</f>
        <v>0</v>
      </c>
      <c r="AR320" s="24" t="s">
        <v>267</v>
      </c>
      <c r="AT320" s="24" t="s">
        <v>289</v>
      </c>
      <c r="AU320" s="24" t="s">
        <v>87</v>
      </c>
      <c r="AY320" s="24" t="s">
        <v>193</v>
      </c>
      <c r="BE320" s="186">
        <f>IF(N320="základní",J320,0)</f>
        <v>0</v>
      </c>
      <c r="BF320" s="186">
        <f>IF(N320="snížená",J320,0)</f>
        <v>0</v>
      </c>
      <c r="BG320" s="186">
        <f>IF(N320="zákl. přenesená",J320,0)</f>
        <v>0</v>
      </c>
      <c r="BH320" s="186">
        <f>IF(N320="sníž. přenesená",J320,0)</f>
        <v>0</v>
      </c>
      <c r="BI320" s="186">
        <f>IF(N320="nulová",J320,0)</f>
        <v>0</v>
      </c>
      <c r="BJ320" s="24" t="s">
        <v>84</v>
      </c>
      <c r="BK320" s="186">
        <f>ROUND(I320*H320,2)</f>
        <v>0</v>
      </c>
      <c r="BL320" s="24" t="s">
        <v>199</v>
      </c>
      <c r="BM320" s="24" t="s">
        <v>1389</v>
      </c>
    </row>
    <row r="321" spans="2:47" s="1" customFormat="1" ht="13.5">
      <c r="B321" s="41"/>
      <c r="D321" s="187" t="s">
        <v>201</v>
      </c>
      <c r="F321" s="188" t="s">
        <v>1388</v>
      </c>
      <c r="I321" s="189"/>
      <c r="L321" s="41"/>
      <c r="M321" s="190"/>
      <c r="N321" s="42"/>
      <c r="O321" s="42"/>
      <c r="P321" s="42"/>
      <c r="Q321" s="42"/>
      <c r="R321" s="42"/>
      <c r="S321" s="42"/>
      <c r="T321" s="70"/>
      <c r="AT321" s="24" t="s">
        <v>201</v>
      </c>
      <c r="AU321" s="24" t="s">
        <v>87</v>
      </c>
    </row>
    <row r="322" spans="2:51" s="11" customFormat="1" ht="13.5">
      <c r="B322" s="192"/>
      <c r="D322" s="187" t="s">
        <v>205</v>
      </c>
      <c r="E322" s="193" t="s">
        <v>5</v>
      </c>
      <c r="F322" s="194" t="s">
        <v>1390</v>
      </c>
      <c r="H322" s="195">
        <v>11.33</v>
      </c>
      <c r="I322" s="196"/>
      <c r="L322" s="192"/>
      <c r="M322" s="197"/>
      <c r="N322" s="198"/>
      <c r="O322" s="198"/>
      <c r="P322" s="198"/>
      <c r="Q322" s="198"/>
      <c r="R322" s="198"/>
      <c r="S322" s="198"/>
      <c r="T322" s="199"/>
      <c r="AT322" s="193" t="s">
        <v>205</v>
      </c>
      <c r="AU322" s="193" t="s">
        <v>87</v>
      </c>
      <c r="AV322" s="11" t="s">
        <v>87</v>
      </c>
      <c r="AW322" s="11" t="s">
        <v>39</v>
      </c>
      <c r="AX322" s="11" t="s">
        <v>84</v>
      </c>
      <c r="AY322" s="193" t="s">
        <v>193</v>
      </c>
    </row>
    <row r="323" spans="2:65" s="1" customFormat="1" ht="16.5" customHeight="1">
      <c r="B323" s="174"/>
      <c r="C323" s="223" t="s">
        <v>1391</v>
      </c>
      <c r="D323" s="223" t="s">
        <v>289</v>
      </c>
      <c r="E323" s="224" t="s">
        <v>1392</v>
      </c>
      <c r="F323" s="225" t="s">
        <v>1393</v>
      </c>
      <c r="G323" s="226" t="s">
        <v>1011</v>
      </c>
      <c r="H323" s="227">
        <v>22.66</v>
      </c>
      <c r="I323" s="228"/>
      <c r="J323" s="229">
        <f>ROUND(I323*H323,2)</f>
        <v>0</v>
      </c>
      <c r="K323" s="225" t="s">
        <v>5</v>
      </c>
      <c r="L323" s="230"/>
      <c r="M323" s="231" t="s">
        <v>5</v>
      </c>
      <c r="N323" s="232" t="s">
        <v>47</v>
      </c>
      <c r="O323" s="42"/>
      <c r="P323" s="184">
        <f>O323*H323</f>
        <v>0</v>
      </c>
      <c r="Q323" s="184">
        <v>0</v>
      </c>
      <c r="R323" s="184">
        <f>Q323*H323</f>
        <v>0</v>
      </c>
      <c r="S323" s="184">
        <v>0</v>
      </c>
      <c r="T323" s="185">
        <f>S323*H323</f>
        <v>0</v>
      </c>
      <c r="AR323" s="24" t="s">
        <v>267</v>
      </c>
      <c r="AT323" s="24" t="s">
        <v>289</v>
      </c>
      <c r="AU323" s="24" t="s">
        <v>87</v>
      </c>
      <c r="AY323" s="24" t="s">
        <v>193</v>
      </c>
      <c r="BE323" s="186">
        <f>IF(N323="základní",J323,0)</f>
        <v>0</v>
      </c>
      <c r="BF323" s="186">
        <f>IF(N323="snížená",J323,0)</f>
        <v>0</v>
      </c>
      <c r="BG323" s="186">
        <f>IF(N323="zákl. přenesená",J323,0)</f>
        <v>0</v>
      </c>
      <c r="BH323" s="186">
        <f>IF(N323="sníž. přenesená",J323,0)</f>
        <v>0</v>
      </c>
      <c r="BI323" s="186">
        <f>IF(N323="nulová",J323,0)</f>
        <v>0</v>
      </c>
      <c r="BJ323" s="24" t="s">
        <v>84</v>
      </c>
      <c r="BK323" s="186">
        <f>ROUND(I323*H323,2)</f>
        <v>0</v>
      </c>
      <c r="BL323" s="24" t="s">
        <v>199</v>
      </c>
      <c r="BM323" s="24" t="s">
        <v>1394</v>
      </c>
    </row>
    <row r="324" spans="2:47" s="1" customFormat="1" ht="13.5">
      <c r="B324" s="41"/>
      <c r="D324" s="187" t="s">
        <v>201</v>
      </c>
      <c r="F324" s="188" t="s">
        <v>1393</v>
      </c>
      <c r="I324" s="189"/>
      <c r="L324" s="41"/>
      <c r="M324" s="190"/>
      <c r="N324" s="42"/>
      <c r="O324" s="42"/>
      <c r="P324" s="42"/>
      <c r="Q324" s="42"/>
      <c r="R324" s="42"/>
      <c r="S324" s="42"/>
      <c r="T324" s="70"/>
      <c r="AT324" s="24" t="s">
        <v>201</v>
      </c>
      <c r="AU324" s="24" t="s">
        <v>87</v>
      </c>
    </row>
    <row r="325" spans="2:51" s="11" customFormat="1" ht="13.5">
      <c r="B325" s="192"/>
      <c r="D325" s="187" t="s">
        <v>205</v>
      </c>
      <c r="E325" s="193" t="s">
        <v>5</v>
      </c>
      <c r="F325" s="194" t="s">
        <v>1395</v>
      </c>
      <c r="H325" s="195">
        <v>22.66</v>
      </c>
      <c r="I325" s="196"/>
      <c r="L325" s="192"/>
      <c r="M325" s="197"/>
      <c r="N325" s="198"/>
      <c r="O325" s="198"/>
      <c r="P325" s="198"/>
      <c r="Q325" s="198"/>
      <c r="R325" s="198"/>
      <c r="S325" s="198"/>
      <c r="T325" s="199"/>
      <c r="AT325" s="193" t="s">
        <v>205</v>
      </c>
      <c r="AU325" s="193" t="s">
        <v>87</v>
      </c>
      <c r="AV325" s="11" t="s">
        <v>87</v>
      </c>
      <c r="AW325" s="11" t="s">
        <v>39</v>
      </c>
      <c r="AX325" s="11" t="s">
        <v>84</v>
      </c>
      <c r="AY325" s="193" t="s">
        <v>193</v>
      </c>
    </row>
    <row r="326" spans="2:65" s="1" customFormat="1" ht="16.5" customHeight="1">
      <c r="B326" s="174"/>
      <c r="C326" s="223" t="s">
        <v>1396</v>
      </c>
      <c r="D326" s="223" t="s">
        <v>289</v>
      </c>
      <c r="E326" s="224" t="s">
        <v>1397</v>
      </c>
      <c r="F326" s="225" t="s">
        <v>1398</v>
      </c>
      <c r="G326" s="226" t="s">
        <v>1011</v>
      </c>
      <c r="H326" s="227">
        <v>3.09</v>
      </c>
      <c r="I326" s="228"/>
      <c r="J326" s="229">
        <f>ROUND(I326*H326,2)</f>
        <v>0</v>
      </c>
      <c r="K326" s="225" t="s">
        <v>5</v>
      </c>
      <c r="L326" s="230"/>
      <c r="M326" s="231" t="s">
        <v>5</v>
      </c>
      <c r="N326" s="232" t="s">
        <v>47</v>
      </c>
      <c r="O326" s="42"/>
      <c r="P326" s="184">
        <f>O326*H326</f>
        <v>0</v>
      </c>
      <c r="Q326" s="184">
        <v>0</v>
      </c>
      <c r="R326" s="184">
        <f>Q326*H326</f>
        <v>0</v>
      </c>
      <c r="S326" s="184">
        <v>0</v>
      </c>
      <c r="T326" s="185">
        <f>S326*H326</f>
        <v>0</v>
      </c>
      <c r="AR326" s="24" t="s">
        <v>267</v>
      </c>
      <c r="AT326" s="24" t="s">
        <v>289</v>
      </c>
      <c r="AU326" s="24" t="s">
        <v>87</v>
      </c>
      <c r="AY326" s="24" t="s">
        <v>193</v>
      </c>
      <c r="BE326" s="186">
        <f>IF(N326="základní",J326,0)</f>
        <v>0</v>
      </c>
      <c r="BF326" s="186">
        <f>IF(N326="snížená",J326,0)</f>
        <v>0</v>
      </c>
      <c r="BG326" s="186">
        <f>IF(N326="zákl. přenesená",J326,0)</f>
        <v>0</v>
      </c>
      <c r="BH326" s="186">
        <f>IF(N326="sníž. přenesená",J326,0)</f>
        <v>0</v>
      </c>
      <c r="BI326" s="186">
        <f>IF(N326="nulová",J326,0)</f>
        <v>0</v>
      </c>
      <c r="BJ326" s="24" t="s">
        <v>84</v>
      </c>
      <c r="BK326" s="186">
        <f>ROUND(I326*H326,2)</f>
        <v>0</v>
      </c>
      <c r="BL326" s="24" t="s">
        <v>199</v>
      </c>
      <c r="BM326" s="24" t="s">
        <v>1399</v>
      </c>
    </row>
    <row r="327" spans="2:47" s="1" customFormat="1" ht="13.5">
      <c r="B327" s="41"/>
      <c r="D327" s="187" t="s">
        <v>201</v>
      </c>
      <c r="F327" s="188" t="s">
        <v>1398</v>
      </c>
      <c r="I327" s="189"/>
      <c r="L327" s="41"/>
      <c r="M327" s="190"/>
      <c r="N327" s="42"/>
      <c r="O327" s="42"/>
      <c r="P327" s="42"/>
      <c r="Q327" s="42"/>
      <c r="R327" s="42"/>
      <c r="S327" s="42"/>
      <c r="T327" s="70"/>
      <c r="AT327" s="24" t="s">
        <v>201</v>
      </c>
      <c r="AU327" s="24" t="s">
        <v>87</v>
      </c>
    </row>
    <row r="328" spans="2:51" s="11" customFormat="1" ht="13.5">
      <c r="B328" s="192"/>
      <c r="D328" s="187" t="s">
        <v>205</v>
      </c>
      <c r="E328" s="193" t="s">
        <v>5</v>
      </c>
      <c r="F328" s="194" t="s">
        <v>1400</v>
      </c>
      <c r="H328" s="195">
        <v>3.09</v>
      </c>
      <c r="I328" s="196"/>
      <c r="L328" s="192"/>
      <c r="M328" s="197"/>
      <c r="N328" s="198"/>
      <c r="O328" s="198"/>
      <c r="P328" s="198"/>
      <c r="Q328" s="198"/>
      <c r="R328" s="198"/>
      <c r="S328" s="198"/>
      <c r="T328" s="199"/>
      <c r="AT328" s="193" t="s">
        <v>205</v>
      </c>
      <c r="AU328" s="193" t="s">
        <v>87</v>
      </c>
      <c r="AV328" s="11" t="s">
        <v>87</v>
      </c>
      <c r="AW328" s="11" t="s">
        <v>39</v>
      </c>
      <c r="AX328" s="11" t="s">
        <v>84</v>
      </c>
      <c r="AY328" s="193" t="s">
        <v>193</v>
      </c>
    </row>
    <row r="329" spans="2:65" s="1" customFormat="1" ht="16.5" customHeight="1">
      <c r="B329" s="174"/>
      <c r="C329" s="223" t="s">
        <v>1401</v>
      </c>
      <c r="D329" s="223" t="s">
        <v>289</v>
      </c>
      <c r="E329" s="224" t="s">
        <v>1402</v>
      </c>
      <c r="F329" s="225" t="s">
        <v>1403</v>
      </c>
      <c r="G329" s="226" t="s">
        <v>1011</v>
      </c>
      <c r="H329" s="227">
        <v>5.15</v>
      </c>
      <c r="I329" s="228"/>
      <c r="J329" s="229">
        <f>ROUND(I329*H329,2)</f>
        <v>0</v>
      </c>
      <c r="K329" s="225" t="s">
        <v>5</v>
      </c>
      <c r="L329" s="230"/>
      <c r="M329" s="231" t="s">
        <v>5</v>
      </c>
      <c r="N329" s="232" t="s">
        <v>47</v>
      </c>
      <c r="O329" s="42"/>
      <c r="P329" s="184">
        <f>O329*H329</f>
        <v>0</v>
      </c>
      <c r="Q329" s="184">
        <v>0</v>
      </c>
      <c r="R329" s="184">
        <f>Q329*H329</f>
        <v>0</v>
      </c>
      <c r="S329" s="184">
        <v>0</v>
      </c>
      <c r="T329" s="185">
        <f>S329*H329</f>
        <v>0</v>
      </c>
      <c r="AR329" s="24" t="s">
        <v>267</v>
      </c>
      <c r="AT329" s="24" t="s">
        <v>289</v>
      </c>
      <c r="AU329" s="24" t="s">
        <v>87</v>
      </c>
      <c r="AY329" s="24" t="s">
        <v>193</v>
      </c>
      <c r="BE329" s="186">
        <f>IF(N329="základní",J329,0)</f>
        <v>0</v>
      </c>
      <c r="BF329" s="186">
        <f>IF(N329="snížená",J329,0)</f>
        <v>0</v>
      </c>
      <c r="BG329" s="186">
        <f>IF(N329="zákl. přenesená",J329,0)</f>
        <v>0</v>
      </c>
      <c r="BH329" s="186">
        <f>IF(N329="sníž. přenesená",J329,0)</f>
        <v>0</v>
      </c>
      <c r="BI329" s="186">
        <f>IF(N329="nulová",J329,0)</f>
        <v>0</v>
      </c>
      <c r="BJ329" s="24" t="s">
        <v>84</v>
      </c>
      <c r="BK329" s="186">
        <f>ROUND(I329*H329,2)</f>
        <v>0</v>
      </c>
      <c r="BL329" s="24" t="s">
        <v>199</v>
      </c>
      <c r="BM329" s="24" t="s">
        <v>1404</v>
      </c>
    </row>
    <row r="330" spans="2:47" s="1" customFormat="1" ht="13.5">
      <c r="B330" s="41"/>
      <c r="D330" s="187" t="s">
        <v>201</v>
      </c>
      <c r="F330" s="188" t="s">
        <v>1403</v>
      </c>
      <c r="I330" s="189"/>
      <c r="L330" s="41"/>
      <c r="M330" s="190"/>
      <c r="N330" s="42"/>
      <c r="O330" s="42"/>
      <c r="P330" s="42"/>
      <c r="Q330" s="42"/>
      <c r="R330" s="42"/>
      <c r="S330" s="42"/>
      <c r="T330" s="70"/>
      <c r="AT330" s="24" t="s">
        <v>201</v>
      </c>
      <c r="AU330" s="24" t="s">
        <v>87</v>
      </c>
    </row>
    <row r="331" spans="2:51" s="11" customFormat="1" ht="13.5">
      <c r="B331" s="192"/>
      <c r="D331" s="187" t="s">
        <v>205</v>
      </c>
      <c r="E331" s="193" t="s">
        <v>5</v>
      </c>
      <c r="F331" s="194" t="s">
        <v>1374</v>
      </c>
      <c r="H331" s="195">
        <v>5.15</v>
      </c>
      <c r="I331" s="196"/>
      <c r="L331" s="192"/>
      <c r="M331" s="197"/>
      <c r="N331" s="198"/>
      <c r="O331" s="198"/>
      <c r="P331" s="198"/>
      <c r="Q331" s="198"/>
      <c r="R331" s="198"/>
      <c r="S331" s="198"/>
      <c r="T331" s="199"/>
      <c r="AT331" s="193" t="s">
        <v>205</v>
      </c>
      <c r="AU331" s="193" t="s">
        <v>87</v>
      </c>
      <c r="AV331" s="11" t="s">
        <v>87</v>
      </c>
      <c r="AW331" s="11" t="s">
        <v>39</v>
      </c>
      <c r="AX331" s="11" t="s">
        <v>84</v>
      </c>
      <c r="AY331" s="193" t="s">
        <v>193</v>
      </c>
    </row>
    <row r="332" spans="2:65" s="1" customFormat="1" ht="16.5" customHeight="1">
      <c r="B332" s="174"/>
      <c r="C332" s="223" t="s">
        <v>1405</v>
      </c>
      <c r="D332" s="223" t="s">
        <v>289</v>
      </c>
      <c r="E332" s="224" t="s">
        <v>1406</v>
      </c>
      <c r="F332" s="225" t="s">
        <v>1407</v>
      </c>
      <c r="G332" s="226" t="s">
        <v>1011</v>
      </c>
      <c r="H332" s="227">
        <v>3.09</v>
      </c>
      <c r="I332" s="228"/>
      <c r="J332" s="229">
        <f>ROUND(I332*H332,2)</f>
        <v>0</v>
      </c>
      <c r="K332" s="225" t="s">
        <v>5</v>
      </c>
      <c r="L332" s="230"/>
      <c r="M332" s="231" t="s">
        <v>5</v>
      </c>
      <c r="N332" s="232" t="s">
        <v>47</v>
      </c>
      <c r="O332" s="42"/>
      <c r="P332" s="184">
        <f>O332*H332</f>
        <v>0</v>
      </c>
      <c r="Q332" s="184">
        <v>0</v>
      </c>
      <c r="R332" s="184">
        <f>Q332*H332</f>
        <v>0</v>
      </c>
      <c r="S332" s="184">
        <v>0</v>
      </c>
      <c r="T332" s="185">
        <f>S332*H332</f>
        <v>0</v>
      </c>
      <c r="AR332" s="24" t="s">
        <v>267</v>
      </c>
      <c r="AT332" s="24" t="s">
        <v>289</v>
      </c>
      <c r="AU332" s="24" t="s">
        <v>87</v>
      </c>
      <c r="AY332" s="24" t="s">
        <v>193</v>
      </c>
      <c r="BE332" s="186">
        <f>IF(N332="základní",J332,0)</f>
        <v>0</v>
      </c>
      <c r="BF332" s="186">
        <f>IF(N332="snížená",J332,0)</f>
        <v>0</v>
      </c>
      <c r="BG332" s="186">
        <f>IF(N332="zákl. přenesená",J332,0)</f>
        <v>0</v>
      </c>
      <c r="BH332" s="186">
        <f>IF(N332="sníž. přenesená",J332,0)</f>
        <v>0</v>
      </c>
      <c r="BI332" s="186">
        <f>IF(N332="nulová",J332,0)</f>
        <v>0</v>
      </c>
      <c r="BJ332" s="24" t="s">
        <v>84</v>
      </c>
      <c r="BK332" s="186">
        <f>ROUND(I332*H332,2)</f>
        <v>0</v>
      </c>
      <c r="BL332" s="24" t="s">
        <v>199</v>
      </c>
      <c r="BM332" s="24" t="s">
        <v>1408</v>
      </c>
    </row>
    <row r="333" spans="2:47" s="1" customFormat="1" ht="13.5">
      <c r="B333" s="41"/>
      <c r="D333" s="187" t="s">
        <v>201</v>
      </c>
      <c r="F333" s="188" t="s">
        <v>1407</v>
      </c>
      <c r="I333" s="189"/>
      <c r="L333" s="41"/>
      <c r="M333" s="190"/>
      <c r="N333" s="42"/>
      <c r="O333" s="42"/>
      <c r="P333" s="42"/>
      <c r="Q333" s="42"/>
      <c r="R333" s="42"/>
      <c r="S333" s="42"/>
      <c r="T333" s="70"/>
      <c r="AT333" s="24" t="s">
        <v>201</v>
      </c>
      <c r="AU333" s="24" t="s">
        <v>87</v>
      </c>
    </row>
    <row r="334" spans="2:51" s="11" customFormat="1" ht="13.5">
      <c r="B334" s="192"/>
      <c r="D334" s="187" t="s">
        <v>205</v>
      </c>
      <c r="E334" s="193" t="s">
        <v>5</v>
      </c>
      <c r="F334" s="194" t="s">
        <v>1400</v>
      </c>
      <c r="H334" s="195">
        <v>3.09</v>
      </c>
      <c r="I334" s="196"/>
      <c r="L334" s="192"/>
      <c r="M334" s="197"/>
      <c r="N334" s="198"/>
      <c r="O334" s="198"/>
      <c r="P334" s="198"/>
      <c r="Q334" s="198"/>
      <c r="R334" s="198"/>
      <c r="S334" s="198"/>
      <c r="T334" s="199"/>
      <c r="AT334" s="193" t="s">
        <v>205</v>
      </c>
      <c r="AU334" s="193" t="s">
        <v>87</v>
      </c>
      <c r="AV334" s="11" t="s">
        <v>87</v>
      </c>
      <c r="AW334" s="11" t="s">
        <v>39</v>
      </c>
      <c r="AX334" s="11" t="s">
        <v>84</v>
      </c>
      <c r="AY334" s="193" t="s">
        <v>193</v>
      </c>
    </row>
    <row r="335" spans="2:65" s="1" customFormat="1" ht="16.5" customHeight="1">
      <c r="B335" s="174"/>
      <c r="C335" s="223" t="s">
        <v>1409</v>
      </c>
      <c r="D335" s="223" t="s">
        <v>289</v>
      </c>
      <c r="E335" s="224" t="s">
        <v>1410</v>
      </c>
      <c r="F335" s="225" t="s">
        <v>1411</v>
      </c>
      <c r="G335" s="226" t="s">
        <v>1011</v>
      </c>
      <c r="H335" s="227">
        <v>7.21</v>
      </c>
      <c r="I335" s="228"/>
      <c r="J335" s="229">
        <f>ROUND(I335*H335,2)</f>
        <v>0</v>
      </c>
      <c r="K335" s="225" t="s">
        <v>5</v>
      </c>
      <c r="L335" s="230"/>
      <c r="M335" s="231" t="s">
        <v>5</v>
      </c>
      <c r="N335" s="232" t="s">
        <v>47</v>
      </c>
      <c r="O335" s="42"/>
      <c r="P335" s="184">
        <f>O335*H335</f>
        <v>0</v>
      </c>
      <c r="Q335" s="184">
        <v>0</v>
      </c>
      <c r="R335" s="184">
        <f>Q335*H335</f>
        <v>0</v>
      </c>
      <c r="S335" s="184">
        <v>0</v>
      </c>
      <c r="T335" s="185">
        <f>S335*H335</f>
        <v>0</v>
      </c>
      <c r="AR335" s="24" t="s">
        <v>267</v>
      </c>
      <c r="AT335" s="24" t="s">
        <v>289</v>
      </c>
      <c r="AU335" s="24" t="s">
        <v>87</v>
      </c>
      <c r="AY335" s="24" t="s">
        <v>193</v>
      </c>
      <c r="BE335" s="186">
        <f>IF(N335="základní",J335,0)</f>
        <v>0</v>
      </c>
      <c r="BF335" s="186">
        <f>IF(N335="snížená",J335,0)</f>
        <v>0</v>
      </c>
      <c r="BG335" s="186">
        <f>IF(N335="zákl. přenesená",J335,0)</f>
        <v>0</v>
      </c>
      <c r="BH335" s="186">
        <f>IF(N335="sníž. přenesená",J335,0)</f>
        <v>0</v>
      </c>
      <c r="BI335" s="186">
        <f>IF(N335="nulová",J335,0)</f>
        <v>0</v>
      </c>
      <c r="BJ335" s="24" t="s">
        <v>84</v>
      </c>
      <c r="BK335" s="186">
        <f>ROUND(I335*H335,2)</f>
        <v>0</v>
      </c>
      <c r="BL335" s="24" t="s">
        <v>199</v>
      </c>
      <c r="BM335" s="24" t="s">
        <v>1412</v>
      </c>
    </row>
    <row r="336" spans="2:51" s="11" customFormat="1" ht="13.5">
      <c r="B336" s="192"/>
      <c r="D336" s="187" t="s">
        <v>205</v>
      </c>
      <c r="E336" s="193" t="s">
        <v>5</v>
      </c>
      <c r="F336" s="194" t="s">
        <v>1413</v>
      </c>
      <c r="H336" s="195">
        <v>7.21</v>
      </c>
      <c r="I336" s="196"/>
      <c r="L336" s="192"/>
      <c r="M336" s="197"/>
      <c r="N336" s="198"/>
      <c r="O336" s="198"/>
      <c r="P336" s="198"/>
      <c r="Q336" s="198"/>
      <c r="R336" s="198"/>
      <c r="S336" s="198"/>
      <c r="T336" s="199"/>
      <c r="AT336" s="193" t="s">
        <v>205</v>
      </c>
      <c r="AU336" s="193" t="s">
        <v>87</v>
      </c>
      <c r="AV336" s="11" t="s">
        <v>87</v>
      </c>
      <c r="AW336" s="11" t="s">
        <v>39</v>
      </c>
      <c r="AX336" s="11" t="s">
        <v>84</v>
      </c>
      <c r="AY336" s="193" t="s">
        <v>193</v>
      </c>
    </row>
    <row r="337" spans="2:65" s="1" customFormat="1" ht="16.5" customHeight="1">
      <c r="B337" s="174"/>
      <c r="C337" s="175" t="s">
        <v>1414</v>
      </c>
      <c r="D337" s="175" t="s">
        <v>195</v>
      </c>
      <c r="E337" s="176" t="s">
        <v>1415</v>
      </c>
      <c r="F337" s="177" t="s">
        <v>1416</v>
      </c>
      <c r="G337" s="178" t="s">
        <v>1011</v>
      </c>
      <c r="H337" s="179">
        <v>148.5</v>
      </c>
      <c r="I337" s="180"/>
      <c r="J337" s="181">
        <f>ROUND(I337*H337,2)</f>
        <v>0</v>
      </c>
      <c r="K337" s="177" t="s">
        <v>198</v>
      </c>
      <c r="L337" s="41"/>
      <c r="M337" s="182" t="s">
        <v>5</v>
      </c>
      <c r="N337" s="183" t="s">
        <v>47</v>
      </c>
      <c r="O337" s="42"/>
      <c r="P337" s="184">
        <f>O337*H337</f>
        <v>0</v>
      </c>
      <c r="Q337" s="184">
        <v>6E-05</v>
      </c>
      <c r="R337" s="184">
        <f>Q337*H337</f>
        <v>0.00891</v>
      </c>
      <c r="S337" s="184">
        <v>0</v>
      </c>
      <c r="T337" s="185">
        <f>S337*H337</f>
        <v>0</v>
      </c>
      <c r="AR337" s="24" t="s">
        <v>199</v>
      </c>
      <c r="AT337" s="24" t="s">
        <v>195</v>
      </c>
      <c r="AU337" s="24" t="s">
        <v>87</v>
      </c>
      <c r="AY337" s="24" t="s">
        <v>193</v>
      </c>
      <c r="BE337" s="186">
        <f>IF(N337="základní",J337,0)</f>
        <v>0</v>
      </c>
      <c r="BF337" s="186">
        <f>IF(N337="snížená",J337,0)</f>
        <v>0</v>
      </c>
      <c r="BG337" s="186">
        <f>IF(N337="zákl. přenesená",J337,0)</f>
        <v>0</v>
      </c>
      <c r="BH337" s="186">
        <f>IF(N337="sníž. přenesená",J337,0)</f>
        <v>0</v>
      </c>
      <c r="BI337" s="186">
        <f>IF(N337="nulová",J337,0)</f>
        <v>0</v>
      </c>
      <c r="BJ337" s="24" t="s">
        <v>84</v>
      </c>
      <c r="BK337" s="186">
        <f>ROUND(I337*H337,2)</f>
        <v>0</v>
      </c>
      <c r="BL337" s="24" t="s">
        <v>199</v>
      </c>
      <c r="BM337" s="24" t="s">
        <v>1417</v>
      </c>
    </row>
    <row r="338" spans="2:47" s="1" customFormat="1" ht="13.5">
      <c r="B338" s="41"/>
      <c r="D338" s="187" t="s">
        <v>201</v>
      </c>
      <c r="F338" s="188" t="s">
        <v>1418</v>
      </c>
      <c r="I338" s="189"/>
      <c r="L338" s="41"/>
      <c r="M338" s="190"/>
      <c r="N338" s="42"/>
      <c r="O338" s="42"/>
      <c r="P338" s="42"/>
      <c r="Q338" s="42"/>
      <c r="R338" s="42"/>
      <c r="S338" s="42"/>
      <c r="T338" s="70"/>
      <c r="AT338" s="24" t="s">
        <v>201</v>
      </c>
      <c r="AU338" s="24" t="s">
        <v>87</v>
      </c>
    </row>
    <row r="339" spans="2:47" s="1" customFormat="1" ht="54">
      <c r="B339" s="41"/>
      <c r="D339" s="187" t="s">
        <v>203</v>
      </c>
      <c r="F339" s="191" t="s">
        <v>1419</v>
      </c>
      <c r="I339" s="189"/>
      <c r="L339" s="41"/>
      <c r="M339" s="190"/>
      <c r="N339" s="42"/>
      <c r="O339" s="42"/>
      <c r="P339" s="42"/>
      <c r="Q339" s="42"/>
      <c r="R339" s="42"/>
      <c r="S339" s="42"/>
      <c r="T339" s="70"/>
      <c r="AT339" s="24" t="s">
        <v>203</v>
      </c>
      <c r="AU339" s="24" t="s">
        <v>87</v>
      </c>
    </row>
    <row r="340" spans="2:51" s="11" customFormat="1" ht="13.5">
      <c r="B340" s="192"/>
      <c r="D340" s="187" t="s">
        <v>205</v>
      </c>
      <c r="E340" s="193" t="s">
        <v>5</v>
      </c>
      <c r="F340" s="194" t="s">
        <v>1420</v>
      </c>
      <c r="H340" s="195">
        <v>148.5</v>
      </c>
      <c r="I340" s="196"/>
      <c r="L340" s="192"/>
      <c r="M340" s="197"/>
      <c r="N340" s="198"/>
      <c r="O340" s="198"/>
      <c r="P340" s="198"/>
      <c r="Q340" s="198"/>
      <c r="R340" s="198"/>
      <c r="S340" s="198"/>
      <c r="T340" s="199"/>
      <c r="AT340" s="193" t="s">
        <v>205</v>
      </c>
      <c r="AU340" s="193" t="s">
        <v>87</v>
      </c>
      <c r="AV340" s="11" t="s">
        <v>87</v>
      </c>
      <c r="AW340" s="11" t="s">
        <v>39</v>
      </c>
      <c r="AX340" s="11" t="s">
        <v>84</v>
      </c>
      <c r="AY340" s="193" t="s">
        <v>193</v>
      </c>
    </row>
    <row r="341" spans="2:65" s="1" customFormat="1" ht="16.5" customHeight="1">
      <c r="B341" s="174"/>
      <c r="C341" s="223" t="s">
        <v>1421</v>
      </c>
      <c r="D341" s="223" t="s">
        <v>289</v>
      </c>
      <c r="E341" s="224" t="s">
        <v>1422</v>
      </c>
      <c r="F341" s="225" t="s">
        <v>1423</v>
      </c>
      <c r="G341" s="226" t="s">
        <v>1011</v>
      </c>
      <c r="H341" s="227">
        <v>270</v>
      </c>
      <c r="I341" s="228"/>
      <c r="J341" s="229">
        <f>ROUND(I341*H341,2)</f>
        <v>0</v>
      </c>
      <c r="K341" s="225" t="s">
        <v>5</v>
      </c>
      <c r="L341" s="230"/>
      <c r="M341" s="231" t="s">
        <v>5</v>
      </c>
      <c r="N341" s="232" t="s">
        <v>47</v>
      </c>
      <c r="O341" s="42"/>
      <c r="P341" s="184">
        <f>O341*H341</f>
        <v>0</v>
      </c>
      <c r="Q341" s="184">
        <v>0.006</v>
      </c>
      <c r="R341" s="184">
        <f>Q341*H341</f>
        <v>1.62</v>
      </c>
      <c r="S341" s="184">
        <v>0</v>
      </c>
      <c r="T341" s="185">
        <f>S341*H341</f>
        <v>0</v>
      </c>
      <c r="AR341" s="24" t="s">
        <v>267</v>
      </c>
      <c r="AT341" s="24" t="s">
        <v>289</v>
      </c>
      <c r="AU341" s="24" t="s">
        <v>87</v>
      </c>
      <c r="AY341" s="24" t="s">
        <v>193</v>
      </c>
      <c r="BE341" s="186">
        <f>IF(N341="základní",J341,0)</f>
        <v>0</v>
      </c>
      <c r="BF341" s="186">
        <f>IF(N341="snížená",J341,0)</f>
        <v>0</v>
      </c>
      <c r="BG341" s="186">
        <f>IF(N341="zákl. přenesená",J341,0)</f>
        <v>0</v>
      </c>
      <c r="BH341" s="186">
        <f>IF(N341="sníž. přenesená",J341,0)</f>
        <v>0</v>
      </c>
      <c r="BI341" s="186">
        <f>IF(N341="nulová",J341,0)</f>
        <v>0</v>
      </c>
      <c r="BJ341" s="24" t="s">
        <v>84</v>
      </c>
      <c r="BK341" s="186">
        <f>ROUND(I341*H341,2)</f>
        <v>0</v>
      </c>
      <c r="BL341" s="24" t="s">
        <v>199</v>
      </c>
      <c r="BM341" s="24" t="s">
        <v>1424</v>
      </c>
    </row>
    <row r="342" spans="2:47" s="1" customFormat="1" ht="13.5">
      <c r="B342" s="41"/>
      <c r="D342" s="187" t="s">
        <v>201</v>
      </c>
      <c r="F342" s="188" t="s">
        <v>1423</v>
      </c>
      <c r="I342" s="189"/>
      <c r="L342" s="41"/>
      <c r="M342" s="190"/>
      <c r="N342" s="42"/>
      <c r="O342" s="42"/>
      <c r="P342" s="42"/>
      <c r="Q342" s="42"/>
      <c r="R342" s="42"/>
      <c r="S342" s="42"/>
      <c r="T342" s="70"/>
      <c r="AT342" s="24" t="s">
        <v>201</v>
      </c>
      <c r="AU342" s="24" t="s">
        <v>87</v>
      </c>
    </row>
    <row r="343" spans="2:51" s="11" customFormat="1" ht="13.5">
      <c r="B343" s="192"/>
      <c r="D343" s="187" t="s">
        <v>205</v>
      </c>
      <c r="E343" s="193" t="s">
        <v>5</v>
      </c>
      <c r="F343" s="194" t="s">
        <v>1425</v>
      </c>
      <c r="H343" s="195">
        <v>270</v>
      </c>
      <c r="I343" s="196"/>
      <c r="L343" s="192"/>
      <c r="M343" s="197"/>
      <c r="N343" s="198"/>
      <c r="O343" s="198"/>
      <c r="P343" s="198"/>
      <c r="Q343" s="198"/>
      <c r="R343" s="198"/>
      <c r="S343" s="198"/>
      <c r="T343" s="199"/>
      <c r="AT343" s="193" t="s">
        <v>205</v>
      </c>
      <c r="AU343" s="193" t="s">
        <v>87</v>
      </c>
      <c r="AV343" s="11" t="s">
        <v>87</v>
      </c>
      <c r="AW343" s="11" t="s">
        <v>39</v>
      </c>
      <c r="AX343" s="11" t="s">
        <v>84</v>
      </c>
      <c r="AY343" s="193" t="s">
        <v>193</v>
      </c>
    </row>
    <row r="344" spans="2:65" s="1" customFormat="1" ht="16.5" customHeight="1">
      <c r="B344" s="174"/>
      <c r="C344" s="175" t="s">
        <v>1426</v>
      </c>
      <c r="D344" s="175" t="s">
        <v>195</v>
      </c>
      <c r="E344" s="176" t="s">
        <v>1427</v>
      </c>
      <c r="F344" s="177" t="s">
        <v>1428</v>
      </c>
      <c r="G344" s="178" t="s">
        <v>106</v>
      </c>
      <c r="H344" s="179">
        <v>135</v>
      </c>
      <c r="I344" s="180"/>
      <c r="J344" s="181">
        <f>ROUND(I344*H344,2)</f>
        <v>0</v>
      </c>
      <c r="K344" s="177" t="s">
        <v>198</v>
      </c>
      <c r="L344" s="41"/>
      <c r="M344" s="182" t="s">
        <v>5</v>
      </c>
      <c r="N344" s="183" t="s">
        <v>47</v>
      </c>
      <c r="O344" s="42"/>
      <c r="P344" s="184">
        <f>O344*H344</f>
        <v>0</v>
      </c>
      <c r="Q344" s="184">
        <v>0.00069</v>
      </c>
      <c r="R344" s="184">
        <f>Q344*H344</f>
        <v>0.09315</v>
      </c>
      <c r="S344" s="184">
        <v>0</v>
      </c>
      <c r="T344" s="185">
        <f>S344*H344</f>
        <v>0</v>
      </c>
      <c r="AR344" s="24" t="s">
        <v>199</v>
      </c>
      <c r="AT344" s="24" t="s">
        <v>195</v>
      </c>
      <c r="AU344" s="24" t="s">
        <v>87</v>
      </c>
      <c r="AY344" s="24" t="s">
        <v>193</v>
      </c>
      <c r="BE344" s="186">
        <f>IF(N344="základní",J344,0)</f>
        <v>0</v>
      </c>
      <c r="BF344" s="186">
        <f>IF(N344="snížená",J344,0)</f>
        <v>0</v>
      </c>
      <c r="BG344" s="186">
        <f>IF(N344="zákl. přenesená",J344,0)</f>
        <v>0</v>
      </c>
      <c r="BH344" s="186">
        <f>IF(N344="sníž. přenesená",J344,0)</f>
        <v>0</v>
      </c>
      <c r="BI344" s="186">
        <f>IF(N344="nulová",J344,0)</f>
        <v>0</v>
      </c>
      <c r="BJ344" s="24" t="s">
        <v>84</v>
      </c>
      <c r="BK344" s="186">
        <f>ROUND(I344*H344,2)</f>
        <v>0</v>
      </c>
      <c r="BL344" s="24" t="s">
        <v>199</v>
      </c>
      <c r="BM344" s="24" t="s">
        <v>1429</v>
      </c>
    </row>
    <row r="345" spans="2:47" s="1" customFormat="1" ht="27">
      <c r="B345" s="41"/>
      <c r="D345" s="187" t="s">
        <v>201</v>
      </c>
      <c r="F345" s="188" t="s">
        <v>1430</v>
      </c>
      <c r="I345" s="189"/>
      <c r="L345" s="41"/>
      <c r="M345" s="190"/>
      <c r="N345" s="42"/>
      <c r="O345" s="42"/>
      <c r="P345" s="42"/>
      <c r="Q345" s="42"/>
      <c r="R345" s="42"/>
      <c r="S345" s="42"/>
      <c r="T345" s="70"/>
      <c r="AT345" s="24" t="s">
        <v>201</v>
      </c>
      <c r="AU345" s="24" t="s">
        <v>87</v>
      </c>
    </row>
    <row r="346" spans="2:47" s="1" customFormat="1" ht="27">
      <c r="B346" s="41"/>
      <c r="D346" s="187" t="s">
        <v>203</v>
      </c>
      <c r="F346" s="191" t="s">
        <v>1431</v>
      </c>
      <c r="I346" s="189"/>
      <c r="L346" s="41"/>
      <c r="M346" s="190"/>
      <c r="N346" s="42"/>
      <c r="O346" s="42"/>
      <c r="P346" s="42"/>
      <c r="Q346" s="42"/>
      <c r="R346" s="42"/>
      <c r="S346" s="42"/>
      <c r="T346" s="70"/>
      <c r="AT346" s="24" t="s">
        <v>203</v>
      </c>
      <c r="AU346" s="24" t="s">
        <v>87</v>
      </c>
    </row>
    <row r="347" spans="2:51" s="11" customFormat="1" ht="13.5">
      <c r="B347" s="192"/>
      <c r="D347" s="187" t="s">
        <v>205</v>
      </c>
      <c r="E347" s="193" t="s">
        <v>5</v>
      </c>
      <c r="F347" s="194" t="s">
        <v>1113</v>
      </c>
      <c r="H347" s="195">
        <v>135</v>
      </c>
      <c r="I347" s="196"/>
      <c r="L347" s="192"/>
      <c r="M347" s="197"/>
      <c r="N347" s="198"/>
      <c r="O347" s="198"/>
      <c r="P347" s="198"/>
      <c r="Q347" s="198"/>
      <c r="R347" s="198"/>
      <c r="S347" s="198"/>
      <c r="T347" s="199"/>
      <c r="AT347" s="193" t="s">
        <v>205</v>
      </c>
      <c r="AU347" s="193" t="s">
        <v>87</v>
      </c>
      <c r="AV347" s="11" t="s">
        <v>87</v>
      </c>
      <c r="AW347" s="11" t="s">
        <v>39</v>
      </c>
      <c r="AX347" s="11" t="s">
        <v>84</v>
      </c>
      <c r="AY347" s="193" t="s">
        <v>193</v>
      </c>
    </row>
    <row r="348" spans="2:65" s="1" customFormat="1" ht="16.5" customHeight="1">
      <c r="B348" s="174"/>
      <c r="C348" s="223" t="s">
        <v>1432</v>
      </c>
      <c r="D348" s="223" t="s">
        <v>289</v>
      </c>
      <c r="E348" s="224" t="s">
        <v>1433</v>
      </c>
      <c r="F348" s="225" t="s">
        <v>1434</v>
      </c>
      <c r="G348" s="226" t="s">
        <v>106</v>
      </c>
      <c r="H348" s="227">
        <v>67.5</v>
      </c>
      <c r="I348" s="228"/>
      <c r="J348" s="229">
        <f>ROUND(I348*H348,2)</f>
        <v>0</v>
      </c>
      <c r="K348" s="225" t="s">
        <v>5</v>
      </c>
      <c r="L348" s="230"/>
      <c r="M348" s="231" t="s">
        <v>5</v>
      </c>
      <c r="N348" s="232" t="s">
        <v>47</v>
      </c>
      <c r="O348" s="42"/>
      <c r="P348" s="184">
        <f>O348*H348</f>
        <v>0</v>
      </c>
      <c r="Q348" s="184">
        <v>0.0004</v>
      </c>
      <c r="R348" s="184">
        <f>Q348*H348</f>
        <v>0.027</v>
      </c>
      <c r="S348" s="184">
        <v>0</v>
      </c>
      <c r="T348" s="185">
        <f>S348*H348</f>
        <v>0</v>
      </c>
      <c r="AR348" s="24" t="s">
        <v>267</v>
      </c>
      <c r="AT348" s="24" t="s">
        <v>289</v>
      </c>
      <c r="AU348" s="24" t="s">
        <v>87</v>
      </c>
      <c r="AY348" s="24" t="s">
        <v>193</v>
      </c>
      <c r="BE348" s="186">
        <f>IF(N348="základní",J348,0)</f>
        <v>0</v>
      </c>
      <c r="BF348" s="186">
        <f>IF(N348="snížená",J348,0)</f>
        <v>0</v>
      </c>
      <c r="BG348" s="186">
        <f>IF(N348="zákl. přenesená",J348,0)</f>
        <v>0</v>
      </c>
      <c r="BH348" s="186">
        <f>IF(N348="sníž. přenesená",J348,0)</f>
        <v>0</v>
      </c>
      <c r="BI348" s="186">
        <f>IF(N348="nulová",J348,0)</f>
        <v>0</v>
      </c>
      <c r="BJ348" s="24" t="s">
        <v>84</v>
      </c>
      <c r="BK348" s="186">
        <f>ROUND(I348*H348,2)</f>
        <v>0</v>
      </c>
      <c r="BL348" s="24" t="s">
        <v>199</v>
      </c>
      <c r="BM348" s="24" t="s">
        <v>1435</v>
      </c>
    </row>
    <row r="349" spans="2:47" s="1" customFormat="1" ht="13.5">
      <c r="B349" s="41"/>
      <c r="D349" s="187" t="s">
        <v>201</v>
      </c>
      <c r="F349" s="188" t="s">
        <v>1434</v>
      </c>
      <c r="I349" s="189"/>
      <c r="L349" s="41"/>
      <c r="M349" s="190"/>
      <c r="N349" s="42"/>
      <c r="O349" s="42"/>
      <c r="P349" s="42"/>
      <c r="Q349" s="42"/>
      <c r="R349" s="42"/>
      <c r="S349" s="42"/>
      <c r="T349" s="70"/>
      <c r="AT349" s="24" t="s">
        <v>201</v>
      </c>
      <c r="AU349" s="24" t="s">
        <v>87</v>
      </c>
    </row>
    <row r="350" spans="2:51" s="12" customFormat="1" ht="13.5">
      <c r="B350" s="200"/>
      <c r="D350" s="187" t="s">
        <v>205</v>
      </c>
      <c r="E350" s="201" t="s">
        <v>5</v>
      </c>
      <c r="F350" s="202" t="s">
        <v>1436</v>
      </c>
      <c r="H350" s="201" t="s">
        <v>5</v>
      </c>
      <c r="I350" s="203"/>
      <c r="L350" s="200"/>
      <c r="M350" s="204"/>
      <c r="N350" s="205"/>
      <c r="O350" s="205"/>
      <c r="P350" s="205"/>
      <c r="Q350" s="205"/>
      <c r="R350" s="205"/>
      <c r="S350" s="205"/>
      <c r="T350" s="206"/>
      <c r="AT350" s="201" t="s">
        <v>205</v>
      </c>
      <c r="AU350" s="201" t="s">
        <v>87</v>
      </c>
      <c r="AV350" s="12" t="s">
        <v>84</v>
      </c>
      <c r="AW350" s="12" t="s">
        <v>39</v>
      </c>
      <c r="AX350" s="12" t="s">
        <v>76</v>
      </c>
      <c r="AY350" s="201" t="s">
        <v>193</v>
      </c>
    </row>
    <row r="351" spans="2:51" s="11" customFormat="1" ht="13.5">
      <c r="B351" s="192"/>
      <c r="D351" s="187" t="s">
        <v>205</v>
      </c>
      <c r="E351" s="193" t="s">
        <v>5</v>
      </c>
      <c r="F351" s="194" t="s">
        <v>1437</v>
      </c>
      <c r="H351" s="195">
        <v>67.5</v>
      </c>
      <c r="I351" s="196"/>
      <c r="L351" s="192"/>
      <c r="M351" s="197"/>
      <c r="N351" s="198"/>
      <c r="O351" s="198"/>
      <c r="P351" s="198"/>
      <c r="Q351" s="198"/>
      <c r="R351" s="198"/>
      <c r="S351" s="198"/>
      <c r="T351" s="199"/>
      <c r="AT351" s="193" t="s">
        <v>205</v>
      </c>
      <c r="AU351" s="193" t="s">
        <v>87</v>
      </c>
      <c r="AV351" s="11" t="s">
        <v>87</v>
      </c>
      <c r="AW351" s="11" t="s">
        <v>39</v>
      </c>
      <c r="AX351" s="11" t="s">
        <v>84</v>
      </c>
      <c r="AY351" s="193" t="s">
        <v>193</v>
      </c>
    </row>
    <row r="352" spans="2:65" s="1" customFormat="1" ht="16.5" customHeight="1">
      <c r="B352" s="174"/>
      <c r="C352" s="175" t="s">
        <v>1438</v>
      </c>
      <c r="D352" s="175" t="s">
        <v>195</v>
      </c>
      <c r="E352" s="176" t="s">
        <v>1439</v>
      </c>
      <c r="F352" s="177" t="s">
        <v>1440</v>
      </c>
      <c r="G352" s="178" t="s">
        <v>1011</v>
      </c>
      <c r="H352" s="179">
        <v>423</v>
      </c>
      <c r="I352" s="180"/>
      <c r="J352" s="181">
        <f>ROUND(I352*H352,2)</f>
        <v>0</v>
      </c>
      <c r="K352" s="177" t="s">
        <v>198</v>
      </c>
      <c r="L352" s="41"/>
      <c r="M352" s="182" t="s">
        <v>5</v>
      </c>
      <c r="N352" s="183" t="s">
        <v>47</v>
      </c>
      <c r="O352" s="42"/>
      <c r="P352" s="184">
        <f>O352*H352</f>
        <v>0</v>
      </c>
      <c r="Q352" s="184">
        <v>0</v>
      </c>
      <c r="R352" s="184">
        <f>Q352*H352</f>
        <v>0</v>
      </c>
      <c r="S352" s="184">
        <v>0</v>
      </c>
      <c r="T352" s="185">
        <f>S352*H352</f>
        <v>0</v>
      </c>
      <c r="AR352" s="24" t="s">
        <v>199</v>
      </c>
      <c r="AT352" s="24" t="s">
        <v>195</v>
      </c>
      <c r="AU352" s="24" t="s">
        <v>87</v>
      </c>
      <c r="AY352" s="24" t="s">
        <v>193</v>
      </c>
      <c r="BE352" s="186">
        <f>IF(N352="základní",J352,0)</f>
        <v>0</v>
      </c>
      <c r="BF352" s="186">
        <f>IF(N352="snížená",J352,0)</f>
        <v>0</v>
      </c>
      <c r="BG352" s="186">
        <f>IF(N352="zákl. přenesená",J352,0)</f>
        <v>0</v>
      </c>
      <c r="BH352" s="186">
        <f>IF(N352="sníž. přenesená",J352,0)</f>
        <v>0</v>
      </c>
      <c r="BI352" s="186">
        <f>IF(N352="nulová",J352,0)</f>
        <v>0</v>
      </c>
      <c r="BJ352" s="24" t="s">
        <v>84</v>
      </c>
      <c r="BK352" s="186">
        <f>ROUND(I352*H352,2)</f>
        <v>0</v>
      </c>
      <c r="BL352" s="24" t="s">
        <v>199</v>
      </c>
      <c r="BM352" s="24" t="s">
        <v>1441</v>
      </c>
    </row>
    <row r="353" spans="2:47" s="1" customFormat="1" ht="13.5">
      <c r="B353" s="41"/>
      <c r="D353" s="187" t="s">
        <v>201</v>
      </c>
      <c r="F353" s="188" t="s">
        <v>1442</v>
      </c>
      <c r="I353" s="189"/>
      <c r="L353" s="41"/>
      <c r="M353" s="190"/>
      <c r="N353" s="42"/>
      <c r="O353" s="42"/>
      <c r="P353" s="42"/>
      <c r="Q353" s="42"/>
      <c r="R353" s="42"/>
      <c r="S353" s="42"/>
      <c r="T353" s="70"/>
      <c r="AT353" s="24" t="s">
        <v>201</v>
      </c>
      <c r="AU353" s="24" t="s">
        <v>87</v>
      </c>
    </row>
    <row r="354" spans="2:47" s="1" customFormat="1" ht="148.5">
      <c r="B354" s="41"/>
      <c r="D354" s="187" t="s">
        <v>203</v>
      </c>
      <c r="F354" s="191" t="s">
        <v>1443</v>
      </c>
      <c r="I354" s="189"/>
      <c r="L354" s="41"/>
      <c r="M354" s="190"/>
      <c r="N354" s="42"/>
      <c r="O354" s="42"/>
      <c r="P354" s="42"/>
      <c r="Q354" s="42"/>
      <c r="R354" s="42"/>
      <c r="S354" s="42"/>
      <c r="T354" s="70"/>
      <c r="AT354" s="24" t="s">
        <v>203</v>
      </c>
      <c r="AU354" s="24" t="s">
        <v>87</v>
      </c>
    </row>
    <row r="355" spans="2:51" s="12" customFormat="1" ht="13.5">
      <c r="B355" s="200"/>
      <c r="D355" s="187" t="s">
        <v>205</v>
      </c>
      <c r="E355" s="201" t="s">
        <v>5</v>
      </c>
      <c r="F355" s="202" t="s">
        <v>1444</v>
      </c>
      <c r="H355" s="201" t="s">
        <v>5</v>
      </c>
      <c r="I355" s="203"/>
      <c r="L355" s="200"/>
      <c r="M355" s="204"/>
      <c r="N355" s="205"/>
      <c r="O355" s="205"/>
      <c r="P355" s="205"/>
      <c r="Q355" s="205"/>
      <c r="R355" s="205"/>
      <c r="S355" s="205"/>
      <c r="T355" s="206"/>
      <c r="AT355" s="201" t="s">
        <v>205</v>
      </c>
      <c r="AU355" s="201" t="s">
        <v>87</v>
      </c>
      <c r="AV355" s="12" t="s">
        <v>84</v>
      </c>
      <c r="AW355" s="12" t="s">
        <v>39</v>
      </c>
      <c r="AX355" s="12" t="s">
        <v>76</v>
      </c>
      <c r="AY355" s="201" t="s">
        <v>193</v>
      </c>
    </row>
    <row r="356" spans="2:51" s="11" customFormat="1" ht="13.5">
      <c r="B356" s="192"/>
      <c r="D356" s="187" t="s">
        <v>205</v>
      </c>
      <c r="E356" s="193" t="s">
        <v>5</v>
      </c>
      <c r="F356" s="194" t="s">
        <v>1113</v>
      </c>
      <c r="H356" s="195">
        <v>135</v>
      </c>
      <c r="I356" s="196"/>
      <c r="L356" s="192"/>
      <c r="M356" s="197"/>
      <c r="N356" s="198"/>
      <c r="O356" s="198"/>
      <c r="P356" s="198"/>
      <c r="Q356" s="198"/>
      <c r="R356" s="198"/>
      <c r="S356" s="198"/>
      <c r="T356" s="199"/>
      <c r="AT356" s="193" t="s">
        <v>205</v>
      </c>
      <c r="AU356" s="193" t="s">
        <v>87</v>
      </c>
      <c r="AV356" s="11" t="s">
        <v>87</v>
      </c>
      <c r="AW356" s="11" t="s">
        <v>39</v>
      </c>
      <c r="AX356" s="11" t="s">
        <v>76</v>
      </c>
      <c r="AY356" s="193" t="s">
        <v>193</v>
      </c>
    </row>
    <row r="357" spans="2:51" s="11" customFormat="1" ht="13.5">
      <c r="B357" s="192"/>
      <c r="D357" s="187" t="s">
        <v>205</v>
      </c>
      <c r="E357" s="193" t="s">
        <v>5</v>
      </c>
      <c r="F357" s="194" t="s">
        <v>1085</v>
      </c>
      <c r="H357" s="195">
        <v>288</v>
      </c>
      <c r="I357" s="196"/>
      <c r="L357" s="192"/>
      <c r="M357" s="197"/>
      <c r="N357" s="198"/>
      <c r="O357" s="198"/>
      <c r="P357" s="198"/>
      <c r="Q357" s="198"/>
      <c r="R357" s="198"/>
      <c r="S357" s="198"/>
      <c r="T357" s="199"/>
      <c r="AT357" s="193" t="s">
        <v>205</v>
      </c>
      <c r="AU357" s="193" t="s">
        <v>87</v>
      </c>
      <c r="AV357" s="11" t="s">
        <v>87</v>
      </c>
      <c r="AW357" s="11" t="s">
        <v>39</v>
      </c>
      <c r="AX357" s="11" t="s">
        <v>76</v>
      </c>
      <c r="AY357" s="193" t="s">
        <v>193</v>
      </c>
    </row>
    <row r="358" spans="2:51" s="13" customFormat="1" ht="13.5">
      <c r="B358" s="207"/>
      <c r="D358" s="187" t="s">
        <v>205</v>
      </c>
      <c r="E358" s="208" t="s">
        <v>5</v>
      </c>
      <c r="F358" s="209" t="s">
        <v>240</v>
      </c>
      <c r="H358" s="210">
        <v>423</v>
      </c>
      <c r="I358" s="211"/>
      <c r="L358" s="207"/>
      <c r="M358" s="212"/>
      <c r="N358" s="213"/>
      <c r="O358" s="213"/>
      <c r="P358" s="213"/>
      <c r="Q358" s="213"/>
      <c r="R358" s="213"/>
      <c r="S358" s="213"/>
      <c r="T358" s="214"/>
      <c r="AT358" s="208" t="s">
        <v>205</v>
      </c>
      <c r="AU358" s="208" t="s">
        <v>87</v>
      </c>
      <c r="AV358" s="13" t="s">
        <v>199</v>
      </c>
      <c r="AW358" s="13" t="s">
        <v>39</v>
      </c>
      <c r="AX358" s="13" t="s">
        <v>84</v>
      </c>
      <c r="AY358" s="208" t="s">
        <v>193</v>
      </c>
    </row>
    <row r="359" spans="2:65" s="1" customFormat="1" ht="25.5" customHeight="1">
      <c r="B359" s="174"/>
      <c r="C359" s="175" t="s">
        <v>1445</v>
      </c>
      <c r="D359" s="175" t="s">
        <v>195</v>
      </c>
      <c r="E359" s="176" t="s">
        <v>633</v>
      </c>
      <c r="F359" s="177" t="s">
        <v>634</v>
      </c>
      <c r="G359" s="178" t="s">
        <v>106</v>
      </c>
      <c r="H359" s="179">
        <v>1257.2</v>
      </c>
      <c r="I359" s="180"/>
      <c r="J359" s="181">
        <f>ROUND(I359*H359,2)</f>
        <v>0</v>
      </c>
      <c r="K359" s="177" t="s">
        <v>198</v>
      </c>
      <c r="L359" s="41"/>
      <c r="M359" s="182" t="s">
        <v>5</v>
      </c>
      <c r="N359" s="183" t="s">
        <v>47</v>
      </c>
      <c r="O359" s="42"/>
      <c r="P359" s="184">
        <f>O359*H359</f>
        <v>0</v>
      </c>
      <c r="Q359" s="184">
        <v>0</v>
      </c>
      <c r="R359" s="184">
        <f>Q359*H359</f>
        <v>0</v>
      </c>
      <c r="S359" s="184">
        <v>0</v>
      </c>
      <c r="T359" s="185">
        <f>S359*H359</f>
        <v>0</v>
      </c>
      <c r="AR359" s="24" t="s">
        <v>199</v>
      </c>
      <c r="AT359" s="24" t="s">
        <v>195</v>
      </c>
      <c r="AU359" s="24" t="s">
        <v>87</v>
      </c>
      <c r="AY359" s="24" t="s">
        <v>193</v>
      </c>
      <c r="BE359" s="186">
        <f>IF(N359="základní",J359,0)</f>
        <v>0</v>
      </c>
      <c r="BF359" s="186">
        <f>IF(N359="snížená",J359,0)</f>
        <v>0</v>
      </c>
      <c r="BG359" s="186">
        <f>IF(N359="zákl. přenesená",J359,0)</f>
        <v>0</v>
      </c>
      <c r="BH359" s="186">
        <f>IF(N359="sníž. přenesená",J359,0)</f>
        <v>0</v>
      </c>
      <c r="BI359" s="186">
        <f>IF(N359="nulová",J359,0)</f>
        <v>0</v>
      </c>
      <c r="BJ359" s="24" t="s">
        <v>84</v>
      </c>
      <c r="BK359" s="186">
        <f>ROUND(I359*H359,2)</f>
        <v>0</v>
      </c>
      <c r="BL359" s="24" t="s">
        <v>199</v>
      </c>
      <c r="BM359" s="24" t="s">
        <v>1446</v>
      </c>
    </row>
    <row r="360" spans="2:47" s="1" customFormat="1" ht="27">
      <c r="B360" s="41"/>
      <c r="D360" s="187" t="s">
        <v>201</v>
      </c>
      <c r="F360" s="188" t="s">
        <v>636</v>
      </c>
      <c r="I360" s="189"/>
      <c r="L360" s="41"/>
      <c r="M360" s="190"/>
      <c r="N360" s="42"/>
      <c r="O360" s="42"/>
      <c r="P360" s="42"/>
      <c r="Q360" s="42"/>
      <c r="R360" s="42"/>
      <c r="S360" s="42"/>
      <c r="T360" s="70"/>
      <c r="AT360" s="24" t="s">
        <v>201</v>
      </c>
      <c r="AU360" s="24" t="s">
        <v>87</v>
      </c>
    </row>
    <row r="361" spans="2:47" s="1" customFormat="1" ht="148.5">
      <c r="B361" s="41"/>
      <c r="D361" s="187" t="s">
        <v>203</v>
      </c>
      <c r="F361" s="191" t="s">
        <v>637</v>
      </c>
      <c r="I361" s="189"/>
      <c r="L361" s="41"/>
      <c r="M361" s="190"/>
      <c r="N361" s="42"/>
      <c r="O361" s="42"/>
      <c r="P361" s="42"/>
      <c r="Q361" s="42"/>
      <c r="R361" s="42"/>
      <c r="S361" s="42"/>
      <c r="T361" s="70"/>
      <c r="AT361" s="24" t="s">
        <v>203</v>
      </c>
      <c r="AU361" s="24" t="s">
        <v>87</v>
      </c>
    </row>
    <row r="362" spans="2:51" s="12" customFormat="1" ht="13.5">
      <c r="B362" s="200"/>
      <c r="D362" s="187" t="s">
        <v>205</v>
      </c>
      <c r="E362" s="201" t="s">
        <v>5</v>
      </c>
      <c r="F362" s="202" t="s">
        <v>1447</v>
      </c>
      <c r="H362" s="201" t="s">
        <v>5</v>
      </c>
      <c r="I362" s="203"/>
      <c r="L362" s="200"/>
      <c r="M362" s="204"/>
      <c r="N362" s="205"/>
      <c r="O362" s="205"/>
      <c r="P362" s="205"/>
      <c r="Q362" s="205"/>
      <c r="R362" s="205"/>
      <c r="S362" s="205"/>
      <c r="T362" s="206"/>
      <c r="AT362" s="201" t="s">
        <v>205</v>
      </c>
      <c r="AU362" s="201" t="s">
        <v>87</v>
      </c>
      <c r="AV362" s="12" t="s">
        <v>84</v>
      </c>
      <c r="AW362" s="12" t="s">
        <v>39</v>
      </c>
      <c r="AX362" s="12" t="s">
        <v>76</v>
      </c>
      <c r="AY362" s="201" t="s">
        <v>193</v>
      </c>
    </row>
    <row r="363" spans="2:51" s="11" customFormat="1" ht="13.5">
      <c r="B363" s="192"/>
      <c r="D363" s="187" t="s">
        <v>205</v>
      </c>
      <c r="E363" s="193" t="s">
        <v>5</v>
      </c>
      <c r="F363" s="194" t="s">
        <v>1448</v>
      </c>
      <c r="H363" s="195">
        <v>1000</v>
      </c>
      <c r="I363" s="196"/>
      <c r="L363" s="192"/>
      <c r="M363" s="197"/>
      <c r="N363" s="198"/>
      <c r="O363" s="198"/>
      <c r="P363" s="198"/>
      <c r="Q363" s="198"/>
      <c r="R363" s="198"/>
      <c r="S363" s="198"/>
      <c r="T363" s="199"/>
      <c r="AT363" s="193" t="s">
        <v>205</v>
      </c>
      <c r="AU363" s="193" t="s">
        <v>87</v>
      </c>
      <c r="AV363" s="11" t="s">
        <v>87</v>
      </c>
      <c r="AW363" s="11" t="s">
        <v>39</v>
      </c>
      <c r="AX363" s="11" t="s">
        <v>76</v>
      </c>
      <c r="AY363" s="193" t="s">
        <v>193</v>
      </c>
    </row>
    <row r="364" spans="2:51" s="12" customFormat="1" ht="27">
      <c r="B364" s="200"/>
      <c r="D364" s="187" t="s">
        <v>205</v>
      </c>
      <c r="E364" s="201" t="s">
        <v>5</v>
      </c>
      <c r="F364" s="202" t="s">
        <v>1449</v>
      </c>
      <c r="H364" s="201" t="s">
        <v>5</v>
      </c>
      <c r="I364" s="203"/>
      <c r="L364" s="200"/>
      <c r="M364" s="204"/>
      <c r="N364" s="205"/>
      <c r="O364" s="205"/>
      <c r="P364" s="205"/>
      <c r="Q364" s="205"/>
      <c r="R364" s="205"/>
      <c r="S364" s="205"/>
      <c r="T364" s="206"/>
      <c r="AT364" s="201" t="s">
        <v>205</v>
      </c>
      <c r="AU364" s="201" t="s">
        <v>87</v>
      </c>
      <c r="AV364" s="12" t="s">
        <v>84</v>
      </c>
      <c r="AW364" s="12" t="s">
        <v>39</v>
      </c>
      <c r="AX364" s="12" t="s">
        <v>76</v>
      </c>
      <c r="AY364" s="201" t="s">
        <v>193</v>
      </c>
    </row>
    <row r="365" spans="2:51" s="11" customFormat="1" ht="13.5">
      <c r="B365" s="192"/>
      <c r="D365" s="187" t="s">
        <v>205</v>
      </c>
      <c r="E365" s="193" t="s">
        <v>1101</v>
      </c>
      <c r="F365" s="194" t="s">
        <v>1450</v>
      </c>
      <c r="H365" s="195">
        <v>257.2</v>
      </c>
      <c r="I365" s="196"/>
      <c r="L365" s="192"/>
      <c r="M365" s="197"/>
      <c r="N365" s="198"/>
      <c r="O365" s="198"/>
      <c r="P365" s="198"/>
      <c r="Q365" s="198"/>
      <c r="R365" s="198"/>
      <c r="S365" s="198"/>
      <c r="T365" s="199"/>
      <c r="AT365" s="193" t="s">
        <v>205</v>
      </c>
      <c r="AU365" s="193" t="s">
        <v>87</v>
      </c>
      <c r="AV365" s="11" t="s">
        <v>87</v>
      </c>
      <c r="AW365" s="11" t="s">
        <v>39</v>
      </c>
      <c r="AX365" s="11" t="s">
        <v>76</v>
      </c>
      <c r="AY365" s="193" t="s">
        <v>193</v>
      </c>
    </row>
    <row r="366" spans="2:51" s="13" customFormat="1" ht="13.5">
      <c r="B366" s="207"/>
      <c r="D366" s="187" t="s">
        <v>205</v>
      </c>
      <c r="E366" s="208" t="s">
        <v>1107</v>
      </c>
      <c r="F366" s="209" t="s">
        <v>240</v>
      </c>
      <c r="H366" s="210">
        <v>1257.2</v>
      </c>
      <c r="I366" s="211"/>
      <c r="L366" s="207"/>
      <c r="M366" s="212"/>
      <c r="N366" s="213"/>
      <c r="O366" s="213"/>
      <c r="P366" s="213"/>
      <c r="Q366" s="213"/>
      <c r="R366" s="213"/>
      <c r="S366" s="213"/>
      <c r="T366" s="214"/>
      <c r="AT366" s="208" t="s">
        <v>205</v>
      </c>
      <c r="AU366" s="208" t="s">
        <v>87</v>
      </c>
      <c r="AV366" s="13" t="s">
        <v>199</v>
      </c>
      <c r="AW366" s="13" t="s">
        <v>39</v>
      </c>
      <c r="AX366" s="13" t="s">
        <v>84</v>
      </c>
      <c r="AY366" s="208" t="s">
        <v>193</v>
      </c>
    </row>
    <row r="367" spans="2:65" s="1" customFormat="1" ht="16.5" customHeight="1">
      <c r="B367" s="174"/>
      <c r="C367" s="223" t="s">
        <v>1451</v>
      </c>
      <c r="D367" s="223" t="s">
        <v>289</v>
      </c>
      <c r="E367" s="224" t="s">
        <v>1452</v>
      </c>
      <c r="F367" s="225" t="s">
        <v>1453</v>
      </c>
      <c r="G367" s="226" t="s">
        <v>642</v>
      </c>
      <c r="H367" s="227">
        <v>1.257</v>
      </c>
      <c r="I367" s="228"/>
      <c r="J367" s="229">
        <f>ROUND(I367*H367,2)</f>
        <v>0</v>
      </c>
      <c r="K367" s="225" t="s">
        <v>5</v>
      </c>
      <c r="L367" s="230"/>
      <c r="M367" s="231" t="s">
        <v>5</v>
      </c>
      <c r="N367" s="232" t="s">
        <v>47</v>
      </c>
      <c r="O367" s="42"/>
      <c r="P367" s="184">
        <f>O367*H367</f>
        <v>0</v>
      </c>
      <c r="Q367" s="184">
        <v>0.001</v>
      </c>
      <c r="R367" s="184">
        <f>Q367*H367</f>
        <v>0.0012569999999999999</v>
      </c>
      <c r="S367" s="184">
        <v>0</v>
      </c>
      <c r="T367" s="185">
        <f>S367*H367</f>
        <v>0</v>
      </c>
      <c r="AR367" s="24" t="s">
        <v>267</v>
      </c>
      <c r="AT367" s="24" t="s">
        <v>289</v>
      </c>
      <c r="AU367" s="24" t="s">
        <v>87</v>
      </c>
      <c r="AY367" s="24" t="s">
        <v>193</v>
      </c>
      <c r="BE367" s="186">
        <f>IF(N367="základní",J367,0)</f>
        <v>0</v>
      </c>
      <c r="BF367" s="186">
        <f>IF(N367="snížená",J367,0)</f>
        <v>0</v>
      </c>
      <c r="BG367" s="186">
        <f>IF(N367="zákl. přenesená",J367,0)</f>
        <v>0</v>
      </c>
      <c r="BH367" s="186">
        <f>IF(N367="sníž. přenesená",J367,0)</f>
        <v>0</v>
      </c>
      <c r="BI367" s="186">
        <f>IF(N367="nulová",J367,0)</f>
        <v>0</v>
      </c>
      <c r="BJ367" s="24" t="s">
        <v>84</v>
      </c>
      <c r="BK367" s="186">
        <f>ROUND(I367*H367,2)</f>
        <v>0</v>
      </c>
      <c r="BL367" s="24" t="s">
        <v>199</v>
      </c>
      <c r="BM367" s="24" t="s">
        <v>1454</v>
      </c>
    </row>
    <row r="368" spans="2:47" s="1" customFormat="1" ht="13.5">
      <c r="B368" s="41"/>
      <c r="D368" s="187" t="s">
        <v>201</v>
      </c>
      <c r="F368" s="188" t="s">
        <v>644</v>
      </c>
      <c r="I368" s="189"/>
      <c r="L368" s="41"/>
      <c r="M368" s="190"/>
      <c r="N368" s="42"/>
      <c r="O368" s="42"/>
      <c r="P368" s="42"/>
      <c r="Q368" s="42"/>
      <c r="R368" s="42"/>
      <c r="S368" s="42"/>
      <c r="T368" s="70"/>
      <c r="AT368" s="24" t="s">
        <v>201</v>
      </c>
      <c r="AU368" s="24" t="s">
        <v>87</v>
      </c>
    </row>
    <row r="369" spans="2:51" s="11" customFormat="1" ht="13.5">
      <c r="B369" s="192"/>
      <c r="D369" s="187" t="s">
        <v>205</v>
      </c>
      <c r="E369" s="193" t="s">
        <v>5</v>
      </c>
      <c r="F369" s="194" t="s">
        <v>1455</v>
      </c>
      <c r="H369" s="195">
        <v>1.257</v>
      </c>
      <c r="I369" s="196"/>
      <c r="L369" s="192"/>
      <c r="M369" s="197"/>
      <c r="N369" s="198"/>
      <c r="O369" s="198"/>
      <c r="P369" s="198"/>
      <c r="Q369" s="198"/>
      <c r="R369" s="198"/>
      <c r="S369" s="198"/>
      <c r="T369" s="199"/>
      <c r="AT369" s="193" t="s">
        <v>205</v>
      </c>
      <c r="AU369" s="193" t="s">
        <v>87</v>
      </c>
      <c r="AV369" s="11" t="s">
        <v>87</v>
      </c>
      <c r="AW369" s="11" t="s">
        <v>39</v>
      </c>
      <c r="AX369" s="11" t="s">
        <v>84</v>
      </c>
      <c r="AY369" s="193" t="s">
        <v>193</v>
      </c>
    </row>
    <row r="370" spans="2:65" s="1" customFormat="1" ht="16.5" customHeight="1">
      <c r="B370" s="174"/>
      <c r="C370" s="223" t="s">
        <v>1456</v>
      </c>
      <c r="D370" s="223" t="s">
        <v>289</v>
      </c>
      <c r="E370" s="224" t="s">
        <v>647</v>
      </c>
      <c r="F370" s="225" t="s">
        <v>648</v>
      </c>
      <c r="G370" s="226" t="s">
        <v>114</v>
      </c>
      <c r="H370" s="227">
        <v>0.05</v>
      </c>
      <c r="I370" s="228"/>
      <c r="J370" s="229">
        <f>ROUND(I370*H370,2)</f>
        <v>0</v>
      </c>
      <c r="K370" s="225" t="s">
        <v>198</v>
      </c>
      <c r="L370" s="230"/>
      <c r="M370" s="231" t="s">
        <v>5</v>
      </c>
      <c r="N370" s="232" t="s">
        <v>47</v>
      </c>
      <c r="O370" s="42"/>
      <c r="P370" s="184">
        <f>O370*H370</f>
        <v>0</v>
      </c>
      <c r="Q370" s="184">
        <v>0</v>
      </c>
      <c r="R370" s="184">
        <f>Q370*H370</f>
        <v>0</v>
      </c>
      <c r="S370" s="184">
        <v>0</v>
      </c>
      <c r="T370" s="185">
        <f>S370*H370</f>
        <v>0</v>
      </c>
      <c r="AR370" s="24" t="s">
        <v>267</v>
      </c>
      <c r="AT370" s="24" t="s">
        <v>289</v>
      </c>
      <c r="AU370" s="24" t="s">
        <v>87</v>
      </c>
      <c r="AY370" s="24" t="s">
        <v>193</v>
      </c>
      <c r="BE370" s="186">
        <f>IF(N370="základní",J370,0)</f>
        <v>0</v>
      </c>
      <c r="BF370" s="186">
        <f>IF(N370="snížená",J370,0)</f>
        <v>0</v>
      </c>
      <c r="BG370" s="186">
        <f>IF(N370="zákl. přenesená",J370,0)</f>
        <v>0</v>
      </c>
      <c r="BH370" s="186">
        <f>IF(N370="sníž. přenesená",J370,0)</f>
        <v>0</v>
      </c>
      <c r="BI370" s="186">
        <f>IF(N370="nulová",J370,0)</f>
        <v>0</v>
      </c>
      <c r="BJ370" s="24" t="s">
        <v>84</v>
      </c>
      <c r="BK370" s="186">
        <f>ROUND(I370*H370,2)</f>
        <v>0</v>
      </c>
      <c r="BL370" s="24" t="s">
        <v>199</v>
      </c>
      <c r="BM370" s="24" t="s">
        <v>1457</v>
      </c>
    </row>
    <row r="371" spans="2:47" s="1" customFormat="1" ht="13.5">
      <c r="B371" s="41"/>
      <c r="D371" s="187" t="s">
        <v>201</v>
      </c>
      <c r="F371" s="188" t="s">
        <v>648</v>
      </c>
      <c r="I371" s="189"/>
      <c r="L371" s="41"/>
      <c r="M371" s="190"/>
      <c r="N371" s="42"/>
      <c r="O371" s="42"/>
      <c r="P371" s="42"/>
      <c r="Q371" s="42"/>
      <c r="R371" s="42"/>
      <c r="S371" s="42"/>
      <c r="T371" s="70"/>
      <c r="AT371" s="24" t="s">
        <v>201</v>
      </c>
      <c r="AU371" s="24" t="s">
        <v>87</v>
      </c>
    </row>
    <row r="372" spans="2:51" s="11" customFormat="1" ht="13.5">
      <c r="B372" s="192"/>
      <c r="D372" s="187" t="s">
        <v>205</v>
      </c>
      <c r="E372" s="193" t="s">
        <v>5</v>
      </c>
      <c r="F372" s="194" t="s">
        <v>1458</v>
      </c>
      <c r="H372" s="195">
        <v>0.05</v>
      </c>
      <c r="I372" s="196"/>
      <c r="L372" s="192"/>
      <c r="M372" s="197"/>
      <c r="N372" s="198"/>
      <c r="O372" s="198"/>
      <c r="P372" s="198"/>
      <c r="Q372" s="198"/>
      <c r="R372" s="198"/>
      <c r="S372" s="198"/>
      <c r="T372" s="199"/>
      <c r="AT372" s="193" t="s">
        <v>205</v>
      </c>
      <c r="AU372" s="193" t="s">
        <v>87</v>
      </c>
      <c r="AV372" s="11" t="s">
        <v>87</v>
      </c>
      <c r="AW372" s="11" t="s">
        <v>39</v>
      </c>
      <c r="AX372" s="11" t="s">
        <v>84</v>
      </c>
      <c r="AY372" s="193" t="s">
        <v>193</v>
      </c>
    </row>
    <row r="373" spans="2:65" s="1" customFormat="1" ht="25.5" customHeight="1">
      <c r="B373" s="174"/>
      <c r="C373" s="175" t="s">
        <v>1459</v>
      </c>
      <c r="D373" s="175" t="s">
        <v>195</v>
      </c>
      <c r="E373" s="176" t="s">
        <v>1460</v>
      </c>
      <c r="F373" s="177" t="s">
        <v>1461</v>
      </c>
      <c r="G373" s="178" t="s">
        <v>1462</v>
      </c>
      <c r="H373" s="179">
        <v>2.88</v>
      </c>
      <c r="I373" s="180"/>
      <c r="J373" s="181">
        <f>ROUND(I373*H373,2)</f>
        <v>0</v>
      </c>
      <c r="K373" s="177" t="s">
        <v>198</v>
      </c>
      <c r="L373" s="41"/>
      <c r="M373" s="182" t="s">
        <v>5</v>
      </c>
      <c r="N373" s="183" t="s">
        <v>47</v>
      </c>
      <c r="O373" s="42"/>
      <c r="P373" s="184">
        <f>O373*H373</f>
        <v>0</v>
      </c>
      <c r="Q373" s="184">
        <v>0</v>
      </c>
      <c r="R373" s="184">
        <f>Q373*H373</f>
        <v>0</v>
      </c>
      <c r="S373" s="184">
        <v>0</v>
      </c>
      <c r="T373" s="185">
        <f>S373*H373</f>
        <v>0</v>
      </c>
      <c r="AR373" s="24" t="s">
        <v>199</v>
      </c>
      <c r="AT373" s="24" t="s">
        <v>195</v>
      </c>
      <c r="AU373" s="24" t="s">
        <v>87</v>
      </c>
      <c r="AY373" s="24" t="s">
        <v>193</v>
      </c>
      <c r="BE373" s="186">
        <f>IF(N373="základní",J373,0)</f>
        <v>0</v>
      </c>
      <c r="BF373" s="186">
        <f>IF(N373="snížená",J373,0)</f>
        <v>0</v>
      </c>
      <c r="BG373" s="186">
        <f>IF(N373="zákl. přenesená",J373,0)</f>
        <v>0</v>
      </c>
      <c r="BH373" s="186">
        <f>IF(N373="sníž. přenesená",J373,0)</f>
        <v>0</v>
      </c>
      <c r="BI373" s="186">
        <f>IF(N373="nulová",J373,0)</f>
        <v>0</v>
      </c>
      <c r="BJ373" s="24" t="s">
        <v>84</v>
      </c>
      <c r="BK373" s="186">
        <f>ROUND(I373*H373,2)</f>
        <v>0</v>
      </c>
      <c r="BL373" s="24" t="s">
        <v>199</v>
      </c>
      <c r="BM373" s="24" t="s">
        <v>1463</v>
      </c>
    </row>
    <row r="374" spans="2:47" s="1" customFormat="1" ht="27">
      <c r="B374" s="41"/>
      <c r="D374" s="187" t="s">
        <v>201</v>
      </c>
      <c r="F374" s="188" t="s">
        <v>1464</v>
      </c>
      <c r="I374" s="189"/>
      <c r="L374" s="41"/>
      <c r="M374" s="190"/>
      <c r="N374" s="42"/>
      <c r="O374" s="42"/>
      <c r="P374" s="42"/>
      <c r="Q374" s="42"/>
      <c r="R374" s="42"/>
      <c r="S374" s="42"/>
      <c r="T374" s="70"/>
      <c r="AT374" s="24" t="s">
        <v>201</v>
      </c>
      <c r="AU374" s="24" t="s">
        <v>87</v>
      </c>
    </row>
    <row r="375" spans="2:47" s="1" customFormat="1" ht="121.5">
      <c r="B375" s="41"/>
      <c r="D375" s="187" t="s">
        <v>203</v>
      </c>
      <c r="F375" s="191" t="s">
        <v>1465</v>
      </c>
      <c r="I375" s="189"/>
      <c r="L375" s="41"/>
      <c r="M375" s="190"/>
      <c r="N375" s="42"/>
      <c r="O375" s="42"/>
      <c r="P375" s="42"/>
      <c r="Q375" s="42"/>
      <c r="R375" s="42"/>
      <c r="S375" s="42"/>
      <c r="T375" s="70"/>
      <c r="AT375" s="24" t="s">
        <v>203</v>
      </c>
      <c r="AU375" s="24" t="s">
        <v>87</v>
      </c>
    </row>
    <row r="376" spans="2:51" s="11" customFormat="1" ht="13.5">
      <c r="B376" s="192"/>
      <c r="D376" s="187" t="s">
        <v>205</v>
      </c>
      <c r="E376" s="193" t="s">
        <v>5</v>
      </c>
      <c r="F376" s="194" t="s">
        <v>1466</v>
      </c>
      <c r="H376" s="195">
        <v>2.88</v>
      </c>
      <c r="I376" s="196"/>
      <c r="L376" s="192"/>
      <c r="M376" s="197"/>
      <c r="N376" s="198"/>
      <c r="O376" s="198"/>
      <c r="P376" s="198"/>
      <c r="Q376" s="198"/>
      <c r="R376" s="198"/>
      <c r="S376" s="198"/>
      <c r="T376" s="199"/>
      <c r="AT376" s="193" t="s">
        <v>205</v>
      </c>
      <c r="AU376" s="193" t="s">
        <v>87</v>
      </c>
      <c r="AV376" s="11" t="s">
        <v>87</v>
      </c>
      <c r="AW376" s="11" t="s">
        <v>39</v>
      </c>
      <c r="AX376" s="11" t="s">
        <v>84</v>
      </c>
      <c r="AY376" s="193" t="s">
        <v>193</v>
      </c>
    </row>
    <row r="377" spans="2:65" s="1" customFormat="1" ht="16.5" customHeight="1">
      <c r="B377" s="174"/>
      <c r="C377" s="223" t="s">
        <v>1467</v>
      </c>
      <c r="D377" s="223" t="s">
        <v>289</v>
      </c>
      <c r="E377" s="224" t="s">
        <v>1468</v>
      </c>
      <c r="F377" s="225" t="s">
        <v>1469</v>
      </c>
      <c r="G377" s="226" t="s">
        <v>550</v>
      </c>
      <c r="H377" s="227">
        <v>2.88</v>
      </c>
      <c r="I377" s="228"/>
      <c r="J377" s="229">
        <f>ROUND(I377*H377,2)</f>
        <v>0</v>
      </c>
      <c r="K377" s="225" t="s">
        <v>5</v>
      </c>
      <c r="L377" s="230"/>
      <c r="M377" s="231" t="s">
        <v>5</v>
      </c>
      <c r="N377" s="232" t="s">
        <v>47</v>
      </c>
      <c r="O377" s="42"/>
      <c r="P377" s="184">
        <f>O377*H377</f>
        <v>0</v>
      </c>
      <c r="Q377" s="184">
        <v>0.001</v>
      </c>
      <c r="R377" s="184">
        <f>Q377*H377</f>
        <v>0.0028799999999999997</v>
      </c>
      <c r="S377" s="184">
        <v>0</v>
      </c>
      <c r="T377" s="185">
        <f>S377*H377</f>
        <v>0</v>
      </c>
      <c r="AR377" s="24" t="s">
        <v>267</v>
      </c>
      <c r="AT377" s="24" t="s">
        <v>289</v>
      </c>
      <c r="AU377" s="24" t="s">
        <v>87</v>
      </c>
      <c r="AY377" s="24" t="s">
        <v>193</v>
      </c>
      <c r="BE377" s="186">
        <f>IF(N377="základní",J377,0)</f>
        <v>0</v>
      </c>
      <c r="BF377" s="186">
        <f>IF(N377="snížená",J377,0)</f>
        <v>0</v>
      </c>
      <c r="BG377" s="186">
        <f>IF(N377="zákl. přenesená",J377,0)</f>
        <v>0</v>
      </c>
      <c r="BH377" s="186">
        <f>IF(N377="sníž. přenesená",J377,0)</f>
        <v>0</v>
      </c>
      <c r="BI377" s="186">
        <f>IF(N377="nulová",J377,0)</f>
        <v>0</v>
      </c>
      <c r="BJ377" s="24" t="s">
        <v>84</v>
      </c>
      <c r="BK377" s="186">
        <f>ROUND(I377*H377,2)</f>
        <v>0</v>
      </c>
      <c r="BL377" s="24" t="s">
        <v>199</v>
      </c>
      <c r="BM377" s="24" t="s">
        <v>1470</v>
      </c>
    </row>
    <row r="378" spans="2:47" s="1" customFormat="1" ht="13.5">
      <c r="B378" s="41"/>
      <c r="D378" s="187" t="s">
        <v>201</v>
      </c>
      <c r="F378" s="188" t="s">
        <v>1469</v>
      </c>
      <c r="I378" s="189"/>
      <c r="L378" s="41"/>
      <c r="M378" s="190"/>
      <c r="N378" s="42"/>
      <c r="O378" s="42"/>
      <c r="P378" s="42"/>
      <c r="Q378" s="42"/>
      <c r="R378" s="42"/>
      <c r="S378" s="42"/>
      <c r="T378" s="70"/>
      <c r="AT378" s="24" t="s">
        <v>201</v>
      </c>
      <c r="AU378" s="24" t="s">
        <v>87</v>
      </c>
    </row>
    <row r="379" spans="2:51" s="11" customFormat="1" ht="13.5">
      <c r="B379" s="192"/>
      <c r="D379" s="187" t="s">
        <v>205</v>
      </c>
      <c r="E379" s="193" t="s">
        <v>5</v>
      </c>
      <c r="F379" s="194" t="s">
        <v>1471</v>
      </c>
      <c r="H379" s="195">
        <v>2.88</v>
      </c>
      <c r="I379" s="196"/>
      <c r="L379" s="192"/>
      <c r="M379" s="197"/>
      <c r="N379" s="198"/>
      <c r="O379" s="198"/>
      <c r="P379" s="198"/>
      <c r="Q379" s="198"/>
      <c r="R379" s="198"/>
      <c r="S379" s="198"/>
      <c r="T379" s="199"/>
      <c r="AT379" s="193" t="s">
        <v>205</v>
      </c>
      <c r="AU379" s="193" t="s">
        <v>87</v>
      </c>
      <c r="AV379" s="11" t="s">
        <v>87</v>
      </c>
      <c r="AW379" s="11" t="s">
        <v>39</v>
      </c>
      <c r="AX379" s="11" t="s">
        <v>84</v>
      </c>
      <c r="AY379" s="193" t="s">
        <v>193</v>
      </c>
    </row>
    <row r="380" spans="2:65" s="1" customFormat="1" ht="16.5" customHeight="1">
      <c r="B380" s="174"/>
      <c r="C380" s="175" t="s">
        <v>1472</v>
      </c>
      <c r="D380" s="175" t="s">
        <v>195</v>
      </c>
      <c r="E380" s="176" t="s">
        <v>1473</v>
      </c>
      <c r="F380" s="177" t="s">
        <v>1474</v>
      </c>
      <c r="G380" s="178" t="s">
        <v>1011</v>
      </c>
      <c r="H380" s="179">
        <v>20</v>
      </c>
      <c r="I380" s="180"/>
      <c r="J380" s="181">
        <f>ROUND(I380*H380,2)</f>
        <v>0</v>
      </c>
      <c r="K380" s="177" t="s">
        <v>198</v>
      </c>
      <c r="L380" s="41"/>
      <c r="M380" s="182" t="s">
        <v>5</v>
      </c>
      <c r="N380" s="183" t="s">
        <v>47</v>
      </c>
      <c r="O380" s="42"/>
      <c r="P380" s="184">
        <f>O380*H380</f>
        <v>0</v>
      </c>
      <c r="Q380" s="184">
        <v>0.02135</v>
      </c>
      <c r="R380" s="184">
        <f>Q380*H380</f>
        <v>0.42700000000000005</v>
      </c>
      <c r="S380" s="184">
        <v>0</v>
      </c>
      <c r="T380" s="185">
        <f>S380*H380</f>
        <v>0</v>
      </c>
      <c r="AR380" s="24" t="s">
        <v>199</v>
      </c>
      <c r="AT380" s="24" t="s">
        <v>195</v>
      </c>
      <c r="AU380" s="24" t="s">
        <v>87</v>
      </c>
      <c r="AY380" s="24" t="s">
        <v>193</v>
      </c>
      <c r="BE380" s="186">
        <f>IF(N380="základní",J380,0)</f>
        <v>0</v>
      </c>
      <c r="BF380" s="186">
        <f>IF(N380="snížená",J380,0)</f>
        <v>0</v>
      </c>
      <c r="BG380" s="186">
        <f>IF(N380="zákl. přenesená",J380,0)</f>
        <v>0</v>
      </c>
      <c r="BH380" s="186">
        <f>IF(N380="sníž. přenesená",J380,0)</f>
        <v>0</v>
      </c>
      <c r="BI380" s="186">
        <f>IF(N380="nulová",J380,0)</f>
        <v>0</v>
      </c>
      <c r="BJ380" s="24" t="s">
        <v>84</v>
      </c>
      <c r="BK380" s="186">
        <f>ROUND(I380*H380,2)</f>
        <v>0</v>
      </c>
      <c r="BL380" s="24" t="s">
        <v>199</v>
      </c>
      <c r="BM380" s="24" t="s">
        <v>1475</v>
      </c>
    </row>
    <row r="381" spans="2:47" s="1" customFormat="1" ht="27">
      <c r="B381" s="41"/>
      <c r="D381" s="187" t="s">
        <v>201</v>
      </c>
      <c r="F381" s="188" t="s">
        <v>1476</v>
      </c>
      <c r="I381" s="189"/>
      <c r="L381" s="41"/>
      <c r="M381" s="190"/>
      <c r="N381" s="42"/>
      <c r="O381" s="42"/>
      <c r="P381" s="42"/>
      <c r="Q381" s="42"/>
      <c r="R381" s="42"/>
      <c r="S381" s="42"/>
      <c r="T381" s="70"/>
      <c r="AT381" s="24" t="s">
        <v>201</v>
      </c>
      <c r="AU381" s="24" t="s">
        <v>87</v>
      </c>
    </row>
    <row r="382" spans="2:51" s="11" customFormat="1" ht="13.5">
      <c r="B382" s="192"/>
      <c r="D382" s="187" t="s">
        <v>205</v>
      </c>
      <c r="E382" s="193" t="s">
        <v>5</v>
      </c>
      <c r="F382" s="194" t="s">
        <v>1477</v>
      </c>
      <c r="H382" s="195">
        <v>20</v>
      </c>
      <c r="I382" s="196"/>
      <c r="L382" s="192"/>
      <c r="M382" s="197"/>
      <c r="N382" s="198"/>
      <c r="O382" s="198"/>
      <c r="P382" s="198"/>
      <c r="Q382" s="198"/>
      <c r="R382" s="198"/>
      <c r="S382" s="198"/>
      <c r="T382" s="199"/>
      <c r="AT382" s="193" t="s">
        <v>205</v>
      </c>
      <c r="AU382" s="193" t="s">
        <v>87</v>
      </c>
      <c r="AV382" s="11" t="s">
        <v>87</v>
      </c>
      <c r="AW382" s="11" t="s">
        <v>39</v>
      </c>
      <c r="AX382" s="11" t="s">
        <v>84</v>
      </c>
      <c r="AY382" s="193" t="s">
        <v>193</v>
      </c>
    </row>
    <row r="383" spans="2:65" s="1" customFormat="1" ht="16.5" customHeight="1">
      <c r="B383" s="174"/>
      <c r="C383" s="175" t="s">
        <v>1478</v>
      </c>
      <c r="D383" s="175" t="s">
        <v>195</v>
      </c>
      <c r="E383" s="176" t="s">
        <v>1479</v>
      </c>
      <c r="F383" s="177" t="s">
        <v>1480</v>
      </c>
      <c r="G383" s="178" t="s">
        <v>1011</v>
      </c>
      <c r="H383" s="179">
        <v>20</v>
      </c>
      <c r="I383" s="180"/>
      <c r="J383" s="181">
        <f>ROUND(I383*H383,2)</f>
        <v>0</v>
      </c>
      <c r="K383" s="177" t="s">
        <v>198</v>
      </c>
      <c r="L383" s="41"/>
      <c r="M383" s="182" t="s">
        <v>5</v>
      </c>
      <c r="N383" s="183" t="s">
        <v>47</v>
      </c>
      <c r="O383" s="42"/>
      <c r="P383" s="184">
        <f>O383*H383</f>
        <v>0</v>
      </c>
      <c r="Q383" s="184">
        <v>0.03843</v>
      </c>
      <c r="R383" s="184">
        <f>Q383*H383</f>
        <v>0.7686</v>
      </c>
      <c r="S383" s="184">
        <v>0</v>
      </c>
      <c r="T383" s="185">
        <f>S383*H383</f>
        <v>0</v>
      </c>
      <c r="AR383" s="24" t="s">
        <v>199</v>
      </c>
      <c r="AT383" s="24" t="s">
        <v>195</v>
      </c>
      <c r="AU383" s="24" t="s">
        <v>87</v>
      </c>
      <c r="AY383" s="24" t="s">
        <v>193</v>
      </c>
      <c r="BE383" s="186">
        <f>IF(N383="základní",J383,0)</f>
        <v>0</v>
      </c>
      <c r="BF383" s="186">
        <f>IF(N383="snížená",J383,0)</f>
        <v>0</v>
      </c>
      <c r="BG383" s="186">
        <f>IF(N383="zákl. přenesená",J383,0)</f>
        <v>0</v>
      </c>
      <c r="BH383" s="186">
        <f>IF(N383="sníž. přenesená",J383,0)</f>
        <v>0</v>
      </c>
      <c r="BI383" s="186">
        <f>IF(N383="nulová",J383,0)</f>
        <v>0</v>
      </c>
      <c r="BJ383" s="24" t="s">
        <v>84</v>
      </c>
      <c r="BK383" s="186">
        <f>ROUND(I383*H383,2)</f>
        <v>0</v>
      </c>
      <c r="BL383" s="24" t="s">
        <v>199</v>
      </c>
      <c r="BM383" s="24" t="s">
        <v>1481</v>
      </c>
    </row>
    <row r="384" spans="2:47" s="1" customFormat="1" ht="27">
      <c r="B384" s="41"/>
      <c r="D384" s="187" t="s">
        <v>201</v>
      </c>
      <c r="F384" s="188" t="s">
        <v>1482</v>
      </c>
      <c r="I384" s="189"/>
      <c r="L384" s="41"/>
      <c r="M384" s="190"/>
      <c r="N384" s="42"/>
      <c r="O384" s="42"/>
      <c r="P384" s="42"/>
      <c r="Q384" s="42"/>
      <c r="R384" s="42"/>
      <c r="S384" s="42"/>
      <c r="T384" s="70"/>
      <c r="AT384" s="24" t="s">
        <v>201</v>
      </c>
      <c r="AU384" s="24" t="s">
        <v>87</v>
      </c>
    </row>
    <row r="385" spans="2:51" s="11" customFormat="1" ht="13.5">
      <c r="B385" s="192"/>
      <c r="D385" s="187" t="s">
        <v>205</v>
      </c>
      <c r="E385" s="193" t="s">
        <v>5</v>
      </c>
      <c r="F385" s="194" t="s">
        <v>1477</v>
      </c>
      <c r="H385" s="195">
        <v>20</v>
      </c>
      <c r="I385" s="196"/>
      <c r="L385" s="192"/>
      <c r="M385" s="197"/>
      <c r="N385" s="198"/>
      <c r="O385" s="198"/>
      <c r="P385" s="198"/>
      <c r="Q385" s="198"/>
      <c r="R385" s="198"/>
      <c r="S385" s="198"/>
      <c r="T385" s="199"/>
      <c r="AT385" s="193" t="s">
        <v>205</v>
      </c>
      <c r="AU385" s="193" t="s">
        <v>87</v>
      </c>
      <c r="AV385" s="11" t="s">
        <v>87</v>
      </c>
      <c r="AW385" s="11" t="s">
        <v>39</v>
      </c>
      <c r="AX385" s="11" t="s">
        <v>84</v>
      </c>
      <c r="AY385" s="193" t="s">
        <v>193</v>
      </c>
    </row>
    <row r="386" spans="2:65" s="1" customFormat="1" ht="16.5" customHeight="1">
      <c r="B386" s="174"/>
      <c r="C386" s="175" t="s">
        <v>1483</v>
      </c>
      <c r="D386" s="175" t="s">
        <v>195</v>
      </c>
      <c r="E386" s="176" t="s">
        <v>1484</v>
      </c>
      <c r="F386" s="177" t="s">
        <v>1485</v>
      </c>
      <c r="G386" s="178" t="s">
        <v>1011</v>
      </c>
      <c r="H386" s="179">
        <v>40</v>
      </c>
      <c r="I386" s="180"/>
      <c r="J386" s="181">
        <f>ROUND(I386*H386,2)</f>
        <v>0</v>
      </c>
      <c r="K386" s="177" t="s">
        <v>198</v>
      </c>
      <c r="L386" s="41"/>
      <c r="M386" s="182" t="s">
        <v>5</v>
      </c>
      <c r="N386" s="183" t="s">
        <v>47</v>
      </c>
      <c r="O386" s="42"/>
      <c r="P386" s="184">
        <f>O386*H386</f>
        <v>0</v>
      </c>
      <c r="Q386" s="184">
        <v>0</v>
      </c>
      <c r="R386" s="184">
        <f>Q386*H386</f>
        <v>0</v>
      </c>
      <c r="S386" s="184">
        <v>0</v>
      </c>
      <c r="T386" s="185">
        <f>S386*H386</f>
        <v>0</v>
      </c>
      <c r="AR386" s="24" t="s">
        <v>199</v>
      </c>
      <c r="AT386" s="24" t="s">
        <v>195</v>
      </c>
      <c r="AU386" s="24" t="s">
        <v>87</v>
      </c>
      <c r="AY386" s="24" t="s">
        <v>193</v>
      </c>
      <c r="BE386" s="186">
        <f>IF(N386="základní",J386,0)</f>
        <v>0</v>
      </c>
      <c r="BF386" s="186">
        <f>IF(N386="snížená",J386,0)</f>
        <v>0</v>
      </c>
      <c r="BG386" s="186">
        <f>IF(N386="zákl. přenesená",J386,0)</f>
        <v>0</v>
      </c>
      <c r="BH386" s="186">
        <f>IF(N386="sníž. přenesená",J386,0)</f>
        <v>0</v>
      </c>
      <c r="BI386" s="186">
        <f>IF(N386="nulová",J386,0)</f>
        <v>0</v>
      </c>
      <c r="BJ386" s="24" t="s">
        <v>84</v>
      </c>
      <c r="BK386" s="186">
        <f>ROUND(I386*H386,2)</f>
        <v>0</v>
      </c>
      <c r="BL386" s="24" t="s">
        <v>199</v>
      </c>
      <c r="BM386" s="24" t="s">
        <v>1486</v>
      </c>
    </row>
    <row r="387" spans="2:47" s="1" customFormat="1" ht="13.5">
      <c r="B387" s="41"/>
      <c r="D387" s="187" t="s">
        <v>201</v>
      </c>
      <c r="F387" s="188" t="s">
        <v>1487</v>
      </c>
      <c r="I387" s="189"/>
      <c r="L387" s="41"/>
      <c r="M387" s="190"/>
      <c r="N387" s="42"/>
      <c r="O387" s="42"/>
      <c r="P387" s="42"/>
      <c r="Q387" s="42"/>
      <c r="R387" s="42"/>
      <c r="S387" s="42"/>
      <c r="T387" s="70"/>
      <c r="AT387" s="24" t="s">
        <v>201</v>
      </c>
      <c r="AU387" s="24" t="s">
        <v>87</v>
      </c>
    </row>
    <row r="388" spans="2:47" s="1" customFormat="1" ht="148.5">
      <c r="B388" s="41"/>
      <c r="D388" s="187" t="s">
        <v>203</v>
      </c>
      <c r="F388" s="191" t="s">
        <v>1488</v>
      </c>
      <c r="I388" s="189"/>
      <c r="L388" s="41"/>
      <c r="M388" s="190"/>
      <c r="N388" s="42"/>
      <c r="O388" s="42"/>
      <c r="P388" s="42"/>
      <c r="Q388" s="42"/>
      <c r="R388" s="42"/>
      <c r="S388" s="42"/>
      <c r="T388" s="70"/>
      <c r="AT388" s="24" t="s">
        <v>203</v>
      </c>
      <c r="AU388" s="24" t="s">
        <v>87</v>
      </c>
    </row>
    <row r="389" spans="2:51" s="11" customFormat="1" ht="13.5">
      <c r="B389" s="192"/>
      <c r="D389" s="187" t="s">
        <v>205</v>
      </c>
      <c r="E389" s="193" t="s">
        <v>5</v>
      </c>
      <c r="F389" s="194" t="s">
        <v>1489</v>
      </c>
      <c r="H389" s="195">
        <v>40</v>
      </c>
      <c r="I389" s="196"/>
      <c r="L389" s="192"/>
      <c r="M389" s="197"/>
      <c r="N389" s="198"/>
      <c r="O389" s="198"/>
      <c r="P389" s="198"/>
      <c r="Q389" s="198"/>
      <c r="R389" s="198"/>
      <c r="S389" s="198"/>
      <c r="T389" s="199"/>
      <c r="AT389" s="193" t="s">
        <v>205</v>
      </c>
      <c r="AU389" s="193" t="s">
        <v>87</v>
      </c>
      <c r="AV389" s="11" t="s">
        <v>87</v>
      </c>
      <c r="AW389" s="11" t="s">
        <v>39</v>
      </c>
      <c r="AX389" s="11" t="s">
        <v>84</v>
      </c>
      <c r="AY389" s="193" t="s">
        <v>193</v>
      </c>
    </row>
    <row r="390" spans="2:65" s="1" customFormat="1" ht="16.5" customHeight="1">
      <c r="B390" s="174"/>
      <c r="C390" s="175" t="s">
        <v>1490</v>
      </c>
      <c r="D390" s="175" t="s">
        <v>195</v>
      </c>
      <c r="E390" s="176" t="s">
        <v>1491</v>
      </c>
      <c r="F390" s="177" t="s">
        <v>1492</v>
      </c>
      <c r="G390" s="178" t="s">
        <v>106</v>
      </c>
      <c r="H390" s="179">
        <v>302.4</v>
      </c>
      <c r="I390" s="180"/>
      <c r="J390" s="181">
        <f>ROUND(I390*H390,2)</f>
        <v>0</v>
      </c>
      <c r="K390" s="177" t="s">
        <v>198</v>
      </c>
      <c r="L390" s="41"/>
      <c r="M390" s="182" t="s">
        <v>5</v>
      </c>
      <c r="N390" s="183" t="s">
        <v>47</v>
      </c>
      <c r="O390" s="42"/>
      <c r="P390" s="184">
        <f>O390*H390</f>
        <v>0</v>
      </c>
      <c r="Q390" s="184">
        <v>0</v>
      </c>
      <c r="R390" s="184">
        <f>Q390*H390</f>
        <v>0</v>
      </c>
      <c r="S390" s="184">
        <v>0</v>
      </c>
      <c r="T390" s="185">
        <f>S390*H390</f>
        <v>0</v>
      </c>
      <c r="AR390" s="24" t="s">
        <v>199</v>
      </c>
      <c r="AT390" s="24" t="s">
        <v>195</v>
      </c>
      <c r="AU390" s="24" t="s">
        <v>87</v>
      </c>
      <c r="AY390" s="24" t="s">
        <v>193</v>
      </c>
      <c r="BE390" s="186">
        <f>IF(N390="základní",J390,0)</f>
        <v>0</v>
      </c>
      <c r="BF390" s="186">
        <f>IF(N390="snížená",J390,0)</f>
        <v>0</v>
      </c>
      <c r="BG390" s="186">
        <f>IF(N390="zákl. přenesená",J390,0)</f>
        <v>0</v>
      </c>
      <c r="BH390" s="186">
        <f>IF(N390="sníž. přenesená",J390,0)</f>
        <v>0</v>
      </c>
      <c r="BI390" s="186">
        <f>IF(N390="nulová",J390,0)</f>
        <v>0</v>
      </c>
      <c r="BJ390" s="24" t="s">
        <v>84</v>
      </c>
      <c r="BK390" s="186">
        <f>ROUND(I390*H390,2)</f>
        <v>0</v>
      </c>
      <c r="BL390" s="24" t="s">
        <v>199</v>
      </c>
      <c r="BM390" s="24" t="s">
        <v>1493</v>
      </c>
    </row>
    <row r="391" spans="2:47" s="1" customFormat="1" ht="27">
      <c r="B391" s="41"/>
      <c r="D391" s="187" t="s">
        <v>201</v>
      </c>
      <c r="F391" s="188" t="s">
        <v>1494</v>
      </c>
      <c r="I391" s="189"/>
      <c r="L391" s="41"/>
      <c r="M391" s="190"/>
      <c r="N391" s="42"/>
      <c r="O391" s="42"/>
      <c r="P391" s="42"/>
      <c r="Q391" s="42"/>
      <c r="R391" s="42"/>
      <c r="S391" s="42"/>
      <c r="T391" s="70"/>
      <c r="AT391" s="24" t="s">
        <v>201</v>
      </c>
      <c r="AU391" s="24" t="s">
        <v>87</v>
      </c>
    </row>
    <row r="392" spans="2:47" s="1" customFormat="1" ht="67.5">
      <c r="B392" s="41"/>
      <c r="D392" s="187" t="s">
        <v>203</v>
      </c>
      <c r="F392" s="191" t="s">
        <v>1495</v>
      </c>
      <c r="I392" s="189"/>
      <c r="L392" s="41"/>
      <c r="M392" s="190"/>
      <c r="N392" s="42"/>
      <c r="O392" s="42"/>
      <c r="P392" s="42"/>
      <c r="Q392" s="42"/>
      <c r="R392" s="42"/>
      <c r="S392" s="42"/>
      <c r="T392" s="70"/>
      <c r="AT392" s="24" t="s">
        <v>203</v>
      </c>
      <c r="AU392" s="24" t="s">
        <v>87</v>
      </c>
    </row>
    <row r="393" spans="2:51" s="11" customFormat="1" ht="13.5">
      <c r="B393" s="192"/>
      <c r="D393" s="187" t="s">
        <v>205</v>
      </c>
      <c r="E393" s="193" t="s">
        <v>1089</v>
      </c>
      <c r="F393" s="194" t="s">
        <v>1496</v>
      </c>
      <c r="H393" s="195">
        <v>302.4</v>
      </c>
      <c r="I393" s="196"/>
      <c r="L393" s="192"/>
      <c r="M393" s="197"/>
      <c r="N393" s="198"/>
      <c r="O393" s="198"/>
      <c r="P393" s="198"/>
      <c r="Q393" s="198"/>
      <c r="R393" s="198"/>
      <c r="S393" s="198"/>
      <c r="T393" s="199"/>
      <c r="AT393" s="193" t="s">
        <v>205</v>
      </c>
      <c r="AU393" s="193" t="s">
        <v>87</v>
      </c>
      <c r="AV393" s="11" t="s">
        <v>87</v>
      </c>
      <c r="AW393" s="11" t="s">
        <v>39</v>
      </c>
      <c r="AX393" s="11" t="s">
        <v>84</v>
      </c>
      <c r="AY393" s="193" t="s">
        <v>193</v>
      </c>
    </row>
    <row r="394" spans="2:65" s="1" customFormat="1" ht="16.5" customHeight="1">
      <c r="B394" s="174"/>
      <c r="C394" s="223" t="s">
        <v>1497</v>
      </c>
      <c r="D394" s="223" t="s">
        <v>289</v>
      </c>
      <c r="E394" s="224" t="s">
        <v>1498</v>
      </c>
      <c r="F394" s="225" t="s">
        <v>1499</v>
      </c>
      <c r="G394" s="226" t="s">
        <v>114</v>
      </c>
      <c r="H394" s="227">
        <v>45.36</v>
      </c>
      <c r="I394" s="228"/>
      <c r="J394" s="229">
        <f>ROUND(I394*H394,2)</f>
        <v>0</v>
      </c>
      <c r="K394" s="225" t="s">
        <v>198</v>
      </c>
      <c r="L394" s="230"/>
      <c r="M394" s="231" t="s">
        <v>5</v>
      </c>
      <c r="N394" s="232" t="s">
        <v>47</v>
      </c>
      <c r="O394" s="42"/>
      <c r="P394" s="184">
        <f>O394*H394</f>
        <v>0</v>
      </c>
      <c r="Q394" s="184">
        <v>0.2</v>
      </c>
      <c r="R394" s="184">
        <f>Q394*H394</f>
        <v>9.072000000000001</v>
      </c>
      <c r="S394" s="184">
        <v>0</v>
      </c>
      <c r="T394" s="185">
        <f>S394*H394</f>
        <v>0</v>
      </c>
      <c r="AR394" s="24" t="s">
        <v>267</v>
      </c>
      <c r="AT394" s="24" t="s">
        <v>289</v>
      </c>
      <c r="AU394" s="24" t="s">
        <v>87</v>
      </c>
      <c r="AY394" s="24" t="s">
        <v>193</v>
      </c>
      <c r="BE394" s="186">
        <f>IF(N394="základní",J394,0)</f>
        <v>0</v>
      </c>
      <c r="BF394" s="186">
        <f>IF(N394="snížená",J394,0)</f>
        <v>0</v>
      </c>
      <c r="BG394" s="186">
        <f>IF(N394="zákl. přenesená",J394,0)</f>
        <v>0</v>
      </c>
      <c r="BH394" s="186">
        <f>IF(N394="sníž. přenesená",J394,0)</f>
        <v>0</v>
      </c>
      <c r="BI394" s="186">
        <f>IF(N394="nulová",J394,0)</f>
        <v>0</v>
      </c>
      <c r="BJ394" s="24" t="s">
        <v>84</v>
      </c>
      <c r="BK394" s="186">
        <f>ROUND(I394*H394,2)</f>
        <v>0</v>
      </c>
      <c r="BL394" s="24" t="s">
        <v>199</v>
      </c>
      <c r="BM394" s="24" t="s">
        <v>1500</v>
      </c>
    </row>
    <row r="395" spans="2:47" s="1" customFormat="1" ht="13.5">
      <c r="B395" s="41"/>
      <c r="D395" s="187" t="s">
        <v>201</v>
      </c>
      <c r="F395" s="188" t="s">
        <v>1499</v>
      </c>
      <c r="I395" s="189"/>
      <c r="L395" s="41"/>
      <c r="M395" s="190"/>
      <c r="N395" s="42"/>
      <c r="O395" s="42"/>
      <c r="P395" s="42"/>
      <c r="Q395" s="42"/>
      <c r="R395" s="42"/>
      <c r="S395" s="42"/>
      <c r="T395" s="70"/>
      <c r="AT395" s="24" t="s">
        <v>201</v>
      </c>
      <c r="AU395" s="24" t="s">
        <v>87</v>
      </c>
    </row>
    <row r="396" spans="2:51" s="11" customFormat="1" ht="13.5">
      <c r="B396" s="192"/>
      <c r="D396" s="187" t="s">
        <v>205</v>
      </c>
      <c r="E396" s="193" t="s">
        <v>5</v>
      </c>
      <c r="F396" s="194" t="s">
        <v>1501</v>
      </c>
      <c r="H396" s="195">
        <v>45.36</v>
      </c>
      <c r="I396" s="196"/>
      <c r="L396" s="192"/>
      <c r="M396" s="197"/>
      <c r="N396" s="198"/>
      <c r="O396" s="198"/>
      <c r="P396" s="198"/>
      <c r="Q396" s="198"/>
      <c r="R396" s="198"/>
      <c r="S396" s="198"/>
      <c r="T396" s="199"/>
      <c r="AT396" s="193" t="s">
        <v>205</v>
      </c>
      <c r="AU396" s="193" t="s">
        <v>87</v>
      </c>
      <c r="AV396" s="11" t="s">
        <v>87</v>
      </c>
      <c r="AW396" s="11" t="s">
        <v>39</v>
      </c>
      <c r="AX396" s="11" t="s">
        <v>84</v>
      </c>
      <c r="AY396" s="193" t="s">
        <v>193</v>
      </c>
    </row>
    <row r="397" spans="2:65" s="1" customFormat="1" ht="25.5" customHeight="1">
      <c r="B397" s="174"/>
      <c r="C397" s="175" t="s">
        <v>1502</v>
      </c>
      <c r="D397" s="175" t="s">
        <v>195</v>
      </c>
      <c r="E397" s="176" t="s">
        <v>1503</v>
      </c>
      <c r="F397" s="177" t="s">
        <v>1504</v>
      </c>
      <c r="G397" s="178" t="s">
        <v>514</v>
      </c>
      <c r="H397" s="179">
        <v>0.106</v>
      </c>
      <c r="I397" s="180"/>
      <c r="J397" s="181">
        <f>ROUND(I397*H397,2)</f>
        <v>0</v>
      </c>
      <c r="K397" s="177" t="s">
        <v>198</v>
      </c>
      <c r="L397" s="41"/>
      <c r="M397" s="182" t="s">
        <v>5</v>
      </c>
      <c r="N397" s="183" t="s">
        <v>47</v>
      </c>
      <c r="O397" s="42"/>
      <c r="P397" s="184">
        <f>O397*H397</f>
        <v>0</v>
      </c>
      <c r="Q397" s="184">
        <v>0</v>
      </c>
      <c r="R397" s="184">
        <f>Q397*H397</f>
        <v>0</v>
      </c>
      <c r="S397" s="184">
        <v>0</v>
      </c>
      <c r="T397" s="185">
        <f>S397*H397</f>
        <v>0</v>
      </c>
      <c r="AR397" s="24" t="s">
        <v>199</v>
      </c>
      <c r="AT397" s="24" t="s">
        <v>195</v>
      </c>
      <c r="AU397" s="24" t="s">
        <v>87</v>
      </c>
      <c r="AY397" s="24" t="s">
        <v>193</v>
      </c>
      <c r="BE397" s="186">
        <f>IF(N397="základní",J397,0)</f>
        <v>0</v>
      </c>
      <c r="BF397" s="186">
        <f>IF(N397="snížená",J397,0)</f>
        <v>0</v>
      </c>
      <c r="BG397" s="186">
        <f>IF(N397="zákl. přenesená",J397,0)</f>
        <v>0</v>
      </c>
      <c r="BH397" s="186">
        <f>IF(N397="sníž. přenesená",J397,0)</f>
        <v>0</v>
      </c>
      <c r="BI397" s="186">
        <f>IF(N397="nulová",J397,0)</f>
        <v>0</v>
      </c>
      <c r="BJ397" s="24" t="s">
        <v>84</v>
      </c>
      <c r="BK397" s="186">
        <f>ROUND(I397*H397,2)</f>
        <v>0</v>
      </c>
      <c r="BL397" s="24" t="s">
        <v>199</v>
      </c>
      <c r="BM397" s="24" t="s">
        <v>1505</v>
      </c>
    </row>
    <row r="398" spans="2:47" s="1" customFormat="1" ht="27">
      <c r="B398" s="41"/>
      <c r="D398" s="187" t="s">
        <v>201</v>
      </c>
      <c r="F398" s="188" t="s">
        <v>1506</v>
      </c>
      <c r="I398" s="189"/>
      <c r="L398" s="41"/>
      <c r="M398" s="190"/>
      <c r="N398" s="42"/>
      <c r="O398" s="42"/>
      <c r="P398" s="42"/>
      <c r="Q398" s="42"/>
      <c r="R398" s="42"/>
      <c r="S398" s="42"/>
      <c r="T398" s="70"/>
      <c r="AT398" s="24" t="s">
        <v>201</v>
      </c>
      <c r="AU398" s="24" t="s">
        <v>87</v>
      </c>
    </row>
    <row r="399" spans="2:47" s="1" customFormat="1" ht="54">
      <c r="B399" s="41"/>
      <c r="D399" s="187" t="s">
        <v>203</v>
      </c>
      <c r="F399" s="191" t="s">
        <v>1507</v>
      </c>
      <c r="I399" s="189"/>
      <c r="L399" s="41"/>
      <c r="M399" s="190"/>
      <c r="N399" s="42"/>
      <c r="O399" s="42"/>
      <c r="P399" s="42"/>
      <c r="Q399" s="42"/>
      <c r="R399" s="42"/>
      <c r="S399" s="42"/>
      <c r="T399" s="70"/>
      <c r="AT399" s="24" t="s">
        <v>203</v>
      </c>
      <c r="AU399" s="24" t="s">
        <v>87</v>
      </c>
    </row>
    <row r="400" spans="2:51" s="11" customFormat="1" ht="13.5">
      <c r="B400" s="192"/>
      <c r="D400" s="187" t="s">
        <v>205</v>
      </c>
      <c r="E400" s="193" t="s">
        <v>5</v>
      </c>
      <c r="F400" s="194" t="s">
        <v>1508</v>
      </c>
      <c r="H400" s="195">
        <v>0.034</v>
      </c>
      <c r="I400" s="196"/>
      <c r="L400" s="192"/>
      <c r="M400" s="197"/>
      <c r="N400" s="198"/>
      <c r="O400" s="198"/>
      <c r="P400" s="198"/>
      <c r="Q400" s="198"/>
      <c r="R400" s="198"/>
      <c r="S400" s="198"/>
      <c r="T400" s="199"/>
      <c r="AT400" s="193" t="s">
        <v>205</v>
      </c>
      <c r="AU400" s="193" t="s">
        <v>87</v>
      </c>
      <c r="AV400" s="11" t="s">
        <v>87</v>
      </c>
      <c r="AW400" s="11" t="s">
        <v>39</v>
      </c>
      <c r="AX400" s="11" t="s">
        <v>76</v>
      </c>
      <c r="AY400" s="193" t="s">
        <v>193</v>
      </c>
    </row>
    <row r="401" spans="2:51" s="11" customFormat="1" ht="13.5">
      <c r="B401" s="192"/>
      <c r="D401" s="187" t="s">
        <v>205</v>
      </c>
      <c r="E401" s="193" t="s">
        <v>5</v>
      </c>
      <c r="F401" s="194" t="s">
        <v>1509</v>
      </c>
      <c r="H401" s="195">
        <v>0.072</v>
      </c>
      <c r="I401" s="196"/>
      <c r="L401" s="192"/>
      <c r="M401" s="197"/>
      <c r="N401" s="198"/>
      <c r="O401" s="198"/>
      <c r="P401" s="198"/>
      <c r="Q401" s="198"/>
      <c r="R401" s="198"/>
      <c r="S401" s="198"/>
      <c r="T401" s="199"/>
      <c r="AT401" s="193" t="s">
        <v>205</v>
      </c>
      <c r="AU401" s="193" t="s">
        <v>87</v>
      </c>
      <c r="AV401" s="11" t="s">
        <v>87</v>
      </c>
      <c r="AW401" s="11" t="s">
        <v>39</v>
      </c>
      <c r="AX401" s="11" t="s">
        <v>76</v>
      </c>
      <c r="AY401" s="193" t="s">
        <v>193</v>
      </c>
    </row>
    <row r="402" spans="2:51" s="13" customFormat="1" ht="13.5">
      <c r="B402" s="207"/>
      <c r="D402" s="187" t="s">
        <v>205</v>
      </c>
      <c r="E402" s="208" t="s">
        <v>1071</v>
      </c>
      <c r="F402" s="209" t="s">
        <v>240</v>
      </c>
      <c r="H402" s="210">
        <v>0.106</v>
      </c>
      <c r="I402" s="211"/>
      <c r="L402" s="207"/>
      <c r="M402" s="212"/>
      <c r="N402" s="213"/>
      <c r="O402" s="213"/>
      <c r="P402" s="213"/>
      <c r="Q402" s="213"/>
      <c r="R402" s="213"/>
      <c r="S402" s="213"/>
      <c r="T402" s="214"/>
      <c r="AT402" s="208" t="s">
        <v>205</v>
      </c>
      <c r="AU402" s="208" t="s">
        <v>87</v>
      </c>
      <c r="AV402" s="13" t="s">
        <v>199</v>
      </c>
      <c r="AW402" s="13" t="s">
        <v>39</v>
      </c>
      <c r="AX402" s="13" t="s">
        <v>84</v>
      </c>
      <c r="AY402" s="208" t="s">
        <v>193</v>
      </c>
    </row>
    <row r="403" spans="2:65" s="1" customFormat="1" ht="16.5" customHeight="1">
      <c r="B403" s="174"/>
      <c r="C403" s="223" t="s">
        <v>1510</v>
      </c>
      <c r="D403" s="223" t="s">
        <v>289</v>
      </c>
      <c r="E403" s="224" t="s">
        <v>1511</v>
      </c>
      <c r="F403" s="225" t="s">
        <v>1512</v>
      </c>
      <c r="G403" s="226" t="s">
        <v>550</v>
      </c>
      <c r="H403" s="227">
        <v>106</v>
      </c>
      <c r="I403" s="228"/>
      <c r="J403" s="229">
        <f>ROUND(I403*H403,2)</f>
        <v>0</v>
      </c>
      <c r="K403" s="225" t="s">
        <v>5</v>
      </c>
      <c r="L403" s="230"/>
      <c r="M403" s="231" t="s">
        <v>5</v>
      </c>
      <c r="N403" s="232" t="s">
        <v>47</v>
      </c>
      <c r="O403" s="42"/>
      <c r="P403" s="184">
        <f>O403*H403</f>
        <v>0</v>
      </c>
      <c r="Q403" s="184">
        <v>0.001</v>
      </c>
      <c r="R403" s="184">
        <f>Q403*H403</f>
        <v>0.106</v>
      </c>
      <c r="S403" s="184">
        <v>0</v>
      </c>
      <c r="T403" s="185">
        <f>S403*H403</f>
        <v>0</v>
      </c>
      <c r="AR403" s="24" t="s">
        <v>267</v>
      </c>
      <c r="AT403" s="24" t="s">
        <v>289</v>
      </c>
      <c r="AU403" s="24" t="s">
        <v>87</v>
      </c>
      <c r="AY403" s="24" t="s">
        <v>193</v>
      </c>
      <c r="BE403" s="186">
        <f>IF(N403="základní",J403,0)</f>
        <v>0</v>
      </c>
      <c r="BF403" s="186">
        <f>IF(N403="snížená",J403,0)</f>
        <v>0</v>
      </c>
      <c r="BG403" s="186">
        <f>IF(N403="zákl. přenesená",J403,0)</f>
        <v>0</v>
      </c>
      <c r="BH403" s="186">
        <f>IF(N403="sníž. přenesená",J403,0)</f>
        <v>0</v>
      </c>
      <c r="BI403" s="186">
        <f>IF(N403="nulová",J403,0)</f>
        <v>0</v>
      </c>
      <c r="BJ403" s="24" t="s">
        <v>84</v>
      </c>
      <c r="BK403" s="186">
        <f>ROUND(I403*H403,2)</f>
        <v>0</v>
      </c>
      <c r="BL403" s="24" t="s">
        <v>199</v>
      </c>
      <c r="BM403" s="24" t="s">
        <v>1513</v>
      </c>
    </row>
    <row r="404" spans="2:47" s="1" customFormat="1" ht="13.5">
      <c r="B404" s="41"/>
      <c r="D404" s="187" t="s">
        <v>201</v>
      </c>
      <c r="F404" s="188" t="s">
        <v>1512</v>
      </c>
      <c r="I404" s="189"/>
      <c r="L404" s="41"/>
      <c r="M404" s="190"/>
      <c r="N404" s="42"/>
      <c r="O404" s="42"/>
      <c r="P404" s="42"/>
      <c r="Q404" s="42"/>
      <c r="R404" s="42"/>
      <c r="S404" s="42"/>
      <c r="T404" s="70"/>
      <c r="AT404" s="24" t="s">
        <v>201</v>
      </c>
      <c r="AU404" s="24" t="s">
        <v>87</v>
      </c>
    </row>
    <row r="405" spans="2:51" s="11" customFormat="1" ht="13.5">
      <c r="B405" s="192"/>
      <c r="D405" s="187" t="s">
        <v>205</v>
      </c>
      <c r="E405" s="193" t="s">
        <v>5</v>
      </c>
      <c r="F405" s="194" t="s">
        <v>1514</v>
      </c>
      <c r="H405" s="195">
        <v>106</v>
      </c>
      <c r="I405" s="196"/>
      <c r="L405" s="192"/>
      <c r="M405" s="197"/>
      <c r="N405" s="198"/>
      <c r="O405" s="198"/>
      <c r="P405" s="198"/>
      <c r="Q405" s="198"/>
      <c r="R405" s="198"/>
      <c r="S405" s="198"/>
      <c r="T405" s="199"/>
      <c r="AT405" s="193" t="s">
        <v>205</v>
      </c>
      <c r="AU405" s="193" t="s">
        <v>87</v>
      </c>
      <c r="AV405" s="11" t="s">
        <v>87</v>
      </c>
      <c r="AW405" s="11" t="s">
        <v>39</v>
      </c>
      <c r="AX405" s="11" t="s">
        <v>84</v>
      </c>
      <c r="AY405" s="193" t="s">
        <v>193</v>
      </c>
    </row>
    <row r="406" spans="2:65" s="1" customFormat="1" ht="16.5" customHeight="1">
      <c r="B406" s="174"/>
      <c r="C406" s="175" t="s">
        <v>1515</v>
      </c>
      <c r="D406" s="175" t="s">
        <v>195</v>
      </c>
      <c r="E406" s="176" t="s">
        <v>675</v>
      </c>
      <c r="F406" s="177" t="s">
        <v>676</v>
      </c>
      <c r="G406" s="178" t="s">
        <v>114</v>
      </c>
      <c r="H406" s="179">
        <v>24.84</v>
      </c>
      <c r="I406" s="180"/>
      <c r="J406" s="181">
        <f>ROUND(I406*H406,2)</f>
        <v>0</v>
      </c>
      <c r="K406" s="177" t="s">
        <v>198</v>
      </c>
      <c r="L406" s="41"/>
      <c r="M406" s="182" t="s">
        <v>5</v>
      </c>
      <c r="N406" s="183" t="s">
        <v>47</v>
      </c>
      <c r="O406" s="42"/>
      <c r="P406" s="184">
        <f>O406*H406</f>
        <v>0</v>
      </c>
      <c r="Q406" s="184">
        <v>0</v>
      </c>
      <c r="R406" s="184">
        <f>Q406*H406</f>
        <v>0</v>
      </c>
      <c r="S406" s="184">
        <v>0</v>
      </c>
      <c r="T406" s="185">
        <f>S406*H406</f>
        <v>0</v>
      </c>
      <c r="AR406" s="24" t="s">
        <v>199</v>
      </c>
      <c r="AT406" s="24" t="s">
        <v>195</v>
      </c>
      <c r="AU406" s="24" t="s">
        <v>87</v>
      </c>
      <c r="AY406" s="24" t="s">
        <v>193</v>
      </c>
      <c r="BE406" s="186">
        <f>IF(N406="základní",J406,0)</f>
        <v>0</v>
      </c>
      <c r="BF406" s="186">
        <f>IF(N406="snížená",J406,0)</f>
        <v>0</v>
      </c>
      <c r="BG406" s="186">
        <f>IF(N406="zákl. přenesená",J406,0)</f>
        <v>0</v>
      </c>
      <c r="BH406" s="186">
        <f>IF(N406="sníž. přenesená",J406,0)</f>
        <v>0</v>
      </c>
      <c r="BI406" s="186">
        <f>IF(N406="nulová",J406,0)</f>
        <v>0</v>
      </c>
      <c r="BJ406" s="24" t="s">
        <v>84</v>
      </c>
      <c r="BK406" s="186">
        <f>ROUND(I406*H406,2)</f>
        <v>0</v>
      </c>
      <c r="BL406" s="24" t="s">
        <v>199</v>
      </c>
      <c r="BM406" s="24" t="s">
        <v>1516</v>
      </c>
    </row>
    <row r="407" spans="2:47" s="1" customFormat="1" ht="13.5">
      <c r="B407" s="41"/>
      <c r="D407" s="187" t="s">
        <v>201</v>
      </c>
      <c r="F407" s="188" t="s">
        <v>678</v>
      </c>
      <c r="I407" s="189"/>
      <c r="L407" s="41"/>
      <c r="M407" s="190"/>
      <c r="N407" s="42"/>
      <c r="O407" s="42"/>
      <c r="P407" s="42"/>
      <c r="Q407" s="42"/>
      <c r="R407" s="42"/>
      <c r="S407" s="42"/>
      <c r="T407" s="70"/>
      <c r="AT407" s="24" t="s">
        <v>201</v>
      </c>
      <c r="AU407" s="24" t="s">
        <v>87</v>
      </c>
    </row>
    <row r="408" spans="2:51" s="11" customFormat="1" ht="13.5">
      <c r="B408" s="192"/>
      <c r="D408" s="187" t="s">
        <v>205</v>
      </c>
      <c r="E408" s="193" t="s">
        <v>5</v>
      </c>
      <c r="F408" s="194" t="s">
        <v>1517</v>
      </c>
      <c r="H408" s="195">
        <v>16.2</v>
      </c>
      <c r="I408" s="196"/>
      <c r="L408" s="192"/>
      <c r="M408" s="197"/>
      <c r="N408" s="198"/>
      <c r="O408" s="198"/>
      <c r="P408" s="198"/>
      <c r="Q408" s="198"/>
      <c r="R408" s="198"/>
      <c r="S408" s="198"/>
      <c r="T408" s="199"/>
      <c r="AT408" s="193" t="s">
        <v>205</v>
      </c>
      <c r="AU408" s="193" t="s">
        <v>87</v>
      </c>
      <c r="AV408" s="11" t="s">
        <v>87</v>
      </c>
      <c r="AW408" s="11" t="s">
        <v>39</v>
      </c>
      <c r="AX408" s="11" t="s">
        <v>76</v>
      </c>
      <c r="AY408" s="193" t="s">
        <v>193</v>
      </c>
    </row>
    <row r="409" spans="2:51" s="11" customFormat="1" ht="13.5">
      <c r="B409" s="192"/>
      <c r="D409" s="187" t="s">
        <v>205</v>
      </c>
      <c r="E409" s="193" t="s">
        <v>5</v>
      </c>
      <c r="F409" s="194" t="s">
        <v>1518</v>
      </c>
      <c r="H409" s="195">
        <v>8.64</v>
      </c>
      <c r="I409" s="196"/>
      <c r="L409" s="192"/>
      <c r="M409" s="197"/>
      <c r="N409" s="198"/>
      <c r="O409" s="198"/>
      <c r="P409" s="198"/>
      <c r="Q409" s="198"/>
      <c r="R409" s="198"/>
      <c r="S409" s="198"/>
      <c r="T409" s="199"/>
      <c r="AT409" s="193" t="s">
        <v>205</v>
      </c>
      <c r="AU409" s="193" t="s">
        <v>87</v>
      </c>
      <c r="AV409" s="11" t="s">
        <v>87</v>
      </c>
      <c r="AW409" s="11" t="s">
        <v>39</v>
      </c>
      <c r="AX409" s="11" t="s">
        <v>76</v>
      </c>
      <c r="AY409" s="193" t="s">
        <v>193</v>
      </c>
    </row>
    <row r="410" spans="2:51" s="13" customFormat="1" ht="13.5">
      <c r="B410" s="207"/>
      <c r="D410" s="187" t="s">
        <v>205</v>
      </c>
      <c r="E410" s="208" t="s">
        <v>163</v>
      </c>
      <c r="F410" s="209" t="s">
        <v>240</v>
      </c>
      <c r="H410" s="210">
        <v>24.84</v>
      </c>
      <c r="I410" s="211"/>
      <c r="L410" s="207"/>
      <c r="M410" s="212"/>
      <c r="N410" s="213"/>
      <c r="O410" s="213"/>
      <c r="P410" s="213"/>
      <c r="Q410" s="213"/>
      <c r="R410" s="213"/>
      <c r="S410" s="213"/>
      <c r="T410" s="214"/>
      <c r="AT410" s="208" t="s">
        <v>205</v>
      </c>
      <c r="AU410" s="208" t="s">
        <v>87</v>
      </c>
      <c r="AV410" s="13" t="s">
        <v>199</v>
      </c>
      <c r="AW410" s="13" t="s">
        <v>39</v>
      </c>
      <c r="AX410" s="13" t="s">
        <v>84</v>
      </c>
      <c r="AY410" s="208" t="s">
        <v>193</v>
      </c>
    </row>
    <row r="411" spans="2:65" s="1" customFormat="1" ht="16.5" customHeight="1">
      <c r="B411" s="174"/>
      <c r="C411" s="175" t="s">
        <v>1519</v>
      </c>
      <c r="D411" s="175" t="s">
        <v>195</v>
      </c>
      <c r="E411" s="176" t="s">
        <v>686</v>
      </c>
      <c r="F411" s="177" t="s">
        <v>687</v>
      </c>
      <c r="G411" s="178" t="s">
        <v>114</v>
      </c>
      <c r="H411" s="179">
        <v>24.84</v>
      </c>
      <c r="I411" s="180"/>
      <c r="J411" s="181">
        <f>ROUND(I411*H411,2)</f>
        <v>0</v>
      </c>
      <c r="K411" s="177" t="s">
        <v>198</v>
      </c>
      <c r="L411" s="41"/>
      <c r="M411" s="182" t="s">
        <v>5</v>
      </c>
      <c r="N411" s="183" t="s">
        <v>47</v>
      </c>
      <c r="O411" s="42"/>
      <c r="P411" s="184">
        <f>O411*H411</f>
        <v>0</v>
      </c>
      <c r="Q411" s="184">
        <v>0</v>
      </c>
      <c r="R411" s="184">
        <f>Q411*H411</f>
        <v>0</v>
      </c>
      <c r="S411" s="184">
        <v>0</v>
      </c>
      <c r="T411" s="185">
        <f>S411*H411</f>
        <v>0</v>
      </c>
      <c r="AR411" s="24" t="s">
        <v>199</v>
      </c>
      <c r="AT411" s="24" t="s">
        <v>195</v>
      </c>
      <c r="AU411" s="24" t="s">
        <v>87</v>
      </c>
      <c r="AY411" s="24" t="s">
        <v>193</v>
      </c>
      <c r="BE411" s="186">
        <f>IF(N411="základní",J411,0)</f>
        <v>0</v>
      </c>
      <c r="BF411" s="186">
        <f>IF(N411="snížená",J411,0)</f>
        <v>0</v>
      </c>
      <c r="BG411" s="186">
        <f>IF(N411="zákl. přenesená",J411,0)</f>
        <v>0</v>
      </c>
      <c r="BH411" s="186">
        <f>IF(N411="sníž. přenesená",J411,0)</f>
        <v>0</v>
      </c>
      <c r="BI411" s="186">
        <f>IF(N411="nulová",J411,0)</f>
        <v>0</v>
      </c>
      <c r="BJ411" s="24" t="s">
        <v>84</v>
      </c>
      <c r="BK411" s="186">
        <f>ROUND(I411*H411,2)</f>
        <v>0</v>
      </c>
      <c r="BL411" s="24" t="s">
        <v>199</v>
      </c>
      <c r="BM411" s="24" t="s">
        <v>1520</v>
      </c>
    </row>
    <row r="412" spans="2:47" s="1" customFormat="1" ht="13.5">
      <c r="B412" s="41"/>
      <c r="D412" s="187" t="s">
        <v>201</v>
      </c>
      <c r="F412" s="188" t="s">
        <v>689</v>
      </c>
      <c r="I412" s="189"/>
      <c r="L412" s="41"/>
      <c r="M412" s="190"/>
      <c r="N412" s="42"/>
      <c r="O412" s="42"/>
      <c r="P412" s="42"/>
      <c r="Q412" s="42"/>
      <c r="R412" s="42"/>
      <c r="S412" s="42"/>
      <c r="T412" s="70"/>
      <c r="AT412" s="24" t="s">
        <v>201</v>
      </c>
      <c r="AU412" s="24" t="s">
        <v>87</v>
      </c>
    </row>
    <row r="413" spans="2:47" s="1" customFormat="1" ht="54">
      <c r="B413" s="41"/>
      <c r="D413" s="187" t="s">
        <v>203</v>
      </c>
      <c r="F413" s="191" t="s">
        <v>690</v>
      </c>
      <c r="I413" s="189"/>
      <c r="L413" s="41"/>
      <c r="M413" s="190"/>
      <c r="N413" s="42"/>
      <c r="O413" s="42"/>
      <c r="P413" s="42"/>
      <c r="Q413" s="42"/>
      <c r="R413" s="42"/>
      <c r="S413" s="42"/>
      <c r="T413" s="70"/>
      <c r="AT413" s="24" t="s">
        <v>203</v>
      </c>
      <c r="AU413" s="24" t="s">
        <v>87</v>
      </c>
    </row>
    <row r="414" spans="2:51" s="11" customFormat="1" ht="13.5">
      <c r="B414" s="192"/>
      <c r="D414" s="187" t="s">
        <v>205</v>
      </c>
      <c r="E414" s="193" t="s">
        <v>5</v>
      </c>
      <c r="F414" s="194" t="s">
        <v>163</v>
      </c>
      <c r="H414" s="195">
        <v>24.84</v>
      </c>
      <c r="I414" s="196"/>
      <c r="L414" s="192"/>
      <c r="M414" s="197"/>
      <c r="N414" s="198"/>
      <c r="O414" s="198"/>
      <c r="P414" s="198"/>
      <c r="Q414" s="198"/>
      <c r="R414" s="198"/>
      <c r="S414" s="198"/>
      <c r="T414" s="199"/>
      <c r="AT414" s="193" t="s">
        <v>205</v>
      </c>
      <c r="AU414" s="193" t="s">
        <v>87</v>
      </c>
      <c r="AV414" s="11" t="s">
        <v>87</v>
      </c>
      <c r="AW414" s="11" t="s">
        <v>39</v>
      </c>
      <c r="AX414" s="11" t="s">
        <v>84</v>
      </c>
      <c r="AY414" s="193" t="s">
        <v>193</v>
      </c>
    </row>
    <row r="415" spans="2:65" s="1" customFormat="1" ht="16.5" customHeight="1">
      <c r="B415" s="174"/>
      <c r="C415" s="175" t="s">
        <v>1521</v>
      </c>
      <c r="D415" s="175" t="s">
        <v>195</v>
      </c>
      <c r="E415" s="176" t="s">
        <v>692</v>
      </c>
      <c r="F415" s="177" t="s">
        <v>693</v>
      </c>
      <c r="G415" s="178" t="s">
        <v>114</v>
      </c>
      <c r="H415" s="179">
        <v>24.84</v>
      </c>
      <c r="I415" s="180"/>
      <c r="J415" s="181">
        <f>ROUND(I415*H415,2)</f>
        <v>0</v>
      </c>
      <c r="K415" s="177" t="s">
        <v>198</v>
      </c>
      <c r="L415" s="41"/>
      <c r="M415" s="182" t="s">
        <v>5</v>
      </c>
      <c r="N415" s="183" t="s">
        <v>47</v>
      </c>
      <c r="O415" s="42"/>
      <c r="P415" s="184">
        <f>O415*H415</f>
        <v>0</v>
      </c>
      <c r="Q415" s="184">
        <v>0</v>
      </c>
      <c r="R415" s="184">
        <f>Q415*H415</f>
        <v>0</v>
      </c>
      <c r="S415" s="184">
        <v>0</v>
      </c>
      <c r="T415" s="185">
        <f>S415*H415</f>
        <v>0</v>
      </c>
      <c r="AR415" s="24" t="s">
        <v>199</v>
      </c>
      <c r="AT415" s="24" t="s">
        <v>195</v>
      </c>
      <c r="AU415" s="24" t="s">
        <v>87</v>
      </c>
      <c r="AY415" s="24" t="s">
        <v>193</v>
      </c>
      <c r="BE415" s="186">
        <f>IF(N415="základní",J415,0)</f>
        <v>0</v>
      </c>
      <c r="BF415" s="186">
        <f>IF(N415="snížená",J415,0)</f>
        <v>0</v>
      </c>
      <c r="BG415" s="186">
        <f>IF(N415="zákl. přenesená",J415,0)</f>
        <v>0</v>
      </c>
      <c r="BH415" s="186">
        <f>IF(N415="sníž. přenesená",J415,0)</f>
        <v>0</v>
      </c>
      <c r="BI415" s="186">
        <f>IF(N415="nulová",J415,0)</f>
        <v>0</v>
      </c>
      <c r="BJ415" s="24" t="s">
        <v>84</v>
      </c>
      <c r="BK415" s="186">
        <f>ROUND(I415*H415,2)</f>
        <v>0</v>
      </c>
      <c r="BL415" s="24" t="s">
        <v>199</v>
      </c>
      <c r="BM415" s="24" t="s">
        <v>1522</v>
      </c>
    </row>
    <row r="416" spans="2:47" s="1" customFormat="1" ht="13.5">
      <c r="B416" s="41"/>
      <c r="D416" s="187" t="s">
        <v>201</v>
      </c>
      <c r="F416" s="188" t="s">
        <v>695</v>
      </c>
      <c r="I416" s="189"/>
      <c r="L416" s="41"/>
      <c r="M416" s="190"/>
      <c r="N416" s="42"/>
      <c r="O416" s="42"/>
      <c r="P416" s="42"/>
      <c r="Q416" s="42"/>
      <c r="R416" s="42"/>
      <c r="S416" s="42"/>
      <c r="T416" s="70"/>
      <c r="AT416" s="24" t="s">
        <v>201</v>
      </c>
      <c r="AU416" s="24" t="s">
        <v>87</v>
      </c>
    </row>
    <row r="417" spans="2:47" s="1" customFormat="1" ht="54">
      <c r="B417" s="41"/>
      <c r="D417" s="187" t="s">
        <v>203</v>
      </c>
      <c r="F417" s="191" t="s">
        <v>690</v>
      </c>
      <c r="I417" s="189"/>
      <c r="L417" s="41"/>
      <c r="M417" s="190"/>
      <c r="N417" s="42"/>
      <c r="O417" s="42"/>
      <c r="P417" s="42"/>
      <c r="Q417" s="42"/>
      <c r="R417" s="42"/>
      <c r="S417" s="42"/>
      <c r="T417" s="70"/>
      <c r="AT417" s="24" t="s">
        <v>203</v>
      </c>
      <c r="AU417" s="24" t="s">
        <v>87</v>
      </c>
    </row>
    <row r="418" spans="2:51" s="11" customFormat="1" ht="13.5">
      <c r="B418" s="192"/>
      <c r="D418" s="187" t="s">
        <v>205</v>
      </c>
      <c r="E418" s="193" t="s">
        <v>5</v>
      </c>
      <c r="F418" s="194" t="s">
        <v>163</v>
      </c>
      <c r="H418" s="195">
        <v>24.84</v>
      </c>
      <c r="I418" s="196"/>
      <c r="L418" s="192"/>
      <c r="M418" s="197"/>
      <c r="N418" s="198"/>
      <c r="O418" s="198"/>
      <c r="P418" s="198"/>
      <c r="Q418" s="198"/>
      <c r="R418" s="198"/>
      <c r="S418" s="198"/>
      <c r="T418" s="199"/>
      <c r="AT418" s="193" t="s">
        <v>205</v>
      </c>
      <c r="AU418" s="193" t="s">
        <v>87</v>
      </c>
      <c r="AV418" s="11" t="s">
        <v>87</v>
      </c>
      <c r="AW418" s="11" t="s">
        <v>39</v>
      </c>
      <c r="AX418" s="11" t="s">
        <v>84</v>
      </c>
      <c r="AY418" s="193" t="s">
        <v>193</v>
      </c>
    </row>
    <row r="419" spans="2:65" s="1" customFormat="1" ht="16.5" customHeight="1">
      <c r="B419" s="174"/>
      <c r="C419" s="175" t="s">
        <v>1523</v>
      </c>
      <c r="D419" s="175" t="s">
        <v>195</v>
      </c>
      <c r="E419" s="176" t="s">
        <v>1524</v>
      </c>
      <c r="F419" s="177" t="s">
        <v>1525</v>
      </c>
      <c r="G419" s="178" t="s">
        <v>1011</v>
      </c>
      <c r="H419" s="179">
        <v>186</v>
      </c>
      <c r="I419" s="180"/>
      <c r="J419" s="181">
        <f>ROUND(I419*H419,2)</f>
        <v>0</v>
      </c>
      <c r="K419" s="177" t="s">
        <v>5</v>
      </c>
      <c r="L419" s="41"/>
      <c r="M419" s="182" t="s">
        <v>5</v>
      </c>
      <c r="N419" s="183" t="s">
        <v>47</v>
      </c>
      <c r="O419" s="42"/>
      <c r="P419" s="184">
        <f>O419*H419</f>
        <v>0</v>
      </c>
      <c r="Q419" s="184">
        <v>0</v>
      </c>
      <c r="R419" s="184">
        <f>Q419*H419</f>
        <v>0</v>
      </c>
      <c r="S419" s="184">
        <v>0</v>
      </c>
      <c r="T419" s="185">
        <f>S419*H419</f>
        <v>0</v>
      </c>
      <c r="AR419" s="24" t="s">
        <v>199</v>
      </c>
      <c r="AT419" s="24" t="s">
        <v>195</v>
      </c>
      <c r="AU419" s="24" t="s">
        <v>87</v>
      </c>
      <c r="AY419" s="24" t="s">
        <v>193</v>
      </c>
      <c r="BE419" s="186">
        <f>IF(N419="základní",J419,0)</f>
        <v>0</v>
      </c>
      <c r="BF419" s="186">
        <f>IF(N419="snížená",J419,0)</f>
        <v>0</v>
      </c>
      <c r="BG419" s="186">
        <f>IF(N419="zákl. přenesená",J419,0)</f>
        <v>0</v>
      </c>
      <c r="BH419" s="186">
        <f>IF(N419="sníž. přenesená",J419,0)</f>
        <v>0</v>
      </c>
      <c r="BI419" s="186">
        <f>IF(N419="nulová",J419,0)</f>
        <v>0</v>
      </c>
      <c r="BJ419" s="24" t="s">
        <v>84</v>
      </c>
      <c r="BK419" s="186">
        <f>ROUND(I419*H419,2)</f>
        <v>0</v>
      </c>
      <c r="BL419" s="24" t="s">
        <v>199</v>
      </c>
      <c r="BM419" s="24" t="s">
        <v>1526</v>
      </c>
    </row>
    <row r="420" spans="2:51" s="11" customFormat="1" ht="13.5">
      <c r="B420" s="192"/>
      <c r="D420" s="187" t="s">
        <v>205</v>
      </c>
      <c r="E420" s="193" t="s">
        <v>5</v>
      </c>
      <c r="F420" s="194" t="s">
        <v>1076</v>
      </c>
      <c r="H420" s="195">
        <v>186</v>
      </c>
      <c r="I420" s="196"/>
      <c r="L420" s="192"/>
      <c r="M420" s="197"/>
      <c r="N420" s="198"/>
      <c r="O420" s="198"/>
      <c r="P420" s="198"/>
      <c r="Q420" s="198"/>
      <c r="R420" s="198"/>
      <c r="S420" s="198"/>
      <c r="T420" s="199"/>
      <c r="AT420" s="193" t="s">
        <v>205</v>
      </c>
      <c r="AU420" s="193" t="s">
        <v>87</v>
      </c>
      <c r="AV420" s="11" t="s">
        <v>87</v>
      </c>
      <c r="AW420" s="11" t="s">
        <v>39</v>
      </c>
      <c r="AX420" s="11" t="s">
        <v>84</v>
      </c>
      <c r="AY420" s="193" t="s">
        <v>193</v>
      </c>
    </row>
    <row r="421" spans="2:65" s="1" customFormat="1" ht="16.5" customHeight="1">
      <c r="B421" s="174"/>
      <c r="C421" s="175" t="s">
        <v>1527</v>
      </c>
      <c r="D421" s="175" t="s">
        <v>195</v>
      </c>
      <c r="E421" s="176" t="s">
        <v>1528</v>
      </c>
      <c r="F421" s="177" t="s">
        <v>1529</v>
      </c>
      <c r="G421" s="178" t="s">
        <v>1011</v>
      </c>
      <c r="H421" s="179">
        <v>41</v>
      </c>
      <c r="I421" s="180"/>
      <c r="J421" s="181">
        <f>ROUND(I421*H421,2)</f>
        <v>0</v>
      </c>
      <c r="K421" s="177" t="s">
        <v>5</v>
      </c>
      <c r="L421" s="41"/>
      <c r="M421" s="182" t="s">
        <v>5</v>
      </c>
      <c r="N421" s="183" t="s">
        <v>47</v>
      </c>
      <c r="O421" s="42"/>
      <c r="P421" s="184">
        <f>O421*H421</f>
        <v>0</v>
      </c>
      <c r="Q421" s="184">
        <v>0</v>
      </c>
      <c r="R421" s="184">
        <f>Q421*H421</f>
        <v>0</v>
      </c>
      <c r="S421" s="184">
        <v>0</v>
      </c>
      <c r="T421" s="185">
        <f>S421*H421</f>
        <v>0</v>
      </c>
      <c r="AR421" s="24" t="s">
        <v>199</v>
      </c>
      <c r="AT421" s="24" t="s">
        <v>195</v>
      </c>
      <c r="AU421" s="24" t="s">
        <v>87</v>
      </c>
      <c r="AY421" s="24" t="s">
        <v>193</v>
      </c>
      <c r="BE421" s="186">
        <f>IF(N421="základní",J421,0)</f>
        <v>0</v>
      </c>
      <c r="BF421" s="186">
        <f>IF(N421="snížená",J421,0)</f>
        <v>0</v>
      </c>
      <c r="BG421" s="186">
        <f>IF(N421="zákl. přenesená",J421,0)</f>
        <v>0</v>
      </c>
      <c r="BH421" s="186">
        <f>IF(N421="sníž. přenesená",J421,0)</f>
        <v>0</v>
      </c>
      <c r="BI421" s="186">
        <f>IF(N421="nulová",J421,0)</f>
        <v>0</v>
      </c>
      <c r="BJ421" s="24" t="s">
        <v>84</v>
      </c>
      <c r="BK421" s="186">
        <f>ROUND(I421*H421,2)</f>
        <v>0</v>
      </c>
      <c r="BL421" s="24" t="s">
        <v>199</v>
      </c>
      <c r="BM421" s="24" t="s">
        <v>1530</v>
      </c>
    </row>
    <row r="422" spans="2:51" s="11" customFormat="1" ht="13.5">
      <c r="B422" s="192"/>
      <c r="D422" s="187" t="s">
        <v>205</v>
      </c>
      <c r="E422" s="193" t="s">
        <v>5</v>
      </c>
      <c r="F422" s="194" t="s">
        <v>1079</v>
      </c>
      <c r="H422" s="195">
        <v>41</v>
      </c>
      <c r="I422" s="196"/>
      <c r="L422" s="192"/>
      <c r="M422" s="197"/>
      <c r="N422" s="198"/>
      <c r="O422" s="198"/>
      <c r="P422" s="198"/>
      <c r="Q422" s="198"/>
      <c r="R422" s="198"/>
      <c r="S422" s="198"/>
      <c r="T422" s="199"/>
      <c r="AT422" s="193" t="s">
        <v>205</v>
      </c>
      <c r="AU422" s="193" t="s">
        <v>87</v>
      </c>
      <c r="AV422" s="11" t="s">
        <v>87</v>
      </c>
      <c r="AW422" s="11" t="s">
        <v>39</v>
      </c>
      <c r="AX422" s="11" t="s">
        <v>84</v>
      </c>
      <c r="AY422" s="193" t="s">
        <v>193</v>
      </c>
    </row>
    <row r="423" spans="2:65" s="1" customFormat="1" ht="16.5" customHeight="1">
      <c r="B423" s="174"/>
      <c r="C423" s="175" t="s">
        <v>1531</v>
      </c>
      <c r="D423" s="175" t="s">
        <v>195</v>
      </c>
      <c r="E423" s="176" t="s">
        <v>1532</v>
      </c>
      <c r="F423" s="177" t="s">
        <v>1533</v>
      </c>
      <c r="G423" s="178" t="s">
        <v>1011</v>
      </c>
      <c r="H423" s="179">
        <v>3</v>
      </c>
      <c r="I423" s="180"/>
      <c r="J423" s="181">
        <f>ROUND(I423*H423,2)</f>
        <v>0</v>
      </c>
      <c r="K423" s="177" t="s">
        <v>5</v>
      </c>
      <c r="L423" s="41"/>
      <c r="M423" s="182" t="s">
        <v>5</v>
      </c>
      <c r="N423" s="183" t="s">
        <v>47</v>
      </c>
      <c r="O423" s="42"/>
      <c r="P423" s="184">
        <f>O423*H423</f>
        <v>0</v>
      </c>
      <c r="Q423" s="184">
        <v>0</v>
      </c>
      <c r="R423" s="184">
        <f>Q423*H423</f>
        <v>0</v>
      </c>
      <c r="S423" s="184">
        <v>0</v>
      </c>
      <c r="T423" s="185">
        <f>S423*H423</f>
        <v>0</v>
      </c>
      <c r="AR423" s="24" t="s">
        <v>199</v>
      </c>
      <c r="AT423" s="24" t="s">
        <v>195</v>
      </c>
      <c r="AU423" s="24" t="s">
        <v>87</v>
      </c>
      <c r="AY423" s="24" t="s">
        <v>193</v>
      </c>
      <c r="BE423" s="186">
        <f>IF(N423="základní",J423,0)</f>
        <v>0</v>
      </c>
      <c r="BF423" s="186">
        <f>IF(N423="snížená",J423,0)</f>
        <v>0</v>
      </c>
      <c r="BG423" s="186">
        <f>IF(N423="zákl. přenesená",J423,0)</f>
        <v>0</v>
      </c>
      <c r="BH423" s="186">
        <f>IF(N423="sníž. přenesená",J423,0)</f>
        <v>0</v>
      </c>
      <c r="BI423" s="186">
        <f>IF(N423="nulová",J423,0)</f>
        <v>0</v>
      </c>
      <c r="BJ423" s="24" t="s">
        <v>84</v>
      </c>
      <c r="BK423" s="186">
        <f>ROUND(I423*H423,2)</f>
        <v>0</v>
      </c>
      <c r="BL423" s="24" t="s">
        <v>199</v>
      </c>
      <c r="BM423" s="24" t="s">
        <v>1534</v>
      </c>
    </row>
    <row r="424" spans="2:51" s="11" customFormat="1" ht="13.5">
      <c r="B424" s="192"/>
      <c r="D424" s="187" t="s">
        <v>205</v>
      </c>
      <c r="E424" s="193" t="s">
        <v>5</v>
      </c>
      <c r="F424" s="194" t="s">
        <v>1081</v>
      </c>
      <c r="H424" s="195">
        <v>3</v>
      </c>
      <c r="I424" s="196"/>
      <c r="L424" s="192"/>
      <c r="M424" s="197"/>
      <c r="N424" s="198"/>
      <c r="O424" s="198"/>
      <c r="P424" s="198"/>
      <c r="Q424" s="198"/>
      <c r="R424" s="198"/>
      <c r="S424" s="198"/>
      <c r="T424" s="199"/>
      <c r="AT424" s="193" t="s">
        <v>205</v>
      </c>
      <c r="AU424" s="193" t="s">
        <v>87</v>
      </c>
      <c r="AV424" s="11" t="s">
        <v>87</v>
      </c>
      <c r="AW424" s="11" t="s">
        <v>39</v>
      </c>
      <c r="AX424" s="11" t="s">
        <v>84</v>
      </c>
      <c r="AY424" s="193" t="s">
        <v>193</v>
      </c>
    </row>
    <row r="425" spans="2:65" s="1" customFormat="1" ht="16.5" customHeight="1">
      <c r="B425" s="174"/>
      <c r="C425" s="175" t="s">
        <v>1535</v>
      </c>
      <c r="D425" s="175" t="s">
        <v>195</v>
      </c>
      <c r="E425" s="176" t="s">
        <v>1536</v>
      </c>
      <c r="F425" s="177" t="s">
        <v>1537</v>
      </c>
      <c r="G425" s="178" t="s">
        <v>1011</v>
      </c>
      <c r="H425" s="179">
        <v>5</v>
      </c>
      <c r="I425" s="180"/>
      <c r="J425" s="181">
        <f>ROUND(I425*H425,2)</f>
        <v>0</v>
      </c>
      <c r="K425" s="177" t="s">
        <v>5</v>
      </c>
      <c r="L425" s="41"/>
      <c r="M425" s="182" t="s">
        <v>5</v>
      </c>
      <c r="N425" s="183" t="s">
        <v>47</v>
      </c>
      <c r="O425" s="42"/>
      <c r="P425" s="184">
        <f>O425*H425</f>
        <v>0</v>
      </c>
      <c r="Q425" s="184">
        <v>0</v>
      </c>
      <c r="R425" s="184">
        <f>Q425*H425</f>
        <v>0</v>
      </c>
      <c r="S425" s="184">
        <v>0</v>
      </c>
      <c r="T425" s="185">
        <f>S425*H425</f>
        <v>0</v>
      </c>
      <c r="AR425" s="24" t="s">
        <v>199</v>
      </c>
      <c r="AT425" s="24" t="s">
        <v>195</v>
      </c>
      <c r="AU425" s="24" t="s">
        <v>87</v>
      </c>
      <c r="AY425" s="24" t="s">
        <v>193</v>
      </c>
      <c r="BE425" s="186">
        <f>IF(N425="základní",J425,0)</f>
        <v>0</v>
      </c>
      <c r="BF425" s="186">
        <f>IF(N425="snížená",J425,0)</f>
        <v>0</v>
      </c>
      <c r="BG425" s="186">
        <f>IF(N425="zákl. přenesená",J425,0)</f>
        <v>0</v>
      </c>
      <c r="BH425" s="186">
        <f>IF(N425="sníž. přenesená",J425,0)</f>
        <v>0</v>
      </c>
      <c r="BI425" s="186">
        <f>IF(N425="nulová",J425,0)</f>
        <v>0</v>
      </c>
      <c r="BJ425" s="24" t="s">
        <v>84</v>
      </c>
      <c r="BK425" s="186">
        <f>ROUND(I425*H425,2)</f>
        <v>0</v>
      </c>
      <c r="BL425" s="24" t="s">
        <v>199</v>
      </c>
      <c r="BM425" s="24" t="s">
        <v>1538</v>
      </c>
    </row>
    <row r="426" spans="2:51" s="11" customFormat="1" ht="13.5">
      <c r="B426" s="192"/>
      <c r="D426" s="187" t="s">
        <v>205</v>
      </c>
      <c r="E426" s="193" t="s">
        <v>5</v>
      </c>
      <c r="F426" s="194" t="s">
        <v>1083</v>
      </c>
      <c r="H426" s="195">
        <v>5</v>
      </c>
      <c r="I426" s="196"/>
      <c r="L426" s="192"/>
      <c r="M426" s="197"/>
      <c r="N426" s="198"/>
      <c r="O426" s="198"/>
      <c r="P426" s="198"/>
      <c r="Q426" s="198"/>
      <c r="R426" s="198"/>
      <c r="S426" s="198"/>
      <c r="T426" s="199"/>
      <c r="AT426" s="193" t="s">
        <v>205</v>
      </c>
      <c r="AU426" s="193" t="s">
        <v>87</v>
      </c>
      <c r="AV426" s="11" t="s">
        <v>87</v>
      </c>
      <c r="AW426" s="11" t="s">
        <v>39</v>
      </c>
      <c r="AX426" s="11" t="s">
        <v>84</v>
      </c>
      <c r="AY426" s="193" t="s">
        <v>193</v>
      </c>
    </row>
    <row r="427" spans="2:65" s="1" customFormat="1" ht="16.5" customHeight="1">
      <c r="B427" s="174"/>
      <c r="C427" s="175" t="s">
        <v>1539</v>
      </c>
      <c r="D427" s="175" t="s">
        <v>195</v>
      </c>
      <c r="E427" s="176" t="s">
        <v>1540</v>
      </c>
      <c r="F427" s="177" t="s">
        <v>1541</v>
      </c>
      <c r="G427" s="178" t="s">
        <v>1011</v>
      </c>
      <c r="H427" s="179">
        <v>8</v>
      </c>
      <c r="I427" s="180"/>
      <c r="J427" s="181">
        <f>ROUND(I427*H427,2)</f>
        <v>0</v>
      </c>
      <c r="K427" s="177" t="s">
        <v>5</v>
      </c>
      <c r="L427" s="41"/>
      <c r="M427" s="182" t="s">
        <v>5</v>
      </c>
      <c r="N427" s="183" t="s">
        <v>47</v>
      </c>
      <c r="O427" s="42"/>
      <c r="P427" s="184">
        <f>O427*H427</f>
        <v>0</v>
      </c>
      <c r="Q427" s="184">
        <v>0</v>
      </c>
      <c r="R427" s="184">
        <f>Q427*H427</f>
        <v>0</v>
      </c>
      <c r="S427" s="184">
        <v>0</v>
      </c>
      <c r="T427" s="185">
        <f>S427*H427</f>
        <v>0</v>
      </c>
      <c r="AR427" s="24" t="s">
        <v>199</v>
      </c>
      <c r="AT427" s="24" t="s">
        <v>195</v>
      </c>
      <c r="AU427" s="24" t="s">
        <v>87</v>
      </c>
      <c r="AY427" s="24" t="s">
        <v>193</v>
      </c>
      <c r="BE427" s="186">
        <f>IF(N427="základní",J427,0)</f>
        <v>0</v>
      </c>
      <c r="BF427" s="186">
        <f>IF(N427="snížená",J427,0)</f>
        <v>0</v>
      </c>
      <c r="BG427" s="186">
        <f>IF(N427="zákl. přenesená",J427,0)</f>
        <v>0</v>
      </c>
      <c r="BH427" s="186">
        <f>IF(N427="sníž. přenesená",J427,0)</f>
        <v>0</v>
      </c>
      <c r="BI427" s="186">
        <f>IF(N427="nulová",J427,0)</f>
        <v>0</v>
      </c>
      <c r="BJ427" s="24" t="s">
        <v>84</v>
      </c>
      <c r="BK427" s="186">
        <f>ROUND(I427*H427,2)</f>
        <v>0</v>
      </c>
      <c r="BL427" s="24" t="s">
        <v>199</v>
      </c>
      <c r="BM427" s="24" t="s">
        <v>1542</v>
      </c>
    </row>
    <row r="428" spans="2:51" s="11" customFormat="1" ht="13.5">
      <c r="B428" s="192"/>
      <c r="D428" s="187" t="s">
        <v>205</v>
      </c>
      <c r="E428" s="193" t="s">
        <v>5</v>
      </c>
      <c r="F428" s="194" t="s">
        <v>1074</v>
      </c>
      <c r="H428" s="195">
        <v>8</v>
      </c>
      <c r="I428" s="196"/>
      <c r="L428" s="192"/>
      <c r="M428" s="197"/>
      <c r="N428" s="198"/>
      <c r="O428" s="198"/>
      <c r="P428" s="198"/>
      <c r="Q428" s="198"/>
      <c r="R428" s="198"/>
      <c r="S428" s="198"/>
      <c r="T428" s="199"/>
      <c r="AT428" s="193" t="s">
        <v>205</v>
      </c>
      <c r="AU428" s="193" t="s">
        <v>87</v>
      </c>
      <c r="AV428" s="11" t="s">
        <v>87</v>
      </c>
      <c r="AW428" s="11" t="s">
        <v>39</v>
      </c>
      <c r="AX428" s="11" t="s">
        <v>84</v>
      </c>
      <c r="AY428" s="193" t="s">
        <v>193</v>
      </c>
    </row>
    <row r="429" spans="2:65" s="1" customFormat="1" ht="16.5" customHeight="1">
      <c r="B429" s="174"/>
      <c r="C429" s="175" t="s">
        <v>1543</v>
      </c>
      <c r="D429" s="175" t="s">
        <v>195</v>
      </c>
      <c r="E429" s="176" t="s">
        <v>1544</v>
      </c>
      <c r="F429" s="177" t="s">
        <v>1545</v>
      </c>
      <c r="G429" s="178" t="s">
        <v>514</v>
      </c>
      <c r="H429" s="179">
        <v>5.675</v>
      </c>
      <c r="I429" s="180"/>
      <c r="J429" s="181">
        <f>ROUND(I429*H429,2)</f>
        <v>0</v>
      </c>
      <c r="K429" s="177" t="s">
        <v>5</v>
      </c>
      <c r="L429" s="41"/>
      <c r="M429" s="182" t="s">
        <v>5</v>
      </c>
      <c r="N429" s="183" t="s">
        <v>47</v>
      </c>
      <c r="O429" s="42"/>
      <c r="P429" s="184">
        <f>O429*H429</f>
        <v>0</v>
      </c>
      <c r="Q429" s="184">
        <v>0</v>
      </c>
      <c r="R429" s="184">
        <f>Q429*H429</f>
        <v>0</v>
      </c>
      <c r="S429" s="184">
        <v>0</v>
      </c>
      <c r="T429" s="185">
        <f>S429*H429</f>
        <v>0</v>
      </c>
      <c r="AR429" s="24" t="s">
        <v>199</v>
      </c>
      <c r="AT429" s="24" t="s">
        <v>195</v>
      </c>
      <c r="AU429" s="24" t="s">
        <v>87</v>
      </c>
      <c r="AY429" s="24" t="s">
        <v>193</v>
      </c>
      <c r="BE429" s="186">
        <f>IF(N429="základní",J429,0)</f>
        <v>0</v>
      </c>
      <c r="BF429" s="186">
        <f>IF(N429="snížená",J429,0)</f>
        <v>0</v>
      </c>
      <c r="BG429" s="186">
        <f>IF(N429="zákl. přenesená",J429,0)</f>
        <v>0</v>
      </c>
      <c r="BH429" s="186">
        <f>IF(N429="sníž. přenesená",J429,0)</f>
        <v>0</v>
      </c>
      <c r="BI429" s="186">
        <f>IF(N429="nulová",J429,0)</f>
        <v>0</v>
      </c>
      <c r="BJ429" s="24" t="s">
        <v>84</v>
      </c>
      <c r="BK429" s="186">
        <f>ROUND(I429*H429,2)</f>
        <v>0</v>
      </c>
      <c r="BL429" s="24" t="s">
        <v>199</v>
      </c>
      <c r="BM429" s="24" t="s">
        <v>1546</v>
      </c>
    </row>
    <row r="430" spans="2:47" s="1" customFormat="1" ht="13.5">
      <c r="B430" s="41"/>
      <c r="D430" s="187" t="s">
        <v>201</v>
      </c>
      <c r="F430" s="188" t="s">
        <v>1545</v>
      </c>
      <c r="I430" s="189"/>
      <c r="L430" s="41"/>
      <c r="M430" s="190"/>
      <c r="N430" s="42"/>
      <c r="O430" s="42"/>
      <c r="P430" s="42"/>
      <c r="Q430" s="42"/>
      <c r="R430" s="42"/>
      <c r="S430" s="42"/>
      <c r="T430" s="70"/>
      <c r="AT430" s="24" t="s">
        <v>201</v>
      </c>
      <c r="AU430" s="24" t="s">
        <v>87</v>
      </c>
    </row>
    <row r="431" spans="2:51" s="11" customFormat="1" ht="13.5">
      <c r="B431" s="192"/>
      <c r="D431" s="187" t="s">
        <v>205</v>
      </c>
      <c r="E431" s="193" t="s">
        <v>5</v>
      </c>
      <c r="F431" s="194" t="s">
        <v>1547</v>
      </c>
      <c r="H431" s="195">
        <v>5.675</v>
      </c>
      <c r="I431" s="196"/>
      <c r="L431" s="192"/>
      <c r="M431" s="197"/>
      <c r="N431" s="198"/>
      <c r="O431" s="198"/>
      <c r="P431" s="198"/>
      <c r="Q431" s="198"/>
      <c r="R431" s="198"/>
      <c r="S431" s="198"/>
      <c r="T431" s="199"/>
      <c r="AT431" s="193" t="s">
        <v>205</v>
      </c>
      <c r="AU431" s="193" t="s">
        <v>87</v>
      </c>
      <c r="AV431" s="11" t="s">
        <v>87</v>
      </c>
      <c r="AW431" s="11" t="s">
        <v>39</v>
      </c>
      <c r="AX431" s="11" t="s">
        <v>84</v>
      </c>
      <c r="AY431" s="193" t="s">
        <v>193</v>
      </c>
    </row>
    <row r="432" spans="2:63" s="10" customFormat="1" ht="29.85" customHeight="1">
      <c r="B432" s="161"/>
      <c r="D432" s="162" t="s">
        <v>75</v>
      </c>
      <c r="E432" s="172" t="s">
        <v>273</v>
      </c>
      <c r="F432" s="172" t="s">
        <v>738</v>
      </c>
      <c r="I432" s="164"/>
      <c r="J432" s="173">
        <f>BK432</f>
        <v>0</v>
      </c>
      <c r="L432" s="161"/>
      <c r="M432" s="166"/>
      <c r="N432" s="167"/>
      <c r="O432" s="167"/>
      <c r="P432" s="168">
        <f>P433</f>
        <v>0</v>
      </c>
      <c r="Q432" s="167"/>
      <c r="R432" s="168">
        <f>R433</f>
        <v>0</v>
      </c>
      <c r="S432" s="167"/>
      <c r="T432" s="169">
        <f>T433</f>
        <v>0</v>
      </c>
      <c r="AR432" s="162" t="s">
        <v>84</v>
      </c>
      <c r="AT432" s="170" t="s">
        <v>75</v>
      </c>
      <c r="AU432" s="170" t="s">
        <v>84</v>
      </c>
      <c r="AY432" s="162" t="s">
        <v>193</v>
      </c>
      <c r="BK432" s="171">
        <f>BK433</f>
        <v>0</v>
      </c>
    </row>
    <row r="433" spans="2:65" s="1" customFormat="1" ht="16.5" customHeight="1">
      <c r="B433" s="174"/>
      <c r="C433" s="175" t="s">
        <v>1548</v>
      </c>
      <c r="D433" s="175" t="s">
        <v>195</v>
      </c>
      <c r="E433" s="176" t="s">
        <v>1549</v>
      </c>
      <c r="F433" s="177" t="s">
        <v>1550</v>
      </c>
      <c r="G433" s="178" t="s">
        <v>1551</v>
      </c>
      <c r="H433" s="179">
        <v>560</v>
      </c>
      <c r="I433" s="180"/>
      <c r="J433" s="181">
        <f>ROUND(I433*H433,2)</f>
        <v>0</v>
      </c>
      <c r="K433" s="177" t="s">
        <v>5</v>
      </c>
      <c r="L433" s="41"/>
      <c r="M433" s="182" t="s">
        <v>5</v>
      </c>
      <c r="N433" s="183" t="s">
        <v>47</v>
      </c>
      <c r="O433" s="42"/>
      <c r="P433" s="184">
        <f>O433*H433</f>
        <v>0</v>
      </c>
      <c r="Q433" s="184">
        <v>0</v>
      </c>
      <c r="R433" s="184">
        <f>Q433*H433</f>
        <v>0</v>
      </c>
      <c r="S433" s="184">
        <v>0</v>
      </c>
      <c r="T433" s="185">
        <f>S433*H433</f>
        <v>0</v>
      </c>
      <c r="AR433" s="24" t="s">
        <v>199</v>
      </c>
      <c r="AT433" s="24" t="s">
        <v>195</v>
      </c>
      <c r="AU433" s="24" t="s">
        <v>87</v>
      </c>
      <c r="AY433" s="24" t="s">
        <v>193</v>
      </c>
      <c r="BE433" s="186">
        <f>IF(N433="základní",J433,0)</f>
        <v>0</v>
      </c>
      <c r="BF433" s="186">
        <f>IF(N433="snížená",J433,0)</f>
        <v>0</v>
      </c>
      <c r="BG433" s="186">
        <f>IF(N433="zákl. přenesená",J433,0)</f>
        <v>0</v>
      </c>
      <c r="BH433" s="186">
        <f>IF(N433="sníž. přenesená",J433,0)</f>
        <v>0</v>
      </c>
      <c r="BI433" s="186">
        <f>IF(N433="nulová",J433,0)</f>
        <v>0</v>
      </c>
      <c r="BJ433" s="24" t="s">
        <v>84</v>
      </c>
      <c r="BK433" s="186">
        <f>ROUND(I433*H433,2)</f>
        <v>0</v>
      </c>
      <c r="BL433" s="24" t="s">
        <v>199</v>
      </c>
      <c r="BM433" s="24" t="s">
        <v>1552</v>
      </c>
    </row>
    <row r="434" spans="2:63" s="10" customFormat="1" ht="29.85" customHeight="1">
      <c r="B434" s="161"/>
      <c r="D434" s="162" t="s">
        <v>75</v>
      </c>
      <c r="E434" s="172" t="s">
        <v>757</v>
      </c>
      <c r="F434" s="172" t="s">
        <v>758</v>
      </c>
      <c r="I434" s="164"/>
      <c r="J434" s="173">
        <f>BK434</f>
        <v>0</v>
      </c>
      <c r="L434" s="161"/>
      <c r="M434" s="166"/>
      <c r="N434" s="167"/>
      <c r="O434" s="167"/>
      <c r="P434" s="168">
        <f>SUM(P435:P436)</f>
        <v>0</v>
      </c>
      <c r="Q434" s="167"/>
      <c r="R434" s="168">
        <f>SUM(R435:R436)</f>
        <v>0</v>
      </c>
      <c r="S434" s="167"/>
      <c r="T434" s="169">
        <f>SUM(T435:T436)</f>
        <v>0</v>
      </c>
      <c r="AR434" s="162" t="s">
        <v>84</v>
      </c>
      <c r="AT434" s="170" t="s">
        <v>75</v>
      </c>
      <c r="AU434" s="170" t="s">
        <v>84</v>
      </c>
      <c r="AY434" s="162" t="s">
        <v>193</v>
      </c>
      <c r="BK434" s="171">
        <f>SUM(BK435:BK436)</f>
        <v>0</v>
      </c>
    </row>
    <row r="435" spans="2:65" s="1" customFormat="1" ht="16.5" customHeight="1">
      <c r="B435" s="174"/>
      <c r="C435" s="175" t="s">
        <v>1553</v>
      </c>
      <c r="D435" s="175" t="s">
        <v>195</v>
      </c>
      <c r="E435" s="176" t="s">
        <v>1554</v>
      </c>
      <c r="F435" s="177" t="s">
        <v>1555</v>
      </c>
      <c r="G435" s="178" t="s">
        <v>514</v>
      </c>
      <c r="H435" s="179">
        <v>12.183</v>
      </c>
      <c r="I435" s="180"/>
      <c r="J435" s="181">
        <f>ROUND(I435*H435,2)</f>
        <v>0</v>
      </c>
      <c r="K435" s="177" t="s">
        <v>198</v>
      </c>
      <c r="L435" s="41"/>
      <c r="M435" s="182" t="s">
        <v>5</v>
      </c>
      <c r="N435" s="183" t="s">
        <v>47</v>
      </c>
      <c r="O435" s="42"/>
      <c r="P435" s="184">
        <f>O435*H435</f>
        <v>0</v>
      </c>
      <c r="Q435" s="184">
        <v>0</v>
      </c>
      <c r="R435" s="184">
        <f>Q435*H435</f>
        <v>0</v>
      </c>
      <c r="S435" s="184">
        <v>0</v>
      </c>
      <c r="T435" s="185">
        <f>S435*H435</f>
        <v>0</v>
      </c>
      <c r="AR435" s="24" t="s">
        <v>199</v>
      </c>
      <c r="AT435" s="24" t="s">
        <v>195</v>
      </c>
      <c r="AU435" s="24" t="s">
        <v>87</v>
      </c>
      <c r="AY435" s="24" t="s">
        <v>193</v>
      </c>
      <c r="BE435" s="186">
        <f>IF(N435="základní",J435,0)</f>
        <v>0</v>
      </c>
      <c r="BF435" s="186">
        <f>IF(N435="snížená",J435,0)</f>
        <v>0</v>
      </c>
      <c r="BG435" s="186">
        <f>IF(N435="zákl. přenesená",J435,0)</f>
        <v>0</v>
      </c>
      <c r="BH435" s="186">
        <f>IF(N435="sníž. přenesená",J435,0)</f>
        <v>0</v>
      </c>
      <c r="BI435" s="186">
        <f>IF(N435="nulová",J435,0)</f>
        <v>0</v>
      </c>
      <c r="BJ435" s="24" t="s">
        <v>84</v>
      </c>
      <c r="BK435" s="186">
        <f>ROUND(I435*H435,2)</f>
        <v>0</v>
      </c>
      <c r="BL435" s="24" t="s">
        <v>199</v>
      </c>
      <c r="BM435" s="24" t="s">
        <v>1556</v>
      </c>
    </row>
    <row r="436" spans="2:47" s="1" customFormat="1" ht="13.5">
      <c r="B436" s="41"/>
      <c r="D436" s="187" t="s">
        <v>201</v>
      </c>
      <c r="F436" s="188" t="s">
        <v>1557</v>
      </c>
      <c r="I436" s="189"/>
      <c r="L436" s="41"/>
      <c r="M436" s="233"/>
      <c r="N436" s="234"/>
      <c r="O436" s="234"/>
      <c r="P436" s="234"/>
      <c r="Q436" s="234"/>
      <c r="R436" s="234"/>
      <c r="S436" s="234"/>
      <c r="T436" s="235"/>
      <c r="AT436" s="24" t="s">
        <v>201</v>
      </c>
      <c r="AU436" s="24" t="s">
        <v>87</v>
      </c>
    </row>
    <row r="437" spans="2:12" s="1" customFormat="1" ht="6.95" customHeight="1">
      <c r="B437" s="56"/>
      <c r="C437" s="57"/>
      <c r="D437" s="57"/>
      <c r="E437" s="57"/>
      <c r="F437" s="57"/>
      <c r="G437" s="57"/>
      <c r="H437" s="57"/>
      <c r="I437" s="128"/>
      <c r="J437" s="57"/>
      <c r="K437" s="57"/>
      <c r="L437" s="41"/>
    </row>
  </sheetData>
  <autoFilter ref="C79:K436"/>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00"/>
      <c r="C1" s="100"/>
      <c r="D1" s="101" t="s">
        <v>1</v>
      </c>
      <c r="E1" s="100"/>
      <c r="F1" s="102" t="s">
        <v>99</v>
      </c>
      <c r="G1" s="362" t="s">
        <v>100</v>
      </c>
      <c r="H1" s="362"/>
      <c r="I1" s="103"/>
      <c r="J1" s="102" t="s">
        <v>101</v>
      </c>
      <c r="K1" s="101" t="s">
        <v>102</v>
      </c>
      <c r="L1" s="102" t="s">
        <v>103</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52" t="s">
        <v>8</v>
      </c>
      <c r="M2" s="353"/>
      <c r="N2" s="353"/>
      <c r="O2" s="353"/>
      <c r="P2" s="353"/>
      <c r="Q2" s="353"/>
      <c r="R2" s="353"/>
      <c r="S2" s="353"/>
      <c r="T2" s="353"/>
      <c r="U2" s="353"/>
      <c r="V2" s="353"/>
      <c r="AT2" s="24" t="s">
        <v>98</v>
      </c>
    </row>
    <row r="3" spans="2:46" ht="6.95" customHeight="1">
      <c r="B3" s="25"/>
      <c r="C3" s="26"/>
      <c r="D3" s="26"/>
      <c r="E3" s="26"/>
      <c r="F3" s="26"/>
      <c r="G3" s="26"/>
      <c r="H3" s="26"/>
      <c r="I3" s="105"/>
      <c r="J3" s="26"/>
      <c r="K3" s="27"/>
      <c r="AT3" s="24" t="s">
        <v>87</v>
      </c>
    </row>
    <row r="4" spans="2:46" ht="36.95" customHeight="1">
      <c r="B4" s="28"/>
      <c r="C4" s="29"/>
      <c r="D4" s="30" t="s">
        <v>111</v>
      </c>
      <c r="E4" s="29"/>
      <c r="F4" s="29"/>
      <c r="G4" s="29"/>
      <c r="H4" s="29"/>
      <c r="I4" s="106"/>
      <c r="J4" s="29"/>
      <c r="K4" s="31"/>
      <c r="M4" s="32" t="s">
        <v>13</v>
      </c>
      <c r="AT4" s="24" t="s">
        <v>6</v>
      </c>
    </row>
    <row r="5" spans="2:11" ht="6.95" customHeight="1">
      <c r="B5" s="28"/>
      <c r="C5" s="29"/>
      <c r="D5" s="29"/>
      <c r="E5" s="29"/>
      <c r="F5" s="29"/>
      <c r="G5" s="29"/>
      <c r="H5" s="29"/>
      <c r="I5" s="106"/>
      <c r="J5" s="29"/>
      <c r="K5" s="31"/>
    </row>
    <row r="6" spans="2:11" ht="13.5">
      <c r="B6" s="28"/>
      <c r="C6" s="29"/>
      <c r="D6" s="37" t="s">
        <v>19</v>
      </c>
      <c r="E6" s="29"/>
      <c r="F6" s="29"/>
      <c r="G6" s="29"/>
      <c r="H6" s="29"/>
      <c r="I6" s="106"/>
      <c r="J6" s="29"/>
      <c r="K6" s="31"/>
    </row>
    <row r="7" spans="2:11" ht="16.5" customHeight="1">
      <c r="B7" s="28"/>
      <c r="C7" s="29"/>
      <c r="D7" s="29"/>
      <c r="E7" s="354" t="str">
        <f>'Rekapitulace stavby'!K6</f>
        <v>Opatření v úseku pod Krnovem, ochrana LB území – ČR, OHO, stavba č. 5758</v>
      </c>
      <c r="F7" s="355"/>
      <c r="G7" s="355"/>
      <c r="H7" s="355"/>
      <c r="I7" s="106"/>
      <c r="J7" s="29"/>
      <c r="K7" s="31"/>
    </row>
    <row r="8" spans="2:11" s="1" customFormat="1" ht="13.5">
      <c r="B8" s="41"/>
      <c r="C8" s="42"/>
      <c r="D8" s="37" t="s">
        <v>125</v>
      </c>
      <c r="E8" s="42"/>
      <c r="F8" s="42"/>
      <c r="G8" s="42"/>
      <c r="H8" s="42"/>
      <c r="I8" s="107"/>
      <c r="J8" s="42"/>
      <c r="K8" s="45"/>
    </row>
    <row r="9" spans="2:11" s="1" customFormat="1" ht="36.95" customHeight="1">
      <c r="B9" s="41"/>
      <c r="C9" s="42"/>
      <c r="D9" s="42"/>
      <c r="E9" s="356" t="s">
        <v>1558</v>
      </c>
      <c r="F9" s="357"/>
      <c r="G9" s="357"/>
      <c r="H9" s="357"/>
      <c r="I9" s="107"/>
      <c r="J9" s="42"/>
      <c r="K9" s="45"/>
    </row>
    <row r="10" spans="2:11" s="1" customFormat="1" ht="13.5">
      <c r="B10" s="41"/>
      <c r="C10" s="42"/>
      <c r="D10" s="42"/>
      <c r="E10" s="42"/>
      <c r="F10" s="42"/>
      <c r="G10" s="42"/>
      <c r="H10" s="42"/>
      <c r="I10" s="107"/>
      <c r="J10" s="42"/>
      <c r="K10" s="45"/>
    </row>
    <row r="11" spans="2:11" s="1" customFormat="1" ht="14.45" customHeight="1">
      <c r="B11" s="41"/>
      <c r="C11" s="42"/>
      <c r="D11" s="37" t="s">
        <v>21</v>
      </c>
      <c r="E11" s="42"/>
      <c r="F11" s="35" t="s">
        <v>95</v>
      </c>
      <c r="G11" s="42"/>
      <c r="H11" s="42"/>
      <c r="I11" s="108" t="s">
        <v>22</v>
      </c>
      <c r="J11" s="35" t="s">
        <v>5</v>
      </c>
      <c r="K11" s="45"/>
    </row>
    <row r="12" spans="2:11" s="1" customFormat="1" ht="14.45" customHeight="1">
      <c r="B12" s="41"/>
      <c r="C12" s="42"/>
      <c r="D12" s="37" t="s">
        <v>23</v>
      </c>
      <c r="E12" s="42"/>
      <c r="F12" s="35" t="s">
        <v>24</v>
      </c>
      <c r="G12" s="42"/>
      <c r="H12" s="42"/>
      <c r="I12" s="108" t="s">
        <v>25</v>
      </c>
      <c r="J12" s="109" t="str">
        <f>'Rekapitulace stavby'!AN8</f>
        <v>12. 6. 2017</v>
      </c>
      <c r="K12" s="45"/>
    </row>
    <row r="13" spans="2:11" s="1" customFormat="1" ht="10.9" customHeight="1">
      <c r="B13" s="41"/>
      <c r="C13" s="42"/>
      <c r="D13" s="42"/>
      <c r="E13" s="42"/>
      <c r="F13" s="42"/>
      <c r="G13" s="42"/>
      <c r="H13" s="42"/>
      <c r="I13" s="107"/>
      <c r="J13" s="42"/>
      <c r="K13" s="45"/>
    </row>
    <row r="14" spans="2:11" s="1" customFormat="1" ht="14.45" customHeight="1">
      <c r="B14" s="41"/>
      <c r="C14" s="42"/>
      <c r="D14" s="37" t="s">
        <v>27</v>
      </c>
      <c r="E14" s="42"/>
      <c r="F14" s="42"/>
      <c r="G14" s="42"/>
      <c r="H14" s="42"/>
      <c r="I14" s="108" t="s">
        <v>28</v>
      </c>
      <c r="J14" s="35" t="s">
        <v>29</v>
      </c>
      <c r="K14" s="45"/>
    </row>
    <row r="15" spans="2:11" s="1" customFormat="1" ht="18" customHeight="1">
      <c r="B15" s="41"/>
      <c r="C15" s="42"/>
      <c r="D15" s="42"/>
      <c r="E15" s="35" t="s">
        <v>30</v>
      </c>
      <c r="F15" s="42"/>
      <c r="G15" s="42"/>
      <c r="H15" s="42"/>
      <c r="I15" s="108" t="s">
        <v>31</v>
      </c>
      <c r="J15" s="35" t="s">
        <v>32</v>
      </c>
      <c r="K15" s="45"/>
    </row>
    <row r="16" spans="2:11" s="1" customFormat="1" ht="6.95" customHeight="1">
      <c r="B16" s="41"/>
      <c r="C16" s="42"/>
      <c r="D16" s="42"/>
      <c r="E16" s="42"/>
      <c r="F16" s="42"/>
      <c r="G16" s="42"/>
      <c r="H16" s="42"/>
      <c r="I16" s="107"/>
      <c r="J16" s="42"/>
      <c r="K16" s="45"/>
    </row>
    <row r="17" spans="2:11" s="1" customFormat="1" ht="14.45" customHeight="1">
      <c r="B17" s="41"/>
      <c r="C17" s="42"/>
      <c r="D17" s="37" t="s">
        <v>33</v>
      </c>
      <c r="E17" s="42"/>
      <c r="F17" s="42"/>
      <c r="G17" s="42"/>
      <c r="H17" s="42"/>
      <c r="I17" s="108"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8" t="s">
        <v>31</v>
      </c>
      <c r="J18" s="35" t="str">
        <f>IF('Rekapitulace stavby'!AN14="Vyplň údaj","",IF('Rekapitulace stavby'!AN14="","",'Rekapitulace stavby'!AN14))</f>
        <v/>
      </c>
      <c r="K18" s="45"/>
    </row>
    <row r="19" spans="2:11" s="1" customFormat="1" ht="6.95" customHeight="1">
      <c r="B19" s="41"/>
      <c r="C19" s="42"/>
      <c r="D19" s="42"/>
      <c r="E19" s="42"/>
      <c r="F19" s="42"/>
      <c r="G19" s="42"/>
      <c r="H19" s="42"/>
      <c r="I19" s="107"/>
      <c r="J19" s="42"/>
      <c r="K19" s="45"/>
    </row>
    <row r="20" spans="2:11" s="1" customFormat="1" ht="14.45" customHeight="1">
      <c r="B20" s="41"/>
      <c r="C20" s="42"/>
      <c r="D20" s="37" t="s">
        <v>35</v>
      </c>
      <c r="E20" s="42"/>
      <c r="F20" s="42"/>
      <c r="G20" s="42"/>
      <c r="H20" s="42"/>
      <c r="I20" s="108" t="s">
        <v>28</v>
      </c>
      <c r="J20" s="35" t="s">
        <v>36</v>
      </c>
      <c r="K20" s="45"/>
    </row>
    <row r="21" spans="2:11" s="1" customFormat="1" ht="18" customHeight="1">
      <c r="B21" s="41"/>
      <c r="C21" s="42"/>
      <c r="D21" s="42"/>
      <c r="E21" s="35" t="s">
        <v>37</v>
      </c>
      <c r="F21" s="42"/>
      <c r="G21" s="42"/>
      <c r="H21" s="42"/>
      <c r="I21" s="108" t="s">
        <v>31</v>
      </c>
      <c r="J21" s="35" t="s">
        <v>38</v>
      </c>
      <c r="K21" s="45"/>
    </row>
    <row r="22" spans="2:11" s="1" customFormat="1" ht="6.95" customHeight="1">
      <c r="B22" s="41"/>
      <c r="C22" s="42"/>
      <c r="D22" s="42"/>
      <c r="E22" s="42"/>
      <c r="F22" s="42"/>
      <c r="G22" s="42"/>
      <c r="H22" s="42"/>
      <c r="I22" s="107"/>
      <c r="J22" s="42"/>
      <c r="K22" s="45"/>
    </row>
    <row r="23" spans="2:11" s="1" customFormat="1" ht="14.45" customHeight="1">
      <c r="B23" s="41"/>
      <c r="C23" s="42"/>
      <c r="D23" s="37" t="s">
        <v>40</v>
      </c>
      <c r="E23" s="42"/>
      <c r="F23" s="42"/>
      <c r="G23" s="42"/>
      <c r="H23" s="42"/>
      <c r="I23" s="107"/>
      <c r="J23" s="42"/>
      <c r="K23" s="45"/>
    </row>
    <row r="24" spans="2:11" s="6" customFormat="1" ht="16.5" customHeight="1">
      <c r="B24" s="110"/>
      <c r="C24" s="111"/>
      <c r="D24" s="111"/>
      <c r="E24" s="324" t="s">
        <v>5</v>
      </c>
      <c r="F24" s="324"/>
      <c r="G24" s="324"/>
      <c r="H24" s="324"/>
      <c r="I24" s="112"/>
      <c r="J24" s="111"/>
      <c r="K24" s="113"/>
    </row>
    <row r="25" spans="2:11" s="1" customFormat="1" ht="6.95" customHeight="1">
      <c r="B25" s="41"/>
      <c r="C25" s="42"/>
      <c r="D25" s="42"/>
      <c r="E25" s="42"/>
      <c r="F25" s="42"/>
      <c r="G25" s="42"/>
      <c r="H25" s="42"/>
      <c r="I25" s="107"/>
      <c r="J25" s="42"/>
      <c r="K25" s="45"/>
    </row>
    <row r="26" spans="2:11" s="1" customFormat="1" ht="6.95" customHeight="1">
      <c r="B26" s="41"/>
      <c r="C26" s="42"/>
      <c r="D26" s="68"/>
      <c r="E26" s="68"/>
      <c r="F26" s="68"/>
      <c r="G26" s="68"/>
      <c r="H26" s="68"/>
      <c r="I26" s="114"/>
      <c r="J26" s="68"/>
      <c r="K26" s="115"/>
    </row>
    <row r="27" spans="2:11" s="1" customFormat="1" ht="25.35" customHeight="1">
      <c r="B27" s="41"/>
      <c r="C27" s="42"/>
      <c r="D27" s="116" t="s">
        <v>42</v>
      </c>
      <c r="E27" s="42"/>
      <c r="F27" s="42"/>
      <c r="G27" s="42"/>
      <c r="H27" s="42"/>
      <c r="I27" s="107"/>
      <c r="J27" s="117">
        <f>ROUND(J77,2)</f>
        <v>0</v>
      </c>
      <c r="K27" s="45"/>
    </row>
    <row r="28" spans="2:11" s="1" customFormat="1" ht="6.95" customHeight="1">
      <c r="B28" s="41"/>
      <c r="C28" s="42"/>
      <c r="D28" s="68"/>
      <c r="E28" s="68"/>
      <c r="F28" s="68"/>
      <c r="G28" s="68"/>
      <c r="H28" s="68"/>
      <c r="I28" s="114"/>
      <c r="J28" s="68"/>
      <c r="K28" s="115"/>
    </row>
    <row r="29" spans="2:11" s="1" customFormat="1" ht="14.45" customHeight="1">
      <c r="B29" s="41"/>
      <c r="C29" s="42"/>
      <c r="D29" s="42"/>
      <c r="E29" s="42"/>
      <c r="F29" s="46" t="s">
        <v>44</v>
      </c>
      <c r="G29" s="42"/>
      <c r="H29" s="42"/>
      <c r="I29" s="118" t="s">
        <v>43</v>
      </c>
      <c r="J29" s="46" t="s">
        <v>45</v>
      </c>
      <c r="K29" s="45"/>
    </row>
    <row r="30" spans="2:11" s="1" customFormat="1" ht="14.45" customHeight="1">
      <c r="B30" s="41"/>
      <c r="C30" s="42"/>
      <c r="D30" s="49" t="s">
        <v>46</v>
      </c>
      <c r="E30" s="49" t="s">
        <v>47</v>
      </c>
      <c r="F30" s="119">
        <f>ROUND(SUM(BE77:BE129),2)</f>
        <v>0</v>
      </c>
      <c r="G30" s="42"/>
      <c r="H30" s="42"/>
      <c r="I30" s="120">
        <v>0.21</v>
      </c>
      <c r="J30" s="119">
        <f>ROUND(ROUND((SUM(BE77:BE129)),2)*I30,2)</f>
        <v>0</v>
      </c>
      <c r="K30" s="45"/>
    </row>
    <row r="31" spans="2:11" s="1" customFormat="1" ht="14.45" customHeight="1">
      <c r="B31" s="41"/>
      <c r="C31" s="42"/>
      <c r="D31" s="42"/>
      <c r="E31" s="49" t="s">
        <v>48</v>
      </c>
      <c r="F31" s="119">
        <f>ROUND(SUM(BF77:BF129),2)</f>
        <v>0</v>
      </c>
      <c r="G31" s="42"/>
      <c r="H31" s="42"/>
      <c r="I31" s="120">
        <v>0.15</v>
      </c>
      <c r="J31" s="119">
        <f>ROUND(ROUND((SUM(BF77:BF129)),2)*I31,2)</f>
        <v>0</v>
      </c>
      <c r="K31" s="45"/>
    </row>
    <row r="32" spans="2:11" s="1" customFormat="1" ht="14.45" customHeight="1" hidden="1">
      <c r="B32" s="41"/>
      <c r="C32" s="42"/>
      <c r="D32" s="42"/>
      <c r="E32" s="49" t="s">
        <v>49</v>
      </c>
      <c r="F32" s="119">
        <f>ROUND(SUM(BG77:BG129),2)</f>
        <v>0</v>
      </c>
      <c r="G32" s="42"/>
      <c r="H32" s="42"/>
      <c r="I32" s="120">
        <v>0.21</v>
      </c>
      <c r="J32" s="119">
        <v>0</v>
      </c>
      <c r="K32" s="45"/>
    </row>
    <row r="33" spans="2:11" s="1" customFormat="1" ht="14.45" customHeight="1" hidden="1">
      <c r="B33" s="41"/>
      <c r="C33" s="42"/>
      <c r="D33" s="42"/>
      <c r="E33" s="49" t="s">
        <v>50</v>
      </c>
      <c r="F33" s="119">
        <f>ROUND(SUM(BH77:BH129),2)</f>
        <v>0</v>
      </c>
      <c r="G33" s="42"/>
      <c r="H33" s="42"/>
      <c r="I33" s="120">
        <v>0.15</v>
      </c>
      <c r="J33" s="119">
        <v>0</v>
      </c>
      <c r="K33" s="45"/>
    </row>
    <row r="34" spans="2:11" s="1" customFormat="1" ht="14.45" customHeight="1" hidden="1">
      <c r="B34" s="41"/>
      <c r="C34" s="42"/>
      <c r="D34" s="42"/>
      <c r="E34" s="49" t="s">
        <v>51</v>
      </c>
      <c r="F34" s="119">
        <f>ROUND(SUM(BI77:BI129),2)</f>
        <v>0</v>
      </c>
      <c r="G34" s="42"/>
      <c r="H34" s="42"/>
      <c r="I34" s="120">
        <v>0</v>
      </c>
      <c r="J34" s="119">
        <v>0</v>
      </c>
      <c r="K34" s="45"/>
    </row>
    <row r="35" spans="2:11" s="1" customFormat="1" ht="6.95" customHeight="1">
      <c r="B35" s="41"/>
      <c r="C35" s="42"/>
      <c r="D35" s="42"/>
      <c r="E35" s="42"/>
      <c r="F35" s="42"/>
      <c r="G35" s="42"/>
      <c r="H35" s="42"/>
      <c r="I35" s="107"/>
      <c r="J35" s="42"/>
      <c r="K35" s="45"/>
    </row>
    <row r="36" spans="2:11" s="1" customFormat="1" ht="25.35" customHeight="1">
      <c r="B36" s="41"/>
      <c r="C36" s="121"/>
      <c r="D36" s="122" t="s">
        <v>52</v>
      </c>
      <c r="E36" s="71"/>
      <c r="F36" s="71"/>
      <c r="G36" s="123" t="s">
        <v>53</v>
      </c>
      <c r="H36" s="124" t="s">
        <v>54</v>
      </c>
      <c r="I36" s="125"/>
      <c r="J36" s="126">
        <f>SUM(J27:J34)</f>
        <v>0</v>
      </c>
      <c r="K36" s="127"/>
    </row>
    <row r="37" spans="2:11" s="1" customFormat="1" ht="14.45" customHeight="1">
      <c r="B37" s="56"/>
      <c r="C37" s="57"/>
      <c r="D37" s="57"/>
      <c r="E37" s="57"/>
      <c r="F37" s="57"/>
      <c r="G37" s="57"/>
      <c r="H37" s="57"/>
      <c r="I37" s="128"/>
      <c r="J37" s="57"/>
      <c r="K37" s="58"/>
    </row>
    <row r="41" spans="2:11" s="1" customFormat="1" ht="6.95" customHeight="1">
      <c r="B41" s="59"/>
      <c r="C41" s="60"/>
      <c r="D41" s="60"/>
      <c r="E41" s="60"/>
      <c r="F41" s="60"/>
      <c r="G41" s="60"/>
      <c r="H41" s="60"/>
      <c r="I41" s="129"/>
      <c r="J41" s="60"/>
      <c r="K41" s="130"/>
    </row>
    <row r="42" spans="2:11" s="1" customFormat="1" ht="36.95" customHeight="1">
      <c r="B42" s="41"/>
      <c r="C42" s="30" t="s">
        <v>166</v>
      </c>
      <c r="D42" s="42"/>
      <c r="E42" s="42"/>
      <c r="F42" s="42"/>
      <c r="G42" s="42"/>
      <c r="H42" s="42"/>
      <c r="I42" s="107"/>
      <c r="J42" s="42"/>
      <c r="K42" s="45"/>
    </row>
    <row r="43" spans="2:11" s="1" customFormat="1" ht="6.95" customHeight="1">
      <c r="B43" s="41"/>
      <c r="C43" s="42"/>
      <c r="D43" s="42"/>
      <c r="E43" s="42"/>
      <c r="F43" s="42"/>
      <c r="G43" s="42"/>
      <c r="H43" s="42"/>
      <c r="I43" s="107"/>
      <c r="J43" s="42"/>
      <c r="K43" s="45"/>
    </row>
    <row r="44" spans="2:11" s="1" customFormat="1" ht="14.45" customHeight="1">
      <c r="B44" s="41"/>
      <c r="C44" s="37" t="s">
        <v>19</v>
      </c>
      <c r="D44" s="42"/>
      <c r="E44" s="42"/>
      <c r="F44" s="42"/>
      <c r="G44" s="42"/>
      <c r="H44" s="42"/>
      <c r="I44" s="107"/>
      <c r="J44" s="42"/>
      <c r="K44" s="45"/>
    </row>
    <row r="45" spans="2:11" s="1" customFormat="1" ht="16.5" customHeight="1">
      <c r="B45" s="41"/>
      <c r="C45" s="42"/>
      <c r="D45" s="42"/>
      <c r="E45" s="354" t="str">
        <f>E7</f>
        <v>Opatření v úseku pod Krnovem, ochrana LB území – ČR, OHO, stavba č. 5758</v>
      </c>
      <c r="F45" s="355"/>
      <c r="G45" s="355"/>
      <c r="H45" s="355"/>
      <c r="I45" s="107"/>
      <c r="J45" s="42"/>
      <c r="K45" s="45"/>
    </row>
    <row r="46" spans="2:11" s="1" customFormat="1" ht="14.45" customHeight="1">
      <c r="B46" s="41"/>
      <c r="C46" s="37" t="s">
        <v>125</v>
      </c>
      <c r="D46" s="42"/>
      <c r="E46" s="42"/>
      <c r="F46" s="42"/>
      <c r="G46" s="42"/>
      <c r="H46" s="42"/>
      <c r="I46" s="107"/>
      <c r="J46" s="42"/>
      <c r="K46" s="45"/>
    </row>
    <row r="47" spans="2:11" s="1" customFormat="1" ht="17.25" customHeight="1">
      <c r="B47" s="41"/>
      <c r="C47" s="42"/>
      <c r="D47" s="42"/>
      <c r="E47" s="356" t="str">
        <f>E9</f>
        <v>VON - Vedlejší a ostatní náklady</v>
      </c>
      <c r="F47" s="357"/>
      <c r="G47" s="357"/>
      <c r="H47" s="357"/>
      <c r="I47" s="107"/>
      <c r="J47" s="42"/>
      <c r="K47" s="45"/>
    </row>
    <row r="48" spans="2:11" s="1" customFormat="1" ht="6.95" customHeight="1">
      <c r="B48" s="41"/>
      <c r="C48" s="42"/>
      <c r="D48" s="42"/>
      <c r="E48" s="42"/>
      <c r="F48" s="42"/>
      <c r="G48" s="42"/>
      <c r="H48" s="42"/>
      <c r="I48" s="107"/>
      <c r="J48" s="42"/>
      <c r="K48" s="45"/>
    </row>
    <row r="49" spans="2:11" s="1" customFormat="1" ht="18" customHeight="1">
      <c r="B49" s="41"/>
      <c r="C49" s="37" t="s">
        <v>23</v>
      </c>
      <c r="D49" s="42"/>
      <c r="E49" s="42"/>
      <c r="F49" s="35" t="str">
        <f>F12</f>
        <v>Krnov - Horní předměstí a Opavské předměstí</v>
      </c>
      <c r="G49" s="42"/>
      <c r="H49" s="42"/>
      <c r="I49" s="108" t="s">
        <v>25</v>
      </c>
      <c r="J49" s="109" t="str">
        <f>IF(J12="","",J12)</f>
        <v>12. 6. 2017</v>
      </c>
      <c r="K49" s="45"/>
    </row>
    <row r="50" spans="2:11" s="1" customFormat="1" ht="6.95" customHeight="1">
      <c r="B50" s="41"/>
      <c r="C50" s="42"/>
      <c r="D50" s="42"/>
      <c r="E50" s="42"/>
      <c r="F50" s="42"/>
      <c r="G50" s="42"/>
      <c r="H50" s="42"/>
      <c r="I50" s="107"/>
      <c r="J50" s="42"/>
      <c r="K50" s="45"/>
    </row>
    <row r="51" spans="2:11" s="1" customFormat="1" ht="13.5">
      <c r="B51" s="41"/>
      <c r="C51" s="37" t="s">
        <v>27</v>
      </c>
      <c r="D51" s="42"/>
      <c r="E51" s="42"/>
      <c r="F51" s="35" t="str">
        <f>E15</f>
        <v>Povodí Odry, státní podnik</v>
      </c>
      <c r="G51" s="42"/>
      <c r="H51" s="42"/>
      <c r="I51" s="108" t="s">
        <v>35</v>
      </c>
      <c r="J51" s="324" t="str">
        <f>E21</f>
        <v xml:space="preserve">Golik VH, s. r. o. </v>
      </c>
      <c r="K51" s="45"/>
    </row>
    <row r="52" spans="2:11" s="1" customFormat="1" ht="14.45" customHeight="1">
      <c r="B52" s="41"/>
      <c r="C52" s="37" t="s">
        <v>33</v>
      </c>
      <c r="D52" s="42"/>
      <c r="E52" s="42"/>
      <c r="F52" s="35" t="str">
        <f>IF(E18="","",E18)</f>
        <v/>
      </c>
      <c r="G52" s="42"/>
      <c r="H52" s="42"/>
      <c r="I52" s="107"/>
      <c r="J52" s="358"/>
      <c r="K52" s="45"/>
    </row>
    <row r="53" spans="2:11" s="1" customFormat="1" ht="10.35" customHeight="1">
      <c r="B53" s="41"/>
      <c r="C53" s="42"/>
      <c r="D53" s="42"/>
      <c r="E53" s="42"/>
      <c r="F53" s="42"/>
      <c r="G53" s="42"/>
      <c r="H53" s="42"/>
      <c r="I53" s="107"/>
      <c r="J53" s="42"/>
      <c r="K53" s="45"/>
    </row>
    <row r="54" spans="2:11" s="1" customFormat="1" ht="29.25" customHeight="1">
      <c r="B54" s="41"/>
      <c r="C54" s="131" t="s">
        <v>167</v>
      </c>
      <c r="D54" s="121"/>
      <c r="E54" s="121"/>
      <c r="F54" s="121"/>
      <c r="G54" s="121"/>
      <c r="H54" s="121"/>
      <c r="I54" s="132"/>
      <c r="J54" s="133" t="s">
        <v>168</v>
      </c>
      <c r="K54" s="134"/>
    </row>
    <row r="55" spans="2:11" s="1" customFormat="1" ht="10.35" customHeight="1">
      <c r="B55" s="41"/>
      <c r="C55" s="42"/>
      <c r="D55" s="42"/>
      <c r="E55" s="42"/>
      <c r="F55" s="42"/>
      <c r="G55" s="42"/>
      <c r="H55" s="42"/>
      <c r="I55" s="107"/>
      <c r="J55" s="42"/>
      <c r="K55" s="45"/>
    </row>
    <row r="56" spans="2:47" s="1" customFormat="1" ht="29.25" customHeight="1">
      <c r="B56" s="41"/>
      <c r="C56" s="135" t="s">
        <v>169</v>
      </c>
      <c r="D56" s="42"/>
      <c r="E56" s="42"/>
      <c r="F56" s="42"/>
      <c r="G56" s="42"/>
      <c r="H56" s="42"/>
      <c r="I56" s="107"/>
      <c r="J56" s="117">
        <f>J77</f>
        <v>0</v>
      </c>
      <c r="K56" s="45"/>
      <c r="AU56" s="24" t="s">
        <v>170</v>
      </c>
    </row>
    <row r="57" spans="2:11" s="7" customFormat="1" ht="24.95" customHeight="1">
      <c r="B57" s="136"/>
      <c r="C57" s="137"/>
      <c r="D57" s="138" t="s">
        <v>1558</v>
      </c>
      <c r="E57" s="139"/>
      <c r="F57" s="139"/>
      <c r="G57" s="139"/>
      <c r="H57" s="139"/>
      <c r="I57" s="140"/>
      <c r="J57" s="141">
        <f>J78</f>
        <v>0</v>
      </c>
      <c r="K57" s="142"/>
    </row>
    <row r="58" spans="2:11" s="1" customFormat="1" ht="21.75" customHeight="1">
      <c r="B58" s="41"/>
      <c r="C58" s="42"/>
      <c r="D58" s="42"/>
      <c r="E58" s="42"/>
      <c r="F58" s="42"/>
      <c r="G58" s="42"/>
      <c r="H58" s="42"/>
      <c r="I58" s="107"/>
      <c r="J58" s="42"/>
      <c r="K58" s="45"/>
    </row>
    <row r="59" spans="2:11" s="1" customFormat="1" ht="6.95" customHeight="1">
      <c r="B59" s="56"/>
      <c r="C59" s="57"/>
      <c r="D59" s="57"/>
      <c r="E59" s="57"/>
      <c r="F59" s="57"/>
      <c r="G59" s="57"/>
      <c r="H59" s="57"/>
      <c r="I59" s="128"/>
      <c r="J59" s="57"/>
      <c r="K59" s="58"/>
    </row>
    <row r="63" spans="2:12" s="1" customFormat="1" ht="6.95" customHeight="1">
      <c r="B63" s="59"/>
      <c r="C63" s="60"/>
      <c r="D63" s="60"/>
      <c r="E63" s="60"/>
      <c r="F63" s="60"/>
      <c r="G63" s="60"/>
      <c r="H63" s="60"/>
      <c r="I63" s="129"/>
      <c r="J63" s="60"/>
      <c r="K63" s="60"/>
      <c r="L63" s="41"/>
    </row>
    <row r="64" spans="2:12" s="1" customFormat="1" ht="36.95" customHeight="1">
      <c r="B64" s="41"/>
      <c r="C64" s="61" t="s">
        <v>177</v>
      </c>
      <c r="L64" s="41"/>
    </row>
    <row r="65" spans="2:12" s="1" customFormat="1" ht="6.95" customHeight="1">
      <c r="B65" s="41"/>
      <c r="L65" s="41"/>
    </row>
    <row r="66" spans="2:12" s="1" customFormat="1" ht="14.45" customHeight="1">
      <c r="B66" s="41"/>
      <c r="C66" s="63" t="s">
        <v>19</v>
      </c>
      <c r="L66" s="41"/>
    </row>
    <row r="67" spans="2:12" s="1" customFormat="1" ht="16.5" customHeight="1">
      <c r="B67" s="41"/>
      <c r="E67" s="359" t="str">
        <f>E7</f>
        <v>Opatření v úseku pod Krnovem, ochrana LB území – ČR, OHO, stavba č. 5758</v>
      </c>
      <c r="F67" s="360"/>
      <c r="G67" s="360"/>
      <c r="H67" s="360"/>
      <c r="L67" s="41"/>
    </row>
    <row r="68" spans="2:12" s="1" customFormat="1" ht="14.45" customHeight="1">
      <c r="B68" s="41"/>
      <c r="C68" s="63" t="s">
        <v>125</v>
      </c>
      <c r="L68" s="41"/>
    </row>
    <row r="69" spans="2:12" s="1" customFormat="1" ht="17.25" customHeight="1">
      <c r="B69" s="41"/>
      <c r="E69" s="335" t="str">
        <f>E9</f>
        <v>VON - Vedlejší a ostatní náklady</v>
      </c>
      <c r="F69" s="361"/>
      <c r="G69" s="361"/>
      <c r="H69" s="361"/>
      <c r="L69" s="41"/>
    </row>
    <row r="70" spans="2:12" s="1" customFormat="1" ht="6.95" customHeight="1">
      <c r="B70" s="41"/>
      <c r="L70" s="41"/>
    </row>
    <row r="71" spans="2:12" s="1" customFormat="1" ht="18" customHeight="1">
      <c r="B71" s="41"/>
      <c r="C71" s="63" t="s">
        <v>23</v>
      </c>
      <c r="F71" s="150" t="str">
        <f>F12</f>
        <v>Krnov - Horní předměstí a Opavské předměstí</v>
      </c>
      <c r="I71" s="151" t="s">
        <v>25</v>
      </c>
      <c r="J71" s="67" t="str">
        <f>IF(J12="","",J12)</f>
        <v>12. 6. 2017</v>
      </c>
      <c r="L71" s="41"/>
    </row>
    <row r="72" spans="2:12" s="1" customFormat="1" ht="6.95" customHeight="1">
      <c r="B72" s="41"/>
      <c r="L72" s="41"/>
    </row>
    <row r="73" spans="2:12" s="1" customFormat="1" ht="13.5">
      <c r="B73" s="41"/>
      <c r="C73" s="63" t="s">
        <v>27</v>
      </c>
      <c r="F73" s="150" t="str">
        <f>E15</f>
        <v>Povodí Odry, státní podnik</v>
      </c>
      <c r="I73" s="151" t="s">
        <v>35</v>
      </c>
      <c r="J73" s="150" t="str">
        <f>E21</f>
        <v xml:space="preserve">Golik VH, s. r. o. </v>
      </c>
      <c r="L73" s="41"/>
    </row>
    <row r="74" spans="2:12" s="1" customFormat="1" ht="14.45" customHeight="1">
      <c r="B74" s="41"/>
      <c r="C74" s="63" t="s">
        <v>33</v>
      </c>
      <c r="F74" s="150" t="str">
        <f>IF(E18="","",E18)</f>
        <v/>
      </c>
      <c r="L74" s="41"/>
    </row>
    <row r="75" spans="2:12" s="1" customFormat="1" ht="10.35" customHeight="1">
      <c r="B75" s="41"/>
      <c r="L75" s="41"/>
    </row>
    <row r="76" spans="2:20" s="9" customFormat="1" ht="29.25" customHeight="1">
      <c r="B76" s="152"/>
      <c r="C76" s="153" t="s">
        <v>178</v>
      </c>
      <c r="D76" s="154" t="s">
        <v>61</v>
      </c>
      <c r="E76" s="154" t="s">
        <v>57</v>
      </c>
      <c r="F76" s="154" t="s">
        <v>179</v>
      </c>
      <c r="G76" s="154" t="s">
        <v>180</v>
      </c>
      <c r="H76" s="154" t="s">
        <v>181</v>
      </c>
      <c r="I76" s="155" t="s">
        <v>182</v>
      </c>
      <c r="J76" s="154" t="s">
        <v>168</v>
      </c>
      <c r="K76" s="156" t="s">
        <v>183</v>
      </c>
      <c r="L76" s="152"/>
      <c r="M76" s="73" t="s">
        <v>184</v>
      </c>
      <c r="N76" s="74" t="s">
        <v>46</v>
      </c>
      <c r="O76" s="74" t="s">
        <v>185</v>
      </c>
      <c r="P76" s="74" t="s">
        <v>186</v>
      </c>
      <c r="Q76" s="74" t="s">
        <v>187</v>
      </c>
      <c r="R76" s="74" t="s">
        <v>188</v>
      </c>
      <c r="S76" s="74" t="s">
        <v>189</v>
      </c>
      <c r="T76" s="75" t="s">
        <v>190</v>
      </c>
    </row>
    <row r="77" spans="2:63" s="1" customFormat="1" ht="29.25" customHeight="1">
      <c r="B77" s="41"/>
      <c r="C77" s="77" t="s">
        <v>169</v>
      </c>
      <c r="J77" s="157">
        <f>BK77</f>
        <v>0</v>
      </c>
      <c r="L77" s="41"/>
      <c r="M77" s="76"/>
      <c r="N77" s="68"/>
      <c r="O77" s="68"/>
      <c r="P77" s="158">
        <f>P78</f>
        <v>0</v>
      </c>
      <c r="Q77" s="68"/>
      <c r="R77" s="158">
        <f>R78</f>
        <v>0</v>
      </c>
      <c r="S77" s="68"/>
      <c r="T77" s="159">
        <f>T78</f>
        <v>0</v>
      </c>
      <c r="AT77" s="24" t="s">
        <v>75</v>
      </c>
      <c r="AU77" s="24" t="s">
        <v>170</v>
      </c>
      <c r="BK77" s="160">
        <f>BK78</f>
        <v>0</v>
      </c>
    </row>
    <row r="78" spans="2:63" s="10" customFormat="1" ht="37.35" customHeight="1">
      <c r="B78" s="161"/>
      <c r="D78" s="162" t="s">
        <v>75</v>
      </c>
      <c r="E78" s="163" t="s">
        <v>96</v>
      </c>
      <c r="F78" s="163" t="s">
        <v>97</v>
      </c>
      <c r="I78" s="164"/>
      <c r="J78" s="165">
        <f>BK78</f>
        <v>0</v>
      </c>
      <c r="L78" s="161"/>
      <c r="M78" s="166"/>
      <c r="N78" s="167"/>
      <c r="O78" s="167"/>
      <c r="P78" s="168">
        <f>SUM(P79:P129)</f>
        <v>0</v>
      </c>
      <c r="Q78" s="167"/>
      <c r="R78" s="168">
        <f>SUM(R79:R129)</f>
        <v>0</v>
      </c>
      <c r="S78" s="167"/>
      <c r="T78" s="169">
        <f>SUM(T79:T129)</f>
        <v>0</v>
      </c>
      <c r="AR78" s="162" t="s">
        <v>228</v>
      </c>
      <c r="AT78" s="170" t="s">
        <v>75</v>
      </c>
      <c r="AU78" s="170" t="s">
        <v>76</v>
      </c>
      <c r="AY78" s="162" t="s">
        <v>193</v>
      </c>
      <c r="BK78" s="171">
        <f>SUM(BK79:BK129)</f>
        <v>0</v>
      </c>
    </row>
    <row r="79" spans="2:65" s="1" customFormat="1" ht="16.5" customHeight="1">
      <c r="B79" s="174"/>
      <c r="C79" s="175" t="s">
        <v>84</v>
      </c>
      <c r="D79" s="175" t="s">
        <v>195</v>
      </c>
      <c r="E79" s="176" t="s">
        <v>1559</v>
      </c>
      <c r="F79" s="177" t="s">
        <v>1560</v>
      </c>
      <c r="G79" s="178" t="s">
        <v>1063</v>
      </c>
      <c r="H79" s="179">
        <v>1</v>
      </c>
      <c r="I79" s="180"/>
      <c r="J79" s="181">
        <f>ROUND(I79*H79,2)</f>
        <v>0</v>
      </c>
      <c r="K79" s="177" t="s">
        <v>5</v>
      </c>
      <c r="L79" s="41"/>
      <c r="M79" s="182" t="s">
        <v>5</v>
      </c>
      <c r="N79" s="183" t="s">
        <v>47</v>
      </c>
      <c r="O79" s="42"/>
      <c r="P79" s="184">
        <f>O79*H79</f>
        <v>0</v>
      </c>
      <c r="Q79" s="184">
        <v>0</v>
      </c>
      <c r="R79" s="184">
        <f>Q79*H79</f>
        <v>0</v>
      </c>
      <c r="S79" s="184">
        <v>0</v>
      </c>
      <c r="T79" s="185">
        <f>S79*H79</f>
        <v>0</v>
      </c>
      <c r="AR79" s="24" t="s">
        <v>1561</v>
      </c>
      <c r="AT79" s="24" t="s">
        <v>195</v>
      </c>
      <c r="AU79" s="24" t="s">
        <v>84</v>
      </c>
      <c r="AY79" s="24" t="s">
        <v>193</v>
      </c>
      <c r="BE79" s="186">
        <f>IF(N79="základní",J79,0)</f>
        <v>0</v>
      </c>
      <c r="BF79" s="186">
        <f>IF(N79="snížená",J79,0)</f>
        <v>0</v>
      </c>
      <c r="BG79" s="186">
        <f>IF(N79="zákl. přenesená",J79,0)</f>
        <v>0</v>
      </c>
      <c r="BH79" s="186">
        <f>IF(N79="sníž. přenesená",J79,0)</f>
        <v>0</v>
      </c>
      <c r="BI79" s="186">
        <f>IF(N79="nulová",J79,0)</f>
        <v>0</v>
      </c>
      <c r="BJ79" s="24" t="s">
        <v>84</v>
      </c>
      <c r="BK79" s="186">
        <f>ROUND(I79*H79,2)</f>
        <v>0</v>
      </c>
      <c r="BL79" s="24" t="s">
        <v>1561</v>
      </c>
      <c r="BM79" s="24" t="s">
        <v>1562</v>
      </c>
    </row>
    <row r="80" spans="2:65" s="1" customFormat="1" ht="25.5" customHeight="1">
      <c r="B80" s="174"/>
      <c r="C80" s="175" t="s">
        <v>87</v>
      </c>
      <c r="D80" s="175" t="s">
        <v>195</v>
      </c>
      <c r="E80" s="176" t="s">
        <v>1563</v>
      </c>
      <c r="F80" s="177" t="s">
        <v>1564</v>
      </c>
      <c r="G80" s="178" t="s">
        <v>1063</v>
      </c>
      <c r="H80" s="179">
        <v>1</v>
      </c>
      <c r="I80" s="180"/>
      <c r="J80" s="181">
        <f>ROUND(I80*H80,2)</f>
        <v>0</v>
      </c>
      <c r="K80" s="177" t="s">
        <v>5</v>
      </c>
      <c r="L80" s="41"/>
      <c r="M80" s="182" t="s">
        <v>5</v>
      </c>
      <c r="N80" s="183" t="s">
        <v>47</v>
      </c>
      <c r="O80" s="42"/>
      <c r="P80" s="184">
        <f>O80*H80</f>
        <v>0</v>
      </c>
      <c r="Q80" s="184">
        <v>0</v>
      </c>
      <c r="R80" s="184">
        <f>Q80*H80</f>
        <v>0</v>
      </c>
      <c r="S80" s="184">
        <v>0</v>
      </c>
      <c r="T80" s="185">
        <f>S80*H80</f>
        <v>0</v>
      </c>
      <c r="AR80" s="24" t="s">
        <v>1561</v>
      </c>
      <c r="AT80" s="24" t="s">
        <v>195</v>
      </c>
      <c r="AU80" s="24" t="s">
        <v>84</v>
      </c>
      <c r="AY80" s="24" t="s">
        <v>193</v>
      </c>
      <c r="BE80" s="186">
        <f>IF(N80="základní",J80,0)</f>
        <v>0</v>
      </c>
      <c r="BF80" s="186">
        <f>IF(N80="snížená",J80,0)</f>
        <v>0</v>
      </c>
      <c r="BG80" s="186">
        <f>IF(N80="zákl. přenesená",J80,0)</f>
        <v>0</v>
      </c>
      <c r="BH80" s="186">
        <f>IF(N80="sníž. přenesená",J80,0)</f>
        <v>0</v>
      </c>
      <c r="BI80" s="186">
        <f>IF(N80="nulová",J80,0)</f>
        <v>0</v>
      </c>
      <c r="BJ80" s="24" t="s">
        <v>84</v>
      </c>
      <c r="BK80" s="186">
        <f>ROUND(I80*H80,2)</f>
        <v>0</v>
      </c>
      <c r="BL80" s="24" t="s">
        <v>1561</v>
      </c>
      <c r="BM80" s="24" t="s">
        <v>1565</v>
      </c>
    </row>
    <row r="81" spans="2:47" s="1" customFormat="1" ht="54">
      <c r="B81" s="41"/>
      <c r="D81" s="187" t="s">
        <v>412</v>
      </c>
      <c r="F81" s="191" t="s">
        <v>1566</v>
      </c>
      <c r="I81" s="189"/>
      <c r="L81" s="41"/>
      <c r="M81" s="190"/>
      <c r="N81" s="42"/>
      <c r="O81" s="42"/>
      <c r="P81" s="42"/>
      <c r="Q81" s="42"/>
      <c r="R81" s="42"/>
      <c r="S81" s="42"/>
      <c r="T81" s="70"/>
      <c r="AT81" s="24" t="s">
        <v>412</v>
      </c>
      <c r="AU81" s="24" t="s">
        <v>84</v>
      </c>
    </row>
    <row r="82" spans="2:65" s="1" customFormat="1" ht="38.25" customHeight="1">
      <c r="B82" s="174"/>
      <c r="C82" s="175" t="s">
        <v>212</v>
      </c>
      <c r="D82" s="175" t="s">
        <v>195</v>
      </c>
      <c r="E82" s="176" t="s">
        <v>1567</v>
      </c>
      <c r="F82" s="177" t="s">
        <v>1568</v>
      </c>
      <c r="G82" s="178" t="s">
        <v>1063</v>
      </c>
      <c r="H82" s="179">
        <v>1</v>
      </c>
      <c r="I82" s="180"/>
      <c r="J82" s="181">
        <f>ROUND(I82*H82,2)</f>
        <v>0</v>
      </c>
      <c r="K82" s="177" t="s">
        <v>5</v>
      </c>
      <c r="L82" s="41"/>
      <c r="M82" s="182" t="s">
        <v>5</v>
      </c>
      <c r="N82" s="183" t="s">
        <v>47</v>
      </c>
      <c r="O82" s="42"/>
      <c r="P82" s="184">
        <f>O82*H82</f>
        <v>0</v>
      </c>
      <c r="Q82" s="184">
        <v>0</v>
      </c>
      <c r="R82" s="184">
        <f>Q82*H82</f>
        <v>0</v>
      </c>
      <c r="S82" s="184">
        <v>0</v>
      </c>
      <c r="T82" s="185">
        <f>S82*H82</f>
        <v>0</v>
      </c>
      <c r="AR82" s="24" t="s">
        <v>1561</v>
      </c>
      <c r="AT82" s="24" t="s">
        <v>195</v>
      </c>
      <c r="AU82" s="24" t="s">
        <v>84</v>
      </c>
      <c r="AY82" s="24" t="s">
        <v>193</v>
      </c>
      <c r="BE82" s="186">
        <f>IF(N82="základní",J82,0)</f>
        <v>0</v>
      </c>
      <c r="BF82" s="186">
        <f>IF(N82="snížená",J82,0)</f>
        <v>0</v>
      </c>
      <c r="BG82" s="186">
        <f>IF(N82="zákl. přenesená",J82,0)</f>
        <v>0</v>
      </c>
      <c r="BH82" s="186">
        <f>IF(N82="sníž. přenesená",J82,0)</f>
        <v>0</v>
      </c>
      <c r="BI82" s="186">
        <f>IF(N82="nulová",J82,0)</f>
        <v>0</v>
      </c>
      <c r="BJ82" s="24" t="s">
        <v>84</v>
      </c>
      <c r="BK82" s="186">
        <f>ROUND(I82*H82,2)</f>
        <v>0</v>
      </c>
      <c r="BL82" s="24" t="s">
        <v>1561</v>
      </c>
      <c r="BM82" s="24" t="s">
        <v>1569</v>
      </c>
    </row>
    <row r="83" spans="2:47" s="1" customFormat="1" ht="27">
      <c r="B83" s="41"/>
      <c r="D83" s="187" t="s">
        <v>412</v>
      </c>
      <c r="F83" s="191" t="s">
        <v>1570</v>
      </c>
      <c r="I83" s="189"/>
      <c r="L83" s="41"/>
      <c r="M83" s="190"/>
      <c r="N83" s="42"/>
      <c r="O83" s="42"/>
      <c r="P83" s="42"/>
      <c r="Q83" s="42"/>
      <c r="R83" s="42"/>
      <c r="S83" s="42"/>
      <c r="T83" s="70"/>
      <c r="AT83" s="24" t="s">
        <v>412</v>
      </c>
      <c r="AU83" s="24" t="s">
        <v>84</v>
      </c>
    </row>
    <row r="84" spans="2:65" s="1" customFormat="1" ht="25.5" customHeight="1">
      <c r="B84" s="174"/>
      <c r="C84" s="175" t="s">
        <v>199</v>
      </c>
      <c r="D84" s="175" t="s">
        <v>195</v>
      </c>
      <c r="E84" s="176" t="s">
        <v>1571</v>
      </c>
      <c r="F84" s="177" t="s">
        <v>1572</v>
      </c>
      <c r="G84" s="178" t="s">
        <v>1063</v>
      </c>
      <c r="H84" s="179">
        <v>1</v>
      </c>
      <c r="I84" s="180"/>
      <c r="J84" s="181">
        <f aca="true" t="shared" si="0" ref="J84:J89">ROUND(I84*H84,2)</f>
        <v>0</v>
      </c>
      <c r="K84" s="177" t="s">
        <v>5</v>
      </c>
      <c r="L84" s="41"/>
      <c r="M84" s="182" t="s">
        <v>5</v>
      </c>
      <c r="N84" s="183" t="s">
        <v>47</v>
      </c>
      <c r="O84" s="42"/>
      <c r="P84" s="184">
        <f aca="true" t="shared" si="1" ref="P84:P89">O84*H84</f>
        <v>0</v>
      </c>
      <c r="Q84" s="184">
        <v>0</v>
      </c>
      <c r="R84" s="184">
        <f aca="true" t="shared" si="2" ref="R84:R89">Q84*H84</f>
        <v>0</v>
      </c>
      <c r="S84" s="184">
        <v>0</v>
      </c>
      <c r="T84" s="185">
        <f aca="true" t="shared" si="3" ref="T84:T89">S84*H84</f>
        <v>0</v>
      </c>
      <c r="AR84" s="24" t="s">
        <v>1561</v>
      </c>
      <c r="AT84" s="24" t="s">
        <v>195</v>
      </c>
      <c r="AU84" s="24" t="s">
        <v>84</v>
      </c>
      <c r="AY84" s="24" t="s">
        <v>193</v>
      </c>
      <c r="BE84" s="186">
        <f aca="true" t="shared" si="4" ref="BE84:BE89">IF(N84="základní",J84,0)</f>
        <v>0</v>
      </c>
      <c r="BF84" s="186">
        <f aca="true" t="shared" si="5" ref="BF84:BF89">IF(N84="snížená",J84,0)</f>
        <v>0</v>
      </c>
      <c r="BG84" s="186">
        <f aca="true" t="shared" si="6" ref="BG84:BG89">IF(N84="zákl. přenesená",J84,0)</f>
        <v>0</v>
      </c>
      <c r="BH84" s="186">
        <f aca="true" t="shared" si="7" ref="BH84:BH89">IF(N84="sníž. přenesená",J84,0)</f>
        <v>0</v>
      </c>
      <c r="BI84" s="186">
        <f aca="true" t="shared" si="8" ref="BI84:BI89">IF(N84="nulová",J84,0)</f>
        <v>0</v>
      </c>
      <c r="BJ84" s="24" t="s">
        <v>84</v>
      </c>
      <c r="BK84" s="186">
        <f aca="true" t="shared" si="9" ref="BK84:BK89">ROUND(I84*H84,2)</f>
        <v>0</v>
      </c>
      <c r="BL84" s="24" t="s">
        <v>1561</v>
      </c>
      <c r="BM84" s="24" t="s">
        <v>1573</v>
      </c>
    </row>
    <row r="85" spans="2:65" s="1" customFormat="1" ht="16.5" customHeight="1">
      <c r="B85" s="174"/>
      <c r="C85" s="175" t="s">
        <v>228</v>
      </c>
      <c r="D85" s="175" t="s">
        <v>195</v>
      </c>
      <c r="E85" s="176" t="s">
        <v>1574</v>
      </c>
      <c r="F85" s="177" t="s">
        <v>1575</v>
      </c>
      <c r="G85" s="178" t="s">
        <v>1063</v>
      </c>
      <c r="H85" s="179">
        <v>1</v>
      </c>
      <c r="I85" s="180"/>
      <c r="J85" s="181">
        <f t="shared" si="0"/>
        <v>0</v>
      </c>
      <c r="K85" s="177" t="s">
        <v>5</v>
      </c>
      <c r="L85" s="41"/>
      <c r="M85" s="182" t="s">
        <v>5</v>
      </c>
      <c r="N85" s="183" t="s">
        <v>47</v>
      </c>
      <c r="O85" s="42"/>
      <c r="P85" s="184">
        <f t="shared" si="1"/>
        <v>0</v>
      </c>
      <c r="Q85" s="184">
        <v>0</v>
      </c>
      <c r="R85" s="184">
        <f t="shared" si="2"/>
        <v>0</v>
      </c>
      <c r="S85" s="184">
        <v>0</v>
      </c>
      <c r="T85" s="185">
        <f t="shared" si="3"/>
        <v>0</v>
      </c>
      <c r="AR85" s="24" t="s">
        <v>1561</v>
      </c>
      <c r="AT85" s="24" t="s">
        <v>195</v>
      </c>
      <c r="AU85" s="24" t="s">
        <v>84</v>
      </c>
      <c r="AY85" s="24" t="s">
        <v>193</v>
      </c>
      <c r="BE85" s="186">
        <f t="shared" si="4"/>
        <v>0</v>
      </c>
      <c r="BF85" s="186">
        <f t="shared" si="5"/>
        <v>0</v>
      </c>
      <c r="BG85" s="186">
        <f t="shared" si="6"/>
        <v>0</v>
      </c>
      <c r="BH85" s="186">
        <f t="shared" si="7"/>
        <v>0</v>
      </c>
      <c r="BI85" s="186">
        <f t="shared" si="8"/>
        <v>0</v>
      </c>
      <c r="BJ85" s="24" t="s">
        <v>84</v>
      </c>
      <c r="BK85" s="186">
        <f t="shared" si="9"/>
        <v>0</v>
      </c>
      <c r="BL85" s="24" t="s">
        <v>1561</v>
      </c>
      <c r="BM85" s="24" t="s">
        <v>1576</v>
      </c>
    </row>
    <row r="86" spans="2:65" s="1" customFormat="1" ht="25.5" customHeight="1">
      <c r="B86" s="174"/>
      <c r="C86" s="175" t="s">
        <v>241</v>
      </c>
      <c r="D86" s="175" t="s">
        <v>195</v>
      </c>
      <c r="E86" s="176" t="s">
        <v>1577</v>
      </c>
      <c r="F86" s="177" t="s">
        <v>1578</v>
      </c>
      <c r="G86" s="178" t="s">
        <v>1063</v>
      </c>
      <c r="H86" s="179">
        <v>1</v>
      </c>
      <c r="I86" s="180"/>
      <c r="J86" s="181">
        <f t="shared" si="0"/>
        <v>0</v>
      </c>
      <c r="K86" s="177" t="s">
        <v>5</v>
      </c>
      <c r="L86" s="41"/>
      <c r="M86" s="182" t="s">
        <v>5</v>
      </c>
      <c r="N86" s="183" t="s">
        <v>47</v>
      </c>
      <c r="O86" s="42"/>
      <c r="P86" s="184">
        <f t="shared" si="1"/>
        <v>0</v>
      </c>
      <c r="Q86" s="184">
        <v>0</v>
      </c>
      <c r="R86" s="184">
        <f t="shared" si="2"/>
        <v>0</v>
      </c>
      <c r="S86" s="184">
        <v>0</v>
      </c>
      <c r="T86" s="185">
        <f t="shared" si="3"/>
        <v>0</v>
      </c>
      <c r="AR86" s="24" t="s">
        <v>1561</v>
      </c>
      <c r="AT86" s="24" t="s">
        <v>195</v>
      </c>
      <c r="AU86" s="24" t="s">
        <v>84</v>
      </c>
      <c r="AY86" s="24" t="s">
        <v>193</v>
      </c>
      <c r="BE86" s="186">
        <f t="shared" si="4"/>
        <v>0</v>
      </c>
      <c r="BF86" s="186">
        <f t="shared" si="5"/>
        <v>0</v>
      </c>
      <c r="BG86" s="186">
        <f t="shared" si="6"/>
        <v>0</v>
      </c>
      <c r="BH86" s="186">
        <f t="shared" si="7"/>
        <v>0</v>
      </c>
      <c r="BI86" s="186">
        <f t="shared" si="8"/>
        <v>0</v>
      </c>
      <c r="BJ86" s="24" t="s">
        <v>84</v>
      </c>
      <c r="BK86" s="186">
        <f t="shared" si="9"/>
        <v>0</v>
      </c>
      <c r="BL86" s="24" t="s">
        <v>1561</v>
      </c>
      <c r="BM86" s="24" t="s">
        <v>1579</v>
      </c>
    </row>
    <row r="87" spans="2:65" s="1" customFormat="1" ht="16.5" customHeight="1">
      <c r="B87" s="174"/>
      <c r="C87" s="175" t="s">
        <v>248</v>
      </c>
      <c r="D87" s="175" t="s">
        <v>195</v>
      </c>
      <c r="E87" s="176" t="s">
        <v>1580</v>
      </c>
      <c r="F87" s="177" t="s">
        <v>1581</v>
      </c>
      <c r="G87" s="178" t="s">
        <v>1063</v>
      </c>
      <c r="H87" s="179">
        <v>1</v>
      </c>
      <c r="I87" s="180"/>
      <c r="J87" s="181">
        <f t="shared" si="0"/>
        <v>0</v>
      </c>
      <c r="K87" s="177" t="s">
        <v>5</v>
      </c>
      <c r="L87" s="41"/>
      <c r="M87" s="182" t="s">
        <v>5</v>
      </c>
      <c r="N87" s="183" t="s">
        <v>47</v>
      </c>
      <c r="O87" s="42"/>
      <c r="P87" s="184">
        <f t="shared" si="1"/>
        <v>0</v>
      </c>
      <c r="Q87" s="184">
        <v>0</v>
      </c>
      <c r="R87" s="184">
        <f t="shared" si="2"/>
        <v>0</v>
      </c>
      <c r="S87" s="184">
        <v>0</v>
      </c>
      <c r="T87" s="185">
        <f t="shared" si="3"/>
        <v>0</v>
      </c>
      <c r="AR87" s="24" t="s">
        <v>1561</v>
      </c>
      <c r="AT87" s="24" t="s">
        <v>195</v>
      </c>
      <c r="AU87" s="24" t="s">
        <v>84</v>
      </c>
      <c r="AY87" s="24" t="s">
        <v>193</v>
      </c>
      <c r="BE87" s="186">
        <f t="shared" si="4"/>
        <v>0</v>
      </c>
      <c r="BF87" s="186">
        <f t="shared" si="5"/>
        <v>0</v>
      </c>
      <c r="BG87" s="186">
        <f t="shared" si="6"/>
        <v>0</v>
      </c>
      <c r="BH87" s="186">
        <f t="shared" si="7"/>
        <v>0</v>
      </c>
      <c r="BI87" s="186">
        <f t="shared" si="8"/>
        <v>0</v>
      </c>
      <c r="BJ87" s="24" t="s">
        <v>84</v>
      </c>
      <c r="BK87" s="186">
        <f t="shared" si="9"/>
        <v>0</v>
      </c>
      <c r="BL87" s="24" t="s">
        <v>1561</v>
      </c>
      <c r="BM87" s="24" t="s">
        <v>1582</v>
      </c>
    </row>
    <row r="88" spans="2:65" s="1" customFormat="1" ht="25.5" customHeight="1">
      <c r="B88" s="174"/>
      <c r="C88" s="175" t="s">
        <v>267</v>
      </c>
      <c r="D88" s="175" t="s">
        <v>195</v>
      </c>
      <c r="E88" s="176" t="s">
        <v>1583</v>
      </c>
      <c r="F88" s="177" t="s">
        <v>1584</v>
      </c>
      <c r="G88" s="178" t="s">
        <v>1063</v>
      </c>
      <c r="H88" s="179">
        <v>1</v>
      </c>
      <c r="I88" s="180"/>
      <c r="J88" s="181">
        <f t="shared" si="0"/>
        <v>0</v>
      </c>
      <c r="K88" s="177" t="s">
        <v>5</v>
      </c>
      <c r="L88" s="41"/>
      <c r="M88" s="182" t="s">
        <v>5</v>
      </c>
      <c r="N88" s="183" t="s">
        <v>47</v>
      </c>
      <c r="O88" s="42"/>
      <c r="P88" s="184">
        <f t="shared" si="1"/>
        <v>0</v>
      </c>
      <c r="Q88" s="184">
        <v>0</v>
      </c>
      <c r="R88" s="184">
        <f t="shared" si="2"/>
        <v>0</v>
      </c>
      <c r="S88" s="184">
        <v>0</v>
      </c>
      <c r="T88" s="185">
        <f t="shared" si="3"/>
        <v>0</v>
      </c>
      <c r="AR88" s="24" t="s">
        <v>1561</v>
      </c>
      <c r="AT88" s="24" t="s">
        <v>195</v>
      </c>
      <c r="AU88" s="24" t="s">
        <v>84</v>
      </c>
      <c r="AY88" s="24" t="s">
        <v>193</v>
      </c>
      <c r="BE88" s="186">
        <f t="shared" si="4"/>
        <v>0</v>
      </c>
      <c r="BF88" s="186">
        <f t="shared" si="5"/>
        <v>0</v>
      </c>
      <c r="BG88" s="186">
        <f t="shared" si="6"/>
        <v>0</v>
      </c>
      <c r="BH88" s="186">
        <f t="shared" si="7"/>
        <v>0</v>
      </c>
      <c r="BI88" s="186">
        <f t="shared" si="8"/>
        <v>0</v>
      </c>
      <c r="BJ88" s="24" t="s">
        <v>84</v>
      </c>
      <c r="BK88" s="186">
        <f t="shared" si="9"/>
        <v>0</v>
      </c>
      <c r="BL88" s="24" t="s">
        <v>1561</v>
      </c>
      <c r="BM88" s="24" t="s">
        <v>1585</v>
      </c>
    </row>
    <row r="89" spans="2:65" s="1" customFormat="1" ht="25.5" customHeight="1">
      <c r="B89" s="174"/>
      <c r="C89" s="175" t="s">
        <v>273</v>
      </c>
      <c r="D89" s="175" t="s">
        <v>195</v>
      </c>
      <c r="E89" s="176" t="s">
        <v>1586</v>
      </c>
      <c r="F89" s="177" t="s">
        <v>1587</v>
      </c>
      <c r="G89" s="178" t="s">
        <v>1063</v>
      </c>
      <c r="H89" s="179">
        <v>1</v>
      </c>
      <c r="I89" s="180"/>
      <c r="J89" s="181">
        <f t="shared" si="0"/>
        <v>0</v>
      </c>
      <c r="K89" s="177" t="s">
        <v>5</v>
      </c>
      <c r="L89" s="41"/>
      <c r="M89" s="182" t="s">
        <v>5</v>
      </c>
      <c r="N89" s="183" t="s">
        <v>47</v>
      </c>
      <c r="O89" s="42"/>
      <c r="P89" s="184">
        <f t="shared" si="1"/>
        <v>0</v>
      </c>
      <c r="Q89" s="184">
        <v>0</v>
      </c>
      <c r="R89" s="184">
        <f t="shared" si="2"/>
        <v>0</v>
      </c>
      <c r="S89" s="184">
        <v>0</v>
      </c>
      <c r="T89" s="185">
        <f t="shared" si="3"/>
        <v>0</v>
      </c>
      <c r="AR89" s="24" t="s">
        <v>1561</v>
      </c>
      <c r="AT89" s="24" t="s">
        <v>195</v>
      </c>
      <c r="AU89" s="24" t="s">
        <v>84</v>
      </c>
      <c r="AY89" s="24" t="s">
        <v>193</v>
      </c>
      <c r="BE89" s="186">
        <f t="shared" si="4"/>
        <v>0</v>
      </c>
      <c r="BF89" s="186">
        <f t="shared" si="5"/>
        <v>0</v>
      </c>
      <c r="BG89" s="186">
        <f t="shared" si="6"/>
        <v>0</v>
      </c>
      <c r="BH89" s="186">
        <f t="shared" si="7"/>
        <v>0</v>
      </c>
      <c r="BI89" s="186">
        <f t="shared" si="8"/>
        <v>0</v>
      </c>
      <c r="BJ89" s="24" t="s">
        <v>84</v>
      </c>
      <c r="BK89" s="186">
        <f t="shared" si="9"/>
        <v>0</v>
      </c>
      <c r="BL89" s="24" t="s">
        <v>1561</v>
      </c>
      <c r="BM89" s="24" t="s">
        <v>1588</v>
      </c>
    </row>
    <row r="90" spans="2:47" s="1" customFormat="1" ht="54">
      <c r="B90" s="41"/>
      <c r="D90" s="187" t="s">
        <v>412</v>
      </c>
      <c r="F90" s="191" t="s">
        <v>1589</v>
      </c>
      <c r="I90" s="189"/>
      <c r="L90" s="41"/>
      <c r="M90" s="190"/>
      <c r="N90" s="42"/>
      <c r="O90" s="42"/>
      <c r="P90" s="42"/>
      <c r="Q90" s="42"/>
      <c r="R90" s="42"/>
      <c r="S90" s="42"/>
      <c r="T90" s="70"/>
      <c r="AT90" s="24" t="s">
        <v>412</v>
      </c>
      <c r="AU90" s="24" t="s">
        <v>84</v>
      </c>
    </row>
    <row r="91" spans="2:65" s="1" customFormat="1" ht="16.5" customHeight="1">
      <c r="B91" s="174"/>
      <c r="C91" s="175" t="s">
        <v>282</v>
      </c>
      <c r="D91" s="175" t="s">
        <v>195</v>
      </c>
      <c r="E91" s="176" t="s">
        <v>1590</v>
      </c>
      <c r="F91" s="177" t="s">
        <v>1591</v>
      </c>
      <c r="G91" s="178" t="s">
        <v>1063</v>
      </c>
      <c r="H91" s="179">
        <v>1</v>
      </c>
      <c r="I91" s="180"/>
      <c r="J91" s="181">
        <f aca="true" t="shared" si="10" ref="J91:J96">ROUND(I91*H91,2)</f>
        <v>0</v>
      </c>
      <c r="K91" s="177" t="s">
        <v>5</v>
      </c>
      <c r="L91" s="41"/>
      <c r="M91" s="182" t="s">
        <v>5</v>
      </c>
      <c r="N91" s="183" t="s">
        <v>47</v>
      </c>
      <c r="O91" s="42"/>
      <c r="P91" s="184">
        <f aca="true" t="shared" si="11" ref="P91:P96">O91*H91</f>
        <v>0</v>
      </c>
      <c r="Q91" s="184">
        <v>0</v>
      </c>
      <c r="R91" s="184">
        <f aca="true" t="shared" si="12" ref="R91:R96">Q91*H91</f>
        <v>0</v>
      </c>
      <c r="S91" s="184">
        <v>0</v>
      </c>
      <c r="T91" s="185">
        <f aca="true" t="shared" si="13" ref="T91:T96">S91*H91</f>
        <v>0</v>
      </c>
      <c r="AR91" s="24" t="s">
        <v>1561</v>
      </c>
      <c r="AT91" s="24" t="s">
        <v>195</v>
      </c>
      <c r="AU91" s="24" t="s">
        <v>84</v>
      </c>
      <c r="AY91" s="24" t="s">
        <v>193</v>
      </c>
      <c r="BE91" s="186">
        <f aca="true" t="shared" si="14" ref="BE91:BE96">IF(N91="základní",J91,0)</f>
        <v>0</v>
      </c>
      <c r="BF91" s="186">
        <f aca="true" t="shared" si="15" ref="BF91:BF96">IF(N91="snížená",J91,0)</f>
        <v>0</v>
      </c>
      <c r="BG91" s="186">
        <f aca="true" t="shared" si="16" ref="BG91:BG96">IF(N91="zákl. přenesená",J91,0)</f>
        <v>0</v>
      </c>
      <c r="BH91" s="186">
        <f aca="true" t="shared" si="17" ref="BH91:BH96">IF(N91="sníž. přenesená",J91,0)</f>
        <v>0</v>
      </c>
      <c r="BI91" s="186">
        <f aca="true" t="shared" si="18" ref="BI91:BI96">IF(N91="nulová",J91,0)</f>
        <v>0</v>
      </c>
      <c r="BJ91" s="24" t="s">
        <v>84</v>
      </c>
      <c r="BK91" s="186">
        <f aca="true" t="shared" si="19" ref="BK91:BK96">ROUND(I91*H91,2)</f>
        <v>0</v>
      </c>
      <c r="BL91" s="24" t="s">
        <v>1561</v>
      </c>
      <c r="BM91" s="24" t="s">
        <v>1592</v>
      </c>
    </row>
    <row r="92" spans="2:65" s="1" customFormat="1" ht="16.5" customHeight="1">
      <c r="B92" s="174"/>
      <c r="C92" s="175" t="s">
        <v>288</v>
      </c>
      <c r="D92" s="175" t="s">
        <v>195</v>
      </c>
      <c r="E92" s="176" t="s">
        <v>1593</v>
      </c>
      <c r="F92" s="177" t="s">
        <v>1594</v>
      </c>
      <c r="G92" s="178" t="s">
        <v>1063</v>
      </c>
      <c r="H92" s="179">
        <v>1</v>
      </c>
      <c r="I92" s="180"/>
      <c r="J92" s="181">
        <f t="shared" si="10"/>
        <v>0</v>
      </c>
      <c r="K92" s="177" t="s">
        <v>5</v>
      </c>
      <c r="L92" s="41"/>
      <c r="M92" s="182" t="s">
        <v>5</v>
      </c>
      <c r="N92" s="183" t="s">
        <v>47</v>
      </c>
      <c r="O92" s="42"/>
      <c r="P92" s="184">
        <f t="shared" si="11"/>
        <v>0</v>
      </c>
      <c r="Q92" s="184">
        <v>0</v>
      </c>
      <c r="R92" s="184">
        <f t="shared" si="12"/>
        <v>0</v>
      </c>
      <c r="S92" s="184">
        <v>0</v>
      </c>
      <c r="T92" s="185">
        <f t="shared" si="13"/>
        <v>0</v>
      </c>
      <c r="AR92" s="24" t="s">
        <v>1561</v>
      </c>
      <c r="AT92" s="24" t="s">
        <v>195</v>
      </c>
      <c r="AU92" s="24" t="s">
        <v>84</v>
      </c>
      <c r="AY92" s="24" t="s">
        <v>193</v>
      </c>
      <c r="BE92" s="186">
        <f t="shared" si="14"/>
        <v>0</v>
      </c>
      <c r="BF92" s="186">
        <f t="shared" si="15"/>
        <v>0</v>
      </c>
      <c r="BG92" s="186">
        <f t="shared" si="16"/>
        <v>0</v>
      </c>
      <c r="BH92" s="186">
        <f t="shared" si="17"/>
        <v>0</v>
      </c>
      <c r="BI92" s="186">
        <f t="shared" si="18"/>
        <v>0</v>
      </c>
      <c r="BJ92" s="24" t="s">
        <v>84</v>
      </c>
      <c r="BK92" s="186">
        <f t="shared" si="19"/>
        <v>0</v>
      </c>
      <c r="BL92" s="24" t="s">
        <v>1561</v>
      </c>
      <c r="BM92" s="24" t="s">
        <v>1595</v>
      </c>
    </row>
    <row r="93" spans="2:65" s="1" customFormat="1" ht="16.5" customHeight="1">
      <c r="B93" s="174"/>
      <c r="C93" s="175" t="s">
        <v>293</v>
      </c>
      <c r="D93" s="175" t="s">
        <v>195</v>
      </c>
      <c r="E93" s="176" t="s">
        <v>1596</v>
      </c>
      <c r="F93" s="177" t="s">
        <v>1597</v>
      </c>
      <c r="G93" s="178" t="s">
        <v>1063</v>
      </c>
      <c r="H93" s="179">
        <v>1</v>
      </c>
      <c r="I93" s="180"/>
      <c r="J93" s="181">
        <f t="shared" si="10"/>
        <v>0</v>
      </c>
      <c r="K93" s="177" t="s">
        <v>5</v>
      </c>
      <c r="L93" s="41"/>
      <c r="M93" s="182" t="s">
        <v>5</v>
      </c>
      <c r="N93" s="183" t="s">
        <v>47</v>
      </c>
      <c r="O93" s="42"/>
      <c r="P93" s="184">
        <f t="shared" si="11"/>
        <v>0</v>
      </c>
      <c r="Q93" s="184">
        <v>0</v>
      </c>
      <c r="R93" s="184">
        <f t="shared" si="12"/>
        <v>0</v>
      </c>
      <c r="S93" s="184">
        <v>0</v>
      </c>
      <c r="T93" s="185">
        <f t="shared" si="13"/>
        <v>0</v>
      </c>
      <c r="AR93" s="24" t="s">
        <v>1561</v>
      </c>
      <c r="AT93" s="24" t="s">
        <v>195</v>
      </c>
      <c r="AU93" s="24" t="s">
        <v>84</v>
      </c>
      <c r="AY93" s="24" t="s">
        <v>193</v>
      </c>
      <c r="BE93" s="186">
        <f t="shared" si="14"/>
        <v>0</v>
      </c>
      <c r="BF93" s="186">
        <f t="shared" si="15"/>
        <v>0</v>
      </c>
      <c r="BG93" s="186">
        <f t="shared" si="16"/>
        <v>0</v>
      </c>
      <c r="BH93" s="186">
        <f t="shared" si="17"/>
        <v>0</v>
      </c>
      <c r="BI93" s="186">
        <f t="shared" si="18"/>
        <v>0</v>
      </c>
      <c r="BJ93" s="24" t="s">
        <v>84</v>
      </c>
      <c r="BK93" s="186">
        <f t="shared" si="19"/>
        <v>0</v>
      </c>
      <c r="BL93" s="24" t="s">
        <v>1561</v>
      </c>
      <c r="BM93" s="24" t="s">
        <v>1598</v>
      </c>
    </row>
    <row r="94" spans="2:65" s="1" customFormat="1" ht="16.5" customHeight="1">
      <c r="B94" s="174"/>
      <c r="C94" s="175" t="s">
        <v>326</v>
      </c>
      <c r="D94" s="175" t="s">
        <v>195</v>
      </c>
      <c r="E94" s="176" t="s">
        <v>1599</v>
      </c>
      <c r="F94" s="177" t="s">
        <v>1600</v>
      </c>
      <c r="G94" s="178" t="s">
        <v>1063</v>
      </c>
      <c r="H94" s="179">
        <v>1</v>
      </c>
      <c r="I94" s="180"/>
      <c r="J94" s="181">
        <f t="shared" si="10"/>
        <v>0</v>
      </c>
      <c r="K94" s="177" t="s">
        <v>5</v>
      </c>
      <c r="L94" s="41"/>
      <c r="M94" s="182" t="s">
        <v>5</v>
      </c>
      <c r="N94" s="183" t="s">
        <v>47</v>
      </c>
      <c r="O94" s="42"/>
      <c r="P94" s="184">
        <f t="shared" si="11"/>
        <v>0</v>
      </c>
      <c r="Q94" s="184">
        <v>0</v>
      </c>
      <c r="R94" s="184">
        <f t="shared" si="12"/>
        <v>0</v>
      </c>
      <c r="S94" s="184">
        <v>0</v>
      </c>
      <c r="T94" s="185">
        <f t="shared" si="13"/>
        <v>0</v>
      </c>
      <c r="AR94" s="24" t="s">
        <v>1561</v>
      </c>
      <c r="AT94" s="24" t="s">
        <v>195</v>
      </c>
      <c r="AU94" s="24" t="s">
        <v>84</v>
      </c>
      <c r="AY94" s="24" t="s">
        <v>193</v>
      </c>
      <c r="BE94" s="186">
        <f t="shared" si="14"/>
        <v>0</v>
      </c>
      <c r="BF94" s="186">
        <f t="shared" si="15"/>
        <v>0</v>
      </c>
      <c r="BG94" s="186">
        <f t="shared" si="16"/>
        <v>0</v>
      </c>
      <c r="BH94" s="186">
        <f t="shared" si="17"/>
        <v>0</v>
      </c>
      <c r="BI94" s="186">
        <f t="shared" si="18"/>
        <v>0</v>
      </c>
      <c r="BJ94" s="24" t="s">
        <v>84</v>
      </c>
      <c r="BK94" s="186">
        <f t="shared" si="19"/>
        <v>0</v>
      </c>
      <c r="BL94" s="24" t="s">
        <v>1561</v>
      </c>
      <c r="BM94" s="24" t="s">
        <v>1601</v>
      </c>
    </row>
    <row r="95" spans="2:65" s="1" customFormat="1" ht="16.5" customHeight="1">
      <c r="B95" s="174"/>
      <c r="C95" s="175" t="s">
        <v>332</v>
      </c>
      <c r="D95" s="175" t="s">
        <v>195</v>
      </c>
      <c r="E95" s="176" t="s">
        <v>1602</v>
      </c>
      <c r="F95" s="177" t="s">
        <v>1603</v>
      </c>
      <c r="G95" s="178" t="s">
        <v>1063</v>
      </c>
      <c r="H95" s="179">
        <v>1</v>
      </c>
      <c r="I95" s="180"/>
      <c r="J95" s="181">
        <f t="shared" si="10"/>
        <v>0</v>
      </c>
      <c r="K95" s="177" t="s">
        <v>5</v>
      </c>
      <c r="L95" s="41"/>
      <c r="M95" s="182" t="s">
        <v>5</v>
      </c>
      <c r="N95" s="183" t="s">
        <v>47</v>
      </c>
      <c r="O95" s="42"/>
      <c r="P95" s="184">
        <f t="shared" si="11"/>
        <v>0</v>
      </c>
      <c r="Q95" s="184">
        <v>0</v>
      </c>
      <c r="R95" s="184">
        <f t="shared" si="12"/>
        <v>0</v>
      </c>
      <c r="S95" s="184">
        <v>0</v>
      </c>
      <c r="T95" s="185">
        <f t="shared" si="13"/>
        <v>0</v>
      </c>
      <c r="AR95" s="24" t="s">
        <v>1561</v>
      </c>
      <c r="AT95" s="24" t="s">
        <v>195</v>
      </c>
      <c r="AU95" s="24" t="s">
        <v>84</v>
      </c>
      <c r="AY95" s="24" t="s">
        <v>193</v>
      </c>
      <c r="BE95" s="186">
        <f t="shared" si="14"/>
        <v>0</v>
      </c>
      <c r="BF95" s="186">
        <f t="shared" si="15"/>
        <v>0</v>
      </c>
      <c r="BG95" s="186">
        <f t="shared" si="16"/>
        <v>0</v>
      </c>
      <c r="BH95" s="186">
        <f t="shared" si="17"/>
        <v>0</v>
      </c>
      <c r="BI95" s="186">
        <f t="shared" si="18"/>
        <v>0</v>
      </c>
      <c r="BJ95" s="24" t="s">
        <v>84</v>
      </c>
      <c r="BK95" s="186">
        <f t="shared" si="19"/>
        <v>0</v>
      </c>
      <c r="BL95" s="24" t="s">
        <v>1561</v>
      </c>
      <c r="BM95" s="24" t="s">
        <v>1604</v>
      </c>
    </row>
    <row r="96" spans="2:65" s="1" customFormat="1" ht="25.5" customHeight="1">
      <c r="B96" s="174"/>
      <c r="C96" s="175" t="s">
        <v>11</v>
      </c>
      <c r="D96" s="175" t="s">
        <v>195</v>
      </c>
      <c r="E96" s="176" t="s">
        <v>1605</v>
      </c>
      <c r="F96" s="177" t="s">
        <v>1606</v>
      </c>
      <c r="G96" s="178" t="s">
        <v>1063</v>
      </c>
      <c r="H96" s="179">
        <v>1</v>
      </c>
      <c r="I96" s="180"/>
      <c r="J96" s="181">
        <f t="shared" si="10"/>
        <v>0</v>
      </c>
      <c r="K96" s="177" t="s">
        <v>5</v>
      </c>
      <c r="L96" s="41"/>
      <c r="M96" s="182" t="s">
        <v>5</v>
      </c>
      <c r="N96" s="183" t="s">
        <v>47</v>
      </c>
      <c r="O96" s="42"/>
      <c r="P96" s="184">
        <f t="shared" si="11"/>
        <v>0</v>
      </c>
      <c r="Q96" s="184">
        <v>0</v>
      </c>
      <c r="R96" s="184">
        <f t="shared" si="12"/>
        <v>0</v>
      </c>
      <c r="S96" s="184">
        <v>0</v>
      </c>
      <c r="T96" s="185">
        <f t="shared" si="13"/>
        <v>0</v>
      </c>
      <c r="AR96" s="24" t="s">
        <v>1561</v>
      </c>
      <c r="AT96" s="24" t="s">
        <v>195</v>
      </c>
      <c r="AU96" s="24" t="s">
        <v>84</v>
      </c>
      <c r="AY96" s="24" t="s">
        <v>193</v>
      </c>
      <c r="BE96" s="186">
        <f t="shared" si="14"/>
        <v>0</v>
      </c>
      <c r="BF96" s="186">
        <f t="shared" si="15"/>
        <v>0</v>
      </c>
      <c r="BG96" s="186">
        <f t="shared" si="16"/>
        <v>0</v>
      </c>
      <c r="BH96" s="186">
        <f t="shared" si="17"/>
        <v>0</v>
      </c>
      <c r="BI96" s="186">
        <f t="shared" si="18"/>
        <v>0</v>
      </c>
      <c r="BJ96" s="24" t="s">
        <v>84</v>
      </c>
      <c r="BK96" s="186">
        <f t="shared" si="19"/>
        <v>0</v>
      </c>
      <c r="BL96" s="24" t="s">
        <v>1561</v>
      </c>
      <c r="BM96" s="24" t="s">
        <v>1607</v>
      </c>
    </row>
    <row r="97" spans="2:47" s="1" customFormat="1" ht="54">
      <c r="B97" s="41"/>
      <c r="D97" s="187" t="s">
        <v>201</v>
      </c>
      <c r="F97" s="188" t="s">
        <v>1608</v>
      </c>
      <c r="I97" s="189"/>
      <c r="L97" s="41"/>
      <c r="M97" s="190"/>
      <c r="N97" s="42"/>
      <c r="O97" s="42"/>
      <c r="P97" s="42"/>
      <c r="Q97" s="42"/>
      <c r="R97" s="42"/>
      <c r="S97" s="42"/>
      <c r="T97" s="70"/>
      <c r="AT97" s="24" t="s">
        <v>201</v>
      </c>
      <c r="AU97" s="24" t="s">
        <v>84</v>
      </c>
    </row>
    <row r="98" spans="2:65" s="1" customFormat="1" ht="16.5" customHeight="1">
      <c r="B98" s="174"/>
      <c r="C98" s="175" t="s">
        <v>356</v>
      </c>
      <c r="D98" s="175" t="s">
        <v>195</v>
      </c>
      <c r="E98" s="176" t="s">
        <v>1609</v>
      </c>
      <c r="F98" s="177" t="s">
        <v>1610</v>
      </c>
      <c r="G98" s="178" t="s">
        <v>1063</v>
      </c>
      <c r="H98" s="179">
        <v>1</v>
      </c>
      <c r="I98" s="180"/>
      <c r="J98" s="181">
        <f aca="true" t="shared" si="20" ref="J98:J108">ROUND(I98*H98,2)</f>
        <v>0</v>
      </c>
      <c r="K98" s="177" t="s">
        <v>5</v>
      </c>
      <c r="L98" s="41"/>
      <c r="M98" s="182" t="s">
        <v>5</v>
      </c>
      <c r="N98" s="183" t="s">
        <v>47</v>
      </c>
      <c r="O98" s="42"/>
      <c r="P98" s="184">
        <f aca="true" t="shared" si="21" ref="P98:P108">O98*H98</f>
        <v>0</v>
      </c>
      <c r="Q98" s="184">
        <v>0</v>
      </c>
      <c r="R98" s="184">
        <f aca="true" t="shared" si="22" ref="R98:R108">Q98*H98</f>
        <v>0</v>
      </c>
      <c r="S98" s="184">
        <v>0</v>
      </c>
      <c r="T98" s="185">
        <f aca="true" t="shared" si="23" ref="T98:T108">S98*H98</f>
        <v>0</v>
      </c>
      <c r="AR98" s="24" t="s">
        <v>1561</v>
      </c>
      <c r="AT98" s="24" t="s">
        <v>195</v>
      </c>
      <c r="AU98" s="24" t="s">
        <v>84</v>
      </c>
      <c r="AY98" s="24" t="s">
        <v>193</v>
      </c>
      <c r="BE98" s="186">
        <f aca="true" t="shared" si="24" ref="BE98:BE108">IF(N98="základní",J98,0)</f>
        <v>0</v>
      </c>
      <c r="BF98" s="186">
        <f aca="true" t="shared" si="25" ref="BF98:BF108">IF(N98="snížená",J98,0)</f>
        <v>0</v>
      </c>
      <c r="BG98" s="186">
        <f aca="true" t="shared" si="26" ref="BG98:BG108">IF(N98="zákl. přenesená",J98,0)</f>
        <v>0</v>
      </c>
      <c r="BH98" s="186">
        <f aca="true" t="shared" si="27" ref="BH98:BH108">IF(N98="sníž. přenesená",J98,0)</f>
        <v>0</v>
      </c>
      <c r="BI98" s="186">
        <f aca="true" t="shared" si="28" ref="BI98:BI108">IF(N98="nulová",J98,0)</f>
        <v>0</v>
      </c>
      <c r="BJ98" s="24" t="s">
        <v>84</v>
      </c>
      <c r="BK98" s="186">
        <f aca="true" t="shared" si="29" ref="BK98:BK108">ROUND(I98*H98,2)</f>
        <v>0</v>
      </c>
      <c r="BL98" s="24" t="s">
        <v>1561</v>
      </c>
      <c r="BM98" s="24" t="s">
        <v>1611</v>
      </c>
    </row>
    <row r="99" spans="2:65" s="1" customFormat="1" ht="16.5" customHeight="1">
      <c r="B99" s="174"/>
      <c r="C99" s="175" t="s">
        <v>363</v>
      </c>
      <c r="D99" s="175" t="s">
        <v>195</v>
      </c>
      <c r="E99" s="176" t="s">
        <v>1612</v>
      </c>
      <c r="F99" s="177" t="s">
        <v>1613</v>
      </c>
      <c r="G99" s="178" t="s">
        <v>1063</v>
      </c>
      <c r="H99" s="179">
        <v>1</v>
      </c>
      <c r="I99" s="180"/>
      <c r="J99" s="181">
        <f t="shared" si="20"/>
        <v>0</v>
      </c>
      <c r="K99" s="177" t="s">
        <v>5</v>
      </c>
      <c r="L99" s="41"/>
      <c r="M99" s="182" t="s">
        <v>5</v>
      </c>
      <c r="N99" s="183" t="s">
        <v>47</v>
      </c>
      <c r="O99" s="42"/>
      <c r="P99" s="184">
        <f t="shared" si="21"/>
        <v>0</v>
      </c>
      <c r="Q99" s="184">
        <v>0</v>
      </c>
      <c r="R99" s="184">
        <f t="shared" si="22"/>
        <v>0</v>
      </c>
      <c r="S99" s="184">
        <v>0</v>
      </c>
      <c r="T99" s="185">
        <f t="shared" si="23"/>
        <v>0</v>
      </c>
      <c r="AR99" s="24" t="s">
        <v>1561</v>
      </c>
      <c r="AT99" s="24" t="s">
        <v>195</v>
      </c>
      <c r="AU99" s="24" t="s">
        <v>84</v>
      </c>
      <c r="AY99" s="24" t="s">
        <v>193</v>
      </c>
      <c r="BE99" s="186">
        <f t="shared" si="24"/>
        <v>0</v>
      </c>
      <c r="BF99" s="186">
        <f t="shared" si="25"/>
        <v>0</v>
      </c>
      <c r="BG99" s="186">
        <f t="shared" si="26"/>
        <v>0</v>
      </c>
      <c r="BH99" s="186">
        <f t="shared" si="27"/>
        <v>0</v>
      </c>
      <c r="BI99" s="186">
        <f t="shared" si="28"/>
        <v>0</v>
      </c>
      <c r="BJ99" s="24" t="s">
        <v>84</v>
      </c>
      <c r="BK99" s="186">
        <f t="shared" si="29"/>
        <v>0</v>
      </c>
      <c r="BL99" s="24" t="s">
        <v>1561</v>
      </c>
      <c r="BM99" s="24" t="s">
        <v>1614</v>
      </c>
    </row>
    <row r="100" spans="2:65" s="1" customFormat="1" ht="38.25" customHeight="1">
      <c r="B100" s="174"/>
      <c r="C100" s="175" t="s">
        <v>380</v>
      </c>
      <c r="D100" s="175" t="s">
        <v>195</v>
      </c>
      <c r="E100" s="176" t="s">
        <v>1615</v>
      </c>
      <c r="F100" s="177" t="s">
        <v>1616</v>
      </c>
      <c r="G100" s="178" t="s">
        <v>1063</v>
      </c>
      <c r="H100" s="179">
        <v>1</v>
      </c>
      <c r="I100" s="180"/>
      <c r="J100" s="181">
        <f t="shared" si="20"/>
        <v>0</v>
      </c>
      <c r="K100" s="177" t="s">
        <v>5</v>
      </c>
      <c r="L100" s="41"/>
      <c r="M100" s="182" t="s">
        <v>5</v>
      </c>
      <c r="N100" s="183" t="s">
        <v>47</v>
      </c>
      <c r="O100" s="42"/>
      <c r="P100" s="184">
        <f t="shared" si="21"/>
        <v>0</v>
      </c>
      <c r="Q100" s="184">
        <v>0</v>
      </c>
      <c r="R100" s="184">
        <f t="shared" si="22"/>
        <v>0</v>
      </c>
      <c r="S100" s="184">
        <v>0</v>
      </c>
      <c r="T100" s="185">
        <f t="shared" si="23"/>
        <v>0</v>
      </c>
      <c r="AR100" s="24" t="s">
        <v>1561</v>
      </c>
      <c r="AT100" s="24" t="s">
        <v>195</v>
      </c>
      <c r="AU100" s="24" t="s">
        <v>84</v>
      </c>
      <c r="AY100" s="24" t="s">
        <v>193</v>
      </c>
      <c r="BE100" s="186">
        <f t="shared" si="24"/>
        <v>0</v>
      </c>
      <c r="BF100" s="186">
        <f t="shared" si="25"/>
        <v>0</v>
      </c>
      <c r="BG100" s="186">
        <f t="shared" si="26"/>
        <v>0</v>
      </c>
      <c r="BH100" s="186">
        <f t="shared" si="27"/>
        <v>0</v>
      </c>
      <c r="BI100" s="186">
        <f t="shared" si="28"/>
        <v>0</v>
      </c>
      <c r="BJ100" s="24" t="s">
        <v>84</v>
      </c>
      <c r="BK100" s="186">
        <f t="shared" si="29"/>
        <v>0</v>
      </c>
      <c r="BL100" s="24" t="s">
        <v>1561</v>
      </c>
      <c r="BM100" s="24" t="s">
        <v>1617</v>
      </c>
    </row>
    <row r="101" spans="2:65" s="1" customFormat="1" ht="25.5" customHeight="1">
      <c r="B101" s="174"/>
      <c r="C101" s="175" t="s">
        <v>406</v>
      </c>
      <c r="D101" s="175" t="s">
        <v>195</v>
      </c>
      <c r="E101" s="176" t="s">
        <v>1618</v>
      </c>
      <c r="F101" s="177" t="s">
        <v>1619</v>
      </c>
      <c r="G101" s="178" t="s">
        <v>1063</v>
      </c>
      <c r="H101" s="179">
        <v>1</v>
      </c>
      <c r="I101" s="180"/>
      <c r="J101" s="181">
        <f t="shared" si="20"/>
        <v>0</v>
      </c>
      <c r="K101" s="177" t="s">
        <v>5</v>
      </c>
      <c r="L101" s="41"/>
      <c r="M101" s="182" t="s">
        <v>5</v>
      </c>
      <c r="N101" s="183" t="s">
        <v>47</v>
      </c>
      <c r="O101" s="42"/>
      <c r="P101" s="184">
        <f t="shared" si="21"/>
        <v>0</v>
      </c>
      <c r="Q101" s="184">
        <v>0</v>
      </c>
      <c r="R101" s="184">
        <f t="shared" si="22"/>
        <v>0</v>
      </c>
      <c r="S101" s="184">
        <v>0</v>
      </c>
      <c r="T101" s="185">
        <f t="shared" si="23"/>
        <v>0</v>
      </c>
      <c r="AR101" s="24" t="s">
        <v>1561</v>
      </c>
      <c r="AT101" s="24" t="s">
        <v>195</v>
      </c>
      <c r="AU101" s="24" t="s">
        <v>84</v>
      </c>
      <c r="AY101" s="24" t="s">
        <v>193</v>
      </c>
      <c r="BE101" s="186">
        <f t="shared" si="24"/>
        <v>0</v>
      </c>
      <c r="BF101" s="186">
        <f t="shared" si="25"/>
        <v>0</v>
      </c>
      <c r="BG101" s="186">
        <f t="shared" si="26"/>
        <v>0</v>
      </c>
      <c r="BH101" s="186">
        <f t="shared" si="27"/>
        <v>0</v>
      </c>
      <c r="BI101" s="186">
        <f t="shared" si="28"/>
        <v>0</v>
      </c>
      <c r="BJ101" s="24" t="s">
        <v>84</v>
      </c>
      <c r="BK101" s="186">
        <f t="shared" si="29"/>
        <v>0</v>
      </c>
      <c r="BL101" s="24" t="s">
        <v>1561</v>
      </c>
      <c r="BM101" s="24" t="s">
        <v>1620</v>
      </c>
    </row>
    <row r="102" spans="2:65" s="1" customFormat="1" ht="16.5" customHeight="1">
      <c r="B102" s="174"/>
      <c r="C102" s="175" t="s">
        <v>431</v>
      </c>
      <c r="D102" s="175" t="s">
        <v>195</v>
      </c>
      <c r="E102" s="176" t="s">
        <v>1621</v>
      </c>
      <c r="F102" s="177" t="s">
        <v>1622</v>
      </c>
      <c r="G102" s="178" t="s">
        <v>1063</v>
      </c>
      <c r="H102" s="179">
        <v>1</v>
      </c>
      <c r="I102" s="180"/>
      <c r="J102" s="181">
        <f t="shared" si="20"/>
        <v>0</v>
      </c>
      <c r="K102" s="177" t="s">
        <v>5</v>
      </c>
      <c r="L102" s="41"/>
      <c r="M102" s="182" t="s">
        <v>5</v>
      </c>
      <c r="N102" s="183" t="s">
        <v>47</v>
      </c>
      <c r="O102" s="42"/>
      <c r="P102" s="184">
        <f t="shared" si="21"/>
        <v>0</v>
      </c>
      <c r="Q102" s="184">
        <v>0</v>
      </c>
      <c r="R102" s="184">
        <f t="shared" si="22"/>
        <v>0</v>
      </c>
      <c r="S102" s="184">
        <v>0</v>
      </c>
      <c r="T102" s="185">
        <f t="shared" si="23"/>
        <v>0</v>
      </c>
      <c r="AR102" s="24" t="s">
        <v>1561</v>
      </c>
      <c r="AT102" s="24" t="s">
        <v>195</v>
      </c>
      <c r="AU102" s="24" t="s">
        <v>84</v>
      </c>
      <c r="AY102" s="24" t="s">
        <v>193</v>
      </c>
      <c r="BE102" s="186">
        <f t="shared" si="24"/>
        <v>0</v>
      </c>
      <c r="BF102" s="186">
        <f t="shared" si="25"/>
        <v>0</v>
      </c>
      <c r="BG102" s="186">
        <f t="shared" si="26"/>
        <v>0</v>
      </c>
      <c r="BH102" s="186">
        <f t="shared" si="27"/>
        <v>0</v>
      </c>
      <c r="BI102" s="186">
        <f t="shared" si="28"/>
        <v>0</v>
      </c>
      <c r="BJ102" s="24" t="s">
        <v>84</v>
      </c>
      <c r="BK102" s="186">
        <f t="shared" si="29"/>
        <v>0</v>
      </c>
      <c r="BL102" s="24" t="s">
        <v>1561</v>
      </c>
      <c r="BM102" s="24" t="s">
        <v>1623</v>
      </c>
    </row>
    <row r="103" spans="2:65" s="1" customFormat="1" ht="25.5" customHeight="1">
      <c r="B103" s="174"/>
      <c r="C103" s="175" t="s">
        <v>10</v>
      </c>
      <c r="D103" s="175" t="s">
        <v>195</v>
      </c>
      <c r="E103" s="176" t="s">
        <v>1624</v>
      </c>
      <c r="F103" s="177" t="s">
        <v>1625</v>
      </c>
      <c r="G103" s="178" t="s">
        <v>1063</v>
      </c>
      <c r="H103" s="179">
        <v>1</v>
      </c>
      <c r="I103" s="180"/>
      <c r="J103" s="181">
        <f t="shared" si="20"/>
        <v>0</v>
      </c>
      <c r="K103" s="177" t="s">
        <v>5</v>
      </c>
      <c r="L103" s="41"/>
      <c r="M103" s="182" t="s">
        <v>5</v>
      </c>
      <c r="N103" s="183" t="s">
        <v>47</v>
      </c>
      <c r="O103" s="42"/>
      <c r="P103" s="184">
        <f t="shared" si="21"/>
        <v>0</v>
      </c>
      <c r="Q103" s="184">
        <v>0</v>
      </c>
      <c r="R103" s="184">
        <f t="shared" si="22"/>
        <v>0</v>
      </c>
      <c r="S103" s="184">
        <v>0</v>
      </c>
      <c r="T103" s="185">
        <f t="shared" si="23"/>
        <v>0</v>
      </c>
      <c r="AR103" s="24" t="s">
        <v>1561</v>
      </c>
      <c r="AT103" s="24" t="s">
        <v>195</v>
      </c>
      <c r="AU103" s="24" t="s">
        <v>84</v>
      </c>
      <c r="AY103" s="24" t="s">
        <v>193</v>
      </c>
      <c r="BE103" s="186">
        <f t="shared" si="24"/>
        <v>0</v>
      </c>
      <c r="BF103" s="186">
        <f t="shared" si="25"/>
        <v>0</v>
      </c>
      <c r="BG103" s="186">
        <f t="shared" si="26"/>
        <v>0</v>
      </c>
      <c r="BH103" s="186">
        <f t="shared" si="27"/>
        <v>0</v>
      </c>
      <c r="BI103" s="186">
        <f t="shared" si="28"/>
        <v>0</v>
      </c>
      <c r="BJ103" s="24" t="s">
        <v>84</v>
      </c>
      <c r="BK103" s="186">
        <f t="shared" si="29"/>
        <v>0</v>
      </c>
      <c r="BL103" s="24" t="s">
        <v>1561</v>
      </c>
      <c r="BM103" s="24" t="s">
        <v>1626</v>
      </c>
    </row>
    <row r="104" spans="2:65" s="1" customFormat="1" ht="25.5" customHeight="1">
      <c r="B104" s="174"/>
      <c r="C104" s="175" t="s">
        <v>501</v>
      </c>
      <c r="D104" s="175" t="s">
        <v>195</v>
      </c>
      <c r="E104" s="176" t="s">
        <v>1627</v>
      </c>
      <c r="F104" s="177" t="s">
        <v>1628</v>
      </c>
      <c r="G104" s="178" t="s">
        <v>1063</v>
      </c>
      <c r="H104" s="179">
        <v>1</v>
      </c>
      <c r="I104" s="180"/>
      <c r="J104" s="181">
        <f t="shared" si="20"/>
        <v>0</v>
      </c>
      <c r="K104" s="177" t="s">
        <v>5</v>
      </c>
      <c r="L104" s="41"/>
      <c r="M104" s="182" t="s">
        <v>5</v>
      </c>
      <c r="N104" s="183" t="s">
        <v>47</v>
      </c>
      <c r="O104" s="42"/>
      <c r="P104" s="184">
        <f t="shared" si="21"/>
        <v>0</v>
      </c>
      <c r="Q104" s="184">
        <v>0</v>
      </c>
      <c r="R104" s="184">
        <f t="shared" si="22"/>
        <v>0</v>
      </c>
      <c r="S104" s="184">
        <v>0</v>
      </c>
      <c r="T104" s="185">
        <f t="shared" si="23"/>
        <v>0</v>
      </c>
      <c r="AR104" s="24" t="s">
        <v>1561</v>
      </c>
      <c r="AT104" s="24" t="s">
        <v>195</v>
      </c>
      <c r="AU104" s="24" t="s">
        <v>84</v>
      </c>
      <c r="AY104" s="24" t="s">
        <v>193</v>
      </c>
      <c r="BE104" s="186">
        <f t="shared" si="24"/>
        <v>0</v>
      </c>
      <c r="BF104" s="186">
        <f t="shared" si="25"/>
        <v>0</v>
      </c>
      <c r="BG104" s="186">
        <f t="shared" si="26"/>
        <v>0</v>
      </c>
      <c r="BH104" s="186">
        <f t="shared" si="27"/>
        <v>0</v>
      </c>
      <c r="BI104" s="186">
        <f t="shared" si="28"/>
        <v>0</v>
      </c>
      <c r="BJ104" s="24" t="s">
        <v>84</v>
      </c>
      <c r="BK104" s="186">
        <f t="shared" si="29"/>
        <v>0</v>
      </c>
      <c r="BL104" s="24" t="s">
        <v>1561</v>
      </c>
      <c r="BM104" s="24" t="s">
        <v>1629</v>
      </c>
    </row>
    <row r="105" spans="2:65" s="1" customFormat="1" ht="25.5" customHeight="1">
      <c r="B105" s="174"/>
      <c r="C105" s="175" t="s">
        <v>511</v>
      </c>
      <c r="D105" s="175" t="s">
        <v>195</v>
      </c>
      <c r="E105" s="176" t="s">
        <v>1630</v>
      </c>
      <c r="F105" s="177" t="s">
        <v>1631</v>
      </c>
      <c r="G105" s="178" t="s">
        <v>1063</v>
      </c>
      <c r="H105" s="179">
        <v>1</v>
      </c>
      <c r="I105" s="180"/>
      <c r="J105" s="181">
        <f t="shared" si="20"/>
        <v>0</v>
      </c>
      <c r="K105" s="177" t="s">
        <v>5</v>
      </c>
      <c r="L105" s="41"/>
      <c r="M105" s="182" t="s">
        <v>5</v>
      </c>
      <c r="N105" s="183" t="s">
        <v>47</v>
      </c>
      <c r="O105" s="42"/>
      <c r="P105" s="184">
        <f t="shared" si="21"/>
        <v>0</v>
      </c>
      <c r="Q105" s="184">
        <v>0</v>
      </c>
      <c r="R105" s="184">
        <f t="shared" si="22"/>
        <v>0</v>
      </c>
      <c r="S105" s="184">
        <v>0</v>
      </c>
      <c r="T105" s="185">
        <f t="shared" si="23"/>
        <v>0</v>
      </c>
      <c r="AR105" s="24" t="s">
        <v>1561</v>
      </c>
      <c r="AT105" s="24" t="s">
        <v>195</v>
      </c>
      <c r="AU105" s="24" t="s">
        <v>84</v>
      </c>
      <c r="AY105" s="24" t="s">
        <v>193</v>
      </c>
      <c r="BE105" s="186">
        <f t="shared" si="24"/>
        <v>0</v>
      </c>
      <c r="BF105" s="186">
        <f t="shared" si="25"/>
        <v>0</v>
      </c>
      <c r="BG105" s="186">
        <f t="shared" si="26"/>
        <v>0</v>
      </c>
      <c r="BH105" s="186">
        <f t="shared" si="27"/>
        <v>0</v>
      </c>
      <c r="BI105" s="186">
        <f t="shared" si="28"/>
        <v>0</v>
      </c>
      <c r="BJ105" s="24" t="s">
        <v>84</v>
      </c>
      <c r="BK105" s="186">
        <f t="shared" si="29"/>
        <v>0</v>
      </c>
      <c r="BL105" s="24" t="s">
        <v>1561</v>
      </c>
      <c r="BM105" s="24" t="s">
        <v>1632</v>
      </c>
    </row>
    <row r="106" spans="2:65" s="1" customFormat="1" ht="25.5" customHeight="1">
      <c r="B106" s="174"/>
      <c r="C106" s="175" t="s">
        <v>518</v>
      </c>
      <c r="D106" s="175" t="s">
        <v>195</v>
      </c>
      <c r="E106" s="176" t="s">
        <v>1633</v>
      </c>
      <c r="F106" s="177" t="s">
        <v>1634</v>
      </c>
      <c r="G106" s="178" t="s">
        <v>1063</v>
      </c>
      <c r="H106" s="179">
        <v>1</v>
      </c>
      <c r="I106" s="180"/>
      <c r="J106" s="181">
        <f t="shared" si="20"/>
        <v>0</v>
      </c>
      <c r="K106" s="177" t="s">
        <v>5</v>
      </c>
      <c r="L106" s="41"/>
      <c r="M106" s="182" t="s">
        <v>5</v>
      </c>
      <c r="N106" s="183" t="s">
        <v>47</v>
      </c>
      <c r="O106" s="42"/>
      <c r="P106" s="184">
        <f t="shared" si="21"/>
        <v>0</v>
      </c>
      <c r="Q106" s="184">
        <v>0</v>
      </c>
      <c r="R106" s="184">
        <f t="shared" si="22"/>
        <v>0</v>
      </c>
      <c r="S106" s="184">
        <v>0</v>
      </c>
      <c r="T106" s="185">
        <f t="shared" si="23"/>
        <v>0</v>
      </c>
      <c r="AR106" s="24" t="s">
        <v>1561</v>
      </c>
      <c r="AT106" s="24" t="s">
        <v>195</v>
      </c>
      <c r="AU106" s="24" t="s">
        <v>84</v>
      </c>
      <c r="AY106" s="24" t="s">
        <v>193</v>
      </c>
      <c r="BE106" s="186">
        <f t="shared" si="24"/>
        <v>0</v>
      </c>
      <c r="BF106" s="186">
        <f t="shared" si="25"/>
        <v>0</v>
      </c>
      <c r="BG106" s="186">
        <f t="shared" si="26"/>
        <v>0</v>
      </c>
      <c r="BH106" s="186">
        <f t="shared" si="27"/>
        <v>0</v>
      </c>
      <c r="BI106" s="186">
        <f t="shared" si="28"/>
        <v>0</v>
      </c>
      <c r="BJ106" s="24" t="s">
        <v>84</v>
      </c>
      <c r="BK106" s="186">
        <f t="shared" si="29"/>
        <v>0</v>
      </c>
      <c r="BL106" s="24" t="s">
        <v>1561</v>
      </c>
      <c r="BM106" s="24" t="s">
        <v>1635</v>
      </c>
    </row>
    <row r="107" spans="2:65" s="1" customFormat="1" ht="25.5" customHeight="1">
      <c r="B107" s="174"/>
      <c r="C107" s="175" t="s">
        <v>529</v>
      </c>
      <c r="D107" s="175" t="s">
        <v>195</v>
      </c>
      <c r="E107" s="176" t="s">
        <v>1636</v>
      </c>
      <c r="F107" s="177" t="s">
        <v>1637</v>
      </c>
      <c r="G107" s="178" t="s">
        <v>1063</v>
      </c>
      <c r="H107" s="179">
        <v>1</v>
      </c>
      <c r="I107" s="180"/>
      <c r="J107" s="181">
        <f t="shared" si="20"/>
        <v>0</v>
      </c>
      <c r="K107" s="177" t="s">
        <v>5</v>
      </c>
      <c r="L107" s="41"/>
      <c r="M107" s="182" t="s">
        <v>5</v>
      </c>
      <c r="N107" s="183" t="s">
        <v>47</v>
      </c>
      <c r="O107" s="42"/>
      <c r="P107" s="184">
        <f t="shared" si="21"/>
        <v>0</v>
      </c>
      <c r="Q107" s="184">
        <v>0</v>
      </c>
      <c r="R107" s="184">
        <f t="shared" si="22"/>
        <v>0</v>
      </c>
      <c r="S107" s="184">
        <v>0</v>
      </c>
      <c r="T107" s="185">
        <f t="shared" si="23"/>
        <v>0</v>
      </c>
      <c r="AR107" s="24" t="s">
        <v>1561</v>
      </c>
      <c r="AT107" s="24" t="s">
        <v>195</v>
      </c>
      <c r="AU107" s="24" t="s">
        <v>84</v>
      </c>
      <c r="AY107" s="24" t="s">
        <v>193</v>
      </c>
      <c r="BE107" s="186">
        <f t="shared" si="24"/>
        <v>0</v>
      </c>
      <c r="BF107" s="186">
        <f t="shared" si="25"/>
        <v>0</v>
      </c>
      <c r="BG107" s="186">
        <f t="shared" si="26"/>
        <v>0</v>
      </c>
      <c r="BH107" s="186">
        <f t="shared" si="27"/>
        <v>0</v>
      </c>
      <c r="BI107" s="186">
        <f t="shared" si="28"/>
        <v>0</v>
      </c>
      <c r="BJ107" s="24" t="s">
        <v>84</v>
      </c>
      <c r="BK107" s="186">
        <f t="shared" si="29"/>
        <v>0</v>
      </c>
      <c r="BL107" s="24" t="s">
        <v>1561</v>
      </c>
      <c r="BM107" s="24" t="s">
        <v>1638</v>
      </c>
    </row>
    <row r="108" spans="2:65" s="1" customFormat="1" ht="38.25" customHeight="1">
      <c r="B108" s="174"/>
      <c r="C108" s="175" t="s">
        <v>538</v>
      </c>
      <c r="D108" s="175" t="s">
        <v>195</v>
      </c>
      <c r="E108" s="176" t="s">
        <v>1639</v>
      </c>
      <c r="F108" s="177" t="s">
        <v>1640</v>
      </c>
      <c r="G108" s="178" t="s">
        <v>1063</v>
      </c>
      <c r="H108" s="179">
        <v>1</v>
      </c>
      <c r="I108" s="180"/>
      <c r="J108" s="181">
        <f t="shared" si="20"/>
        <v>0</v>
      </c>
      <c r="K108" s="177" t="s">
        <v>5</v>
      </c>
      <c r="L108" s="41"/>
      <c r="M108" s="182" t="s">
        <v>5</v>
      </c>
      <c r="N108" s="183" t="s">
        <v>47</v>
      </c>
      <c r="O108" s="42"/>
      <c r="P108" s="184">
        <f t="shared" si="21"/>
        <v>0</v>
      </c>
      <c r="Q108" s="184">
        <v>0</v>
      </c>
      <c r="R108" s="184">
        <f t="shared" si="22"/>
        <v>0</v>
      </c>
      <c r="S108" s="184">
        <v>0</v>
      </c>
      <c r="T108" s="185">
        <f t="shared" si="23"/>
        <v>0</v>
      </c>
      <c r="AR108" s="24" t="s">
        <v>1561</v>
      </c>
      <c r="AT108" s="24" t="s">
        <v>195</v>
      </c>
      <c r="AU108" s="24" t="s">
        <v>84</v>
      </c>
      <c r="AY108" s="24" t="s">
        <v>193</v>
      </c>
      <c r="BE108" s="186">
        <f t="shared" si="24"/>
        <v>0</v>
      </c>
      <c r="BF108" s="186">
        <f t="shared" si="25"/>
        <v>0</v>
      </c>
      <c r="BG108" s="186">
        <f t="shared" si="26"/>
        <v>0</v>
      </c>
      <c r="BH108" s="186">
        <f t="shared" si="27"/>
        <v>0</v>
      </c>
      <c r="BI108" s="186">
        <f t="shared" si="28"/>
        <v>0</v>
      </c>
      <c r="BJ108" s="24" t="s">
        <v>84</v>
      </c>
      <c r="BK108" s="186">
        <f t="shared" si="29"/>
        <v>0</v>
      </c>
      <c r="BL108" s="24" t="s">
        <v>1561</v>
      </c>
      <c r="BM108" s="24" t="s">
        <v>1641</v>
      </c>
    </row>
    <row r="109" spans="2:47" s="1" customFormat="1" ht="54">
      <c r="B109" s="41"/>
      <c r="D109" s="187" t="s">
        <v>201</v>
      </c>
      <c r="F109" s="188" t="s">
        <v>1642</v>
      </c>
      <c r="I109" s="189"/>
      <c r="L109" s="41"/>
      <c r="M109" s="190"/>
      <c r="N109" s="42"/>
      <c r="O109" s="42"/>
      <c r="P109" s="42"/>
      <c r="Q109" s="42"/>
      <c r="R109" s="42"/>
      <c r="S109" s="42"/>
      <c r="T109" s="70"/>
      <c r="AT109" s="24" t="s">
        <v>201</v>
      </c>
      <c r="AU109" s="24" t="s">
        <v>84</v>
      </c>
    </row>
    <row r="110" spans="2:65" s="1" customFormat="1" ht="38.25" customHeight="1">
      <c r="B110" s="174"/>
      <c r="C110" s="175" t="s">
        <v>547</v>
      </c>
      <c r="D110" s="175" t="s">
        <v>195</v>
      </c>
      <c r="E110" s="176" t="s">
        <v>1643</v>
      </c>
      <c r="F110" s="177" t="s">
        <v>1644</v>
      </c>
      <c r="G110" s="178" t="s">
        <v>1063</v>
      </c>
      <c r="H110" s="179">
        <v>1</v>
      </c>
      <c r="I110" s="180"/>
      <c r="J110" s="181">
        <f>ROUND(I110*H110,2)</f>
        <v>0</v>
      </c>
      <c r="K110" s="177" t="s">
        <v>5</v>
      </c>
      <c r="L110" s="41"/>
      <c r="M110" s="182" t="s">
        <v>5</v>
      </c>
      <c r="N110" s="183" t="s">
        <v>47</v>
      </c>
      <c r="O110" s="42"/>
      <c r="P110" s="184">
        <f>O110*H110</f>
        <v>0</v>
      </c>
      <c r="Q110" s="184">
        <v>0</v>
      </c>
      <c r="R110" s="184">
        <f>Q110*H110</f>
        <v>0</v>
      </c>
      <c r="S110" s="184">
        <v>0</v>
      </c>
      <c r="T110" s="185">
        <f>S110*H110</f>
        <v>0</v>
      </c>
      <c r="AR110" s="24" t="s">
        <v>1561</v>
      </c>
      <c r="AT110" s="24" t="s">
        <v>195</v>
      </c>
      <c r="AU110" s="24" t="s">
        <v>84</v>
      </c>
      <c r="AY110" s="24" t="s">
        <v>193</v>
      </c>
      <c r="BE110" s="186">
        <f>IF(N110="základní",J110,0)</f>
        <v>0</v>
      </c>
      <c r="BF110" s="186">
        <f>IF(N110="snížená",J110,0)</f>
        <v>0</v>
      </c>
      <c r="BG110" s="186">
        <f>IF(N110="zákl. přenesená",J110,0)</f>
        <v>0</v>
      </c>
      <c r="BH110" s="186">
        <f>IF(N110="sníž. přenesená",J110,0)</f>
        <v>0</v>
      </c>
      <c r="BI110" s="186">
        <f>IF(N110="nulová",J110,0)</f>
        <v>0</v>
      </c>
      <c r="BJ110" s="24" t="s">
        <v>84</v>
      </c>
      <c r="BK110" s="186">
        <f>ROUND(I110*H110,2)</f>
        <v>0</v>
      </c>
      <c r="BL110" s="24" t="s">
        <v>1561</v>
      </c>
      <c r="BM110" s="24" t="s">
        <v>1645</v>
      </c>
    </row>
    <row r="111" spans="2:47" s="1" customFormat="1" ht="27">
      <c r="B111" s="41"/>
      <c r="D111" s="187" t="s">
        <v>201</v>
      </c>
      <c r="F111" s="188" t="s">
        <v>1646</v>
      </c>
      <c r="I111" s="189"/>
      <c r="L111" s="41"/>
      <c r="M111" s="190"/>
      <c r="N111" s="42"/>
      <c r="O111" s="42"/>
      <c r="P111" s="42"/>
      <c r="Q111" s="42"/>
      <c r="R111" s="42"/>
      <c r="S111" s="42"/>
      <c r="T111" s="70"/>
      <c r="AT111" s="24" t="s">
        <v>201</v>
      </c>
      <c r="AU111" s="24" t="s">
        <v>84</v>
      </c>
    </row>
    <row r="112" spans="2:65" s="1" customFormat="1" ht="25.5" customHeight="1">
      <c r="B112" s="174"/>
      <c r="C112" s="175" t="s">
        <v>554</v>
      </c>
      <c r="D112" s="175" t="s">
        <v>195</v>
      </c>
      <c r="E112" s="176" t="s">
        <v>1647</v>
      </c>
      <c r="F112" s="177" t="s">
        <v>1648</v>
      </c>
      <c r="G112" s="178" t="s">
        <v>1063</v>
      </c>
      <c r="H112" s="179">
        <v>1</v>
      </c>
      <c r="I112" s="180"/>
      <c r="J112" s="181">
        <f aca="true" t="shared" si="30" ref="J112:J118">ROUND(I112*H112,2)</f>
        <v>0</v>
      </c>
      <c r="K112" s="177" t="s">
        <v>5</v>
      </c>
      <c r="L112" s="41"/>
      <c r="M112" s="182" t="s">
        <v>5</v>
      </c>
      <c r="N112" s="183" t="s">
        <v>47</v>
      </c>
      <c r="O112" s="42"/>
      <c r="P112" s="184">
        <f aca="true" t="shared" si="31" ref="P112:P118">O112*H112</f>
        <v>0</v>
      </c>
      <c r="Q112" s="184">
        <v>0</v>
      </c>
      <c r="R112" s="184">
        <f aca="true" t="shared" si="32" ref="R112:R118">Q112*H112</f>
        <v>0</v>
      </c>
      <c r="S112" s="184">
        <v>0</v>
      </c>
      <c r="T112" s="185">
        <f aca="true" t="shared" si="33" ref="T112:T118">S112*H112</f>
        <v>0</v>
      </c>
      <c r="AR112" s="24" t="s">
        <v>1561</v>
      </c>
      <c r="AT112" s="24" t="s">
        <v>195</v>
      </c>
      <c r="AU112" s="24" t="s">
        <v>84</v>
      </c>
      <c r="AY112" s="24" t="s">
        <v>193</v>
      </c>
      <c r="BE112" s="186">
        <f aca="true" t="shared" si="34" ref="BE112:BE118">IF(N112="základní",J112,0)</f>
        <v>0</v>
      </c>
      <c r="BF112" s="186">
        <f aca="true" t="shared" si="35" ref="BF112:BF118">IF(N112="snížená",J112,0)</f>
        <v>0</v>
      </c>
      <c r="BG112" s="186">
        <f aca="true" t="shared" si="36" ref="BG112:BG118">IF(N112="zákl. přenesená",J112,0)</f>
        <v>0</v>
      </c>
      <c r="BH112" s="186">
        <f aca="true" t="shared" si="37" ref="BH112:BH118">IF(N112="sníž. přenesená",J112,0)</f>
        <v>0</v>
      </c>
      <c r="BI112" s="186">
        <f aca="true" t="shared" si="38" ref="BI112:BI118">IF(N112="nulová",J112,0)</f>
        <v>0</v>
      </c>
      <c r="BJ112" s="24" t="s">
        <v>84</v>
      </c>
      <c r="BK112" s="186">
        <f aca="true" t="shared" si="39" ref="BK112:BK118">ROUND(I112*H112,2)</f>
        <v>0</v>
      </c>
      <c r="BL112" s="24" t="s">
        <v>1561</v>
      </c>
      <c r="BM112" s="24" t="s">
        <v>1649</v>
      </c>
    </row>
    <row r="113" spans="2:65" s="1" customFormat="1" ht="25.5" customHeight="1">
      <c r="B113" s="174"/>
      <c r="C113" s="175" t="s">
        <v>559</v>
      </c>
      <c r="D113" s="175" t="s">
        <v>195</v>
      </c>
      <c r="E113" s="176" t="s">
        <v>1650</v>
      </c>
      <c r="F113" s="177" t="s">
        <v>1651</v>
      </c>
      <c r="G113" s="178" t="s">
        <v>1063</v>
      </c>
      <c r="H113" s="179">
        <v>1</v>
      </c>
      <c r="I113" s="180"/>
      <c r="J113" s="181">
        <f t="shared" si="30"/>
        <v>0</v>
      </c>
      <c r="K113" s="177" t="s">
        <v>5</v>
      </c>
      <c r="L113" s="41"/>
      <c r="M113" s="182" t="s">
        <v>5</v>
      </c>
      <c r="N113" s="183" t="s">
        <v>47</v>
      </c>
      <c r="O113" s="42"/>
      <c r="P113" s="184">
        <f t="shared" si="31"/>
        <v>0</v>
      </c>
      <c r="Q113" s="184">
        <v>0</v>
      </c>
      <c r="R113" s="184">
        <f t="shared" si="32"/>
        <v>0</v>
      </c>
      <c r="S113" s="184">
        <v>0</v>
      </c>
      <c r="T113" s="185">
        <f t="shared" si="33"/>
        <v>0</v>
      </c>
      <c r="AR113" s="24" t="s">
        <v>1561</v>
      </c>
      <c r="AT113" s="24" t="s">
        <v>195</v>
      </c>
      <c r="AU113" s="24" t="s">
        <v>84</v>
      </c>
      <c r="AY113" s="24" t="s">
        <v>193</v>
      </c>
      <c r="BE113" s="186">
        <f t="shared" si="34"/>
        <v>0</v>
      </c>
      <c r="BF113" s="186">
        <f t="shared" si="35"/>
        <v>0</v>
      </c>
      <c r="BG113" s="186">
        <f t="shared" si="36"/>
        <v>0</v>
      </c>
      <c r="BH113" s="186">
        <f t="shared" si="37"/>
        <v>0</v>
      </c>
      <c r="BI113" s="186">
        <f t="shared" si="38"/>
        <v>0</v>
      </c>
      <c r="BJ113" s="24" t="s">
        <v>84</v>
      </c>
      <c r="BK113" s="186">
        <f t="shared" si="39"/>
        <v>0</v>
      </c>
      <c r="BL113" s="24" t="s">
        <v>1561</v>
      </c>
      <c r="BM113" s="24" t="s">
        <v>1652</v>
      </c>
    </row>
    <row r="114" spans="2:65" s="1" customFormat="1" ht="38.25" customHeight="1">
      <c r="B114" s="174"/>
      <c r="C114" s="175" t="s">
        <v>564</v>
      </c>
      <c r="D114" s="175" t="s">
        <v>195</v>
      </c>
      <c r="E114" s="176" t="s">
        <v>1653</v>
      </c>
      <c r="F114" s="177" t="s">
        <v>1654</v>
      </c>
      <c r="G114" s="178" t="s">
        <v>1063</v>
      </c>
      <c r="H114" s="179">
        <v>1</v>
      </c>
      <c r="I114" s="180"/>
      <c r="J114" s="181">
        <f t="shared" si="30"/>
        <v>0</v>
      </c>
      <c r="K114" s="177" t="s">
        <v>5</v>
      </c>
      <c r="L114" s="41"/>
      <c r="M114" s="182" t="s">
        <v>5</v>
      </c>
      <c r="N114" s="183" t="s">
        <v>47</v>
      </c>
      <c r="O114" s="42"/>
      <c r="P114" s="184">
        <f t="shared" si="31"/>
        <v>0</v>
      </c>
      <c r="Q114" s="184">
        <v>0</v>
      </c>
      <c r="R114" s="184">
        <f t="shared" si="32"/>
        <v>0</v>
      </c>
      <c r="S114" s="184">
        <v>0</v>
      </c>
      <c r="T114" s="185">
        <f t="shared" si="33"/>
        <v>0</v>
      </c>
      <c r="AR114" s="24" t="s">
        <v>1561</v>
      </c>
      <c r="AT114" s="24" t="s">
        <v>195</v>
      </c>
      <c r="AU114" s="24" t="s">
        <v>84</v>
      </c>
      <c r="AY114" s="24" t="s">
        <v>193</v>
      </c>
      <c r="BE114" s="186">
        <f t="shared" si="34"/>
        <v>0</v>
      </c>
      <c r="BF114" s="186">
        <f t="shared" si="35"/>
        <v>0</v>
      </c>
      <c r="BG114" s="186">
        <f t="shared" si="36"/>
        <v>0</v>
      </c>
      <c r="BH114" s="186">
        <f t="shared" si="37"/>
        <v>0</v>
      </c>
      <c r="BI114" s="186">
        <f t="shared" si="38"/>
        <v>0</v>
      </c>
      <c r="BJ114" s="24" t="s">
        <v>84</v>
      </c>
      <c r="BK114" s="186">
        <f t="shared" si="39"/>
        <v>0</v>
      </c>
      <c r="BL114" s="24" t="s">
        <v>1561</v>
      </c>
      <c r="BM114" s="24" t="s">
        <v>1655</v>
      </c>
    </row>
    <row r="115" spans="2:65" s="1" customFormat="1" ht="16.5" customHeight="1">
      <c r="B115" s="174"/>
      <c r="C115" s="175" t="s">
        <v>569</v>
      </c>
      <c r="D115" s="175" t="s">
        <v>195</v>
      </c>
      <c r="E115" s="176" t="s">
        <v>1656</v>
      </c>
      <c r="F115" s="177" t="s">
        <v>1657</v>
      </c>
      <c r="G115" s="178" t="s">
        <v>1063</v>
      </c>
      <c r="H115" s="179">
        <v>1</v>
      </c>
      <c r="I115" s="180"/>
      <c r="J115" s="181">
        <f t="shared" si="30"/>
        <v>0</v>
      </c>
      <c r="K115" s="177" t="s">
        <v>5</v>
      </c>
      <c r="L115" s="41"/>
      <c r="M115" s="182" t="s">
        <v>5</v>
      </c>
      <c r="N115" s="183" t="s">
        <v>47</v>
      </c>
      <c r="O115" s="42"/>
      <c r="P115" s="184">
        <f t="shared" si="31"/>
        <v>0</v>
      </c>
      <c r="Q115" s="184">
        <v>0</v>
      </c>
      <c r="R115" s="184">
        <f t="shared" si="32"/>
        <v>0</v>
      </c>
      <c r="S115" s="184">
        <v>0</v>
      </c>
      <c r="T115" s="185">
        <f t="shared" si="33"/>
        <v>0</v>
      </c>
      <c r="AR115" s="24" t="s">
        <v>1561</v>
      </c>
      <c r="AT115" s="24" t="s">
        <v>195</v>
      </c>
      <c r="AU115" s="24" t="s">
        <v>84</v>
      </c>
      <c r="AY115" s="24" t="s">
        <v>193</v>
      </c>
      <c r="BE115" s="186">
        <f t="shared" si="34"/>
        <v>0</v>
      </c>
      <c r="BF115" s="186">
        <f t="shared" si="35"/>
        <v>0</v>
      </c>
      <c r="BG115" s="186">
        <f t="shared" si="36"/>
        <v>0</v>
      </c>
      <c r="BH115" s="186">
        <f t="shared" si="37"/>
        <v>0</v>
      </c>
      <c r="BI115" s="186">
        <f t="shared" si="38"/>
        <v>0</v>
      </c>
      <c r="BJ115" s="24" t="s">
        <v>84</v>
      </c>
      <c r="BK115" s="186">
        <f t="shared" si="39"/>
        <v>0</v>
      </c>
      <c r="BL115" s="24" t="s">
        <v>1561</v>
      </c>
      <c r="BM115" s="24" t="s">
        <v>1658</v>
      </c>
    </row>
    <row r="116" spans="2:65" s="1" customFormat="1" ht="25.5" customHeight="1">
      <c r="B116" s="174"/>
      <c r="C116" s="175" t="s">
        <v>576</v>
      </c>
      <c r="D116" s="175" t="s">
        <v>195</v>
      </c>
      <c r="E116" s="176" t="s">
        <v>1659</v>
      </c>
      <c r="F116" s="177" t="s">
        <v>1660</v>
      </c>
      <c r="G116" s="178" t="s">
        <v>1063</v>
      </c>
      <c r="H116" s="179">
        <v>1</v>
      </c>
      <c r="I116" s="180"/>
      <c r="J116" s="181">
        <f t="shared" si="30"/>
        <v>0</v>
      </c>
      <c r="K116" s="177" t="s">
        <v>5</v>
      </c>
      <c r="L116" s="41"/>
      <c r="M116" s="182" t="s">
        <v>5</v>
      </c>
      <c r="N116" s="183" t="s">
        <v>47</v>
      </c>
      <c r="O116" s="42"/>
      <c r="P116" s="184">
        <f t="shared" si="31"/>
        <v>0</v>
      </c>
      <c r="Q116" s="184">
        <v>0</v>
      </c>
      <c r="R116" s="184">
        <f t="shared" si="32"/>
        <v>0</v>
      </c>
      <c r="S116" s="184">
        <v>0</v>
      </c>
      <c r="T116" s="185">
        <f t="shared" si="33"/>
        <v>0</v>
      </c>
      <c r="AR116" s="24" t="s">
        <v>1561</v>
      </c>
      <c r="AT116" s="24" t="s">
        <v>195</v>
      </c>
      <c r="AU116" s="24" t="s">
        <v>84</v>
      </c>
      <c r="AY116" s="24" t="s">
        <v>193</v>
      </c>
      <c r="BE116" s="186">
        <f t="shared" si="34"/>
        <v>0</v>
      </c>
      <c r="BF116" s="186">
        <f t="shared" si="35"/>
        <v>0</v>
      </c>
      <c r="BG116" s="186">
        <f t="shared" si="36"/>
        <v>0</v>
      </c>
      <c r="BH116" s="186">
        <f t="shared" si="37"/>
        <v>0</v>
      </c>
      <c r="BI116" s="186">
        <f t="shared" si="38"/>
        <v>0</v>
      </c>
      <c r="BJ116" s="24" t="s">
        <v>84</v>
      </c>
      <c r="BK116" s="186">
        <f t="shared" si="39"/>
        <v>0</v>
      </c>
      <c r="BL116" s="24" t="s">
        <v>1561</v>
      </c>
      <c r="BM116" s="24" t="s">
        <v>1661</v>
      </c>
    </row>
    <row r="117" spans="2:65" s="1" customFormat="1" ht="25.5" customHeight="1">
      <c r="B117" s="174"/>
      <c r="C117" s="175" t="s">
        <v>579</v>
      </c>
      <c r="D117" s="175" t="s">
        <v>195</v>
      </c>
      <c r="E117" s="176" t="s">
        <v>1662</v>
      </c>
      <c r="F117" s="177" t="s">
        <v>1663</v>
      </c>
      <c r="G117" s="178" t="s">
        <v>1063</v>
      </c>
      <c r="H117" s="179">
        <v>1</v>
      </c>
      <c r="I117" s="180"/>
      <c r="J117" s="181">
        <f t="shared" si="30"/>
        <v>0</v>
      </c>
      <c r="K117" s="177" t="s">
        <v>5</v>
      </c>
      <c r="L117" s="41"/>
      <c r="M117" s="182" t="s">
        <v>5</v>
      </c>
      <c r="N117" s="183" t="s">
        <v>47</v>
      </c>
      <c r="O117" s="42"/>
      <c r="P117" s="184">
        <f t="shared" si="31"/>
        <v>0</v>
      </c>
      <c r="Q117" s="184">
        <v>0</v>
      </c>
      <c r="R117" s="184">
        <f t="shared" si="32"/>
        <v>0</v>
      </c>
      <c r="S117" s="184">
        <v>0</v>
      </c>
      <c r="T117" s="185">
        <f t="shared" si="33"/>
        <v>0</v>
      </c>
      <c r="AR117" s="24" t="s">
        <v>1561</v>
      </c>
      <c r="AT117" s="24" t="s">
        <v>195</v>
      </c>
      <c r="AU117" s="24" t="s">
        <v>84</v>
      </c>
      <c r="AY117" s="24" t="s">
        <v>193</v>
      </c>
      <c r="BE117" s="186">
        <f t="shared" si="34"/>
        <v>0</v>
      </c>
      <c r="BF117" s="186">
        <f t="shared" si="35"/>
        <v>0</v>
      </c>
      <c r="BG117" s="186">
        <f t="shared" si="36"/>
        <v>0</v>
      </c>
      <c r="BH117" s="186">
        <f t="shared" si="37"/>
        <v>0</v>
      </c>
      <c r="BI117" s="186">
        <f t="shared" si="38"/>
        <v>0</v>
      </c>
      <c r="BJ117" s="24" t="s">
        <v>84</v>
      </c>
      <c r="BK117" s="186">
        <f t="shared" si="39"/>
        <v>0</v>
      </c>
      <c r="BL117" s="24" t="s">
        <v>1561</v>
      </c>
      <c r="BM117" s="24" t="s">
        <v>1664</v>
      </c>
    </row>
    <row r="118" spans="2:65" s="1" customFormat="1" ht="38.25" customHeight="1">
      <c r="B118" s="174"/>
      <c r="C118" s="175" t="s">
        <v>590</v>
      </c>
      <c r="D118" s="175" t="s">
        <v>195</v>
      </c>
      <c r="E118" s="176" t="s">
        <v>1665</v>
      </c>
      <c r="F118" s="177" t="s">
        <v>1666</v>
      </c>
      <c r="G118" s="178" t="s">
        <v>1063</v>
      </c>
      <c r="H118" s="179">
        <v>1</v>
      </c>
      <c r="I118" s="180"/>
      <c r="J118" s="181">
        <f t="shared" si="30"/>
        <v>0</v>
      </c>
      <c r="K118" s="177" t="s">
        <v>5</v>
      </c>
      <c r="L118" s="41"/>
      <c r="M118" s="182" t="s">
        <v>5</v>
      </c>
      <c r="N118" s="183" t="s">
        <v>47</v>
      </c>
      <c r="O118" s="42"/>
      <c r="P118" s="184">
        <f t="shared" si="31"/>
        <v>0</v>
      </c>
      <c r="Q118" s="184">
        <v>0</v>
      </c>
      <c r="R118" s="184">
        <f t="shared" si="32"/>
        <v>0</v>
      </c>
      <c r="S118" s="184">
        <v>0</v>
      </c>
      <c r="T118" s="185">
        <f t="shared" si="33"/>
        <v>0</v>
      </c>
      <c r="AR118" s="24" t="s">
        <v>1561</v>
      </c>
      <c r="AT118" s="24" t="s">
        <v>195</v>
      </c>
      <c r="AU118" s="24" t="s">
        <v>84</v>
      </c>
      <c r="AY118" s="24" t="s">
        <v>193</v>
      </c>
      <c r="BE118" s="186">
        <f t="shared" si="34"/>
        <v>0</v>
      </c>
      <c r="BF118" s="186">
        <f t="shared" si="35"/>
        <v>0</v>
      </c>
      <c r="BG118" s="186">
        <f t="shared" si="36"/>
        <v>0</v>
      </c>
      <c r="BH118" s="186">
        <f t="shared" si="37"/>
        <v>0</v>
      </c>
      <c r="BI118" s="186">
        <f t="shared" si="38"/>
        <v>0</v>
      </c>
      <c r="BJ118" s="24" t="s">
        <v>84</v>
      </c>
      <c r="BK118" s="186">
        <f t="shared" si="39"/>
        <v>0</v>
      </c>
      <c r="BL118" s="24" t="s">
        <v>1561</v>
      </c>
      <c r="BM118" s="24" t="s">
        <v>1667</v>
      </c>
    </row>
    <row r="119" spans="2:47" s="1" customFormat="1" ht="94.5">
      <c r="B119" s="41"/>
      <c r="D119" s="187" t="s">
        <v>201</v>
      </c>
      <c r="F119" s="188" t="s">
        <v>1668</v>
      </c>
      <c r="I119" s="189"/>
      <c r="L119" s="41"/>
      <c r="M119" s="190"/>
      <c r="N119" s="42"/>
      <c r="O119" s="42"/>
      <c r="P119" s="42"/>
      <c r="Q119" s="42"/>
      <c r="R119" s="42"/>
      <c r="S119" s="42"/>
      <c r="T119" s="70"/>
      <c r="AT119" s="24" t="s">
        <v>201</v>
      </c>
      <c r="AU119" s="24" t="s">
        <v>84</v>
      </c>
    </row>
    <row r="120" spans="2:65" s="1" customFormat="1" ht="25.5" customHeight="1">
      <c r="B120" s="174"/>
      <c r="C120" s="175" t="s">
        <v>596</v>
      </c>
      <c r="D120" s="175" t="s">
        <v>195</v>
      </c>
      <c r="E120" s="176" t="s">
        <v>1669</v>
      </c>
      <c r="F120" s="177" t="s">
        <v>1670</v>
      </c>
      <c r="G120" s="178" t="s">
        <v>1063</v>
      </c>
      <c r="H120" s="179">
        <v>1</v>
      </c>
      <c r="I120" s="180"/>
      <c r="J120" s="181">
        <f>ROUND(I120*H120,2)</f>
        <v>0</v>
      </c>
      <c r="K120" s="177" t="s">
        <v>5</v>
      </c>
      <c r="L120" s="41"/>
      <c r="M120" s="182" t="s">
        <v>5</v>
      </c>
      <c r="N120" s="183" t="s">
        <v>47</v>
      </c>
      <c r="O120" s="42"/>
      <c r="P120" s="184">
        <f>O120*H120</f>
        <v>0</v>
      </c>
      <c r="Q120" s="184">
        <v>0</v>
      </c>
      <c r="R120" s="184">
        <f>Q120*H120</f>
        <v>0</v>
      </c>
      <c r="S120" s="184">
        <v>0</v>
      </c>
      <c r="T120" s="185">
        <f>S120*H120</f>
        <v>0</v>
      </c>
      <c r="AR120" s="24" t="s">
        <v>1561</v>
      </c>
      <c r="AT120" s="24" t="s">
        <v>195</v>
      </c>
      <c r="AU120" s="24" t="s">
        <v>84</v>
      </c>
      <c r="AY120" s="24" t="s">
        <v>193</v>
      </c>
      <c r="BE120" s="186">
        <f>IF(N120="základní",J120,0)</f>
        <v>0</v>
      </c>
      <c r="BF120" s="186">
        <f>IF(N120="snížená",J120,0)</f>
        <v>0</v>
      </c>
      <c r="BG120" s="186">
        <f>IF(N120="zákl. přenesená",J120,0)</f>
        <v>0</v>
      </c>
      <c r="BH120" s="186">
        <f>IF(N120="sníž. přenesená",J120,0)</f>
        <v>0</v>
      </c>
      <c r="BI120" s="186">
        <f>IF(N120="nulová",J120,0)</f>
        <v>0</v>
      </c>
      <c r="BJ120" s="24" t="s">
        <v>84</v>
      </c>
      <c r="BK120" s="186">
        <f>ROUND(I120*H120,2)</f>
        <v>0</v>
      </c>
      <c r="BL120" s="24" t="s">
        <v>1561</v>
      </c>
      <c r="BM120" s="24" t="s">
        <v>1671</v>
      </c>
    </row>
    <row r="121" spans="2:65" s="1" customFormat="1" ht="16.5" customHeight="1">
      <c r="B121" s="174"/>
      <c r="C121" s="175" t="s">
        <v>603</v>
      </c>
      <c r="D121" s="175" t="s">
        <v>195</v>
      </c>
      <c r="E121" s="176" t="s">
        <v>1672</v>
      </c>
      <c r="F121" s="177" t="s">
        <v>1673</v>
      </c>
      <c r="G121" s="178" t="s">
        <v>1063</v>
      </c>
      <c r="H121" s="179">
        <v>1</v>
      </c>
      <c r="I121" s="180"/>
      <c r="J121" s="181">
        <f>ROUND(I121*H121,2)</f>
        <v>0</v>
      </c>
      <c r="K121" s="177" t="s">
        <v>5</v>
      </c>
      <c r="L121" s="41"/>
      <c r="M121" s="182" t="s">
        <v>5</v>
      </c>
      <c r="N121" s="183" t="s">
        <v>47</v>
      </c>
      <c r="O121" s="42"/>
      <c r="P121" s="184">
        <f>O121*H121</f>
        <v>0</v>
      </c>
      <c r="Q121" s="184">
        <v>0</v>
      </c>
      <c r="R121" s="184">
        <f>Q121*H121</f>
        <v>0</v>
      </c>
      <c r="S121" s="184">
        <v>0</v>
      </c>
      <c r="T121" s="185">
        <f>S121*H121</f>
        <v>0</v>
      </c>
      <c r="AR121" s="24" t="s">
        <v>1561</v>
      </c>
      <c r="AT121" s="24" t="s">
        <v>195</v>
      </c>
      <c r="AU121" s="24" t="s">
        <v>84</v>
      </c>
      <c r="AY121" s="24" t="s">
        <v>193</v>
      </c>
      <c r="BE121" s="186">
        <f>IF(N121="základní",J121,0)</f>
        <v>0</v>
      </c>
      <c r="BF121" s="186">
        <f>IF(N121="snížená",J121,0)</f>
        <v>0</v>
      </c>
      <c r="BG121" s="186">
        <f>IF(N121="zákl. přenesená",J121,0)</f>
        <v>0</v>
      </c>
      <c r="BH121" s="186">
        <f>IF(N121="sníž. přenesená",J121,0)</f>
        <v>0</v>
      </c>
      <c r="BI121" s="186">
        <f>IF(N121="nulová",J121,0)</f>
        <v>0</v>
      </c>
      <c r="BJ121" s="24" t="s">
        <v>84</v>
      </c>
      <c r="BK121" s="186">
        <f>ROUND(I121*H121,2)</f>
        <v>0</v>
      </c>
      <c r="BL121" s="24" t="s">
        <v>1561</v>
      </c>
      <c r="BM121" s="24" t="s">
        <v>1674</v>
      </c>
    </row>
    <row r="122" spans="2:65" s="1" customFormat="1" ht="16.5" customHeight="1">
      <c r="B122" s="174"/>
      <c r="C122" s="175" t="s">
        <v>608</v>
      </c>
      <c r="D122" s="175" t="s">
        <v>195</v>
      </c>
      <c r="E122" s="176" t="s">
        <v>1675</v>
      </c>
      <c r="F122" s="177" t="s">
        <v>1676</v>
      </c>
      <c r="G122" s="178" t="s">
        <v>1063</v>
      </c>
      <c r="H122" s="179">
        <v>1</v>
      </c>
      <c r="I122" s="180"/>
      <c r="J122" s="181">
        <f>ROUND(I122*H122,2)</f>
        <v>0</v>
      </c>
      <c r="K122" s="177" t="s">
        <v>5</v>
      </c>
      <c r="L122" s="41"/>
      <c r="M122" s="182" t="s">
        <v>5</v>
      </c>
      <c r="N122" s="183" t="s">
        <v>47</v>
      </c>
      <c r="O122" s="42"/>
      <c r="P122" s="184">
        <f>O122*H122</f>
        <v>0</v>
      </c>
      <c r="Q122" s="184">
        <v>0</v>
      </c>
      <c r="R122" s="184">
        <f>Q122*H122</f>
        <v>0</v>
      </c>
      <c r="S122" s="184">
        <v>0</v>
      </c>
      <c r="T122" s="185">
        <f>S122*H122</f>
        <v>0</v>
      </c>
      <c r="AR122" s="24" t="s">
        <v>1561</v>
      </c>
      <c r="AT122" s="24" t="s">
        <v>195</v>
      </c>
      <c r="AU122" s="24" t="s">
        <v>84</v>
      </c>
      <c r="AY122" s="24" t="s">
        <v>193</v>
      </c>
      <c r="BE122" s="186">
        <f>IF(N122="základní",J122,0)</f>
        <v>0</v>
      </c>
      <c r="BF122" s="186">
        <f>IF(N122="snížená",J122,0)</f>
        <v>0</v>
      </c>
      <c r="BG122" s="186">
        <f>IF(N122="zákl. přenesená",J122,0)</f>
        <v>0</v>
      </c>
      <c r="BH122" s="186">
        <f>IF(N122="sníž. přenesená",J122,0)</f>
        <v>0</v>
      </c>
      <c r="BI122" s="186">
        <f>IF(N122="nulová",J122,0)</f>
        <v>0</v>
      </c>
      <c r="BJ122" s="24" t="s">
        <v>84</v>
      </c>
      <c r="BK122" s="186">
        <f>ROUND(I122*H122,2)</f>
        <v>0</v>
      </c>
      <c r="BL122" s="24" t="s">
        <v>1561</v>
      </c>
      <c r="BM122" s="24" t="s">
        <v>1677</v>
      </c>
    </row>
    <row r="123" spans="2:47" s="1" customFormat="1" ht="40.5">
      <c r="B123" s="41"/>
      <c r="D123" s="187" t="s">
        <v>201</v>
      </c>
      <c r="F123" s="188" t="s">
        <v>1678</v>
      </c>
      <c r="I123" s="189"/>
      <c r="L123" s="41"/>
      <c r="M123" s="190"/>
      <c r="N123" s="42"/>
      <c r="O123" s="42"/>
      <c r="P123" s="42"/>
      <c r="Q123" s="42"/>
      <c r="R123" s="42"/>
      <c r="S123" s="42"/>
      <c r="T123" s="70"/>
      <c r="AT123" s="24" t="s">
        <v>201</v>
      </c>
      <c r="AU123" s="24" t="s">
        <v>84</v>
      </c>
    </row>
    <row r="124" spans="2:65" s="1" customFormat="1" ht="25.5" customHeight="1">
      <c r="B124" s="174"/>
      <c r="C124" s="175" t="s">
        <v>616</v>
      </c>
      <c r="D124" s="175" t="s">
        <v>195</v>
      </c>
      <c r="E124" s="176" t="s">
        <v>1679</v>
      </c>
      <c r="F124" s="177" t="s">
        <v>1680</v>
      </c>
      <c r="G124" s="178" t="s">
        <v>1063</v>
      </c>
      <c r="H124" s="179">
        <v>1</v>
      </c>
      <c r="I124" s="180"/>
      <c r="J124" s="181">
        <f>ROUND(I124*H124,2)</f>
        <v>0</v>
      </c>
      <c r="K124" s="177" t="s">
        <v>5</v>
      </c>
      <c r="L124" s="41"/>
      <c r="M124" s="182" t="s">
        <v>5</v>
      </c>
      <c r="N124" s="183" t="s">
        <v>47</v>
      </c>
      <c r="O124" s="42"/>
      <c r="P124" s="184">
        <f>O124*H124</f>
        <v>0</v>
      </c>
      <c r="Q124" s="184">
        <v>0</v>
      </c>
      <c r="R124" s="184">
        <f>Q124*H124</f>
        <v>0</v>
      </c>
      <c r="S124" s="184">
        <v>0</v>
      </c>
      <c r="T124" s="185">
        <f>S124*H124</f>
        <v>0</v>
      </c>
      <c r="AR124" s="24" t="s">
        <v>1561</v>
      </c>
      <c r="AT124" s="24" t="s">
        <v>195</v>
      </c>
      <c r="AU124" s="24" t="s">
        <v>84</v>
      </c>
      <c r="AY124" s="24" t="s">
        <v>193</v>
      </c>
      <c r="BE124" s="186">
        <f>IF(N124="základní",J124,0)</f>
        <v>0</v>
      </c>
      <c r="BF124" s="186">
        <f>IF(N124="snížená",J124,0)</f>
        <v>0</v>
      </c>
      <c r="BG124" s="186">
        <f>IF(N124="zákl. přenesená",J124,0)</f>
        <v>0</v>
      </c>
      <c r="BH124" s="186">
        <f>IF(N124="sníž. přenesená",J124,0)</f>
        <v>0</v>
      </c>
      <c r="BI124" s="186">
        <f>IF(N124="nulová",J124,0)</f>
        <v>0</v>
      </c>
      <c r="BJ124" s="24" t="s">
        <v>84</v>
      </c>
      <c r="BK124" s="186">
        <f>ROUND(I124*H124,2)</f>
        <v>0</v>
      </c>
      <c r="BL124" s="24" t="s">
        <v>1561</v>
      </c>
      <c r="BM124" s="24" t="s">
        <v>1681</v>
      </c>
    </row>
    <row r="125" spans="2:65" s="1" customFormat="1" ht="25.5" customHeight="1">
      <c r="B125" s="174"/>
      <c r="C125" s="175" t="s">
        <v>624</v>
      </c>
      <c r="D125" s="175" t="s">
        <v>195</v>
      </c>
      <c r="E125" s="176" t="s">
        <v>1682</v>
      </c>
      <c r="F125" s="177" t="s">
        <v>1683</v>
      </c>
      <c r="G125" s="178" t="s">
        <v>1063</v>
      </c>
      <c r="H125" s="179">
        <v>1</v>
      </c>
      <c r="I125" s="180"/>
      <c r="J125" s="181">
        <f>ROUND(I125*H125,2)</f>
        <v>0</v>
      </c>
      <c r="K125" s="177" t="s">
        <v>5</v>
      </c>
      <c r="L125" s="41"/>
      <c r="M125" s="182" t="s">
        <v>5</v>
      </c>
      <c r="N125" s="183" t="s">
        <v>47</v>
      </c>
      <c r="O125" s="42"/>
      <c r="P125" s="184">
        <f>O125*H125</f>
        <v>0</v>
      </c>
      <c r="Q125" s="184">
        <v>0</v>
      </c>
      <c r="R125" s="184">
        <f>Q125*H125</f>
        <v>0</v>
      </c>
      <c r="S125" s="184">
        <v>0</v>
      </c>
      <c r="T125" s="185">
        <f>S125*H125</f>
        <v>0</v>
      </c>
      <c r="AR125" s="24" t="s">
        <v>1561</v>
      </c>
      <c r="AT125" s="24" t="s">
        <v>195</v>
      </c>
      <c r="AU125" s="24" t="s">
        <v>84</v>
      </c>
      <c r="AY125" s="24" t="s">
        <v>193</v>
      </c>
      <c r="BE125" s="186">
        <f>IF(N125="základní",J125,0)</f>
        <v>0</v>
      </c>
      <c r="BF125" s="186">
        <f>IF(N125="snížená",J125,0)</f>
        <v>0</v>
      </c>
      <c r="BG125" s="186">
        <f>IF(N125="zákl. přenesená",J125,0)</f>
        <v>0</v>
      </c>
      <c r="BH125" s="186">
        <f>IF(N125="sníž. přenesená",J125,0)</f>
        <v>0</v>
      </c>
      <c r="BI125" s="186">
        <f>IF(N125="nulová",J125,0)</f>
        <v>0</v>
      </c>
      <c r="BJ125" s="24" t="s">
        <v>84</v>
      </c>
      <c r="BK125" s="186">
        <f>ROUND(I125*H125,2)</f>
        <v>0</v>
      </c>
      <c r="BL125" s="24" t="s">
        <v>1561</v>
      </c>
      <c r="BM125" s="24" t="s">
        <v>1684</v>
      </c>
    </row>
    <row r="126" spans="2:47" s="1" customFormat="1" ht="40.5">
      <c r="B126" s="41"/>
      <c r="D126" s="187" t="s">
        <v>201</v>
      </c>
      <c r="F126" s="188" t="s">
        <v>1685</v>
      </c>
      <c r="I126" s="189"/>
      <c r="L126" s="41"/>
      <c r="M126" s="190"/>
      <c r="N126" s="42"/>
      <c r="O126" s="42"/>
      <c r="P126" s="42"/>
      <c r="Q126" s="42"/>
      <c r="R126" s="42"/>
      <c r="S126" s="42"/>
      <c r="T126" s="70"/>
      <c r="AT126" s="24" t="s">
        <v>201</v>
      </c>
      <c r="AU126" s="24" t="s">
        <v>84</v>
      </c>
    </row>
    <row r="127" spans="2:65" s="1" customFormat="1" ht="16.5" customHeight="1">
      <c r="B127" s="174"/>
      <c r="C127" s="175" t="s">
        <v>632</v>
      </c>
      <c r="D127" s="175" t="s">
        <v>195</v>
      </c>
      <c r="E127" s="176" t="s">
        <v>1686</v>
      </c>
      <c r="F127" s="177" t="s">
        <v>1687</v>
      </c>
      <c r="G127" s="178" t="s">
        <v>1063</v>
      </c>
      <c r="H127" s="179">
        <v>1</v>
      </c>
      <c r="I127" s="180"/>
      <c r="J127" s="181">
        <f>ROUND(I127*H127,2)</f>
        <v>0</v>
      </c>
      <c r="K127" s="177" t="s">
        <v>5</v>
      </c>
      <c r="L127" s="41"/>
      <c r="M127" s="182" t="s">
        <v>5</v>
      </c>
      <c r="N127" s="183" t="s">
        <v>47</v>
      </c>
      <c r="O127" s="42"/>
      <c r="P127" s="184">
        <f>O127*H127</f>
        <v>0</v>
      </c>
      <c r="Q127" s="184">
        <v>0</v>
      </c>
      <c r="R127" s="184">
        <f>Q127*H127</f>
        <v>0</v>
      </c>
      <c r="S127" s="184">
        <v>0</v>
      </c>
      <c r="T127" s="185">
        <f>S127*H127</f>
        <v>0</v>
      </c>
      <c r="AR127" s="24" t="s">
        <v>1561</v>
      </c>
      <c r="AT127" s="24" t="s">
        <v>195</v>
      </c>
      <c r="AU127" s="24" t="s">
        <v>84</v>
      </c>
      <c r="AY127" s="24" t="s">
        <v>193</v>
      </c>
      <c r="BE127" s="186">
        <f>IF(N127="základní",J127,0)</f>
        <v>0</v>
      </c>
      <c r="BF127" s="186">
        <f>IF(N127="snížená",J127,0)</f>
        <v>0</v>
      </c>
      <c r="BG127" s="186">
        <f>IF(N127="zákl. přenesená",J127,0)</f>
        <v>0</v>
      </c>
      <c r="BH127" s="186">
        <f>IF(N127="sníž. přenesená",J127,0)</f>
        <v>0</v>
      </c>
      <c r="BI127" s="186">
        <f>IF(N127="nulová",J127,0)</f>
        <v>0</v>
      </c>
      <c r="BJ127" s="24" t="s">
        <v>84</v>
      </c>
      <c r="BK127" s="186">
        <f>ROUND(I127*H127,2)</f>
        <v>0</v>
      </c>
      <c r="BL127" s="24" t="s">
        <v>1561</v>
      </c>
      <c r="BM127" s="24" t="s">
        <v>1688</v>
      </c>
    </row>
    <row r="128" spans="2:65" s="1" customFormat="1" ht="25.5" customHeight="1">
      <c r="B128" s="174"/>
      <c r="C128" s="175" t="s">
        <v>639</v>
      </c>
      <c r="D128" s="175" t="s">
        <v>195</v>
      </c>
      <c r="E128" s="176" t="s">
        <v>1689</v>
      </c>
      <c r="F128" s="177" t="s">
        <v>1690</v>
      </c>
      <c r="G128" s="178" t="s">
        <v>1063</v>
      </c>
      <c r="H128" s="179">
        <v>1</v>
      </c>
      <c r="I128" s="180"/>
      <c r="J128" s="181">
        <f>ROUND(I128*H128,2)</f>
        <v>0</v>
      </c>
      <c r="K128" s="177" t="s">
        <v>5</v>
      </c>
      <c r="L128" s="41"/>
      <c r="M128" s="182" t="s">
        <v>5</v>
      </c>
      <c r="N128" s="183" t="s">
        <v>47</v>
      </c>
      <c r="O128" s="42"/>
      <c r="P128" s="184">
        <f>O128*H128</f>
        <v>0</v>
      </c>
      <c r="Q128" s="184">
        <v>0</v>
      </c>
      <c r="R128" s="184">
        <f>Q128*H128</f>
        <v>0</v>
      </c>
      <c r="S128" s="184">
        <v>0</v>
      </c>
      <c r="T128" s="185">
        <f>S128*H128</f>
        <v>0</v>
      </c>
      <c r="AR128" s="24" t="s">
        <v>1561</v>
      </c>
      <c r="AT128" s="24" t="s">
        <v>195</v>
      </c>
      <c r="AU128" s="24" t="s">
        <v>84</v>
      </c>
      <c r="AY128" s="24" t="s">
        <v>193</v>
      </c>
      <c r="BE128" s="186">
        <f>IF(N128="základní",J128,0)</f>
        <v>0</v>
      </c>
      <c r="BF128" s="186">
        <f>IF(N128="snížená",J128,0)</f>
        <v>0</v>
      </c>
      <c r="BG128" s="186">
        <f>IF(N128="zákl. přenesená",J128,0)</f>
        <v>0</v>
      </c>
      <c r="BH128" s="186">
        <f>IF(N128="sníž. přenesená",J128,0)</f>
        <v>0</v>
      </c>
      <c r="BI128" s="186">
        <f>IF(N128="nulová",J128,0)</f>
        <v>0</v>
      </c>
      <c r="BJ128" s="24" t="s">
        <v>84</v>
      </c>
      <c r="BK128" s="186">
        <f>ROUND(I128*H128,2)</f>
        <v>0</v>
      </c>
      <c r="BL128" s="24" t="s">
        <v>1561</v>
      </c>
      <c r="BM128" s="24" t="s">
        <v>1691</v>
      </c>
    </row>
    <row r="129" spans="2:65" s="1" customFormat="1" ht="25.5" customHeight="1">
      <c r="B129" s="174"/>
      <c r="C129" s="175" t="s">
        <v>646</v>
      </c>
      <c r="D129" s="175" t="s">
        <v>195</v>
      </c>
      <c r="E129" s="176" t="s">
        <v>1692</v>
      </c>
      <c r="F129" s="177" t="s">
        <v>1693</v>
      </c>
      <c r="G129" s="178" t="s">
        <v>1063</v>
      </c>
      <c r="H129" s="179">
        <v>1</v>
      </c>
      <c r="I129" s="180"/>
      <c r="J129" s="181">
        <f>ROUND(I129*H129,2)</f>
        <v>0</v>
      </c>
      <c r="K129" s="177" t="s">
        <v>5</v>
      </c>
      <c r="L129" s="41"/>
      <c r="M129" s="182" t="s">
        <v>5</v>
      </c>
      <c r="N129" s="236" t="s">
        <v>47</v>
      </c>
      <c r="O129" s="234"/>
      <c r="P129" s="237">
        <f>O129*H129</f>
        <v>0</v>
      </c>
      <c r="Q129" s="237">
        <v>0</v>
      </c>
      <c r="R129" s="237">
        <f>Q129*H129</f>
        <v>0</v>
      </c>
      <c r="S129" s="237">
        <v>0</v>
      </c>
      <c r="T129" s="238">
        <f>S129*H129</f>
        <v>0</v>
      </c>
      <c r="AR129" s="24" t="s">
        <v>1561</v>
      </c>
      <c r="AT129" s="24" t="s">
        <v>195</v>
      </c>
      <c r="AU129" s="24" t="s">
        <v>84</v>
      </c>
      <c r="AY129" s="24" t="s">
        <v>193</v>
      </c>
      <c r="BE129" s="186">
        <f>IF(N129="základní",J129,0)</f>
        <v>0</v>
      </c>
      <c r="BF129" s="186">
        <f>IF(N129="snížená",J129,0)</f>
        <v>0</v>
      </c>
      <c r="BG129" s="186">
        <f>IF(N129="zákl. přenesená",J129,0)</f>
        <v>0</v>
      </c>
      <c r="BH129" s="186">
        <f>IF(N129="sníž. přenesená",J129,0)</f>
        <v>0</v>
      </c>
      <c r="BI129" s="186">
        <f>IF(N129="nulová",J129,0)</f>
        <v>0</v>
      </c>
      <c r="BJ129" s="24" t="s">
        <v>84</v>
      </c>
      <c r="BK129" s="186">
        <f>ROUND(I129*H129,2)</f>
        <v>0</v>
      </c>
      <c r="BL129" s="24" t="s">
        <v>1561</v>
      </c>
      <c r="BM129" s="24" t="s">
        <v>1694</v>
      </c>
    </row>
    <row r="130" spans="2:12" s="1" customFormat="1" ht="6.95" customHeight="1">
      <c r="B130" s="56"/>
      <c r="C130" s="57"/>
      <c r="D130" s="57"/>
      <c r="E130" s="57"/>
      <c r="F130" s="57"/>
      <c r="G130" s="57"/>
      <c r="H130" s="57"/>
      <c r="I130" s="128"/>
      <c r="J130" s="57"/>
      <c r="K130" s="57"/>
      <c r="L130" s="41"/>
    </row>
  </sheetData>
  <autoFilter ref="C76:K129"/>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39" customWidth="1"/>
    <col min="2" max="2" width="1.66796875" style="239" customWidth="1"/>
    <col min="3" max="4" width="5" style="239" customWidth="1"/>
    <col min="5" max="5" width="11.66015625" style="239" customWidth="1"/>
    <col min="6" max="6" width="9.16015625" style="239" customWidth="1"/>
    <col min="7" max="7" width="5" style="239" customWidth="1"/>
    <col min="8" max="8" width="77.83203125" style="239" customWidth="1"/>
    <col min="9" max="10" width="20" style="239" customWidth="1"/>
    <col min="11" max="11" width="1.66796875" style="239" customWidth="1"/>
  </cols>
  <sheetData>
    <row r="1" ht="37.5" customHeight="1"/>
    <row r="2" spans="2:11" ht="7.5" customHeight="1">
      <c r="B2" s="240"/>
      <c r="C2" s="241"/>
      <c r="D2" s="241"/>
      <c r="E2" s="241"/>
      <c r="F2" s="241"/>
      <c r="G2" s="241"/>
      <c r="H2" s="241"/>
      <c r="I2" s="241"/>
      <c r="J2" s="241"/>
      <c r="K2" s="242"/>
    </row>
    <row r="3" spans="2:11" s="15" customFormat="1" ht="45" customHeight="1">
      <c r="B3" s="243"/>
      <c r="C3" s="366" t="s">
        <v>1695</v>
      </c>
      <c r="D3" s="366"/>
      <c r="E3" s="366"/>
      <c r="F3" s="366"/>
      <c r="G3" s="366"/>
      <c r="H3" s="366"/>
      <c r="I3" s="366"/>
      <c r="J3" s="366"/>
      <c r="K3" s="244"/>
    </row>
    <row r="4" spans="2:11" ht="25.5" customHeight="1">
      <c r="B4" s="245"/>
      <c r="C4" s="370" t="s">
        <v>1696</v>
      </c>
      <c r="D4" s="370"/>
      <c r="E4" s="370"/>
      <c r="F4" s="370"/>
      <c r="G4" s="370"/>
      <c r="H4" s="370"/>
      <c r="I4" s="370"/>
      <c r="J4" s="370"/>
      <c r="K4" s="246"/>
    </row>
    <row r="5" spans="2:11" ht="5.25" customHeight="1">
      <c r="B5" s="245"/>
      <c r="C5" s="247"/>
      <c r="D5" s="247"/>
      <c r="E5" s="247"/>
      <c r="F5" s="247"/>
      <c r="G5" s="247"/>
      <c r="H5" s="247"/>
      <c r="I5" s="247"/>
      <c r="J5" s="247"/>
      <c r="K5" s="246"/>
    </row>
    <row r="6" spans="2:11" ht="15" customHeight="1">
      <c r="B6" s="245"/>
      <c r="C6" s="369" t="s">
        <v>1697</v>
      </c>
      <c r="D6" s="369"/>
      <c r="E6" s="369"/>
      <c r="F6" s="369"/>
      <c r="G6" s="369"/>
      <c r="H6" s="369"/>
      <c r="I6" s="369"/>
      <c r="J6" s="369"/>
      <c r="K6" s="246"/>
    </row>
    <row r="7" spans="2:11" ht="15" customHeight="1">
      <c r="B7" s="249"/>
      <c r="C7" s="369" t="s">
        <v>1698</v>
      </c>
      <c r="D7" s="369"/>
      <c r="E7" s="369"/>
      <c r="F7" s="369"/>
      <c r="G7" s="369"/>
      <c r="H7" s="369"/>
      <c r="I7" s="369"/>
      <c r="J7" s="369"/>
      <c r="K7" s="246"/>
    </row>
    <row r="8" spans="2:11" ht="12.75" customHeight="1">
      <c r="B8" s="249"/>
      <c r="C8" s="248"/>
      <c r="D8" s="248"/>
      <c r="E8" s="248"/>
      <c r="F8" s="248"/>
      <c r="G8" s="248"/>
      <c r="H8" s="248"/>
      <c r="I8" s="248"/>
      <c r="J8" s="248"/>
      <c r="K8" s="246"/>
    </row>
    <row r="9" spans="2:11" ht="15" customHeight="1">
      <c r="B9" s="249"/>
      <c r="C9" s="369" t="s">
        <v>1699</v>
      </c>
      <c r="D9" s="369"/>
      <c r="E9" s="369"/>
      <c r="F9" s="369"/>
      <c r="G9" s="369"/>
      <c r="H9" s="369"/>
      <c r="I9" s="369"/>
      <c r="J9" s="369"/>
      <c r="K9" s="246"/>
    </row>
    <row r="10" spans="2:11" ht="15" customHeight="1">
      <c r="B10" s="249"/>
      <c r="C10" s="248"/>
      <c r="D10" s="369" t="s">
        <v>1700</v>
      </c>
      <c r="E10" s="369"/>
      <c r="F10" s="369"/>
      <c r="G10" s="369"/>
      <c r="H10" s="369"/>
      <c r="I10" s="369"/>
      <c r="J10" s="369"/>
      <c r="K10" s="246"/>
    </row>
    <row r="11" spans="2:11" ht="15" customHeight="1">
      <c r="B11" s="249"/>
      <c r="C11" s="250"/>
      <c r="D11" s="369" t="s">
        <v>1701</v>
      </c>
      <c r="E11" s="369"/>
      <c r="F11" s="369"/>
      <c r="G11" s="369"/>
      <c r="H11" s="369"/>
      <c r="I11" s="369"/>
      <c r="J11" s="369"/>
      <c r="K11" s="246"/>
    </row>
    <row r="12" spans="2:11" ht="12.75" customHeight="1">
      <c r="B12" s="249"/>
      <c r="C12" s="250"/>
      <c r="D12" s="250"/>
      <c r="E12" s="250"/>
      <c r="F12" s="250"/>
      <c r="G12" s="250"/>
      <c r="H12" s="250"/>
      <c r="I12" s="250"/>
      <c r="J12" s="250"/>
      <c r="K12" s="246"/>
    </row>
    <row r="13" spans="2:11" ht="15" customHeight="1">
      <c r="B13" s="249"/>
      <c r="C13" s="250"/>
      <c r="D13" s="369" t="s">
        <v>1702</v>
      </c>
      <c r="E13" s="369"/>
      <c r="F13" s="369"/>
      <c r="G13" s="369"/>
      <c r="H13" s="369"/>
      <c r="I13" s="369"/>
      <c r="J13" s="369"/>
      <c r="K13" s="246"/>
    </row>
    <row r="14" spans="2:11" ht="15" customHeight="1">
      <c r="B14" s="249"/>
      <c r="C14" s="250"/>
      <c r="D14" s="369" t="s">
        <v>1703</v>
      </c>
      <c r="E14" s="369"/>
      <c r="F14" s="369"/>
      <c r="G14" s="369"/>
      <c r="H14" s="369"/>
      <c r="I14" s="369"/>
      <c r="J14" s="369"/>
      <c r="K14" s="246"/>
    </row>
    <row r="15" spans="2:11" ht="15" customHeight="1">
      <c r="B15" s="249"/>
      <c r="C15" s="250"/>
      <c r="D15" s="369" t="s">
        <v>1704</v>
      </c>
      <c r="E15" s="369"/>
      <c r="F15" s="369"/>
      <c r="G15" s="369"/>
      <c r="H15" s="369"/>
      <c r="I15" s="369"/>
      <c r="J15" s="369"/>
      <c r="K15" s="246"/>
    </row>
    <row r="16" spans="2:11" ht="15" customHeight="1">
      <c r="B16" s="249"/>
      <c r="C16" s="250"/>
      <c r="D16" s="250"/>
      <c r="E16" s="251" t="s">
        <v>83</v>
      </c>
      <c r="F16" s="369" t="s">
        <v>1705</v>
      </c>
      <c r="G16" s="369"/>
      <c r="H16" s="369"/>
      <c r="I16" s="369"/>
      <c r="J16" s="369"/>
      <c r="K16" s="246"/>
    </row>
    <row r="17" spans="2:11" ht="15" customHeight="1">
      <c r="B17" s="249"/>
      <c r="C17" s="250"/>
      <c r="D17" s="250"/>
      <c r="E17" s="251" t="s">
        <v>1706</v>
      </c>
      <c r="F17" s="369" t="s">
        <v>1707</v>
      </c>
      <c r="G17" s="369"/>
      <c r="H17" s="369"/>
      <c r="I17" s="369"/>
      <c r="J17" s="369"/>
      <c r="K17" s="246"/>
    </row>
    <row r="18" spans="2:11" ht="15" customHeight="1">
      <c r="B18" s="249"/>
      <c r="C18" s="250"/>
      <c r="D18" s="250"/>
      <c r="E18" s="251" t="s">
        <v>1708</v>
      </c>
      <c r="F18" s="369" t="s">
        <v>1709</v>
      </c>
      <c r="G18" s="369"/>
      <c r="H18" s="369"/>
      <c r="I18" s="369"/>
      <c r="J18" s="369"/>
      <c r="K18" s="246"/>
    </row>
    <row r="19" spans="2:11" ht="15" customHeight="1">
      <c r="B19" s="249"/>
      <c r="C19" s="250"/>
      <c r="D19" s="250"/>
      <c r="E19" s="251" t="s">
        <v>96</v>
      </c>
      <c r="F19" s="369" t="s">
        <v>97</v>
      </c>
      <c r="G19" s="369"/>
      <c r="H19" s="369"/>
      <c r="I19" s="369"/>
      <c r="J19" s="369"/>
      <c r="K19" s="246"/>
    </row>
    <row r="20" spans="2:11" ht="15" customHeight="1">
      <c r="B20" s="249"/>
      <c r="C20" s="250"/>
      <c r="D20" s="250"/>
      <c r="E20" s="251" t="s">
        <v>1710</v>
      </c>
      <c r="F20" s="369" t="s">
        <v>1711</v>
      </c>
      <c r="G20" s="369"/>
      <c r="H20" s="369"/>
      <c r="I20" s="369"/>
      <c r="J20" s="369"/>
      <c r="K20" s="246"/>
    </row>
    <row r="21" spans="2:11" ht="15" customHeight="1">
      <c r="B21" s="249"/>
      <c r="C21" s="250"/>
      <c r="D21" s="250"/>
      <c r="E21" s="251" t="s">
        <v>1712</v>
      </c>
      <c r="F21" s="369" t="s">
        <v>1713</v>
      </c>
      <c r="G21" s="369"/>
      <c r="H21" s="369"/>
      <c r="I21" s="369"/>
      <c r="J21" s="369"/>
      <c r="K21" s="246"/>
    </row>
    <row r="22" spans="2:11" ht="12.75" customHeight="1">
      <c r="B22" s="249"/>
      <c r="C22" s="250"/>
      <c r="D22" s="250"/>
      <c r="E22" s="250"/>
      <c r="F22" s="250"/>
      <c r="G22" s="250"/>
      <c r="H22" s="250"/>
      <c r="I22" s="250"/>
      <c r="J22" s="250"/>
      <c r="K22" s="246"/>
    </row>
    <row r="23" spans="2:11" ht="15" customHeight="1">
      <c r="B23" s="249"/>
      <c r="C23" s="369" t="s">
        <v>1714</v>
      </c>
      <c r="D23" s="369"/>
      <c r="E23" s="369"/>
      <c r="F23" s="369"/>
      <c r="G23" s="369"/>
      <c r="H23" s="369"/>
      <c r="I23" s="369"/>
      <c r="J23" s="369"/>
      <c r="K23" s="246"/>
    </row>
    <row r="24" spans="2:11" ht="15" customHeight="1">
      <c r="B24" s="249"/>
      <c r="C24" s="369" t="s">
        <v>1715</v>
      </c>
      <c r="D24" s="369"/>
      <c r="E24" s="369"/>
      <c r="F24" s="369"/>
      <c r="G24" s="369"/>
      <c r="H24" s="369"/>
      <c r="I24" s="369"/>
      <c r="J24" s="369"/>
      <c r="K24" s="246"/>
    </row>
    <row r="25" spans="2:11" ht="15" customHeight="1">
      <c r="B25" s="249"/>
      <c r="C25" s="248"/>
      <c r="D25" s="369" t="s">
        <v>1716</v>
      </c>
      <c r="E25" s="369"/>
      <c r="F25" s="369"/>
      <c r="G25" s="369"/>
      <c r="H25" s="369"/>
      <c r="I25" s="369"/>
      <c r="J25" s="369"/>
      <c r="K25" s="246"/>
    </row>
    <row r="26" spans="2:11" ht="15" customHeight="1">
      <c r="B26" s="249"/>
      <c r="C26" s="250"/>
      <c r="D26" s="369" t="s">
        <v>1717</v>
      </c>
      <c r="E26" s="369"/>
      <c r="F26" s="369"/>
      <c r="G26" s="369"/>
      <c r="H26" s="369"/>
      <c r="I26" s="369"/>
      <c r="J26" s="369"/>
      <c r="K26" s="246"/>
    </row>
    <row r="27" spans="2:11" ht="12.75" customHeight="1">
      <c r="B27" s="249"/>
      <c r="C27" s="250"/>
      <c r="D27" s="250"/>
      <c r="E27" s="250"/>
      <c r="F27" s="250"/>
      <c r="G27" s="250"/>
      <c r="H27" s="250"/>
      <c r="I27" s="250"/>
      <c r="J27" s="250"/>
      <c r="K27" s="246"/>
    </row>
    <row r="28" spans="2:11" ht="15" customHeight="1">
      <c r="B28" s="249"/>
      <c r="C28" s="250"/>
      <c r="D28" s="369" t="s">
        <v>1718</v>
      </c>
      <c r="E28" s="369"/>
      <c r="F28" s="369"/>
      <c r="G28" s="369"/>
      <c r="H28" s="369"/>
      <c r="I28" s="369"/>
      <c r="J28" s="369"/>
      <c r="K28" s="246"/>
    </row>
    <row r="29" spans="2:11" ht="15" customHeight="1">
      <c r="B29" s="249"/>
      <c r="C29" s="250"/>
      <c r="D29" s="369" t="s">
        <v>1719</v>
      </c>
      <c r="E29" s="369"/>
      <c r="F29" s="369"/>
      <c r="G29" s="369"/>
      <c r="H29" s="369"/>
      <c r="I29" s="369"/>
      <c r="J29" s="369"/>
      <c r="K29" s="246"/>
    </row>
    <row r="30" spans="2:11" ht="12.75" customHeight="1">
      <c r="B30" s="249"/>
      <c r="C30" s="250"/>
      <c r="D30" s="250"/>
      <c r="E30" s="250"/>
      <c r="F30" s="250"/>
      <c r="G30" s="250"/>
      <c r="H30" s="250"/>
      <c r="I30" s="250"/>
      <c r="J30" s="250"/>
      <c r="K30" s="246"/>
    </row>
    <row r="31" spans="2:11" ht="15" customHeight="1">
      <c r="B31" s="249"/>
      <c r="C31" s="250"/>
      <c r="D31" s="369" t="s">
        <v>1720</v>
      </c>
      <c r="E31" s="369"/>
      <c r="F31" s="369"/>
      <c r="G31" s="369"/>
      <c r="H31" s="369"/>
      <c r="I31" s="369"/>
      <c r="J31" s="369"/>
      <c r="K31" s="246"/>
    </row>
    <row r="32" spans="2:11" ht="15" customHeight="1">
      <c r="B32" s="249"/>
      <c r="C32" s="250"/>
      <c r="D32" s="369" t="s">
        <v>1721</v>
      </c>
      <c r="E32" s="369"/>
      <c r="F32" s="369"/>
      <c r="G32" s="369"/>
      <c r="H32" s="369"/>
      <c r="I32" s="369"/>
      <c r="J32" s="369"/>
      <c r="K32" s="246"/>
    </row>
    <row r="33" spans="2:11" ht="15" customHeight="1">
      <c r="B33" s="249"/>
      <c r="C33" s="250"/>
      <c r="D33" s="369" t="s">
        <v>1722</v>
      </c>
      <c r="E33" s="369"/>
      <c r="F33" s="369"/>
      <c r="G33" s="369"/>
      <c r="H33" s="369"/>
      <c r="I33" s="369"/>
      <c r="J33" s="369"/>
      <c r="K33" s="246"/>
    </row>
    <row r="34" spans="2:11" ht="15" customHeight="1">
      <c r="B34" s="249"/>
      <c r="C34" s="250"/>
      <c r="D34" s="248"/>
      <c r="E34" s="252" t="s">
        <v>178</v>
      </c>
      <c r="F34" s="248"/>
      <c r="G34" s="369" t="s">
        <v>1723</v>
      </c>
      <c r="H34" s="369"/>
      <c r="I34" s="369"/>
      <c r="J34" s="369"/>
      <c r="K34" s="246"/>
    </row>
    <row r="35" spans="2:11" ht="30.75" customHeight="1">
      <c r="B35" s="249"/>
      <c r="C35" s="250"/>
      <c r="D35" s="248"/>
      <c r="E35" s="252" t="s">
        <v>1724</v>
      </c>
      <c r="F35" s="248"/>
      <c r="G35" s="369" t="s">
        <v>1725</v>
      </c>
      <c r="H35" s="369"/>
      <c r="I35" s="369"/>
      <c r="J35" s="369"/>
      <c r="K35" s="246"/>
    </row>
    <row r="36" spans="2:11" ht="15" customHeight="1">
      <c r="B36" s="249"/>
      <c r="C36" s="250"/>
      <c r="D36" s="248"/>
      <c r="E36" s="252" t="s">
        <v>57</v>
      </c>
      <c r="F36" s="248"/>
      <c r="G36" s="369" t="s">
        <v>1726</v>
      </c>
      <c r="H36" s="369"/>
      <c r="I36" s="369"/>
      <c r="J36" s="369"/>
      <c r="K36" s="246"/>
    </row>
    <row r="37" spans="2:11" ht="15" customHeight="1">
      <c r="B37" s="249"/>
      <c r="C37" s="250"/>
      <c r="D37" s="248"/>
      <c r="E37" s="252" t="s">
        <v>179</v>
      </c>
      <c r="F37" s="248"/>
      <c r="G37" s="369" t="s">
        <v>1727</v>
      </c>
      <c r="H37" s="369"/>
      <c r="I37" s="369"/>
      <c r="J37" s="369"/>
      <c r="K37" s="246"/>
    </row>
    <row r="38" spans="2:11" ht="15" customHeight="1">
      <c r="B38" s="249"/>
      <c r="C38" s="250"/>
      <c r="D38" s="248"/>
      <c r="E38" s="252" t="s">
        <v>180</v>
      </c>
      <c r="F38" s="248"/>
      <c r="G38" s="369" t="s">
        <v>1728</v>
      </c>
      <c r="H38" s="369"/>
      <c r="I38" s="369"/>
      <c r="J38" s="369"/>
      <c r="K38" s="246"/>
    </row>
    <row r="39" spans="2:11" ht="15" customHeight="1">
      <c r="B39" s="249"/>
      <c r="C39" s="250"/>
      <c r="D39" s="248"/>
      <c r="E39" s="252" t="s">
        <v>181</v>
      </c>
      <c r="F39" s="248"/>
      <c r="G39" s="369" t="s">
        <v>1729</v>
      </c>
      <c r="H39" s="369"/>
      <c r="I39" s="369"/>
      <c r="J39" s="369"/>
      <c r="K39" s="246"/>
    </row>
    <row r="40" spans="2:11" ht="15" customHeight="1">
      <c r="B40" s="249"/>
      <c r="C40" s="250"/>
      <c r="D40" s="248"/>
      <c r="E40" s="252" t="s">
        <v>1730</v>
      </c>
      <c r="F40" s="248"/>
      <c r="G40" s="369" t="s">
        <v>1731</v>
      </c>
      <c r="H40" s="369"/>
      <c r="I40" s="369"/>
      <c r="J40" s="369"/>
      <c r="K40" s="246"/>
    </row>
    <row r="41" spans="2:11" ht="15" customHeight="1">
      <c r="B41" s="249"/>
      <c r="C41" s="250"/>
      <c r="D41" s="248"/>
      <c r="E41" s="252"/>
      <c r="F41" s="248"/>
      <c r="G41" s="369" t="s">
        <v>1732</v>
      </c>
      <c r="H41" s="369"/>
      <c r="I41" s="369"/>
      <c r="J41" s="369"/>
      <c r="K41" s="246"/>
    </row>
    <row r="42" spans="2:11" ht="15" customHeight="1">
      <c r="B42" s="249"/>
      <c r="C42" s="250"/>
      <c r="D42" s="248"/>
      <c r="E42" s="252" t="s">
        <v>1733</v>
      </c>
      <c r="F42" s="248"/>
      <c r="G42" s="369" t="s">
        <v>1734</v>
      </c>
      <c r="H42" s="369"/>
      <c r="I42" s="369"/>
      <c r="J42" s="369"/>
      <c r="K42" s="246"/>
    </row>
    <row r="43" spans="2:11" ht="15" customHeight="1">
      <c r="B43" s="249"/>
      <c r="C43" s="250"/>
      <c r="D43" s="248"/>
      <c r="E43" s="252" t="s">
        <v>183</v>
      </c>
      <c r="F43" s="248"/>
      <c r="G43" s="369" t="s">
        <v>1735</v>
      </c>
      <c r="H43" s="369"/>
      <c r="I43" s="369"/>
      <c r="J43" s="369"/>
      <c r="K43" s="246"/>
    </row>
    <row r="44" spans="2:11" ht="12.75" customHeight="1">
      <c r="B44" s="249"/>
      <c r="C44" s="250"/>
      <c r="D44" s="248"/>
      <c r="E44" s="248"/>
      <c r="F44" s="248"/>
      <c r="G44" s="248"/>
      <c r="H44" s="248"/>
      <c r="I44" s="248"/>
      <c r="J44" s="248"/>
      <c r="K44" s="246"/>
    </row>
    <row r="45" spans="2:11" ht="15" customHeight="1">
      <c r="B45" s="249"/>
      <c r="C45" s="250"/>
      <c r="D45" s="369" t="s">
        <v>1736</v>
      </c>
      <c r="E45" s="369"/>
      <c r="F45" s="369"/>
      <c r="G45" s="369"/>
      <c r="H45" s="369"/>
      <c r="I45" s="369"/>
      <c r="J45" s="369"/>
      <c r="K45" s="246"/>
    </row>
    <row r="46" spans="2:11" ht="15" customHeight="1">
      <c r="B46" s="249"/>
      <c r="C46" s="250"/>
      <c r="D46" s="250"/>
      <c r="E46" s="369" t="s">
        <v>1737</v>
      </c>
      <c r="F46" s="369"/>
      <c r="G46" s="369"/>
      <c r="H46" s="369"/>
      <c r="I46" s="369"/>
      <c r="J46" s="369"/>
      <c r="K46" s="246"/>
    </row>
    <row r="47" spans="2:11" ht="15" customHeight="1">
      <c r="B47" s="249"/>
      <c r="C47" s="250"/>
      <c r="D47" s="250"/>
      <c r="E47" s="369" t="s">
        <v>1738</v>
      </c>
      <c r="F47" s="369"/>
      <c r="G47" s="369"/>
      <c r="H47" s="369"/>
      <c r="I47" s="369"/>
      <c r="J47" s="369"/>
      <c r="K47" s="246"/>
    </row>
    <row r="48" spans="2:11" ht="15" customHeight="1">
      <c r="B48" s="249"/>
      <c r="C48" s="250"/>
      <c r="D48" s="250"/>
      <c r="E48" s="369" t="s">
        <v>1739</v>
      </c>
      <c r="F48" s="369"/>
      <c r="G48" s="369"/>
      <c r="H48" s="369"/>
      <c r="I48" s="369"/>
      <c r="J48" s="369"/>
      <c r="K48" s="246"/>
    </row>
    <row r="49" spans="2:11" ht="15" customHeight="1">
      <c r="B49" s="249"/>
      <c r="C49" s="250"/>
      <c r="D49" s="369" t="s">
        <v>1740</v>
      </c>
      <c r="E49" s="369"/>
      <c r="F49" s="369"/>
      <c r="G49" s="369"/>
      <c r="H49" s="369"/>
      <c r="I49" s="369"/>
      <c r="J49" s="369"/>
      <c r="K49" s="246"/>
    </row>
    <row r="50" spans="2:11" ht="25.5" customHeight="1">
      <c r="B50" s="245"/>
      <c r="C50" s="370" t="s">
        <v>1741</v>
      </c>
      <c r="D50" s="370"/>
      <c r="E50" s="370"/>
      <c r="F50" s="370"/>
      <c r="G50" s="370"/>
      <c r="H50" s="370"/>
      <c r="I50" s="370"/>
      <c r="J50" s="370"/>
      <c r="K50" s="246"/>
    </row>
    <row r="51" spans="2:11" ht="5.25" customHeight="1">
      <c r="B51" s="245"/>
      <c r="C51" s="247"/>
      <c r="D51" s="247"/>
      <c r="E51" s="247"/>
      <c r="F51" s="247"/>
      <c r="G51" s="247"/>
      <c r="H51" s="247"/>
      <c r="I51" s="247"/>
      <c r="J51" s="247"/>
      <c r="K51" s="246"/>
    </row>
    <row r="52" spans="2:11" ht="15" customHeight="1">
      <c r="B52" s="245"/>
      <c r="C52" s="369" t="s">
        <v>1742</v>
      </c>
      <c r="D52" s="369"/>
      <c r="E52" s="369"/>
      <c r="F52" s="369"/>
      <c r="G52" s="369"/>
      <c r="H52" s="369"/>
      <c r="I52" s="369"/>
      <c r="J52" s="369"/>
      <c r="K52" s="246"/>
    </row>
    <row r="53" spans="2:11" ht="15" customHeight="1">
      <c r="B53" s="245"/>
      <c r="C53" s="369" t="s">
        <v>1743</v>
      </c>
      <c r="D53" s="369"/>
      <c r="E53" s="369"/>
      <c r="F53" s="369"/>
      <c r="G53" s="369"/>
      <c r="H53" s="369"/>
      <c r="I53" s="369"/>
      <c r="J53" s="369"/>
      <c r="K53" s="246"/>
    </row>
    <row r="54" spans="2:11" ht="12.75" customHeight="1">
      <c r="B54" s="245"/>
      <c r="C54" s="248"/>
      <c r="D54" s="248"/>
      <c r="E54" s="248"/>
      <c r="F54" s="248"/>
      <c r="G54" s="248"/>
      <c r="H54" s="248"/>
      <c r="I54" s="248"/>
      <c r="J54" s="248"/>
      <c r="K54" s="246"/>
    </row>
    <row r="55" spans="2:11" ht="15" customHeight="1">
      <c r="B55" s="245"/>
      <c r="C55" s="369" t="s">
        <v>1744</v>
      </c>
      <c r="D55" s="369"/>
      <c r="E55" s="369"/>
      <c r="F55" s="369"/>
      <c r="G55" s="369"/>
      <c r="H55" s="369"/>
      <c r="I55" s="369"/>
      <c r="J55" s="369"/>
      <c r="K55" s="246"/>
    </row>
    <row r="56" spans="2:11" ht="15" customHeight="1">
      <c r="B56" s="245"/>
      <c r="C56" s="250"/>
      <c r="D56" s="369" t="s">
        <v>1745</v>
      </c>
      <c r="E56" s="369"/>
      <c r="F56" s="369"/>
      <c r="G56" s="369"/>
      <c r="H56" s="369"/>
      <c r="I56" s="369"/>
      <c r="J56" s="369"/>
      <c r="K56" s="246"/>
    </row>
    <row r="57" spans="2:11" ht="15" customHeight="1">
      <c r="B57" s="245"/>
      <c r="C57" s="250"/>
      <c r="D57" s="369" t="s">
        <v>1746</v>
      </c>
      <c r="E57" s="369"/>
      <c r="F57" s="369"/>
      <c r="G57" s="369"/>
      <c r="H57" s="369"/>
      <c r="I57" s="369"/>
      <c r="J57" s="369"/>
      <c r="K57" s="246"/>
    </row>
    <row r="58" spans="2:11" ht="15" customHeight="1">
      <c r="B58" s="245"/>
      <c r="C58" s="250"/>
      <c r="D58" s="369" t="s">
        <v>1747</v>
      </c>
      <c r="E58" s="369"/>
      <c r="F58" s="369"/>
      <c r="G58" s="369"/>
      <c r="H58" s="369"/>
      <c r="I58" s="369"/>
      <c r="J58" s="369"/>
      <c r="K58" s="246"/>
    </row>
    <row r="59" spans="2:11" ht="15" customHeight="1">
      <c r="B59" s="245"/>
      <c r="C59" s="250"/>
      <c r="D59" s="369" t="s">
        <v>1748</v>
      </c>
      <c r="E59" s="369"/>
      <c r="F59" s="369"/>
      <c r="G59" s="369"/>
      <c r="H59" s="369"/>
      <c r="I59" s="369"/>
      <c r="J59" s="369"/>
      <c r="K59" s="246"/>
    </row>
    <row r="60" spans="2:11" ht="15" customHeight="1">
      <c r="B60" s="245"/>
      <c r="C60" s="250"/>
      <c r="D60" s="368" t="s">
        <v>1749</v>
      </c>
      <c r="E60" s="368"/>
      <c r="F60" s="368"/>
      <c r="G60" s="368"/>
      <c r="H60" s="368"/>
      <c r="I60" s="368"/>
      <c r="J60" s="368"/>
      <c r="K60" s="246"/>
    </row>
    <row r="61" spans="2:11" ht="15" customHeight="1">
      <c r="B61" s="245"/>
      <c r="C61" s="250"/>
      <c r="D61" s="369" t="s">
        <v>1750</v>
      </c>
      <c r="E61" s="369"/>
      <c r="F61" s="369"/>
      <c r="G61" s="369"/>
      <c r="H61" s="369"/>
      <c r="I61" s="369"/>
      <c r="J61" s="369"/>
      <c r="K61" s="246"/>
    </row>
    <row r="62" spans="2:11" ht="12.75" customHeight="1">
      <c r="B62" s="245"/>
      <c r="C62" s="250"/>
      <c r="D62" s="250"/>
      <c r="E62" s="253"/>
      <c r="F62" s="250"/>
      <c r="G62" s="250"/>
      <c r="H62" s="250"/>
      <c r="I62" s="250"/>
      <c r="J62" s="250"/>
      <c r="K62" s="246"/>
    </row>
    <row r="63" spans="2:11" ht="15" customHeight="1">
      <c r="B63" s="245"/>
      <c r="C63" s="250"/>
      <c r="D63" s="369" t="s">
        <v>1751</v>
      </c>
      <c r="E63" s="369"/>
      <c r="F63" s="369"/>
      <c r="G63" s="369"/>
      <c r="H63" s="369"/>
      <c r="I63" s="369"/>
      <c r="J63" s="369"/>
      <c r="K63" s="246"/>
    </row>
    <row r="64" spans="2:11" ht="15" customHeight="1">
      <c r="B64" s="245"/>
      <c r="C64" s="250"/>
      <c r="D64" s="368" t="s">
        <v>1752</v>
      </c>
      <c r="E64" s="368"/>
      <c r="F64" s="368"/>
      <c r="G64" s="368"/>
      <c r="H64" s="368"/>
      <c r="I64" s="368"/>
      <c r="J64" s="368"/>
      <c r="K64" s="246"/>
    </row>
    <row r="65" spans="2:11" ht="15" customHeight="1">
      <c r="B65" s="245"/>
      <c r="C65" s="250"/>
      <c r="D65" s="369" t="s">
        <v>1753</v>
      </c>
      <c r="E65" s="369"/>
      <c r="F65" s="369"/>
      <c r="G65" s="369"/>
      <c r="H65" s="369"/>
      <c r="I65" s="369"/>
      <c r="J65" s="369"/>
      <c r="K65" s="246"/>
    </row>
    <row r="66" spans="2:11" ht="15" customHeight="1">
      <c r="B66" s="245"/>
      <c r="C66" s="250"/>
      <c r="D66" s="369" t="s">
        <v>1754</v>
      </c>
      <c r="E66" s="369"/>
      <c r="F66" s="369"/>
      <c r="G66" s="369"/>
      <c r="H66" s="369"/>
      <c r="I66" s="369"/>
      <c r="J66" s="369"/>
      <c r="K66" s="246"/>
    </row>
    <row r="67" spans="2:11" ht="15" customHeight="1">
      <c r="B67" s="245"/>
      <c r="C67" s="250"/>
      <c r="D67" s="369" t="s">
        <v>1755</v>
      </c>
      <c r="E67" s="369"/>
      <c r="F67" s="369"/>
      <c r="G67" s="369"/>
      <c r="H67" s="369"/>
      <c r="I67" s="369"/>
      <c r="J67" s="369"/>
      <c r="K67" s="246"/>
    </row>
    <row r="68" spans="2:11" ht="15" customHeight="1">
      <c r="B68" s="245"/>
      <c r="C68" s="250"/>
      <c r="D68" s="369" t="s">
        <v>1756</v>
      </c>
      <c r="E68" s="369"/>
      <c r="F68" s="369"/>
      <c r="G68" s="369"/>
      <c r="H68" s="369"/>
      <c r="I68" s="369"/>
      <c r="J68" s="369"/>
      <c r="K68" s="246"/>
    </row>
    <row r="69" spans="2:11" ht="12.75" customHeight="1">
      <c r="B69" s="254"/>
      <c r="C69" s="255"/>
      <c r="D69" s="255"/>
      <c r="E69" s="255"/>
      <c r="F69" s="255"/>
      <c r="G69" s="255"/>
      <c r="H69" s="255"/>
      <c r="I69" s="255"/>
      <c r="J69" s="255"/>
      <c r="K69" s="256"/>
    </row>
    <row r="70" spans="2:11" ht="18.75" customHeight="1">
      <c r="B70" s="257"/>
      <c r="C70" s="257"/>
      <c r="D70" s="257"/>
      <c r="E70" s="257"/>
      <c r="F70" s="257"/>
      <c r="G70" s="257"/>
      <c r="H70" s="257"/>
      <c r="I70" s="257"/>
      <c r="J70" s="257"/>
      <c r="K70" s="258"/>
    </row>
    <row r="71" spans="2:11" ht="18.75" customHeight="1">
      <c r="B71" s="258"/>
      <c r="C71" s="258"/>
      <c r="D71" s="258"/>
      <c r="E71" s="258"/>
      <c r="F71" s="258"/>
      <c r="G71" s="258"/>
      <c r="H71" s="258"/>
      <c r="I71" s="258"/>
      <c r="J71" s="258"/>
      <c r="K71" s="258"/>
    </row>
    <row r="72" spans="2:11" ht="7.5" customHeight="1">
      <c r="B72" s="259"/>
      <c r="C72" s="260"/>
      <c r="D72" s="260"/>
      <c r="E72" s="260"/>
      <c r="F72" s="260"/>
      <c r="G72" s="260"/>
      <c r="H72" s="260"/>
      <c r="I72" s="260"/>
      <c r="J72" s="260"/>
      <c r="K72" s="261"/>
    </row>
    <row r="73" spans="2:11" ht="45" customHeight="1">
      <c r="B73" s="262"/>
      <c r="C73" s="367" t="s">
        <v>103</v>
      </c>
      <c r="D73" s="367"/>
      <c r="E73" s="367"/>
      <c r="F73" s="367"/>
      <c r="G73" s="367"/>
      <c r="H73" s="367"/>
      <c r="I73" s="367"/>
      <c r="J73" s="367"/>
      <c r="K73" s="263"/>
    </row>
    <row r="74" spans="2:11" ht="17.25" customHeight="1">
      <c r="B74" s="262"/>
      <c r="C74" s="264" t="s">
        <v>1757</v>
      </c>
      <c r="D74" s="264"/>
      <c r="E74" s="264"/>
      <c r="F74" s="264" t="s">
        <v>1758</v>
      </c>
      <c r="G74" s="265"/>
      <c r="H74" s="264" t="s">
        <v>179</v>
      </c>
      <c r="I74" s="264" t="s">
        <v>61</v>
      </c>
      <c r="J74" s="264" t="s">
        <v>1759</v>
      </c>
      <c r="K74" s="263"/>
    </row>
    <row r="75" spans="2:11" ht="17.25" customHeight="1">
      <c r="B75" s="262"/>
      <c r="C75" s="266" t="s">
        <v>1760</v>
      </c>
      <c r="D75" s="266"/>
      <c r="E75" s="266"/>
      <c r="F75" s="267" t="s">
        <v>1761</v>
      </c>
      <c r="G75" s="268"/>
      <c r="H75" s="266"/>
      <c r="I75" s="266"/>
      <c r="J75" s="266" t="s">
        <v>1762</v>
      </c>
      <c r="K75" s="263"/>
    </row>
    <row r="76" spans="2:11" ht="5.25" customHeight="1">
      <c r="B76" s="262"/>
      <c r="C76" s="269"/>
      <c r="D76" s="269"/>
      <c r="E76" s="269"/>
      <c r="F76" s="269"/>
      <c r="G76" s="270"/>
      <c r="H76" s="269"/>
      <c r="I76" s="269"/>
      <c r="J76" s="269"/>
      <c r="K76" s="263"/>
    </row>
    <row r="77" spans="2:11" ht="15" customHeight="1">
      <c r="B77" s="262"/>
      <c r="C77" s="252" t="s">
        <v>57</v>
      </c>
      <c r="D77" s="269"/>
      <c r="E77" s="269"/>
      <c r="F77" s="271" t="s">
        <v>1763</v>
      </c>
      <c r="G77" s="270"/>
      <c r="H77" s="252" t="s">
        <v>1764</v>
      </c>
      <c r="I77" s="252" t="s">
        <v>1765</v>
      </c>
      <c r="J77" s="252">
        <v>20</v>
      </c>
      <c r="K77" s="263"/>
    </row>
    <row r="78" spans="2:11" ht="15" customHeight="1">
      <c r="B78" s="262"/>
      <c r="C78" s="252" t="s">
        <v>1766</v>
      </c>
      <c r="D78" s="252"/>
      <c r="E78" s="252"/>
      <c r="F78" s="271" t="s">
        <v>1763</v>
      </c>
      <c r="G78" s="270"/>
      <c r="H78" s="252" t="s">
        <v>1767</v>
      </c>
      <c r="I78" s="252" t="s">
        <v>1765</v>
      </c>
      <c r="J78" s="252">
        <v>120</v>
      </c>
      <c r="K78" s="263"/>
    </row>
    <row r="79" spans="2:11" ht="15" customHeight="1">
      <c r="B79" s="272"/>
      <c r="C79" s="252" t="s">
        <v>1768</v>
      </c>
      <c r="D79" s="252"/>
      <c r="E79" s="252"/>
      <c r="F79" s="271" t="s">
        <v>1769</v>
      </c>
      <c r="G79" s="270"/>
      <c r="H79" s="252" t="s">
        <v>1770</v>
      </c>
      <c r="I79" s="252" t="s">
        <v>1765</v>
      </c>
      <c r="J79" s="252">
        <v>50</v>
      </c>
      <c r="K79" s="263"/>
    </row>
    <row r="80" spans="2:11" ht="15" customHeight="1">
      <c r="B80" s="272"/>
      <c r="C80" s="252" t="s">
        <v>1771</v>
      </c>
      <c r="D80" s="252"/>
      <c r="E80" s="252"/>
      <c r="F80" s="271" t="s">
        <v>1763</v>
      </c>
      <c r="G80" s="270"/>
      <c r="H80" s="252" t="s">
        <v>1772</v>
      </c>
      <c r="I80" s="252" t="s">
        <v>1773</v>
      </c>
      <c r="J80" s="252"/>
      <c r="K80" s="263"/>
    </row>
    <row r="81" spans="2:11" ht="15" customHeight="1">
      <c r="B81" s="272"/>
      <c r="C81" s="273" t="s">
        <v>1774</v>
      </c>
      <c r="D81" s="273"/>
      <c r="E81" s="273"/>
      <c r="F81" s="274" t="s">
        <v>1769</v>
      </c>
      <c r="G81" s="273"/>
      <c r="H81" s="273" t="s">
        <v>1775</v>
      </c>
      <c r="I81" s="273" t="s">
        <v>1765</v>
      </c>
      <c r="J81" s="273">
        <v>15</v>
      </c>
      <c r="K81" s="263"/>
    </row>
    <row r="82" spans="2:11" ht="15" customHeight="1">
      <c r="B82" s="272"/>
      <c r="C82" s="273" t="s">
        <v>1776</v>
      </c>
      <c r="D82" s="273"/>
      <c r="E82" s="273"/>
      <c r="F82" s="274" t="s">
        <v>1769</v>
      </c>
      <c r="G82" s="273"/>
      <c r="H82" s="273" t="s">
        <v>1777</v>
      </c>
      <c r="I82" s="273" t="s">
        <v>1765</v>
      </c>
      <c r="J82" s="273">
        <v>15</v>
      </c>
      <c r="K82" s="263"/>
    </row>
    <row r="83" spans="2:11" ht="15" customHeight="1">
      <c r="B83" s="272"/>
      <c r="C83" s="273" t="s">
        <v>1778</v>
      </c>
      <c r="D83" s="273"/>
      <c r="E83" s="273"/>
      <c r="F83" s="274" t="s">
        <v>1769</v>
      </c>
      <c r="G83" s="273"/>
      <c r="H83" s="273" t="s">
        <v>1779</v>
      </c>
      <c r="I83" s="273" t="s">
        <v>1765</v>
      </c>
      <c r="J83" s="273">
        <v>20</v>
      </c>
      <c r="K83" s="263"/>
    </row>
    <row r="84" spans="2:11" ht="15" customHeight="1">
      <c r="B84" s="272"/>
      <c r="C84" s="273" t="s">
        <v>1780</v>
      </c>
      <c r="D84" s="273"/>
      <c r="E84" s="273"/>
      <c r="F84" s="274" t="s">
        <v>1769</v>
      </c>
      <c r="G84" s="273"/>
      <c r="H84" s="273" t="s">
        <v>1781</v>
      </c>
      <c r="I84" s="273" t="s">
        <v>1765</v>
      </c>
      <c r="J84" s="273">
        <v>20</v>
      </c>
      <c r="K84" s="263"/>
    </row>
    <row r="85" spans="2:11" ht="15" customHeight="1">
      <c r="B85" s="272"/>
      <c r="C85" s="252" t="s">
        <v>1782</v>
      </c>
      <c r="D85" s="252"/>
      <c r="E85" s="252"/>
      <c r="F85" s="271" t="s">
        <v>1769</v>
      </c>
      <c r="G85" s="270"/>
      <c r="H85" s="252" t="s">
        <v>1783</v>
      </c>
      <c r="I85" s="252" t="s">
        <v>1765</v>
      </c>
      <c r="J85" s="252">
        <v>50</v>
      </c>
      <c r="K85" s="263"/>
    </row>
    <row r="86" spans="2:11" ht="15" customHeight="1">
      <c r="B86" s="272"/>
      <c r="C86" s="252" t="s">
        <v>1784</v>
      </c>
      <c r="D86" s="252"/>
      <c r="E86" s="252"/>
      <c r="F86" s="271" t="s">
        <v>1769</v>
      </c>
      <c r="G86" s="270"/>
      <c r="H86" s="252" t="s">
        <v>1785</v>
      </c>
      <c r="I86" s="252" t="s">
        <v>1765</v>
      </c>
      <c r="J86" s="252">
        <v>20</v>
      </c>
      <c r="K86" s="263"/>
    </row>
    <row r="87" spans="2:11" ht="15" customHeight="1">
      <c r="B87" s="272"/>
      <c r="C87" s="252" t="s">
        <v>1786</v>
      </c>
      <c r="D87" s="252"/>
      <c r="E87" s="252"/>
      <c r="F87" s="271" t="s">
        <v>1769</v>
      </c>
      <c r="G87" s="270"/>
      <c r="H87" s="252" t="s">
        <v>1787</v>
      </c>
      <c r="I87" s="252" t="s">
        <v>1765</v>
      </c>
      <c r="J87" s="252">
        <v>20</v>
      </c>
      <c r="K87" s="263"/>
    </row>
    <row r="88" spans="2:11" ht="15" customHeight="1">
      <c r="B88" s="272"/>
      <c r="C88" s="252" t="s">
        <v>1788</v>
      </c>
      <c r="D88" s="252"/>
      <c r="E88" s="252"/>
      <c r="F88" s="271" t="s">
        <v>1769</v>
      </c>
      <c r="G88" s="270"/>
      <c r="H88" s="252" t="s">
        <v>1789</v>
      </c>
      <c r="I88" s="252" t="s">
        <v>1765</v>
      </c>
      <c r="J88" s="252">
        <v>50</v>
      </c>
      <c r="K88" s="263"/>
    </row>
    <row r="89" spans="2:11" ht="15" customHeight="1">
      <c r="B89" s="272"/>
      <c r="C89" s="252" t="s">
        <v>1790</v>
      </c>
      <c r="D89" s="252"/>
      <c r="E89" s="252"/>
      <c r="F89" s="271" t="s">
        <v>1769</v>
      </c>
      <c r="G89" s="270"/>
      <c r="H89" s="252" t="s">
        <v>1790</v>
      </c>
      <c r="I89" s="252" t="s">
        <v>1765</v>
      </c>
      <c r="J89" s="252">
        <v>50</v>
      </c>
      <c r="K89" s="263"/>
    </row>
    <row r="90" spans="2:11" ht="15" customHeight="1">
      <c r="B90" s="272"/>
      <c r="C90" s="252" t="s">
        <v>184</v>
      </c>
      <c r="D90" s="252"/>
      <c r="E90" s="252"/>
      <c r="F90" s="271" t="s">
        <v>1769</v>
      </c>
      <c r="G90" s="270"/>
      <c r="H90" s="252" t="s">
        <v>1791</v>
      </c>
      <c r="I90" s="252" t="s">
        <v>1765</v>
      </c>
      <c r="J90" s="252">
        <v>255</v>
      </c>
      <c r="K90" s="263"/>
    </row>
    <row r="91" spans="2:11" ht="15" customHeight="1">
      <c r="B91" s="272"/>
      <c r="C91" s="252" t="s">
        <v>1792</v>
      </c>
      <c r="D91" s="252"/>
      <c r="E91" s="252"/>
      <c r="F91" s="271" t="s">
        <v>1763</v>
      </c>
      <c r="G91" s="270"/>
      <c r="H91" s="252" t="s">
        <v>1793</v>
      </c>
      <c r="I91" s="252" t="s">
        <v>1794</v>
      </c>
      <c r="J91" s="252"/>
      <c r="K91" s="263"/>
    </row>
    <row r="92" spans="2:11" ht="15" customHeight="1">
      <c r="B92" s="272"/>
      <c r="C92" s="252" t="s">
        <v>1795</v>
      </c>
      <c r="D92" s="252"/>
      <c r="E92" s="252"/>
      <c r="F92" s="271" t="s">
        <v>1763</v>
      </c>
      <c r="G92" s="270"/>
      <c r="H92" s="252" t="s">
        <v>1796</v>
      </c>
      <c r="I92" s="252" t="s">
        <v>1797</v>
      </c>
      <c r="J92" s="252"/>
      <c r="K92" s="263"/>
    </row>
    <row r="93" spans="2:11" ht="15" customHeight="1">
      <c r="B93" s="272"/>
      <c r="C93" s="252" t="s">
        <v>1798</v>
      </c>
      <c r="D93" s="252"/>
      <c r="E93" s="252"/>
      <c r="F93" s="271" t="s">
        <v>1763</v>
      </c>
      <c r="G93" s="270"/>
      <c r="H93" s="252" t="s">
        <v>1798</v>
      </c>
      <c r="I93" s="252" t="s">
        <v>1797</v>
      </c>
      <c r="J93" s="252"/>
      <c r="K93" s="263"/>
    </row>
    <row r="94" spans="2:11" ht="15" customHeight="1">
      <c r="B94" s="272"/>
      <c r="C94" s="252" t="s">
        <v>42</v>
      </c>
      <c r="D94" s="252"/>
      <c r="E94" s="252"/>
      <c r="F94" s="271" t="s">
        <v>1763</v>
      </c>
      <c r="G94" s="270"/>
      <c r="H94" s="252" t="s">
        <v>1799</v>
      </c>
      <c r="I94" s="252" t="s">
        <v>1797</v>
      </c>
      <c r="J94" s="252"/>
      <c r="K94" s="263"/>
    </row>
    <row r="95" spans="2:11" ht="15" customHeight="1">
      <c r="B95" s="272"/>
      <c r="C95" s="252" t="s">
        <v>52</v>
      </c>
      <c r="D95" s="252"/>
      <c r="E95" s="252"/>
      <c r="F95" s="271" t="s">
        <v>1763</v>
      </c>
      <c r="G95" s="270"/>
      <c r="H95" s="252" t="s">
        <v>1800</v>
      </c>
      <c r="I95" s="252" t="s">
        <v>1797</v>
      </c>
      <c r="J95" s="252"/>
      <c r="K95" s="263"/>
    </row>
    <row r="96" spans="2:11" ht="15" customHeight="1">
      <c r="B96" s="275"/>
      <c r="C96" s="276"/>
      <c r="D96" s="276"/>
      <c r="E96" s="276"/>
      <c r="F96" s="276"/>
      <c r="G96" s="276"/>
      <c r="H96" s="276"/>
      <c r="I96" s="276"/>
      <c r="J96" s="276"/>
      <c r="K96" s="277"/>
    </row>
    <row r="97" spans="2:11" ht="18.75" customHeight="1">
      <c r="B97" s="278"/>
      <c r="C97" s="279"/>
      <c r="D97" s="279"/>
      <c r="E97" s="279"/>
      <c r="F97" s="279"/>
      <c r="G97" s="279"/>
      <c r="H97" s="279"/>
      <c r="I97" s="279"/>
      <c r="J97" s="279"/>
      <c r="K97" s="278"/>
    </row>
    <row r="98" spans="2:11" ht="18.75" customHeight="1">
      <c r="B98" s="258"/>
      <c r="C98" s="258"/>
      <c r="D98" s="258"/>
      <c r="E98" s="258"/>
      <c r="F98" s="258"/>
      <c r="G98" s="258"/>
      <c r="H98" s="258"/>
      <c r="I98" s="258"/>
      <c r="J98" s="258"/>
      <c r="K98" s="258"/>
    </row>
    <row r="99" spans="2:11" ht="7.5" customHeight="1">
      <c r="B99" s="259"/>
      <c r="C99" s="260"/>
      <c r="D99" s="260"/>
      <c r="E99" s="260"/>
      <c r="F99" s="260"/>
      <c r="G99" s="260"/>
      <c r="H99" s="260"/>
      <c r="I99" s="260"/>
      <c r="J99" s="260"/>
      <c r="K99" s="261"/>
    </row>
    <row r="100" spans="2:11" ht="45" customHeight="1">
      <c r="B100" s="262"/>
      <c r="C100" s="367" t="s">
        <v>1801</v>
      </c>
      <c r="D100" s="367"/>
      <c r="E100" s="367"/>
      <c r="F100" s="367"/>
      <c r="G100" s="367"/>
      <c r="H100" s="367"/>
      <c r="I100" s="367"/>
      <c r="J100" s="367"/>
      <c r="K100" s="263"/>
    </row>
    <row r="101" spans="2:11" ht="17.25" customHeight="1">
      <c r="B101" s="262"/>
      <c r="C101" s="264" t="s">
        <v>1757</v>
      </c>
      <c r="D101" s="264"/>
      <c r="E101" s="264"/>
      <c r="F101" s="264" t="s">
        <v>1758</v>
      </c>
      <c r="G101" s="265"/>
      <c r="H101" s="264" t="s">
        <v>179</v>
      </c>
      <c r="I101" s="264" t="s">
        <v>61</v>
      </c>
      <c r="J101" s="264" t="s">
        <v>1759</v>
      </c>
      <c r="K101" s="263"/>
    </row>
    <row r="102" spans="2:11" ht="17.25" customHeight="1">
      <c r="B102" s="262"/>
      <c r="C102" s="266" t="s">
        <v>1760</v>
      </c>
      <c r="D102" s="266"/>
      <c r="E102" s="266"/>
      <c r="F102" s="267" t="s">
        <v>1761</v>
      </c>
      <c r="G102" s="268"/>
      <c r="H102" s="266"/>
      <c r="I102" s="266"/>
      <c r="J102" s="266" t="s">
        <v>1762</v>
      </c>
      <c r="K102" s="263"/>
    </row>
    <row r="103" spans="2:11" ht="5.25" customHeight="1">
      <c r="B103" s="262"/>
      <c r="C103" s="264"/>
      <c r="D103" s="264"/>
      <c r="E103" s="264"/>
      <c r="F103" s="264"/>
      <c r="G103" s="280"/>
      <c r="H103" s="264"/>
      <c r="I103" s="264"/>
      <c r="J103" s="264"/>
      <c r="K103" s="263"/>
    </row>
    <row r="104" spans="2:11" ht="15" customHeight="1">
      <c r="B104" s="262"/>
      <c r="C104" s="252" t="s">
        <v>57</v>
      </c>
      <c r="D104" s="269"/>
      <c r="E104" s="269"/>
      <c r="F104" s="271" t="s">
        <v>1763</v>
      </c>
      <c r="G104" s="280"/>
      <c r="H104" s="252" t="s">
        <v>1802</v>
      </c>
      <c r="I104" s="252" t="s">
        <v>1765</v>
      </c>
      <c r="J104" s="252">
        <v>20</v>
      </c>
      <c r="K104" s="263"/>
    </row>
    <row r="105" spans="2:11" ht="15" customHeight="1">
      <c r="B105" s="262"/>
      <c r="C105" s="252" t="s">
        <v>1766</v>
      </c>
      <c r="D105" s="252"/>
      <c r="E105" s="252"/>
      <c r="F105" s="271" t="s">
        <v>1763</v>
      </c>
      <c r="G105" s="252"/>
      <c r="H105" s="252" t="s">
        <v>1802</v>
      </c>
      <c r="I105" s="252" t="s">
        <v>1765</v>
      </c>
      <c r="J105" s="252">
        <v>120</v>
      </c>
      <c r="K105" s="263"/>
    </row>
    <row r="106" spans="2:11" ht="15" customHeight="1">
      <c r="B106" s="272"/>
      <c r="C106" s="252" t="s">
        <v>1768</v>
      </c>
      <c r="D106" s="252"/>
      <c r="E106" s="252"/>
      <c r="F106" s="271" t="s">
        <v>1769</v>
      </c>
      <c r="G106" s="252"/>
      <c r="H106" s="252" t="s">
        <v>1802</v>
      </c>
      <c r="I106" s="252" t="s">
        <v>1765</v>
      </c>
      <c r="J106" s="252">
        <v>50</v>
      </c>
      <c r="K106" s="263"/>
    </row>
    <row r="107" spans="2:11" ht="15" customHeight="1">
      <c r="B107" s="272"/>
      <c r="C107" s="252" t="s">
        <v>1771</v>
      </c>
      <c r="D107" s="252"/>
      <c r="E107" s="252"/>
      <c r="F107" s="271" t="s">
        <v>1763</v>
      </c>
      <c r="G107" s="252"/>
      <c r="H107" s="252" t="s">
        <v>1802</v>
      </c>
      <c r="I107" s="252" t="s">
        <v>1773</v>
      </c>
      <c r="J107" s="252"/>
      <c r="K107" s="263"/>
    </row>
    <row r="108" spans="2:11" ht="15" customHeight="1">
      <c r="B108" s="272"/>
      <c r="C108" s="252" t="s">
        <v>1782</v>
      </c>
      <c r="D108" s="252"/>
      <c r="E108" s="252"/>
      <c r="F108" s="271" t="s">
        <v>1769</v>
      </c>
      <c r="G108" s="252"/>
      <c r="H108" s="252" t="s">
        <v>1802</v>
      </c>
      <c r="I108" s="252" t="s">
        <v>1765</v>
      </c>
      <c r="J108" s="252">
        <v>50</v>
      </c>
      <c r="K108" s="263"/>
    </row>
    <row r="109" spans="2:11" ht="15" customHeight="1">
      <c r="B109" s="272"/>
      <c r="C109" s="252" t="s">
        <v>1790</v>
      </c>
      <c r="D109" s="252"/>
      <c r="E109" s="252"/>
      <c r="F109" s="271" t="s">
        <v>1769</v>
      </c>
      <c r="G109" s="252"/>
      <c r="H109" s="252" t="s">
        <v>1802</v>
      </c>
      <c r="I109" s="252" t="s">
        <v>1765</v>
      </c>
      <c r="J109" s="252">
        <v>50</v>
      </c>
      <c r="K109" s="263"/>
    </row>
    <row r="110" spans="2:11" ht="15" customHeight="1">
      <c r="B110" s="272"/>
      <c r="C110" s="252" t="s">
        <v>1788</v>
      </c>
      <c r="D110" s="252"/>
      <c r="E110" s="252"/>
      <c r="F110" s="271" t="s">
        <v>1769</v>
      </c>
      <c r="G110" s="252"/>
      <c r="H110" s="252" t="s">
        <v>1802</v>
      </c>
      <c r="I110" s="252" t="s">
        <v>1765</v>
      </c>
      <c r="J110" s="252">
        <v>50</v>
      </c>
      <c r="K110" s="263"/>
    </row>
    <row r="111" spans="2:11" ht="15" customHeight="1">
      <c r="B111" s="272"/>
      <c r="C111" s="252" t="s">
        <v>57</v>
      </c>
      <c r="D111" s="252"/>
      <c r="E111" s="252"/>
      <c r="F111" s="271" t="s">
        <v>1763</v>
      </c>
      <c r="G111" s="252"/>
      <c r="H111" s="252" t="s">
        <v>1803</v>
      </c>
      <c r="I111" s="252" t="s">
        <v>1765</v>
      </c>
      <c r="J111" s="252">
        <v>20</v>
      </c>
      <c r="K111" s="263"/>
    </row>
    <row r="112" spans="2:11" ht="15" customHeight="1">
      <c r="B112" s="272"/>
      <c r="C112" s="252" t="s">
        <v>1804</v>
      </c>
      <c r="D112" s="252"/>
      <c r="E112" s="252"/>
      <c r="F112" s="271" t="s">
        <v>1763</v>
      </c>
      <c r="G112" s="252"/>
      <c r="H112" s="252" t="s">
        <v>1805</v>
      </c>
      <c r="I112" s="252" t="s">
        <v>1765</v>
      </c>
      <c r="J112" s="252">
        <v>120</v>
      </c>
      <c r="K112" s="263"/>
    </row>
    <row r="113" spans="2:11" ht="15" customHeight="1">
      <c r="B113" s="272"/>
      <c r="C113" s="252" t="s">
        <v>42</v>
      </c>
      <c r="D113" s="252"/>
      <c r="E113" s="252"/>
      <c r="F113" s="271" t="s">
        <v>1763</v>
      </c>
      <c r="G113" s="252"/>
      <c r="H113" s="252" t="s">
        <v>1806</v>
      </c>
      <c r="I113" s="252" t="s">
        <v>1797</v>
      </c>
      <c r="J113" s="252"/>
      <c r="K113" s="263"/>
    </row>
    <row r="114" spans="2:11" ht="15" customHeight="1">
      <c r="B114" s="272"/>
      <c r="C114" s="252" t="s">
        <v>52</v>
      </c>
      <c r="D114" s="252"/>
      <c r="E114" s="252"/>
      <c r="F114" s="271" t="s">
        <v>1763</v>
      </c>
      <c r="G114" s="252"/>
      <c r="H114" s="252" t="s">
        <v>1807</v>
      </c>
      <c r="I114" s="252" t="s">
        <v>1797</v>
      </c>
      <c r="J114" s="252"/>
      <c r="K114" s="263"/>
    </row>
    <row r="115" spans="2:11" ht="15" customHeight="1">
      <c r="B115" s="272"/>
      <c r="C115" s="252" t="s">
        <v>61</v>
      </c>
      <c r="D115" s="252"/>
      <c r="E115" s="252"/>
      <c r="F115" s="271" t="s">
        <v>1763</v>
      </c>
      <c r="G115" s="252"/>
      <c r="H115" s="252" t="s">
        <v>1808</v>
      </c>
      <c r="I115" s="252" t="s">
        <v>1809</v>
      </c>
      <c r="J115" s="252"/>
      <c r="K115" s="263"/>
    </row>
    <row r="116" spans="2:11" ht="15" customHeight="1">
      <c r="B116" s="275"/>
      <c r="C116" s="281"/>
      <c r="D116" s="281"/>
      <c r="E116" s="281"/>
      <c r="F116" s="281"/>
      <c r="G116" s="281"/>
      <c r="H116" s="281"/>
      <c r="I116" s="281"/>
      <c r="J116" s="281"/>
      <c r="K116" s="277"/>
    </row>
    <row r="117" spans="2:11" ht="18.75" customHeight="1">
      <c r="B117" s="282"/>
      <c r="C117" s="248"/>
      <c r="D117" s="248"/>
      <c r="E117" s="248"/>
      <c r="F117" s="283"/>
      <c r="G117" s="248"/>
      <c r="H117" s="248"/>
      <c r="I117" s="248"/>
      <c r="J117" s="248"/>
      <c r="K117" s="282"/>
    </row>
    <row r="118" spans="2:11" ht="18.75" customHeight="1">
      <c r="B118" s="258"/>
      <c r="C118" s="258"/>
      <c r="D118" s="258"/>
      <c r="E118" s="258"/>
      <c r="F118" s="258"/>
      <c r="G118" s="258"/>
      <c r="H118" s="258"/>
      <c r="I118" s="258"/>
      <c r="J118" s="258"/>
      <c r="K118" s="258"/>
    </row>
    <row r="119" spans="2:11" ht="7.5" customHeight="1">
      <c r="B119" s="284"/>
      <c r="C119" s="285"/>
      <c r="D119" s="285"/>
      <c r="E119" s="285"/>
      <c r="F119" s="285"/>
      <c r="G119" s="285"/>
      <c r="H119" s="285"/>
      <c r="I119" s="285"/>
      <c r="J119" s="285"/>
      <c r="K119" s="286"/>
    </row>
    <row r="120" spans="2:11" ht="45" customHeight="1">
      <c r="B120" s="287"/>
      <c r="C120" s="366" t="s">
        <v>1810</v>
      </c>
      <c r="D120" s="366"/>
      <c r="E120" s="366"/>
      <c r="F120" s="366"/>
      <c r="G120" s="366"/>
      <c r="H120" s="366"/>
      <c r="I120" s="366"/>
      <c r="J120" s="366"/>
      <c r="K120" s="288"/>
    </row>
    <row r="121" spans="2:11" ht="17.25" customHeight="1">
      <c r="B121" s="289"/>
      <c r="C121" s="264" t="s">
        <v>1757</v>
      </c>
      <c r="D121" s="264"/>
      <c r="E121" s="264"/>
      <c r="F121" s="264" t="s">
        <v>1758</v>
      </c>
      <c r="G121" s="265"/>
      <c r="H121" s="264" t="s">
        <v>179</v>
      </c>
      <c r="I121" s="264" t="s">
        <v>61</v>
      </c>
      <c r="J121" s="264" t="s">
        <v>1759</v>
      </c>
      <c r="K121" s="290"/>
    </row>
    <row r="122" spans="2:11" ht="17.25" customHeight="1">
      <c r="B122" s="289"/>
      <c r="C122" s="266" t="s">
        <v>1760</v>
      </c>
      <c r="D122" s="266"/>
      <c r="E122" s="266"/>
      <c r="F122" s="267" t="s">
        <v>1761</v>
      </c>
      <c r="G122" s="268"/>
      <c r="H122" s="266"/>
      <c r="I122" s="266"/>
      <c r="J122" s="266" t="s">
        <v>1762</v>
      </c>
      <c r="K122" s="290"/>
    </row>
    <row r="123" spans="2:11" ht="5.25" customHeight="1">
      <c r="B123" s="291"/>
      <c r="C123" s="269"/>
      <c r="D123" s="269"/>
      <c r="E123" s="269"/>
      <c r="F123" s="269"/>
      <c r="G123" s="252"/>
      <c r="H123" s="269"/>
      <c r="I123" s="269"/>
      <c r="J123" s="269"/>
      <c r="K123" s="292"/>
    </row>
    <row r="124" spans="2:11" ht="15" customHeight="1">
      <c r="B124" s="291"/>
      <c r="C124" s="252" t="s">
        <v>1766</v>
      </c>
      <c r="D124" s="269"/>
      <c r="E124" s="269"/>
      <c r="F124" s="271" t="s">
        <v>1763</v>
      </c>
      <c r="G124" s="252"/>
      <c r="H124" s="252" t="s">
        <v>1802</v>
      </c>
      <c r="I124" s="252" t="s">
        <v>1765</v>
      </c>
      <c r="J124" s="252">
        <v>120</v>
      </c>
      <c r="K124" s="293"/>
    </row>
    <row r="125" spans="2:11" ht="15" customHeight="1">
      <c r="B125" s="291"/>
      <c r="C125" s="252" t="s">
        <v>1811</v>
      </c>
      <c r="D125" s="252"/>
      <c r="E125" s="252"/>
      <c r="F125" s="271" t="s">
        <v>1763</v>
      </c>
      <c r="G125" s="252"/>
      <c r="H125" s="252" t="s">
        <v>1812</v>
      </c>
      <c r="I125" s="252" t="s">
        <v>1765</v>
      </c>
      <c r="J125" s="252" t="s">
        <v>1813</v>
      </c>
      <c r="K125" s="293"/>
    </row>
    <row r="126" spans="2:11" ht="15" customHeight="1">
      <c r="B126" s="291"/>
      <c r="C126" s="252" t="s">
        <v>1712</v>
      </c>
      <c r="D126" s="252"/>
      <c r="E126" s="252"/>
      <c r="F126" s="271" t="s">
        <v>1763</v>
      </c>
      <c r="G126" s="252"/>
      <c r="H126" s="252" t="s">
        <v>1814</v>
      </c>
      <c r="I126" s="252" t="s">
        <v>1765</v>
      </c>
      <c r="J126" s="252" t="s">
        <v>1813</v>
      </c>
      <c r="K126" s="293"/>
    </row>
    <row r="127" spans="2:11" ht="15" customHeight="1">
      <c r="B127" s="291"/>
      <c r="C127" s="252" t="s">
        <v>1774</v>
      </c>
      <c r="D127" s="252"/>
      <c r="E127" s="252"/>
      <c r="F127" s="271" t="s">
        <v>1769</v>
      </c>
      <c r="G127" s="252"/>
      <c r="H127" s="252" t="s">
        <v>1775</v>
      </c>
      <c r="I127" s="252" t="s">
        <v>1765</v>
      </c>
      <c r="J127" s="252">
        <v>15</v>
      </c>
      <c r="K127" s="293"/>
    </row>
    <row r="128" spans="2:11" ht="15" customHeight="1">
      <c r="B128" s="291"/>
      <c r="C128" s="273" t="s">
        <v>1776</v>
      </c>
      <c r="D128" s="273"/>
      <c r="E128" s="273"/>
      <c r="F128" s="274" t="s">
        <v>1769</v>
      </c>
      <c r="G128" s="273"/>
      <c r="H128" s="273" t="s">
        <v>1777</v>
      </c>
      <c r="I128" s="273" t="s">
        <v>1765</v>
      </c>
      <c r="J128" s="273">
        <v>15</v>
      </c>
      <c r="K128" s="293"/>
    </row>
    <row r="129" spans="2:11" ht="15" customHeight="1">
      <c r="B129" s="291"/>
      <c r="C129" s="273" t="s">
        <v>1778</v>
      </c>
      <c r="D129" s="273"/>
      <c r="E129" s="273"/>
      <c r="F129" s="274" t="s">
        <v>1769</v>
      </c>
      <c r="G129" s="273"/>
      <c r="H129" s="273" t="s">
        <v>1779</v>
      </c>
      <c r="I129" s="273" t="s">
        <v>1765</v>
      </c>
      <c r="J129" s="273">
        <v>20</v>
      </c>
      <c r="K129" s="293"/>
    </row>
    <row r="130" spans="2:11" ht="15" customHeight="1">
      <c r="B130" s="291"/>
      <c r="C130" s="273" t="s">
        <v>1780</v>
      </c>
      <c r="D130" s="273"/>
      <c r="E130" s="273"/>
      <c r="F130" s="274" t="s">
        <v>1769</v>
      </c>
      <c r="G130" s="273"/>
      <c r="H130" s="273" t="s">
        <v>1781</v>
      </c>
      <c r="I130" s="273" t="s">
        <v>1765</v>
      </c>
      <c r="J130" s="273">
        <v>20</v>
      </c>
      <c r="K130" s="293"/>
    </row>
    <row r="131" spans="2:11" ht="15" customHeight="1">
      <c r="B131" s="291"/>
      <c r="C131" s="252" t="s">
        <v>1768</v>
      </c>
      <c r="D131" s="252"/>
      <c r="E131" s="252"/>
      <c r="F131" s="271" t="s">
        <v>1769</v>
      </c>
      <c r="G131" s="252"/>
      <c r="H131" s="252" t="s">
        <v>1802</v>
      </c>
      <c r="I131" s="252" t="s">
        <v>1765</v>
      </c>
      <c r="J131" s="252">
        <v>50</v>
      </c>
      <c r="K131" s="293"/>
    </row>
    <row r="132" spans="2:11" ht="15" customHeight="1">
      <c r="B132" s="291"/>
      <c r="C132" s="252" t="s">
        <v>1782</v>
      </c>
      <c r="D132" s="252"/>
      <c r="E132" s="252"/>
      <c r="F132" s="271" t="s">
        <v>1769</v>
      </c>
      <c r="G132" s="252"/>
      <c r="H132" s="252" t="s">
        <v>1802</v>
      </c>
      <c r="I132" s="252" t="s">
        <v>1765</v>
      </c>
      <c r="J132" s="252">
        <v>50</v>
      </c>
      <c r="K132" s="293"/>
    </row>
    <row r="133" spans="2:11" ht="15" customHeight="1">
      <c r="B133" s="291"/>
      <c r="C133" s="252" t="s">
        <v>1788</v>
      </c>
      <c r="D133" s="252"/>
      <c r="E133" s="252"/>
      <c r="F133" s="271" t="s">
        <v>1769</v>
      </c>
      <c r="G133" s="252"/>
      <c r="H133" s="252" t="s">
        <v>1802</v>
      </c>
      <c r="I133" s="252" t="s">
        <v>1765</v>
      </c>
      <c r="J133" s="252">
        <v>50</v>
      </c>
      <c r="K133" s="293"/>
    </row>
    <row r="134" spans="2:11" ht="15" customHeight="1">
      <c r="B134" s="291"/>
      <c r="C134" s="252" t="s">
        <v>1790</v>
      </c>
      <c r="D134" s="252"/>
      <c r="E134" s="252"/>
      <c r="F134" s="271" t="s">
        <v>1769</v>
      </c>
      <c r="G134" s="252"/>
      <c r="H134" s="252" t="s">
        <v>1802</v>
      </c>
      <c r="I134" s="252" t="s">
        <v>1765</v>
      </c>
      <c r="J134" s="252">
        <v>50</v>
      </c>
      <c r="K134" s="293"/>
    </row>
    <row r="135" spans="2:11" ht="15" customHeight="1">
      <c r="B135" s="291"/>
      <c r="C135" s="252" t="s">
        <v>184</v>
      </c>
      <c r="D135" s="252"/>
      <c r="E135" s="252"/>
      <c r="F135" s="271" t="s">
        <v>1769</v>
      </c>
      <c r="G135" s="252"/>
      <c r="H135" s="252" t="s">
        <v>1815</v>
      </c>
      <c r="I135" s="252" t="s">
        <v>1765</v>
      </c>
      <c r="J135" s="252">
        <v>255</v>
      </c>
      <c r="K135" s="293"/>
    </row>
    <row r="136" spans="2:11" ht="15" customHeight="1">
      <c r="B136" s="291"/>
      <c r="C136" s="252" t="s">
        <v>1792</v>
      </c>
      <c r="D136" s="252"/>
      <c r="E136" s="252"/>
      <c r="F136" s="271" t="s">
        <v>1763</v>
      </c>
      <c r="G136" s="252"/>
      <c r="H136" s="252" t="s">
        <v>1816</v>
      </c>
      <c r="I136" s="252" t="s">
        <v>1794</v>
      </c>
      <c r="J136" s="252"/>
      <c r="K136" s="293"/>
    </row>
    <row r="137" spans="2:11" ht="15" customHeight="1">
      <c r="B137" s="291"/>
      <c r="C137" s="252" t="s">
        <v>1795</v>
      </c>
      <c r="D137" s="252"/>
      <c r="E137" s="252"/>
      <c r="F137" s="271" t="s">
        <v>1763</v>
      </c>
      <c r="G137" s="252"/>
      <c r="H137" s="252" t="s">
        <v>1817</v>
      </c>
      <c r="I137" s="252" t="s">
        <v>1797</v>
      </c>
      <c r="J137" s="252"/>
      <c r="K137" s="293"/>
    </row>
    <row r="138" spans="2:11" ht="15" customHeight="1">
      <c r="B138" s="291"/>
      <c r="C138" s="252" t="s">
        <v>1798</v>
      </c>
      <c r="D138" s="252"/>
      <c r="E138" s="252"/>
      <c r="F138" s="271" t="s">
        <v>1763</v>
      </c>
      <c r="G138" s="252"/>
      <c r="H138" s="252" t="s">
        <v>1798</v>
      </c>
      <c r="I138" s="252" t="s">
        <v>1797</v>
      </c>
      <c r="J138" s="252"/>
      <c r="K138" s="293"/>
    </row>
    <row r="139" spans="2:11" ht="15" customHeight="1">
      <c r="B139" s="291"/>
      <c r="C139" s="252" t="s">
        <v>42</v>
      </c>
      <c r="D139" s="252"/>
      <c r="E139" s="252"/>
      <c r="F139" s="271" t="s">
        <v>1763</v>
      </c>
      <c r="G139" s="252"/>
      <c r="H139" s="252" t="s">
        <v>1818</v>
      </c>
      <c r="I139" s="252" t="s">
        <v>1797</v>
      </c>
      <c r="J139" s="252"/>
      <c r="K139" s="293"/>
    </row>
    <row r="140" spans="2:11" ht="15" customHeight="1">
      <c r="B140" s="291"/>
      <c r="C140" s="252" t="s">
        <v>1819</v>
      </c>
      <c r="D140" s="252"/>
      <c r="E140" s="252"/>
      <c r="F140" s="271" t="s">
        <v>1763</v>
      </c>
      <c r="G140" s="252"/>
      <c r="H140" s="252" t="s">
        <v>1820</v>
      </c>
      <c r="I140" s="252" t="s">
        <v>1797</v>
      </c>
      <c r="J140" s="252"/>
      <c r="K140" s="293"/>
    </row>
    <row r="141" spans="2:11" ht="15" customHeight="1">
      <c r="B141" s="294"/>
      <c r="C141" s="295"/>
      <c r="D141" s="295"/>
      <c r="E141" s="295"/>
      <c r="F141" s="295"/>
      <c r="G141" s="295"/>
      <c r="H141" s="295"/>
      <c r="I141" s="295"/>
      <c r="J141" s="295"/>
      <c r="K141" s="296"/>
    </row>
    <row r="142" spans="2:11" ht="18.75" customHeight="1">
      <c r="B142" s="248"/>
      <c r="C142" s="248"/>
      <c r="D142" s="248"/>
      <c r="E142" s="248"/>
      <c r="F142" s="283"/>
      <c r="G142" s="248"/>
      <c r="H142" s="248"/>
      <c r="I142" s="248"/>
      <c r="J142" s="248"/>
      <c r="K142" s="248"/>
    </row>
    <row r="143" spans="2:11" ht="18.75" customHeight="1">
      <c r="B143" s="258"/>
      <c r="C143" s="258"/>
      <c r="D143" s="258"/>
      <c r="E143" s="258"/>
      <c r="F143" s="258"/>
      <c r="G143" s="258"/>
      <c r="H143" s="258"/>
      <c r="I143" s="258"/>
      <c r="J143" s="258"/>
      <c r="K143" s="258"/>
    </row>
    <row r="144" spans="2:11" ht="7.5" customHeight="1">
      <c r="B144" s="259"/>
      <c r="C144" s="260"/>
      <c r="D144" s="260"/>
      <c r="E144" s="260"/>
      <c r="F144" s="260"/>
      <c r="G144" s="260"/>
      <c r="H144" s="260"/>
      <c r="I144" s="260"/>
      <c r="J144" s="260"/>
      <c r="K144" s="261"/>
    </row>
    <row r="145" spans="2:11" ht="45" customHeight="1">
      <c r="B145" s="262"/>
      <c r="C145" s="367" t="s">
        <v>1821</v>
      </c>
      <c r="D145" s="367"/>
      <c r="E145" s="367"/>
      <c r="F145" s="367"/>
      <c r="G145" s="367"/>
      <c r="H145" s="367"/>
      <c r="I145" s="367"/>
      <c r="J145" s="367"/>
      <c r="K145" s="263"/>
    </row>
    <row r="146" spans="2:11" ht="17.25" customHeight="1">
      <c r="B146" s="262"/>
      <c r="C146" s="264" t="s">
        <v>1757</v>
      </c>
      <c r="D146" s="264"/>
      <c r="E146" s="264"/>
      <c r="F146" s="264" t="s">
        <v>1758</v>
      </c>
      <c r="G146" s="265"/>
      <c r="H146" s="264" t="s">
        <v>179</v>
      </c>
      <c r="I146" s="264" t="s">
        <v>61</v>
      </c>
      <c r="J146" s="264" t="s">
        <v>1759</v>
      </c>
      <c r="K146" s="263"/>
    </row>
    <row r="147" spans="2:11" ht="17.25" customHeight="1">
      <c r="B147" s="262"/>
      <c r="C147" s="266" t="s">
        <v>1760</v>
      </c>
      <c r="D147" s="266"/>
      <c r="E147" s="266"/>
      <c r="F147" s="267" t="s">
        <v>1761</v>
      </c>
      <c r="G147" s="268"/>
      <c r="H147" s="266"/>
      <c r="I147" s="266"/>
      <c r="J147" s="266" t="s">
        <v>1762</v>
      </c>
      <c r="K147" s="263"/>
    </row>
    <row r="148" spans="2:11" ht="5.25" customHeight="1">
      <c r="B148" s="272"/>
      <c r="C148" s="269"/>
      <c r="D148" s="269"/>
      <c r="E148" s="269"/>
      <c r="F148" s="269"/>
      <c r="G148" s="270"/>
      <c r="H148" s="269"/>
      <c r="I148" s="269"/>
      <c r="J148" s="269"/>
      <c r="K148" s="293"/>
    </row>
    <row r="149" spans="2:11" ht="15" customHeight="1">
      <c r="B149" s="272"/>
      <c r="C149" s="297" t="s">
        <v>1766</v>
      </c>
      <c r="D149" s="252"/>
      <c r="E149" s="252"/>
      <c r="F149" s="298" t="s">
        <v>1763</v>
      </c>
      <c r="G149" s="252"/>
      <c r="H149" s="297" t="s">
        <v>1802</v>
      </c>
      <c r="I149" s="297" t="s">
        <v>1765</v>
      </c>
      <c r="J149" s="297">
        <v>120</v>
      </c>
      <c r="K149" s="293"/>
    </row>
    <row r="150" spans="2:11" ht="15" customHeight="1">
      <c r="B150" s="272"/>
      <c r="C150" s="297" t="s">
        <v>1811</v>
      </c>
      <c r="D150" s="252"/>
      <c r="E150" s="252"/>
      <c r="F150" s="298" t="s">
        <v>1763</v>
      </c>
      <c r="G150" s="252"/>
      <c r="H150" s="297" t="s">
        <v>1822</v>
      </c>
      <c r="I150" s="297" t="s">
        <v>1765</v>
      </c>
      <c r="J150" s="297" t="s">
        <v>1813</v>
      </c>
      <c r="K150" s="293"/>
    </row>
    <row r="151" spans="2:11" ht="15" customHeight="1">
      <c r="B151" s="272"/>
      <c r="C151" s="297" t="s">
        <v>1712</v>
      </c>
      <c r="D151" s="252"/>
      <c r="E151" s="252"/>
      <c r="F151" s="298" t="s">
        <v>1763</v>
      </c>
      <c r="G151" s="252"/>
      <c r="H151" s="297" t="s">
        <v>1823</v>
      </c>
      <c r="I151" s="297" t="s">
        <v>1765</v>
      </c>
      <c r="J151" s="297" t="s">
        <v>1813</v>
      </c>
      <c r="K151" s="293"/>
    </row>
    <row r="152" spans="2:11" ht="15" customHeight="1">
      <c r="B152" s="272"/>
      <c r="C152" s="297" t="s">
        <v>1768</v>
      </c>
      <c r="D152" s="252"/>
      <c r="E152" s="252"/>
      <c r="F152" s="298" t="s">
        <v>1769</v>
      </c>
      <c r="G152" s="252"/>
      <c r="H152" s="297" t="s">
        <v>1802</v>
      </c>
      <c r="I152" s="297" t="s">
        <v>1765</v>
      </c>
      <c r="J152" s="297">
        <v>50</v>
      </c>
      <c r="K152" s="293"/>
    </row>
    <row r="153" spans="2:11" ht="15" customHeight="1">
      <c r="B153" s="272"/>
      <c r="C153" s="297" t="s">
        <v>1771</v>
      </c>
      <c r="D153" s="252"/>
      <c r="E153" s="252"/>
      <c r="F153" s="298" t="s">
        <v>1763</v>
      </c>
      <c r="G153" s="252"/>
      <c r="H153" s="297" t="s">
        <v>1802</v>
      </c>
      <c r="I153" s="297" t="s">
        <v>1773</v>
      </c>
      <c r="J153" s="297"/>
      <c r="K153" s="293"/>
    </row>
    <row r="154" spans="2:11" ht="15" customHeight="1">
      <c r="B154" s="272"/>
      <c r="C154" s="297" t="s">
        <v>1782</v>
      </c>
      <c r="D154" s="252"/>
      <c r="E154" s="252"/>
      <c r="F154" s="298" t="s">
        <v>1769</v>
      </c>
      <c r="G154" s="252"/>
      <c r="H154" s="297" t="s">
        <v>1802</v>
      </c>
      <c r="I154" s="297" t="s">
        <v>1765</v>
      </c>
      <c r="J154" s="297">
        <v>50</v>
      </c>
      <c r="K154" s="293"/>
    </row>
    <row r="155" spans="2:11" ht="15" customHeight="1">
      <c r="B155" s="272"/>
      <c r="C155" s="297" t="s">
        <v>1790</v>
      </c>
      <c r="D155" s="252"/>
      <c r="E155" s="252"/>
      <c r="F155" s="298" t="s">
        <v>1769</v>
      </c>
      <c r="G155" s="252"/>
      <c r="H155" s="297" t="s">
        <v>1802</v>
      </c>
      <c r="I155" s="297" t="s">
        <v>1765</v>
      </c>
      <c r="J155" s="297">
        <v>50</v>
      </c>
      <c r="K155" s="293"/>
    </row>
    <row r="156" spans="2:11" ht="15" customHeight="1">
      <c r="B156" s="272"/>
      <c r="C156" s="297" t="s">
        <v>1788</v>
      </c>
      <c r="D156" s="252"/>
      <c r="E156" s="252"/>
      <c r="F156" s="298" t="s">
        <v>1769</v>
      </c>
      <c r="G156" s="252"/>
      <c r="H156" s="297" t="s">
        <v>1802</v>
      </c>
      <c r="I156" s="297" t="s">
        <v>1765</v>
      </c>
      <c r="J156" s="297">
        <v>50</v>
      </c>
      <c r="K156" s="293"/>
    </row>
    <row r="157" spans="2:11" ht="15" customHeight="1">
      <c r="B157" s="272"/>
      <c r="C157" s="297" t="s">
        <v>167</v>
      </c>
      <c r="D157" s="252"/>
      <c r="E157" s="252"/>
      <c r="F157" s="298" t="s">
        <v>1763</v>
      </c>
      <c r="G157" s="252"/>
      <c r="H157" s="297" t="s">
        <v>1824</v>
      </c>
      <c r="I157" s="297" t="s">
        <v>1765</v>
      </c>
      <c r="J157" s="297" t="s">
        <v>1825</v>
      </c>
      <c r="K157" s="293"/>
    </row>
    <row r="158" spans="2:11" ht="15" customHeight="1">
      <c r="B158" s="272"/>
      <c r="C158" s="297" t="s">
        <v>1826</v>
      </c>
      <c r="D158" s="252"/>
      <c r="E158" s="252"/>
      <c r="F158" s="298" t="s">
        <v>1763</v>
      </c>
      <c r="G158" s="252"/>
      <c r="H158" s="297" t="s">
        <v>1827</v>
      </c>
      <c r="I158" s="297" t="s">
        <v>1797</v>
      </c>
      <c r="J158" s="297"/>
      <c r="K158" s="293"/>
    </row>
    <row r="159" spans="2:11" ht="15" customHeight="1">
      <c r="B159" s="299"/>
      <c r="C159" s="281"/>
      <c r="D159" s="281"/>
      <c r="E159" s="281"/>
      <c r="F159" s="281"/>
      <c r="G159" s="281"/>
      <c r="H159" s="281"/>
      <c r="I159" s="281"/>
      <c r="J159" s="281"/>
      <c r="K159" s="300"/>
    </row>
    <row r="160" spans="2:11" ht="18.75" customHeight="1">
      <c r="B160" s="248"/>
      <c r="C160" s="252"/>
      <c r="D160" s="252"/>
      <c r="E160" s="252"/>
      <c r="F160" s="271"/>
      <c r="G160" s="252"/>
      <c r="H160" s="252"/>
      <c r="I160" s="252"/>
      <c r="J160" s="252"/>
      <c r="K160" s="248"/>
    </row>
    <row r="161" spans="2:11" ht="18.75" customHeight="1">
      <c r="B161" s="258"/>
      <c r="C161" s="258"/>
      <c r="D161" s="258"/>
      <c r="E161" s="258"/>
      <c r="F161" s="258"/>
      <c r="G161" s="258"/>
      <c r="H161" s="258"/>
      <c r="I161" s="258"/>
      <c r="J161" s="258"/>
      <c r="K161" s="258"/>
    </row>
    <row r="162" spans="2:11" ht="7.5" customHeight="1">
      <c r="B162" s="240"/>
      <c r="C162" s="241"/>
      <c r="D162" s="241"/>
      <c r="E162" s="241"/>
      <c r="F162" s="241"/>
      <c r="G162" s="241"/>
      <c r="H162" s="241"/>
      <c r="I162" s="241"/>
      <c r="J162" s="241"/>
      <c r="K162" s="242"/>
    </row>
    <row r="163" spans="2:11" ht="45" customHeight="1">
      <c r="B163" s="243"/>
      <c r="C163" s="366" t="s">
        <v>1828</v>
      </c>
      <c r="D163" s="366"/>
      <c r="E163" s="366"/>
      <c r="F163" s="366"/>
      <c r="G163" s="366"/>
      <c r="H163" s="366"/>
      <c r="I163" s="366"/>
      <c r="J163" s="366"/>
      <c r="K163" s="244"/>
    </row>
    <row r="164" spans="2:11" ht="17.25" customHeight="1">
      <c r="B164" s="243"/>
      <c r="C164" s="264" t="s">
        <v>1757</v>
      </c>
      <c r="D164" s="264"/>
      <c r="E164" s="264"/>
      <c r="F164" s="264" t="s">
        <v>1758</v>
      </c>
      <c r="G164" s="301"/>
      <c r="H164" s="302" t="s">
        <v>179</v>
      </c>
      <c r="I164" s="302" t="s">
        <v>61</v>
      </c>
      <c r="J164" s="264" t="s">
        <v>1759</v>
      </c>
      <c r="K164" s="244"/>
    </row>
    <row r="165" spans="2:11" ht="17.25" customHeight="1">
      <c r="B165" s="245"/>
      <c r="C165" s="266" t="s">
        <v>1760</v>
      </c>
      <c r="D165" s="266"/>
      <c r="E165" s="266"/>
      <c r="F165" s="267" t="s">
        <v>1761</v>
      </c>
      <c r="G165" s="303"/>
      <c r="H165" s="304"/>
      <c r="I165" s="304"/>
      <c r="J165" s="266" t="s">
        <v>1762</v>
      </c>
      <c r="K165" s="246"/>
    </row>
    <row r="166" spans="2:11" ht="5.25" customHeight="1">
      <c r="B166" s="272"/>
      <c r="C166" s="269"/>
      <c r="D166" s="269"/>
      <c r="E166" s="269"/>
      <c r="F166" s="269"/>
      <c r="G166" s="270"/>
      <c r="H166" s="269"/>
      <c r="I166" s="269"/>
      <c r="J166" s="269"/>
      <c r="K166" s="293"/>
    </row>
    <row r="167" spans="2:11" ht="15" customHeight="1">
      <c r="B167" s="272"/>
      <c r="C167" s="252" t="s">
        <v>1766</v>
      </c>
      <c r="D167" s="252"/>
      <c r="E167" s="252"/>
      <c r="F167" s="271" t="s">
        <v>1763</v>
      </c>
      <c r="G167" s="252"/>
      <c r="H167" s="252" t="s">
        <v>1802</v>
      </c>
      <c r="I167" s="252" t="s">
        <v>1765</v>
      </c>
      <c r="J167" s="252">
        <v>120</v>
      </c>
      <c r="K167" s="293"/>
    </row>
    <row r="168" spans="2:11" ht="15" customHeight="1">
      <c r="B168" s="272"/>
      <c r="C168" s="252" t="s">
        <v>1811</v>
      </c>
      <c r="D168" s="252"/>
      <c r="E168" s="252"/>
      <c r="F168" s="271" t="s">
        <v>1763</v>
      </c>
      <c r="G168" s="252"/>
      <c r="H168" s="252" t="s">
        <v>1812</v>
      </c>
      <c r="I168" s="252" t="s">
        <v>1765</v>
      </c>
      <c r="J168" s="252" t="s">
        <v>1813</v>
      </c>
      <c r="K168" s="293"/>
    </row>
    <row r="169" spans="2:11" ht="15" customHeight="1">
      <c r="B169" s="272"/>
      <c r="C169" s="252" t="s">
        <v>1712</v>
      </c>
      <c r="D169" s="252"/>
      <c r="E169" s="252"/>
      <c r="F169" s="271" t="s">
        <v>1763</v>
      </c>
      <c r="G169" s="252"/>
      <c r="H169" s="252" t="s">
        <v>1829</v>
      </c>
      <c r="I169" s="252" t="s">
        <v>1765</v>
      </c>
      <c r="J169" s="252" t="s">
        <v>1813</v>
      </c>
      <c r="K169" s="293"/>
    </row>
    <row r="170" spans="2:11" ht="15" customHeight="1">
      <c r="B170" s="272"/>
      <c r="C170" s="252" t="s">
        <v>1768</v>
      </c>
      <c r="D170" s="252"/>
      <c r="E170" s="252"/>
      <c r="F170" s="271" t="s">
        <v>1769</v>
      </c>
      <c r="G170" s="252"/>
      <c r="H170" s="252" t="s">
        <v>1829</v>
      </c>
      <c r="I170" s="252" t="s">
        <v>1765</v>
      </c>
      <c r="J170" s="252">
        <v>50</v>
      </c>
      <c r="K170" s="293"/>
    </row>
    <row r="171" spans="2:11" ht="15" customHeight="1">
      <c r="B171" s="272"/>
      <c r="C171" s="252" t="s">
        <v>1771</v>
      </c>
      <c r="D171" s="252"/>
      <c r="E171" s="252"/>
      <c r="F171" s="271" t="s">
        <v>1763</v>
      </c>
      <c r="G171" s="252"/>
      <c r="H171" s="252" t="s">
        <v>1829</v>
      </c>
      <c r="I171" s="252" t="s">
        <v>1773</v>
      </c>
      <c r="J171" s="252"/>
      <c r="K171" s="293"/>
    </row>
    <row r="172" spans="2:11" ht="15" customHeight="1">
      <c r="B172" s="272"/>
      <c r="C172" s="252" t="s">
        <v>1782</v>
      </c>
      <c r="D172" s="252"/>
      <c r="E172" s="252"/>
      <c r="F172" s="271" t="s">
        <v>1769</v>
      </c>
      <c r="G172" s="252"/>
      <c r="H172" s="252" t="s">
        <v>1829</v>
      </c>
      <c r="I172" s="252" t="s">
        <v>1765</v>
      </c>
      <c r="J172" s="252">
        <v>50</v>
      </c>
      <c r="K172" s="293"/>
    </row>
    <row r="173" spans="2:11" ht="15" customHeight="1">
      <c r="B173" s="272"/>
      <c r="C173" s="252" t="s">
        <v>1790</v>
      </c>
      <c r="D173" s="252"/>
      <c r="E173" s="252"/>
      <c r="F173" s="271" t="s">
        <v>1769</v>
      </c>
      <c r="G173" s="252"/>
      <c r="H173" s="252" t="s">
        <v>1829</v>
      </c>
      <c r="I173" s="252" t="s">
        <v>1765</v>
      </c>
      <c r="J173" s="252">
        <v>50</v>
      </c>
      <c r="K173" s="293"/>
    </row>
    <row r="174" spans="2:11" ht="15" customHeight="1">
      <c r="B174" s="272"/>
      <c r="C174" s="252" t="s">
        <v>1788</v>
      </c>
      <c r="D174" s="252"/>
      <c r="E174" s="252"/>
      <c r="F174" s="271" t="s">
        <v>1769</v>
      </c>
      <c r="G174" s="252"/>
      <c r="H174" s="252" t="s">
        <v>1829</v>
      </c>
      <c r="I174" s="252" t="s">
        <v>1765</v>
      </c>
      <c r="J174" s="252">
        <v>50</v>
      </c>
      <c r="K174" s="293"/>
    </row>
    <row r="175" spans="2:11" ht="15" customHeight="1">
      <c r="B175" s="272"/>
      <c r="C175" s="252" t="s">
        <v>178</v>
      </c>
      <c r="D175" s="252"/>
      <c r="E175" s="252"/>
      <c r="F175" s="271" t="s">
        <v>1763</v>
      </c>
      <c r="G175" s="252"/>
      <c r="H175" s="252" t="s">
        <v>1830</v>
      </c>
      <c r="I175" s="252" t="s">
        <v>1831</v>
      </c>
      <c r="J175" s="252"/>
      <c r="K175" s="293"/>
    </row>
    <row r="176" spans="2:11" ht="15" customHeight="1">
      <c r="B176" s="272"/>
      <c r="C176" s="252" t="s">
        <v>61</v>
      </c>
      <c r="D176" s="252"/>
      <c r="E176" s="252"/>
      <c r="F176" s="271" t="s">
        <v>1763</v>
      </c>
      <c r="G176" s="252"/>
      <c r="H176" s="252" t="s">
        <v>1832</v>
      </c>
      <c r="I176" s="252" t="s">
        <v>1833</v>
      </c>
      <c r="J176" s="252">
        <v>1</v>
      </c>
      <c r="K176" s="293"/>
    </row>
    <row r="177" spans="2:11" ht="15" customHeight="1">
      <c r="B177" s="272"/>
      <c r="C177" s="252" t="s">
        <v>57</v>
      </c>
      <c r="D177" s="252"/>
      <c r="E177" s="252"/>
      <c r="F177" s="271" t="s">
        <v>1763</v>
      </c>
      <c r="G177" s="252"/>
      <c r="H177" s="252" t="s">
        <v>1834</v>
      </c>
      <c r="I177" s="252" t="s">
        <v>1765</v>
      </c>
      <c r="J177" s="252">
        <v>20</v>
      </c>
      <c r="K177" s="293"/>
    </row>
    <row r="178" spans="2:11" ht="15" customHeight="1">
      <c r="B178" s="272"/>
      <c r="C178" s="252" t="s">
        <v>179</v>
      </c>
      <c r="D178" s="252"/>
      <c r="E178" s="252"/>
      <c r="F178" s="271" t="s">
        <v>1763</v>
      </c>
      <c r="G178" s="252"/>
      <c r="H178" s="252" t="s">
        <v>1835</v>
      </c>
      <c r="I178" s="252" t="s">
        <v>1765</v>
      </c>
      <c r="J178" s="252">
        <v>255</v>
      </c>
      <c r="K178" s="293"/>
    </row>
    <row r="179" spans="2:11" ht="15" customHeight="1">
      <c r="B179" s="272"/>
      <c r="C179" s="252" t="s">
        <v>180</v>
      </c>
      <c r="D179" s="252"/>
      <c r="E179" s="252"/>
      <c r="F179" s="271" t="s">
        <v>1763</v>
      </c>
      <c r="G179" s="252"/>
      <c r="H179" s="252" t="s">
        <v>1728</v>
      </c>
      <c r="I179" s="252" t="s">
        <v>1765</v>
      </c>
      <c r="J179" s="252">
        <v>10</v>
      </c>
      <c r="K179" s="293"/>
    </row>
    <row r="180" spans="2:11" ht="15" customHeight="1">
      <c r="B180" s="272"/>
      <c r="C180" s="252" t="s">
        <v>181</v>
      </c>
      <c r="D180" s="252"/>
      <c r="E180" s="252"/>
      <c r="F180" s="271" t="s">
        <v>1763</v>
      </c>
      <c r="G180" s="252"/>
      <c r="H180" s="252" t="s">
        <v>1836</v>
      </c>
      <c r="I180" s="252" t="s">
        <v>1797</v>
      </c>
      <c r="J180" s="252"/>
      <c r="K180" s="293"/>
    </row>
    <row r="181" spans="2:11" ht="15" customHeight="1">
      <c r="B181" s="272"/>
      <c r="C181" s="252" t="s">
        <v>1837</v>
      </c>
      <c r="D181" s="252"/>
      <c r="E181" s="252"/>
      <c r="F181" s="271" t="s">
        <v>1763</v>
      </c>
      <c r="G181" s="252"/>
      <c r="H181" s="252" t="s">
        <v>1838</v>
      </c>
      <c r="I181" s="252" t="s">
        <v>1797</v>
      </c>
      <c r="J181" s="252"/>
      <c r="K181" s="293"/>
    </row>
    <row r="182" spans="2:11" ht="15" customHeight="1">
      <c r="B182" s="272"/>
      <c r="C182" s="252" t="s">
        <v>1826</v>
      </c>
      <c r="D182" s="252"/>
      <c r="E182" s="252"/>
      <c r="F182" s="271" t="s">
        <v>1763</v>
      </c>
      <c r="G182" s="252"/>
      <c r="H182" s="252" t="s">
        <v>1839</v>
      </c>
      <c r="I182" s="252" t="s">
        <v>1797</v>
      </c>
      <c r="J182" s="252"/>
      <c r="K182" s="293"/>
    </row>
    <row r="183" spans="2:11" ht="15" customHeight="1">
      <c r="B183" s="272"/>
      <c r="C183" s="252" t="s">
        <v>183</v>
      </c>
      <c r="D183" s="252"/>
      <c r="E183" s="252"/>
      <c r="F183" s="271" t="s">
        <v>1769</v>
      </c>
      <c r="G183" s="252"/>
      <c r="H183" s="252" t="s">
        <v>1840</v>
      </c>
      <c r="I183" s="252" t="s">
        <v>1765</v>
      </c>
      <c r="J183" s="252">
        <v>50</v>
      </c>
      <c r="K183" s="293"/>
    </row>
    <row r="184" spans="2:11" ht="15" customHeight="1">
      <c r="B184" s="272"/>
      <c r="C184" s="252" t="s">
        <v>1841</v>
      </c>
      <c r="D184" s="252"/>
      <c r="E184" s="252"/>
      <c r="F184" s="271" t="s">
        <v>1769</v>
      </c>
      <c r="G184" s="252"/>
      <c r="H184" s="252" t="s">
        <v>1842</v>
      </c>
      <c r="I184" s="252" t="s">
        <v>1843</v>
      </c>
      <c r="J184" s="252"/>
      <c r="K184" s="293"/>
    </row>
    <row r="185" spans="2:11" ht="15" customHeight="1">
      <c r="B185" s="272"/>
      <c r="C185" s="252" t="s">
        <v>1844</v>
      </c>
      <c r="D185" s="252"/>
      <c r="E185" s="252"/>
      <c r="F185" s="271" t="s">
        <v>1769</v>
      </c>
      <c r="G185" s="252"/>
      <c r="H185" s="252" t="s">
        <v>1845</v>
      </c>
      <c r="I185" s="252" t="s">
        <v>1843</v>
      </c>
      <c r="J185" s="252"/>
      <c r="K185" s="293"/>
    </row>
    <row r="186" spans="2:11" ht="15" customHeight="1">
      <c r="B186" s="272"/>
      <c r="C186" s="252" t="s">
        <v>1846</v>
      </c>
      <c r="D186" s="252"/>
      <c r="E186" s="252"/>
      <c r="F186" s="271" t="s">
        <v>1769</v>
      </c>
      <c r="G186" s="252"/>
      <c r="H186" s="252" t="s">
        <v>1847</v>
      </c>
      <c r="I186" s="252" t="s">
        <v>1843</v>
      </c>
      <c r="J186" s="252"/>
      <c r="K186" s="293"/>
    </row>
    <row r="187" spans="2:11" ht="15" customHeight="1">
      <c r="B187" s="272"/>
      <c r="C187" s="305" t="s">
        <v>1848</v>
      </c>
      <c r="D187" s="252"/>
      <c r="E187" s="252"/>
      <c r="F187" s="271" t="s">
        <v>1769</v>
      </c>
      <c r="G187" s="252"/>
      <c r="H187" s="252" t="s">
        <v>1849</v>
      </c>
      <c r="I187" s="252" t="s">
        <v>1850</v>
      </c>
      <c r="J187" s="306" t="s">
        <v>1851</v>
      </c>
      <c r="K187" s="293"/>
    </row>
    <row r="188" spans="2:11" ht="15" customHeight="1">
      <c r="B188" s="272"/>
      <c r="C188" s="257" t="s">
        <v>46</v>
      </c>
      <c r="D188" s="252"/>
      <c r="E188" s="252"/>
      <c r="F188" s="271" t="s">
        <v>1763</v>
      </c>
      <c r="G188" s="252"/>
      <c r="H188" s="248" t="s">
        <v>1852</v>
      </c>
      <c r="I188" s="252" t="s">
        <v>1853</v>
      </c>
      <c r="J188" s="252"/>
      <c r="K188" s="293"/>
    </row>
    <row r="189" spans="2:11" ht="15" customHeight="1">
      <c r="B189" s="272"/>
      <c r="C189" s="257" t="s">
        <v>1854</v>
      </c>
      <c r="D189" s="252"/>
      <c r="E189" s="252"/>
      <c r="F189" s="271" t="s">
        <v>1763</v>
      </c>
      <c r="G189" s="252"/>
      <c r="H189" s="252" t="s">
        <v>1855</v>
      </c>
      <c r="I189" s="252" t="s">
        <v>1797</v>
      </c>
      <c r="J189" s="252"/>
      <c r="K189" s="293"/>
    </row>
    <row r="190" spans="2:11" ht="15" customHeight="1">
      <c r="B190" s="272"/>
      <c r="C190" s="257" t="s">
        <v>1856</v>
      </c>
      <c r="D190" s="252"/>
      <c r="E190" s="252"/>
      <c r="F190" s="271" t="s">
        <v>1763</v>
      </c>
      <c r="G190" s="252"/>
      <c r="H190" s="252" t="s">
        <v>1857</v>
      </c>
      <c r="I190" s="252" t="s">
        <v>1797</v>
      </c>
      <c r="J190" s="252"/>
      <c r="K190" s="293"/>
    </row>
    <row r="191" spans="2:11" ht="15" customHeight="1">
      <c r="B191" s="272"/>
      <c r="C191" s="257" t="s">
        <v>1858</v>
      </c>
      <c r="D191" s="252"/>
      <c r="E191" s="252"/>
      <c r="F191" s="271" t="s">
        <v>1769</v>
      </c>
      <c r="G191" s="252"/>
      <c r="H191" s="252" t="s">
        <v>1859</v>
      </c>
      <c r="I191" s="252" t="s">
        <v>1797</v>
      </c>
      <c r="J191" s="252"/>
      <c r="K191" s="293"/>
    </row>
    <row r="192" spans="2:11" ht="15" customHeight="1">
      <c r="B192" s="299"/>
      <c r="C192" s="307"/>
      <c r="D192" s="281"/>
      <c r="E192" s="281"/>
      <c r="F192" s="281"/>
      <c r="G192" s="281"/>
      <c r="H192" s="281"/>
      <c r="I192" s="281"/>
      <c r="J192" s="281"/>
      <c r="K192" s="300"/>
    </row>
    <row r="193" spans="2:11" ht="18.75" customHeight="1">
      <c r="B193" s="248"/>
      <c r="C193" s="252"/>
      <c r="D193" s="252"/>
      <c r="E193" s="252"/>
      <c r="F193" s="271"/>
      <c r="G193" s="252"/>
      <c r="H193" s="252"/>
      <c r="I193" s="252"/>
      <c r="J193" s="252"/>
      <c r="K193" s="248"/>
    </row>
    <row r="194" spans="2:11" ht="18.75" customHeight="1">
      <c r="B194" s="248"/>
      <c r="C194" s="252"/>
      <c r="D194" s="252"/>
      <c r="E194" s="252"/>
      <c r="F194" s="271"/>
      <c r="G194" s="252"/>
      <c r="H194" s="252"/>
      <c r="I194" s="252"/>
      <c r="J194" s="252"/>
      <c r="K194" s="248"/>
    </row>
    <row r="195" spans="2:11" ht="18.75" customHeight="1">
      <c r="B195" s="258"/>
      <c r="C195" s="258"/>
      <c r="D195" s="258"/>
      <c r="E195" s="258"/>
      <c r="F195" s="258"/>
      <c r="G195" s="258"/>
      <c r="H195" s="258"/>
      <c r="I195" s="258"/>
      <c r="J195" s="258"/>
      <c r="K195" s="258"/>
    </row>
    <row r="196" spans="2:11" ht="13.5">
      <c r="B196" s="240"/>
      <c r="C196" s="241"/>
      <c r="D196" s="241"/>
      <c r="E196" s="241"/>
      <c r="F196" s="241"/>
      <c r="G196" s="241"/>
      <c r="H196" s="241"/>
      <c r="I196" s="241"/>
      <c r="J196" s="241"/>
      <c r="K196" s="242"/>
    </row>
    <row r="197" spans="2:11" ht="21">
      <c r="B197" s="243"/>
      <c r="C197" s="366" t="s">
        <v>1860</v>
      </c>
      <c r="D197" s="366"/>
      <c r="E197" s="366"/>
      <c r="F197" s="366"/>
      <c r="G197" s="366"/>
      <c r="H197" s="366"/>
      <c r="I197" s="366"/>
      <c r="J197" s="366"/>
      <c r="K197" s="244"/>
    </row>
    <row r="198" spans="2:11" ht="25.5" customHeight="1">
      <c r="B198" s="243"/>
      <c r="C198" s="308" t="s">
        <v>1861</v>
      </c>
      <c r="D198" s="308"/>
      <c r="E198" s="308"/>
      <c r="F198" s="308" t="s">
        <v>1862</v>
      </c>
      <c r="G198" s="309"/>
      <c r="H198" s="365" t="s">
        <v>1863</v>
      </c>
      <c r="I198" s="365"/>
      <c r="J198" s="365"/>
      <c r="K198" s="244"/>
    </row>
    <row r="199" spans="2:11" ht="5.25" customHeight="1">
      <c r="B199" s="272"/>
      <c r="C199" s="269"/>
      <c r="D199" s="269"/>
      <c r="E199" s="269"/>
      <c r="F199" s="269"/>
      <c r="G199" s="252"/>
      <c r="H199" s="269"/>
      <c r="I199" s="269"/>
      <c r="J199" s="269"/>
      <c r="K199" s="293"/>
    </row>
    <row r="200" spans="2:11" ht="15" customHeight="1">
      <c r="B200" s="272"/>
      <c r="C200" s="252" t="s">
        <v>1853</v>
      </c>
      <c r="D200" s="252"/>
      <c r="E200" s="252"/>
      <c r="F200" s="271" t="s">
        <v>47</v>
      </c>
      <c r="G200" s="252"/>
      <c r="H200" s="363" t="s">
        <v>1864</v>
      </c>
      <c r="I200" s="363"/>
      <c r="J200" s="363"/>
      <c r="K200" s="293"/>
    </row>
    <row r="201" spans="2:11" ht="15" customHeight="1">
      <c r="B201" s="272"/>
      <c r="C201" s="278"/>
      <c r="D201" s="252"/>
      <c r="E201" s="252"/>
      <c r="F201" s="271" t="s">
        <v>48</v>
      </c>
      <c r="G201" s="252"/>
      <c r="H201" s="363" t="s">
        <v>1865</v>
      </c>
      <c r="I201" s="363"/>
      <c r="J201" s="363"/>
      <c r="K201" s="293"/>
    </row>
    <row r="202" spans="2:11" ht="15" customHeight="1">
      <c r="B202" s="272"/>
      <c r="C202" s="278"/>
      <c r="D202" s="252"/>
      <c r="E202" s="252"/>
      <c r="F202" s="271" t="s">
        <v>51</v>
      </c>
      <c r="G202" s="252"/>
      <c r="H202" s="363" t="s">
        <v>1866</v>
      </c>
      <c r="I202" s="363"/>
      <c r="J202" s="363"/>
      <c r="K202" s="293"/>
    </row>
    <row r="203" spans="2:11" ht="15" customHeight="1">
      <c r="B203" s="272"/>
      <c r="C203" s="252"/>
      <c r="D203" s="252"/>
      <c r="E203" s="252"/>
      <c r="F203" s="271" t="s">
        <v>49</v>
      </c>
      <c r="G203" s="252"/>
      <c r="H203" s="363" t="s">
        <v>1867</v>
      </c>
      <c r="I203" s="363"/>
      <c r="J203" s="363"/>
      <c r="K203" s="293"/>
    </row>
    <row r="204" spans="2:11" ht="15" customHeight="1">
      <c r="B204" s="272"/>
      <c r="C204" s="252"/>
      <c r="D204" s="252"/>
      <c r="E204" s="252"/>
      <c r="F204" s="271" t="s">
        <v>50</v>
      </c>
      <c r="G204" s="252"/>
      <c r="H204" s="363" t="s">
        <v>1868</v>
      </c>
      <c r="I204" s="363"/>
      <c r="J204" s="363"/>
      <c r="K204" s="293"/>
    </row>
    <row r="205" spans="2:11" ht="15" customHeight="1">
      <c r="B205" s="272"/>
      <c r="C205" s="252"/>
      <c r="D205" s="252"/>
      <c r="E205" s="252"/>
      <c r="F205" s="271"/>
      <c r="G205" s="252"/>
      <c r="H205" s="252"/>
      <c r="I205" s="252"/>
      <c r="J205" s="252"/>
      <c r="K205" s="293"/>
    </row>
    <row r="206" spans="2:11" ht="15" customHeight="1">
      <c r="B206" s="272"/>
      <c r="C206" s="252" t="s">
        <v>1809</v>
      </c>
      <c r="D206" s="252"/>
      <c r="E206" s="252"/>
      <c r="F206" s="271" t="s">
        <v>83</v>
      </c>
      <c r="G206" s="252"/>
      <c r="H206" s="363" t="s">
        <v>1869</v>
      </c>
      <c r="I206" s="363"/>
      <c r="J206" s="363"/>
      <c r="K206" s="293"/>
    </row>
    <row r="207" spans="2:11" ht="15" customHeight="1">
      <c r="B207" s="272"/>
      <c r="C207" s="278"/>
      <c r="D207" s="252"/>
      <c r="E207" s="252"/>
      <c r="F207" s="271" t="s">
        <v>1708</v>
      </c>
      <c r="G207" s="252"/>
      <c r="H207" s="363" t="s">
        <v>1709</v>
      </c>
      <c r="I207" s="363"/>
      <c r="J207" s="363"/>
      <c r="K207" s="293"/>
    </row>
    <row r="208" spans="2:11" ht="15" customHeight="1">
      <c r="B208" s="272"/>
      <c r="C208" s="252"/>
      <c r="D208" s="252"/>
      <c r="E208" s="252"/>
      <c r="F208" s="271" t="s">
        <v>1706</v>
      </c>
      <c r="G208" s="252"/>
      <c r="H208" s="363" t="s">
        <v>1870</v>
      </c>
      <c r="I208" s="363"/>
      <c r="J208" s="363"/>
      <c r="K208" s="293"/>
    </row>
    <row r="209" spans="2:11" ht="15" customHeight="1">
      <c r="B209" s="310"/>
      <c r="C209" s="278"/>
      <c r="D209" s="278"/>
      <c r="E209" s="278"/>
      <c r="F209" s="271" t="s">
        <v>96</v>
      </c>
      <c r="G209" s="257"/>
      <c r="H209" s="364" t="s">
        <v>97</v>
      </c>
      <c r="I209" s="364"/>
      <c r="J209" s="364"/>
      <c r="K209" s="311"/>
    </row>
    <row r="210" spans="2:11" ht="15" customHeight="1">
      <c r="B210" s="310"/>
      <c r="C210" s="278"/>
      <c r="D210" s="278"/>
      <c r="E210" s="278"/>
      <c r="F210" s="271" t="s">
        <v>1710</v>
      </c>
      <c r="G210" s="257"/>
      <c r="H210" s="364" t="s">
        <v>1871</v>
      </c>
      <c r="I210" s="364"/>
      <c r="J210" s="364"/>
      <c r="K210" s="311"/>
    </row>
    <row r="211" spans="2:11" ht="15" customHeight="1">
      <c r="B211" s="310"/>
      <c r="C211" s="278"/>
      <c r="D211" s="278"/>
      <c r="E211" s="278"/>
      <c r="F211" s="312"/>
      <c r="G211" s="257"/>
      <c r="H211" s="313"/>
      <c r="I211" s="313"/>
      <c r="J211" s="313"/>
      <c r="K211" s="311"/>
    </row>
    <row r="212" spans="2:11" ht="15" customHeight="1">
      <c r="B212" s="310"/>
      <c r="C212" s="252" t="s">
        <v>1833</v>
      </c>
      <c r="D212" s="278"/>
      <c r="E212" s="278"/>
      <c r="F212" s="271">
        <v>1</v>
      </c>
      <c r="G212" s="257"/>
      <c r="H212" s="364" t="s">
        <v>1872</v>
      </c>
      <c r="I212" s="364"/>
      <c r="J212" s="364"/>
      <c r="K212" s="311"/>
    </row>
    <row r="213" spans="2:11" ht="15" customHeight="1">
      <c r="B213" s="310"/>
      <c r="C213" s="278"/>
      <c r="D213" s="278"/>
      <c r="E213" s="278"/>
      <c r="F213" s="271">
        <v>2</v>
      </c>
      <c r="G213" s="257"/>
      <c r="H213" s="364" t="s">
        <v>1873</v>
      </c>
      <c r="I213" s="364"/>
      <c r="J213" s="364"/>
      <c r="K213" s="311"/>
    </row>
    <row r="214" spans="2:11" ht="15" customHeight="1">
      <c r="B214" s="310"/>
      <c r="C214" s="278"/>
      <c r="D214" s="278"/>
      <c r="E214" s="278"/>
      <c r="F214" s="271">
        <v>3</v>
      </c>
      <c r="G214" s="257"/>
      <c r="H214" s="364" t="s">
        <v>1874</v>
      </c>
      <c r="I214" s="364"/>
      <c r="J214" s="364"/>
      <c r="K214" s="311"/>
    </row>
    <row r="215" spans="2:11" ht="15" customHeight="1">
      <c r="B215" s="310"/>
      <c r="C215" s="278"/>
      <c r="D215" s="278"/>
      <c r="E215" s="278"/>
      <c r="F215" s="271">
        <v>4</v>
      </c>
      <c r="G215" s="257"/>
      <c r="H215" s="364" t="s">
        <v>1875</v>
      </c>
      <c r="I215" s="364"/>
      <c r="J215" s="364"/>
      <c r="K215" s="311"/>
    </row>
    <row r="216" spans="2:11" ht="12.75" customHeight="1">
      <c r="B216" s="314"/>
      <c r="C216" s="315"/>
      <c r="D216" s="315"/>
      <c r="E216" s="315"/>
      <c r="F216" s="315"/>
      <c r="G216" s="315"/>
      <c r="H216" s="315"/>
      <c r="I216" s="315"/>
      <c r="J216" s="315"/>
      <c r="K216" s="316"/>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2017-08-01T17:56:47Z</dcterms:created>
  <dcterms:modified xsi:type="dcterms:W3CDTF">2017-08-01T17:56:58Z</dcterms:modified>
  <cp:category/>
  <cp:version/>
  <cp:contentType/>
  <cp:contentStatus/>
</cp:coreProperties>
</file>